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3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4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drawings/drawing5.xml" ContentType="application/vnd.openxmlformats-officedocument.drawing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drawings/drawing6.xml" ContentType="application/vnd.openxmlformats-officedocument.drawing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drawings/drawing7.xml" ContentType="application/vnd.openxmlformats-officedocument.drawing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drawings/drawing8.xml" ContentType="application/vnd.openxmlformats-officedocument.drawing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drawings/drawing9.xml" ContentType="application/vnd.openxmlformats-officedocument.drawing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drawings/drawing10.xml" ContentType="application/vnd.openxmlformats-officedocument.drawing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drawings/drawing11.xml" ContentType="application/vnd.openxmlformats-officedocument.drawing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drawings/drawing12.xml" ContentType="application/vnd.openxmlformats-officedocument.drawing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drawings/drawing13.xml" ContentType="application/vnd.openxmlformats-officedocument.drawing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drawings/drawing14.xml" ContentType="application/vnd.openxmlformats-officedocument.drawing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tables/table56.xml" ContentType="application/vnd.openxmlformats-officedocument.spreadsheetml.table+xml"/>
  <Override PartName="/xl/drawings/drawing15.xml" ContentType="application/vnd.openxmlformats-officedocument.drawing+xml"/>
  <Override PartName="/xl/ctrlProps/ctrlProp2.xml" ContentType="application/vnd.ms-excel.controlproperties+xml"/>
  <Override PartName="/xl/slicers/slicer1.xml" ContentType="application/vnd.ms-excel.slicer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0" yWindow="120" windowWidth="20355" windowHeight="9270" tabRatio="851"/>
  </bookViews>
  <sheets>
    <sheet name="Accueil" sheetId="17" r:id="rId1"/>
    <sheet name="Datas" sheetId="1" r:id="rId2"/>
    <sheet name="Janvier" sheetId="2" r:id="rId3"/>
    <sheet name="Fé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ût" sheetId="9" r:id="rId10"/>
    <sheet name="Septembre" sheetId="10" r:id="rId11"/>
    <sheet name="Octobre" sheetId="11" r:id="rId12"/>
    <sheet name="Novembre" sheetId="12" r:id="rId13"/>
    <sheet name="Décembre" sheetId="13" r:id="rId14"/>
    <sheet name="Analyse" sheetId="14" state="veryHidden" r:id="rId15"/>
    <sheet name="donees graphiques" sheetId="16" r:id="rId16"/>
    <sheet name="Reporting" sheetId="15" r:id="rId17"/>
    <sheet name="A propos de" sheetId="18" r:id="rId18"/>
  </sheets>
  <definedNames>
    <definedName name="detail">Datas!$A$5:$A$8</definedName>
    <definedName name="Lesmois">'donees graphiques'!$Y$4:$Y$15</definedName>
    <definedName name="ListeMois">Analyse!$BQ$1:$CB$1</definedName>
    <definedName name="Print_Area" localSheetId="16">Reporting!$B$6:$P$47</definedName>
    <definedName name="Segment_Date">#N/A</definedName>
  </definedNames>
  <calcPr calcId="152511" concurrentCalc="0"/>
  <pivotCaches>
    <pivotCache cacheId="0" r:id="rId19"/>
  </pivotCaches>
  <extLst>
    <ext xmlns:x14="http://schemas.microsoft.com/office/spreadsheetml/2009/9/main" uri="{BBE1A952-AA13-448e-AADC-164F8A28A991}">
      <x14:slicerCaches>
        <x14:slicerCache r:id="rId20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R2" i="16" l="1"/>
  <c r="Q2" i="16"/>
  <c r="C23" i="16"/>
  <c r="I23" i="16"/>
  <c r="C24" i="16"/>
  <c r="I24" i="16"/>
  <c r="C25" i="16"/>
  <c r="I25" i="16"/>
  <c r="C26" i="16"/>
  <c r="I26" i="16"/>
  <c r="C27" i="16"/>
  <c r="I27" i="16"/>
  <c r="C28" i="16"/>
  <c r="I28" i="16"/>
  <c r="C29" i="16"/>
  <c r="I29" i="16"/>
  <c r="C30" i="16"/>
  <c r="I30" i="16"/>
  <c r="C31" i="16"/>
  <c r="I31" i="16"/>
  <c r="C22" i="16"/>
  <c r="I22" i="16"/>
  <c r="C6" i="16"/>
  <c r="I6" i="16"/>
  <c r="C7" i="16"/>
  <c r="I7" i="16"/>
  <c r="C8" i="16"/>
  <c r="I8" i="16"/>
  <c r="C9" i="16"/>
  <c r="I9" i="16"/>
  <c r="C10" i="16"/>
  <c r="I10" i="16"/>
  <c r="C11" i="16"/>
  <c r="I11" i="16"/>
  <c r="C12" i="16"/>
  <c r="I12" i="16"/>
  <c r="C13" i="16"/>
  <c r="I13" i="16"/>
  <c r="C14" i="16"/>
  <c r="I14" i="16"/>
  <c r="C15" i="16"/>
  <c r="I15" i="16"/>
  <c r="CH1" i="1"/>
  <c r="BG1" i="1"/>
  <c r="AS1" i="1"/>
  <c r="AE1" i="1"/>
  <c r="Q1" i="1"/>
  <c r="BS1" i="1"/>
  <c r="D1" i="1"/>
  <c r="BB1" i="2"/>
  <c r="BB1" i="3"/>
  <c r="BB1" i="4"/>
  <c r="BB1" i="5"/>
  <c r="BB1" i="7"/>
  <c r="BB1" i="8"/>
  <c r="BB1" i="9"/>
  <c r="BB1" i="10"/>
  <c r="BB1" i="11"/>
  <c r="BB1" i="12"/>
  <c r="BB1" i="13"/>
  <c r="BB1" i="6"/>
  <c r="AN1" i="2"/>
  <c r="AN1" i="3"/>
  <c r="AN1" i="4"/>
  <c r="AN1" i="5"/>
  <c r="AN1" i="7"/>
  <c r="AN1" i="8"/>
  <c r="AN1" i="9"/>
  <c r="AN1" i="10"/>
  <c r="AN1" i="11"/>
  <c r="AN1" i="12"/>
  <c r="AN1" i="13"/>
  <c r="AN1" i="6"/>
  <c r="Z1" i="2"/>
  <c r="Z1" i="3"/>
  <c r="Z1" i="4"/>
  <c r="Z1" i="5"/>
  <c r="Z1" i="7"/>
  <c r="Z1" i="8"/>
  <c r="Z1" i="9"/>
  <c r="Z1" i="10"/>
  <c r="Z1" i="11"/>
  <c r="Z1" i="12"/>
  <c r="Z1" i="13"/>
  <c r="Z1" i="6"/>
  <c r="L1" i="2"/>
  <c r="L1" i="3"/>
  <c r="L1" i="4"/>
  <c r="L1" i="5"/>
  <c r="L1" i="7"/>
  <c r="L1" i="8"/>
  <c r="L1" i="9"/>
  <c r="L1" i="10"/>
  <c r="L1" i="11"/>
  <c r="L1" i="12"/>
  <c r="L1" i="13"/>
  <c r="L1" i="6"/>
  <c r="B1" i="17"/>
  <c r="G1" i="15"/>
  <c r="M31" i="16"/>
  <c r="B23" i="16"/>
  <c r="B24" i="16"/>
  <c r="B25" i="16"/>
  <c r="B26" i="16"/>
  <c r="B27" i="16"/>
  <c r="B28" i="16"/>
  <c r="B29" i="16"/>
  <c r="B30" i="16"/>
  <c r="B31" i="16"/>
  <c r="M30" i="16"/>
  <c r="M36" i="15"/>
  <c r="M29" i="16"/>
  <c r="M35" i="15"/>
  <c r="E35" i="15"/>
  <c r="M28" i="16"/>
  <c r="M34" i="15"/>
  <c r="E34" i="15"/>
  <c r="M27" i="16"/>
  <c r="M33" i="15"/>
  <c r="E33" i="15"/>
  <c r="M26" i="16"/>
  <c r="M32" i="15"/>
  <c r="E32" i="15"/>
  <c r="M25" i="16"/>
  <c r="M31" i="15"/>
  <c r="E31" i="15"/>
  <c r="M24" i="16"/>
  <c r="M30" i="15"/>
  <c r="E30" i="15"/>
  <c r="M23" i="16"/>
  <c r="M29" i="15"/>
  <c r="L23" i="16"/>
  <c r="L24" i="16"/>
  <c r="L25" i="16"/>
  <c r="L26" i="16"/>
  <c r="L27" i="16"/>
  <c r="L28" i="16"/>
  <c r="L29" i="16"/>
  <c r="L30" i="16"/>
  <c r="L31" i="16"/>
  <c r="E29" i="15"/>
  <c r="M22" i="16"/>
  <c r="M28" i="15"/>
  <c r="E28" i="15"/>
  <c r="R17" i="16"/>
  <c r="R16" i="16"/>
  <c r="R15" i="16"/>
  <c r="M15" i="16"/>
  <c r="M23" i="15"/>
  <c r="E23" i="15"/>
  <c r="B7" i="16"/>
  <c r="B8" i="16"/>
  <c r="B9" i="16"/>
  <c r="B10" i="16"/>
  <c r="B11" i="16"/>
  <c r="B12" i="16"/>
  <c r="B13" i="16"/>
  <c r="B14" i="16"/>
  <c r="B15" i="16"/>
  <c r="R14" i="16"/>
  <c r="M14" i="16"/>
  <c r="M22" i="15"/>
  <c r="E22" i="15"/>
  <c r="R13" i="16"/>
  <c r="M13" i="16"/>
  <c r="M21" i="15"/>
  <c r="E21" i="15"/>
  <c r="R12" i="16"/>
  <c r="M12" i="16"/>
  <c r="M20" i="15"/>
  <c r="E20" i="15"/>
  <c r="R11" i="16"/>
  <c r="M11" i="16"/>
  <c r="M19" i="15"/>
  <c r="E19" i="15"/>
  <c r="R10" i="16"/>
  <c r="M10" i="16"/>
  <c r="M18" i="15"/>
  <c r="E18" i="15"/>
  <c r="R9" i="16"/>
  <c r="M9" i="16"/>
  <c r="M17" i="15"/>
  <c r="E17" i="15"/>
  <c r="R8" i="16"/>
  <c r="M8" i="16"/>
  <c r="M16" i="15"/>
  <c r="L7" i="16"/>
  <c r="L8" i="16"/>
  <c r="L9" i="16"/>
  <c r="L10" i="16"/>
  <c r="L11" i="16"/>
  <c r="L12" i="16"/>
  <c r="L13" i="16"/>
  <c r="L14" i="16"/>
  <c r="L15" i="16"/>
  <c r="E16" i="15"/>
  <c r="R7" i="16"/>
  <c r="M7" i="16"/>
  <c r="M15" i="15"/>
  <c r="E15" i="15"/>
  <c r="R6" i="16"/>
  <c r="M6" i="16"/>
  <c r="M14" i="15"/>
  <c r="E14" i="15"/>
  <c r="E3" i="15"/>
  <c r="E2" i="15"/>
  <c r="J1" i="16"/>
  <c r="BS3" i="14"/>
  <c r="BS2" i="14"/>
  <c r="T9" i="16"/>
  <c r="N27" i="16"/>
  <c r="H9" i="16"/>
  <c r="U12" i="16"/>
  <c r="T16" i="16"/>
  <c r="U11" i="16"/>
  <c r="S9" i="16"/>
  <c r="T14" i="16"/>
  <c r="D26" i="16"/>
  <c r="H9" i="15"/>
  <c r="H14" i="16"/>
  <c r="J9" i="16"/>
  <c r="J13" i="16"/>
  <c r="T8" i="16"/>
  <c r="U6" i="16"/>
  <c r="U8" i="16"/>
  <c r="N4" i="16"/>
  <c r="D30" i="16"/>
  <c r="D31" i="16"/>
  <c r="U7" i="16"/>
  <c r="T6" i="16"/>
  <c r="S14" i="16"/>
  <c r="H13" i="16"/>
  <c r="D14" i="16"/>
  <c r="F3" i="15"/>
  <c r="H7" i="16"/>
  <c r="J14" i="16"/>
  <c r="D24" i="16"/>
  <c r="T7" i="16"/>
  <c r="S13" i="16"/>
  <c r="T13" i="16"/>
  <c r="S8" i="16"/>
  <c r="S17" i="16"/>
  <c r="T12" i="16"/>
  <c r="T17" i="16"/>
  <c r="S6" i="16"/>
  <c r="U9" i="16"/>
  <c r="F2" i="15"/>
  <c r="D9" i="16"/>
  <c r="N29" i="16"/>
  <c r="H24" i="16"/>
  <c r="J15" i="16"/>
  <c r="J11" i="16"/>
  <c r="J7" i="16"/>
  <c r="L9" i="15"/>
  <c r="H26" i="16"/>
  <c r="H28" i="16"/>
  <c r="D11" i="16"/>
  <c r="S10" i="16"/>
  <c r="U15" i="16"/>
  <c r="S12" i="16"/>
  <c r="S16" i="16"/>
  <c r="S7" i="16"/>
  <c r="S11" i="16"/>
  <c r="J31" i="16"/>
  <c r="H15" i="16"/>
  <c r="D15" i="16"/>
  <c r="D7" i="16"/>
  <c r="D13" i="16"/>
  <c r="D3" i="15"/>
  <c r="T15" i="16"/>
  <c r="T10" i="16"/>
  <c r="U17" i="16"/>
  <c r="D6" i="16"/>
  <c r="N25" i="16"/>
  <c r="H11" i="16"/>
  <c r="U16" i="16"/>
  <c r="U10" i="16"/>
  <c r="S15" i="16"/>
  <c r="T11" i="16"/>
  <c r="J6" i="16"/>
  <c r="J26" i="16"/>
  <c r="J24" i="16"/>
  <c r="N31" i="16"/>
  <c r="D2" i="15"/>
  <c r="N23" i="16"/>
  <c r="H6" i="16"/>
  <c r="U14" i="16"/>
  <c r="U13" i="16"/>
  <c r="N30" i="16"/>
  <c r="J28" i="16"/>
  <c r="H31" i="16"/>
  <c r="D28" i="16"/>
  <c r="F27" i="15"/>
  <c r="F13" i="15"/>
  <c r="C10" i="15"/>
  <c r="V6" i="16"/>
  <c r="V7" i="16"/>
  <c r="V9" i="16"/>
  <c r="V8" i="16"/>
  <c r="S2" i="16"/>
  <c r="E4" i="15"/>
  <c r="I21" i="15"/>
  <c r="F21" i="15"/>
  <c r="H21" i="15"/>
  <c r="I23" i="15"/>
  <c r="F23" i="15"/>
  <c r="H23" i="15"/>
  <c r="I22" i="15"/>
  <c r="F22" i="15"/>
  <c r="H22" i="15"/>
  <c r="BS1" i="14"/>
  <c r="G13" i="16"/>
  <c r="E13" i="16"/>
  <c r="F13" i="16"/>
  <c r="G15" i="16"/>
  <c r="E15" i="16"/>
  <c r="F15" i="16"/>
  <c r="G14" i="16"/>
  <c r="E14" i="16"/>
  <c r="F14" i="16"/>
  <c r="G31" i="16"/>
  <c r="E31" i="16"/>
  <c r="F31" i="16"/>
  <c r="D4" i="15"/>
  <c r="F4" i="15"/>
  <c r="B4" i="15"/>
  <c r="B2" i="15"/>
  <c r="J10" i="15"/>
  <c r="B3" i="15"/>
  <c r="O10" i="15"/>
  <c r="E9" i="15"/>
  <c r="H20" i="15"/>
  <c r="I20" i="15"/>
  <c r="F20" i="15"/>
  <c r="H14" i="15"/>
  <c r="I14" i="15"/>
  <c r="G6" i="16"/>
  <c r="F14" i="15"/>
  <c r="H15" i="15"/>
  <c r="I15" i="15"/>
  <c r="G7" i="16"/>
  <c r="H17" i="15"/>
  <c r="I17" i="15"/>
  <c r="G9" i="16"/>
  <c r="E9" i="16"/>
  <c r="F9" i="16"/>
  <c r="H19" i="15"/>
  <c r="I19" i="15"/>
  <c r="G11" i="16"/>
  <c r="P29" i="15"/>
  <c r="H30" i="15"/>
  <c r="I30" i="15"/>
  <c r="G24" i="16"/>
  <c r="E24" i="16"/>
  <c r="F24" i="16"/>
  <c r="P31" i="15"/>
  <c r="H32" i="15"/>
  <c r="I32" i="15"/>
  <c r="G26" i="16"/>
  <c r="P33" i="15"/>
  <c r="H34" i="15"/>
  <c r="I34" i="15"/>
  <c r="G28" i="16"/>
  <c r="E28" i="16"/>
  <c r="F28" i="16"/>
  <c r="P35" i="15"/>
  <c r="E36" i="15"/>
  <c r="P36" i="15"/>
  <c r="E37" i="15"/>
  <c r="M37" i="15"/>
  <c r="N6" i="16"/>
  <c r="N31" i="15"/>
  <c r="D22" i="16"/>
  <c r="H23" i="16"/>
  <c r="D8" i="16"/>
  <c r="O7" i="16"/>
  <c r="H8" i="16"/>
  <c r="O8" i="16"/>
  <c r="D10" i="16"/>
  <c r="J29" i="16"/>
  <c r="O14" i="16"/>
  <c r="N9" i="16"/>
  <c r="O22" i="16"/>
  <c r="N8" i="16"/>
  <c r="O26" i="16"/>
  <c r="H29" i="16"/>
  <c r="J12" i="16"/>
  <c r="N33" i="15"/>
  <c r="O31" i="16"/>
  <c r="N35" i="15"/>
  <c r="O12" i="16"/>
  <c r="H12" i="16"/>
  <c r="J22" i="16"/>
  <c r="O27" i="16"/>
  <c r="O29" i="16"/>
  <c r="O23" i="16"/>
  <c r="O25" i="16"/>
  <c r="H10" i="16"/>
  <c r="H22" i="16"/>
  <c r="O28" i="16"/>
  <c r="O13" i="16"/>
  <c r="O9" i="16"/>
  <c r="N15" i="16"/>
  <c r="O15" i="16"/>
  <c r="D25" i="16"/>
  <c r="D23" i="16"/>
  <c r="J10" i="16"/>
  <c r="N26" i="16"/>
  <c r="J30" i="16"/>
  <c r="N13" i="16"/>
  <c r="N22" i="16"/>
  <c r="J8" i="16"/>
  <c r="O10" i="16"/>
  <c r="O11" i="16"/>
  <c r="N36" i="15"/>
  <c r="N29" i="15"/>
  <c r="J27" i="16"/>
  <c r="D27" i="16"/>
  <c r="N24" i="16"/>
  <c r="N28" i="16"/>
  <c r="H25" i="16"/>
  <c r="D12" i="16"/>
  <c r="O24" i="16"/>
  <c r="D29" i="16"/>
  <c r="J23" i="16"/>
  <c r="H27" i="16"/>
  <c r="N7" i="16"/>
  <c r="H30" i="16"/>
  <c r="O6" i="16"/>
  <c r="N14" i="16"/>
  <c r="N10" i="16"/>
  <c r="N12" i="16"/>
  <c r="O30" i="16"/>
  <c r="J25" i="16"/>
  <c r="N11" i="16"/>
  <c r="H27" i="15"/>
  <c r="C6" i="15"/>
  <c r="E26" i="16"/>
  <c r="F26" i="16"/>
  <c r="F32" i="15"/>
  <c r="E11" i="16"/>
  <c r="F11" i="16"/>
  <c r="F19" i="15"/>
  <c r="E7" i="16"/>
  <c r="F7" i="16"/>
  <c r="F15" i="15"/>
  <c r="F17" i="15"/>
  <c r="P14" i="15"/>
  <c r="P20" i="15"/>
  <c r="F10" i="15"/>
  <c r="P22" i="15"/>
  <c r="P16" i="15"/>
  <c r="P18" i="15"/>
  <c r="F34" i="15"/>
  <c r="F30" i="15"/>
  <c r="H13" i="15"/>
  <c r="P27" i="15"/>
  <c r="P13" i="15"/>
  <c r="G29" i="16"/>
  <c r="E29" i="16"/>
  <c r="F29" i="16"/>
  <c r="H35" i="15"/>
  <c r="I35" i="15"/>
  <c r="G25" i="16"/>
  <c r="E25" i="16"/>
  <c r="F25" i="16"/>
  <c r="H31" i="15"/>
  <c r="I31" i="15"/>
  <c r="H4" i="16"/>
  <c r="P15" i="15"/>
  <c r="G27" i="16"/>
  <c r="E27" i="16"/>
  <c r="F27" i="16"/>
  <c r="H33" i="15"/>
  <c r="I33" i="15"/>
  <c r="G23" i="16"/>
  <c r="E23" i="16"/>
  <c r="F23" i="16"/>
  <c r="H29" i="15"/>
  <c r="I29" i="15"/>
  <c r="G22" i="16"/>
  <c r="E22" i="16"/>
  <c r="D20" i="16"/>
  <c r="H28" i="15"/>
  <c r="P19" i="15"/>
  <c r="G10" i="16"/>
  <c r="E10" i="16"/>
  <c r="F10" i="16"/>
  <c r="H18" i="15"/>
  <c r="I18" i="15"/>
  <c r="G30" i="16"/>
  <c r="E30" i="16"/>
  <c r="F30" i="16"/>
  <c r="P34" i="15"/>
  <c r="P32" i="15"/>
  <c r="P30" i="15"/>
  <c r="P28" i="15"/>
  <c r="H20" i="16"/>
  <c r="P23" i="15"/>
  <c r="P21" i="15"/>
  <c r="G12" i="16"/>
  <c r="E12" i="16"/>
  <c r="F12" i="16"/>
  <c r="P17" i="15"/>
  <c r="G8" i="16"/>
  <c r="E8" i="16"/>
  <c r="F8" i="16"/>
  <c r="H16" i="15"/>
  <c r="I16" i="15"/>
  <c r="I24" i="15"/>
  <c r="D4" i="16"/>
  <c r="P37" i="15"/>
  <c r="H36" i="15"/>
  <c r="I36" i="15"/>
  <c r="F37" i="15"/>
  <c r="H37" i="15"/>
  <c r="I37" i="15"/>
  <c r="E6" i="16"/>
  <c r="N28" i="15"/>
  <c r="N21" i="15"/>
  <c r="N18" i="15"/>
  <c r="N19" i="15"/>
  <c r="N23" i="15"/>
  <c r="N34" i="15"/>
  <c r="N20" i="15"/>
  <c r="N22" i="15"/>
  <c r="N15" i="15"/>
  <c r="N32" i="15"/>
  <c r="N14" i="15"/>
  <c r="N17" i="15"/>
  <c r="N16" i="15"/>
  <c r="N37" i="15"/>
  <c r="N30" i="15"/>
  <c r="F36" i="15"/>
  <c r="F18" i="15"/>
  <c r="G20" i="16"/>
  <c r="F38" i="15"/>
  <c r="G4" i="16"/>
  <c r="F24" i="15"/>
  <c r="H24" i="15"/>
  <c r="F16" i="15"/>
  <c r="P38" i="15"/>
  <c r="P24" i="15"/>
  <c r="N38" i="15"/>
  <c r="N24" i="15"/>
  <c r="H38" i="15"/>
  <c r="I28" i="15"/>
  <c r="I38" i="15"/>
  <c r="F22" i="16"/>
  <c r="F20" i="16"/>
  <c r="E20" i="16"/>
  <c r="F6" i="16"/>
  <c r="F4" i="16"/>
  <c r="E4" i="16"/>
  <c r="F28" i="15"/>
  <c r="F29" i="15"/>
  <c r="F33" i="15"/>
  <c r="F31" i="15"/>
  <c r="F35" i="15"/>
</calcChain>
</file>

<file path=xl/sharedStrings.xml><?xml version="1.0" encoding="utf-8"?>
<sst xmlns="http://schemas.openxmlformats.org/spreadsheetml/2006/main" count="56030" uniqueCount="6535">
  <si>
    <t>Compte</t>
  </si>
  <si>
    <t>Libelle</t>
  </si>
  <si>
    <t>403300</t>
  </si>
  <si>
    <t>404500</t>
  </si>
  <si>
    <t>406300</t>
  </si>
  <si>
    <t>406400</t>
  </si>
  <si>
    <t>407200</t>
  </si>
  <si>
    <t>411100</t>
  </si>
  <si>
    <t>412000</t>
  </si>
  <si>
    <t>413000</t>
  </si>
  <si>
    <t>414600</t>
  </si>
  <si>
    <t>415100</t>
  </si>
  <si>
    <t>415200</t>
  </si>
  <si>
    <t>415400</t>
  </si>
  <si>
    <t>415500</t>
  </si>
  <si>
    <t>415600</t>
  </si>
  <si>
    <t>416100</t>
  </si>
  <si>
    <t>421100</t>
  </si>
  <si>
    <t>421300</t>
  </si>
  <si>
    <t>422100</t>
  </si>
  <si>
    <t>422500</t>
  </si>
  <si>
    <t>422600</t>
  </si>
  <si>
    <t>422700</t>
  </si>
  <si>
    <t>423100</t>
  </si>
  <si>
    <t>423200</t>
  </si>
  <si>
    <t>423300</t>
  </si>
  <si>
    <t>424100</t>
  </si>
  <si>
    <t>424200</t>
  </si>
  <si>
    <t>425100</t>
  </si>
  <si>
    <t>426200</t>
  </si>
  <si>
    <t>426400</t>
  </si>
  <si>
    <t>426600</t>
  </si>
  <si>
    <t>427100</t>
  </si>
  <si>
    <t>428100</t>
  </si>
  <si>
    <t>430300</t>
  </si>
  <si>
    <t>430400</t>
  </si>
  <si>
    <t>430900</t>
  </si>
  <si>
    <t>433600</t>
  </si>
  <si>
    <t>454100</t>
  </si>
  <si>
    <t>601100</t>
  </si>
  <si>
    <t>601300</t>
  </si>
  <si>
    <t>601700</t>
  </si>
  <si>
    <t>612100</t>
  </si>
  <si>
    <t>612200</t>
  </si>
  <si>
    <t>613300</t>
  </si>
  <si>
    <t>Période</t>
  </si>
  <si>
    <t>type</t>
  </si>
  <si>
    <t>Date</t>
  </si>
  <si>
    <t>Jrnl</t>
  </si>
  <si>
    <t>Num</t>
  </si>
  <si>
    <t>Debit</t>
  </si>
  <si>
    <t>Credit</t>
  </si>
  <si>
    <t>Solde</t>
  </si>
  <si>
    <t>N-1</t>
  </si>
  <si>
    <t>JOD</t>
  </si>
  <si>
    <t>1</t>
  </si>
  <si>
    <t>FRAIT TRAIT CL HADID  N°1101001</t>
  </si>
  <si>
    <t>JBS</t>
  </si>
  <si>
    <t>FRAIT TRAIT CL MH  N°1101003</t>
  </si>
  <si>
    <t>2</t>
  </si>
  <si>
    <t>FRAIT TRAIT CL HADID  N°1101002</t>
  </si>
  <si>
    <t>3</t>
  </si>
  <si>
    <t>4</t>
  </si>
  <si>
    <t>FRAIT TRAIT CL JETEX N°1101004</t>
  </si>
  <si>
    <t>5</t>
  </si>
  <si>
    <t>FRAIT TRAIT CL MH N°1101005</t>
  </si>
  <si>
    <t>FRAIT TRAIT CL JETEX N°1101007</t>
  </si>
  <si>
    <t>6</t>
  </si>
  <si>
    <t>FRAIT TRAIT CL JETEX N°1101006</t>
  </si>
  <si>
    <t>7</t>
  </si>
  <si>
    <t>8</t>
  </si>
  <si>
    <t>FRAIT TRAIT CL QUICKN°1101008</t>
  </si>
  <si>
    <t>10</t>
  </si>
  <si>
    <t>FRAIS TRAIT VOL LX</t>
  </si>
  <si>
    <t>11</t>
  </si>
  <si>
    <t>FRAIS TRAIT CL JETEX N°1101009</t>
  </si>
  <si>
    <t>12</t>
  </si>
  <si>
    <t>FRAIS TRAIT CL HADIDN°1101010</t>
  </si>
  <si>
    <t>16</t>
  </si>
  <si>
    <t>13</t>
  </si>
  <si>
    <t>FRAIS TRAIT CL HADIDN°1101011</t>
  </si>
  <si>
    <t>17</t>
  </si>
  <si>
    <t>14</t>
  </si>
  <si>
    <t>FRAIS TRAIT CL HADIDN°1101012</t>
  </si>
  <si>
    <t>NOTE DE FRAIS  LX N°1101019</t>
  </si>
  <si>
    <t>NOTE DE FRAIS LX N°1101002</t>
  </si>
  <si>
    <t>18</t>
  </si>
  <si>
    <t>34</t>
  </si>
  <si>
    <t>FRAIS TRAIT VS CL JETEX N°1101013</t>
  </si>
  <si>
    <t>37</t>
  </si>
  <si>
    <t>35</t>
  </si>
  <si>
    <t>FRAIS TRAIT VS CL JETEX N°1102001</t>
  </si>
  <si>
    <t>36</t>
  </si>
  <si>
    <t>FRAIS TRAIT VS CL JETEX N°1102002</t>
  </si>
  <si>
    <t>FRAIS TRAIT VS CL NESTLE N°1102003</t>
  </si>
  <si>
    <t>38</t>
  </si>
  <si>
    <t>FRAIS TRAIT VS CL CONTIN. N°1102004</t>
  </si>
  <si>
    <t>39</t>
  </si>
  <si>
    <t>FRAIS TRAIT VS CL JETEX. N°1102005</t>
  </si>
  <si>
    <t>61</t>
  </si>
  <si>
    <t>FRAIS TRAIT VS NESTLE N°1102006</t>
  </si>
  <si>
    <t>41</t>
  </si>
  <si>
    <t>FRAIS TRAIT JETEX N° 1102007</t>
  </si>
  <si>
    <t>58</t>
  </si>
  <si>
    <t>FRAIS TRAIT VS CL JETEX N° 1102007</t>
  </si>
  <si>
    <t>56</t>
  </si>
  <si>
    <t>FRAIS TRAIT VS N°1102008</t>
  </si>
  <si>
    <t>57</t>
  </si>
  <si>
    <t>FRAIS TRAIT VS N°1102009</t>
  </si>
  <si>
    <t>42</t>
  </si>
  <si>
    <t>FRAIS TRAIT JETEX N° 1102008</t>
  </si>
  <si>
    <t>43</t>
  </si>
  <si>
    <t>FRAIS TRAIT JETEX N° 1102009</t>
  </si>
  <si>
    <t>NOTE DE FRAIS CL LX N° 1102021</t>
  </si>
  <si>
    <t>59</t>
  </si>
  <si>
    <t>NOTE DE FRAIS CL LX N° 1102020</t>
  </si>
  <si>
    <t>62</t>
  </si>
  <si>
    <t>D'APRES ETAT RAP AU 28/02</t>
  </si>
  <si>
    <t>66</t>
  </si>
  <si>
    <t>FRAIS TRAIT JETEX INVOICESEA1102010</t>
  </si>
  <si>
    <t>67</t>
  </si>
  <si>
    <t>FRAIS TRAIT JETEX INVOICESEA1103001</t>
  </si>
  <si>
    <t>68</t>
  </si>
  <si>
    <t>FRAIS TRAIT JETEX INVOICESEA1103002</t>
  </si>
  <si>
    <t>105</t>
  </si>
  <si>
    <t>69</t>
  </si>
  <si>
    <t>FRAIS TRAIT MIRACLINVOICESEA1103003</t>
  </si>
  <si>
    <t>70</t>
  </si>
  <si>
    <t>FRAIS TRAIT HADID INVOICESEA1103004</t>
  </si>
  <si>
    <t>107</t>
  </si>
  <si>
    <t>71</t>
  </si>
  <si>
    <t>FRAIS TRAIT JETEXINVOICESEA1103005</t>
  </si>
  <si>
    <t>72</t>
  </si>
  <si>
    <t>FRAIS TRAITHADIDINVOICESEA1103007</t>
  </si>
  <si>
    <t>73</t>
  </si>
  <si>
    <t>FRAIS TRAITJETEXINVOICESEA1103008</t>
  </si>
  <si>
    <t>108</t>
  </si>
  <si>
    <t>109</t>
  </si>
  <si>
    <t>74</t>
  </si>
  <si>
    <t>FRAIS TRAITJETEXINVOICESEA1103009</t>
  </si>
  <si>
    <t>114</t>
  </si>
  <si>
    <t>NOTE DE FRAIS LX INVOICE N °1102038</t>
  </si>
  <si>
    <t>75</t>
  </si>
  <si>
    <t>FRAIS TRAITMHINVOICESEA1103011</t>
  </si>
  <si>
    <t>76</t>
  </si>
  <si>
    <t>FRAIS TRAITJETEXINVOICESEA1103012</t>
  </si>
  <si>
    <t>110</t>
  </si>
  <si>
    <t>77</t>
  </si>
  <si>
    <t>FRAIS TRAITJETEXINVOICESEA1103013</t>
  </si>
  <si>
    <t>78</t>
  </si>
  <si>
    <t>FRAIS TRAITHADIDINVOICESEA1103014</t>
  </si>
  <si>
    <t>111</t>
  </si>
  <si>
    <t>115</t>
  </si>
  <si>
    <t>NOTE DE FRAIS LX INVOICE N °1103055</t>
  </si>
  <si>
    <t>116</t>
  </si>
  <si>
    <t>NOTE DE FRAIS LX INVOICE N °1103056</t>
  </si>
  <si>
    <t>79</t>
  </si>
  <si>
    <t>FRAIS TRAITASTRAINVOICESEA1103016</t>
  </si>
  <si>
    <t>81</t>
  </si>
  <si>
    <t>FRAIS TRAITJETEXINVOICESEA1103019</t>
  </si>
  <si>
    <t>91</t>
  </si>
  <si>
    <t>FRAIS TRAITJETEXINVOICESEA1103017</t>
  </si>
  <si>
    <t>112</t>
  </si>
  <si>
    <t>80</t>
  </si>
  <si>
    <t>FRAIS TRAITHADIDINVOICESEA1103018</t>
  </si>
  <si>
    <t>82</t>
  </si>
  <si>
    <t>FRAIS TRAITJETEXINVOICESEA1103020</t>
  </si>
  <si>
    <t>113</t>
  </si>
  <si>
    <t>124</t>
  </si>
  <si>
    <t>FRAIS TRAIT JETEX  INVOICEN°1103015</t>
  </si>
  <si>
    <t>125</t>
  </si>
  <si>
    <t>FRAIS TRAIT JETEX  INVOICEN°1104001</t>
  </si>
  <si>
    <t>142</t>
  </si>
  <si>
    <t>127</t>
  </si>
  <si>
    <t>FRAIS TRAIT JETEX  INVOICEN°1104003</t>
  </si>
  <si>
    <t>143</t>
  </si>
  <si>
    <t>126</t>
  </si>
  <si>
    <t>FRAIS TRAIT JETEX  INVOICEN°1104002</t>
  </si>
  <si>
    <t>128</t>
  </si>
  <si>
    <t>FRAIS TRAIT JETEX  INVOICEN°1104004</t>
  </si>
  <si>
    <t>144</t>
  </si>
  <si>
    <t>129</t>
  </si>
  <si>
    <t>FRAIS TRAIT JETEX  INVOICEN°1104005</t>
  </si>
  <si>
    <t>145</t>
  </si>
  <si>
    <t>252</t>
  </si>
  <si>
    <t>130</t>
  </si>
  <si>
    <t>FRAIS TRAIT MH INVOICEN°1104006</t>
  </si>
  <si>
    <t>131</t>
  </si>
  <si>
    <t>FRAIS TRAIT MH INVOICEN°1104007</t>
  </si>
  <si>
    <t>132</t>
  </si>
  <si>
    <t>FRAIS TRAIT JETEX INVOICEN°1104008</t>
  </si>
  <si>
    <t>135</t>
  </si>
  <si>
    <t>FRAIS TRAIT JETEX INVOICEN°1104011</t>
  </si>
  <si>
    <t>133</t>
  </si>
  <si>
    <t>FRAIS TRAIT JETEX INVOICEN°1104009</t>
  </si>
  <si>
    <t>146</t>
  </si>
  <si>
    <t>134</t>
  </si>
  <si>
    <t>FRAIS TRAIT JETEX INVOICEN°1104010</t>
  </si>
  <si>
    <t>249</t>
  </si>
  <si>
    <t>136</t>
  </si>
  <si>
    <t>FRAIS TRAIT JETEX INVOICEN°1104012</t>
  </si>
  <si>
    <t>147</t>
  </si>
  <si>
    <t>138</t>
  </si>
  <si>
    <t>FRAIS TRAIT JETEX INVOICEN°1104014</t>
  </si>
  <si>
    <t>149</t>
  </si>
  <si>
    <t>137</t>
  </si>
  <si>
    <t>FRAIS TRAIT NESTLE INVOICEN°1104013</t>
  </si>
  <si>
    <t>148</t>
  </si>
  <si>
    <t>139</t>
  </si>
  <si>
    <t>FRAIS TRAIT JETEX INVOICEN°1104015</t>
  </si>
  <si>
    <t>NOTE DE FRAIS LX N° 1104060</t>
  </si>
  <si>
    <t>NOTE DE FRAIS LX N° 1104061</t>
  </si>
  <si>
    <t>NOTE DE FRAIS LX N° 1104062</t>
  </si>
  <si>
    <t>NOTE DE FRAIS LX N° 1104063</t>
  </si>
  <si>
    <t>NOTE DE FRAIS LX N° 1104064</t>
  </si>
  <si>
    <t>150</t>
  </si>
  <si>
    <t>168</t>
  </si>
  <si>
    <t>FRAISTRAIT VS JETEX N°SEA1105002</t>
  </si>
  <si>
    <t>174</t>
  </si>
  <si>
    <t>173</t>
  </si>
  <si>
    <t>FRAISJETEX CREDIT NOTE N°SEA1105001</t>
  </si>
  <si>
    <t>175</t>
  </si>
  <si>
    <t>FRAISTRAIT VS JETEX N°SEA1105003</t>
  </si>
  <si>
    <t>194</t>
  </si>
  <si>
    <t>NOTE DE FRAIS LX N° 1105081</t>
  </si>
  <si>
    <t>169</t>
  </si>
  <si>
    <t>FRAISTRAIT VS JETEX N°SEA1105005</t>
  </si>
  <si>
    <t>176</t>
  </si>
  <si>
    <t>FRAISTRAIT VS JETEX N°SEA1105004</t>
  </si>
  <si>
    <t>177</t>
  </si>
  <si>
    <t>171</t>
  </si>
  <si>
    <t>FRAISTRAIT VS HADIDN°SEA1105007</t>
  </si>
  <si>
    <t>179</t>
  </si>
  <si>
    <t>180</t>
  </si>
  <si>
    <t>FRAISTRAIT VS JETEXN°SEA1105008</t>
  </si>
  <si>
    <t>170</t>
  </si>
  <si>
    <t>FRAISTRAIT VS JETEX N°SEA1105006</t>
  </si>
  <si>
    <t>178</t>
  </si>
  <si>
    <t>172</t>
  </si>
  <si>
    <t>FRAISTRAIT VS JETEXN°SEA11009</t>
  </si>
  <si>
    <t>181</t>
  </si>
  <si>
    <t>FRAISTRAIT VS JETEXN°SEA11010</t>
  </si>
  <si>
    <t>182</t>
  </si>
  <si>
    <t>192</t>
  </si>
  <si>
    <t>D'APRES ETAT RAP AU 31/05</t>
  </si>
  <si>
    <t>195</t>
  </si>
  <si>
    <t>NOTE DE FRAIS LX N° 1105097</t>
  </si>
  <si>
    <t>196</t>
  </si>
  <si>
    <t>FRAIS TRAIT JETEX INVOICE N°1105015</t>
  </si>
  <si>
    <t>197</t>
  </si>
  <si>
    <t>FRAIS TRAIT JETEX INVOICE N°1105011</t>
  </si>
  <si>
    <t>198</t>
  </si>
  <si>
    <t>FRAIS TRAIT JETEX INVOICE N°1105012</t>
  </si>
  <si>
    <t>199</t>
  </si>
  <si>
    <t>FRAIS TRAIT JETEX INVOICE N°1105013</t>
  </si>
  <si>
    <t>201</t>
  </si>
  <si>
    <t>FRAIS TRAIT JETEX INVOICE N°1105014</t>
  </si>
  <si>
    <t>FRAIS TRAIT JETEX INVOICE N°1106001</t>
  </si>
  <si>
    <t>200</t>
  </si>
  <si>
    <t>202</t>
  </si>
  <si>
    <t>FRAIS TRAIT JETEX INVOICE N°1106002</t>
  </si>
  <si>
    <t>203</t>
  </si>
  <si>
    <t>FRAIS TRAIT JETEX INVOICE N°1106003</t>
  </si>
  <si>
    <t>204</t>
  </si>
  <si>
    <t>FRAIS TRAIT NESTL INVOICE N°1106004</t>
  </si>
  <si>
    <t>FRAIS TRAITJETEX INVOICE N°1106005</t>
  </si>
  <si>
    <t>205</t>
  </si>
  <si>
    <t>206</t>
  </si>
  <si>
    <t>FRAIS TRAIT NESTLEINVOICE N°1106006</t>
  </si>
  <si>
    <t>FRAIS TRAIT JETEX INVOICE N°1106007</t>
  </si>
  <si>
    <t>207</t>
  </si>
  <si>
    <t>208</t>
  </si>
  <si>
    <t>209</t>
  </si>
  <si>
    <t>FRAIS TRAIT JETEX INVOICE N°1106008</t>
  </si>
  <si>
    <t>218</t>
  </si>
  <si>
    <t>NOTE DE FRAIS LX N°1106108</t>
  </si>
  <si>
    <t>224</t>
  </si>
  <si>
    <t xml:space="preserve">D'APRES ETAT RAP AU 30/06 </t>
  </si>
  <si>
    <t>221</t>
  </si>
  <si>
    <t>FRAIS TRAIT CL JETEX   SEA1106009</t>
  </si>
  <si>
    <t>222</t>
  </si>
  <si>
    <t>223</t>
  </si>
  <si>
    <t>FRAIS TRAIT CL JETEX   SEA1106010</t>
  </si>
  <si>
    <t>FRAIS TRAIT CL JETEX   SEA1106011</t>
  </si>
  <si>
    <t>225</t>
  </si>
  <si>
    <t>FRAIS TRAIT CL JETEX   SEA1106012</t>
  </si>
  <si>
    <t>226</t>
  </si>
  <si>
    <t>FRAIS TRAIT CL IBERWOR   SEA1106013</t>
  </si>
  <si>
    <t>227</t>
  </si>
  <si>
    <t>FRAIS TRAIT CL JETEX   SEA1106014</t>
  </si>
  <si>
    <t>255</t>
  </si>
  <si>
    <t>256</t>
  </si>
  <si>
    <t>257</t>
  </si>
  <si>
    <t>FRAIS TRAIT CL IBERWORL  SEA1106013</t>
  </si>
  <si>
    <t>229</t>
  </si>
  <si>
    <t>FRAIS TRAIT CL HADID   SEA1107004</t>
  </si>
  <si>
    <t>228</t>
  </si>
  <si>
    <t>FRAIS TRAIT CL JETEX   SEA1107003</t>
  </si>
  <si>
    <t>443</t>
  </si>
  <si>
    <t>FRAIS TRAIT VS MID EAST SEA 1107005</t>
  </si>
  <si>
    <t>233</t>
  </si>
  <si>
    <t>NOTE DE FRAIS CL LX N°1107109</t>
  </si>
  <si>
    <t>230</t>
  </si>
  <si>
    <t>FRAIS TRAIT CL  CONTINE  SEA1107006</t>
  </si>
  <si>
    <t>231</t>
  </si>
  <si>
    <t>FRAIS TRAIT CL  NESTLE  SEA1107007</t>
  </si>
  <si>
    <t>258</t>
  </si>
  <si>
    <t>234</t>
  </si>
  <si>
    <t>NOTE DE FRAIS CL LX N°1107126</t>
  </si>
  <si>
    <t>235</t>
  </si>
  <si>
    <t>NOTE DE FRAIS CL LX N°1107127</t>
  </si>
  <si>
    <t>237</t>
  </si>
  <si>
    <t>INVOICE CL JETEX N° SEA1107008</t>
  </si>
  <si>
    <t>NOTE DE FRAIS CL LX N°1107128</t>
  </si>
  <si>
    <t>260</t>
  </si>
  <si>
    <t>D'APRES ETAT RAP AU 31/07 RGLT ASEC</t>
  </si>
  <si>
    <t>D'APRES ETAT RAP AU 31/07 VS MIDEAS</t>
  </si>
  <si>
    <t>261</t>
  </si>
  <si>
    <t>FRAIS TRAIT CL HADID N°SEA1107001</t>
  </si>
  <si>
    <t>262</t>
  </si>
  <si>
    <t>FRAIS TRAIT CL HADID N°SEA1107002</t>
  </si>
  <si>
    <t>263</t>
  </si>
  <si>
    <t>FRAIS TRAIT CL ANA AVI N°SEA1108001</t>
  </si>
  <si>
    <t>264</t>
  </si>
  <si>
    <t>FRAIS TRAIT CL PRE N°SEA1108002</t>
  </si>
  <si>
    <t>287</t>
  </si>
  <si>
    <t>288</t>
  </si>
  <si>
    <t>FRAIS TRAIT CL PRE  N°SEA1108002</t>
  </si>
  <si>
    <t>265</t>
  </si>
  <si>
    <t>FRAIS TRAIT CL JETEX N°SEA1108003</t>
  </si>
  <si>
    <t>266</t>
  </si>
  <si>
    <t>FRAIS TRAIT CLJETEX N°SEA1108004</t>
  </si>
  <si>
    <t>267</t>
  </si>
  <si>
    <t>FRAIS TRAIT CL JETEX  N°SEA1108005</t>
  </si>
  <si>
    <t>268</t>
  </si>
  <si>
    <t>FRAIS TRAIT CL JETEX  N°SEA1108006</t>
  </si>
  <si>
    <t>269</t>
  </si>
  <si>
    <t>FRAIS TRAIT CL JETEX  N°SEA1108007</t>
  </si>
  <si>
    <t>270</t>
  </si>
  <si>
    <t>FRAIS TRAIT CL JETEX  N°SEA1108008</t>
  </si>
  <si>
    <t>289</t>
  </si>
  <si>
    <t>277</t>
  </si>
  <si>
    <t>NOTE DE FRAIS N° 1108147</t>
  </si>
  <si>
    <t>280</t>
  </si>
  <si>
    <t>NOTE DE FRAIS N° 1108148</t>
  </si>
  <si>
    <t>281</t>
  </si>
  <si>
    <t>NOTE DE FRAIS N° 1108149</t>
  </si>
  <si>
    <t>298</t>
  </si>
  <si>
    <t>FRAIS TRAIT CL CONTIN N°SEA1109001</t>
  </si>
  <si>
    <t>312</t>
  </si>
  <si>
    <t>290</t>
  </si>
  <si>
    <t>FRAIS TRAIT CL JETEX  N° SEA1109004</t>
  </si>
  <si>
    <t>FRAIS TRAIT CL JETEX  N° SEA1109003</t>
  </si>
  <si>
    <t>308</t>
  </si>
  <si>
    <t>292</t>
  </si>
  <si>
    <t>FRAIS TRAIT CL CONTI  N° SEA1109006</t>
  </si>
  <si>
    <t>309</t>
  </si>
  <si>
    <t>293</t>
  </si>
  <si>
    <t>FRAIS TRAIT CL JETEX  N° SEA1109007</t>
  </si>
  <si>
    <t>294</t>
  </si>
  <si>
    <t>FRAIS TRAIT CL JETEX N° SEA1109008</t>
  </si>
  <si>
    <t>295</t>
  </si>
  <si>
    <t>FRAIS TRAIT CL HADID N° SEA1109010</t>
  </si>
  <si>
    <t>299</t>
  </si>
  <si>
    <t>FRAIS TRAIT CL IBERWO N° SEA1109009</t>
  </si>
  <si>
    <t>310</t>
  </si>
  <si>
    <t>311</t>
  </si>
  <si>
    <t>296</t>
  </si>
  <si>
    <t>FRAIS TRAIT CL HADID N° SEA1109011</t>
  </si>
  <si>
    <t>297</t>
  </si>
  <si>
    <t>FRAIS TRAIT CL HADID N° SEA1109012</t>
  </si>
  <si>
    <t>300</t>
  </si>
  <si>
    <t>FRAIS TRAIT CL HADID N° SEA1109013</t>
  </si>
  <si>
    <t>313</t>
  </si>
  <si>
    <t>314</t>
  </si>
  <si>
    <t>ANNULAT° NOTE DE FRAISLX N°1108148</t>
  </si>
  <si>
    <t>315</t>
  </si>
  <si>
    <t xml:space="preserve"> NOTE DE FRAISLX N°1108148</t>
  </si>
  <si>
    <t>317</t>
  </si>
  <si>
    <t xml:space="preserve">NOTE DE FRAIS LX </t>
  </si>
  <si>
    <t>326</t>
  </si>
  <si>
    <t>FRAIS TRAIT CL NESTLE SEA1109002</t>
  </si>
  <si>
    <t>327</t>
  </si>
  <si>
    <t>FRAIS TRAIT CL JETEX SEA1109014</t>
  </si>
  <si>
    <t>328</t>
  </si>
  <si>
    <t>FRAIS TRAIT CL JETEX SEA1109015</t>
  </si>
  <si>
    <t>329</t>
  </si>
  <si>
    <t>FRAIS TRAIT CL JETEX SEA1110001</t>
  </si>
  <si>
    <t>334</t>
  </si>
  <si>
    <t>FRAIS TRAIT CL JETEX SEA1109005</t>
  </si>
  <si>
    <t>346</t>
  </si>
  <si>
    <t>347</t>
  </si>
  <si>
    <t>350</t>
  </si>
  <si>
    <t>FRAIS TRAIT CL NESTLE SEA1109005</t>
  </si>
  <si>
    <t>330</t>
  </si>
  <si>
    <t>FRAIS TRAIT CL AIRNAUTIC SEA1110002</t>
  </si>
  <si>
    <t>348</t>
  </si>
  <si>
    <t>331</t>
  </si>
  <si>
    <t>FRAIS TRAIT CL AIRNAUTIC SEA1110003</t>
  </si>
  <si>
    <t>332</t>
  </si>
  <si>
    <t>FRAIS TRAIT CL AIRNAUTIC SEA1110004</t>
  </si>
  <si>
    <t>349</t>
  </si>
  <si>
    <t>353</t>
  </si>
  <si>
    <t>333</t>
  </si>
  <si>
    <t>FRAIS TRAIT CL JETEX SEA1110005</t>
  </si>
  <si>
    <t>354</t>
  </si>
  <si>
    <t>FRAIS TRAIT CL ACCESS SEA1110008</t>
  </si>
  <si>
    <t>358</t>
  </si>
  <si>
    <t>336</t>
  </si>
  <si>
    <t>FRAIS TRAIT CL CONTINENT SEA1110007</t>
  </si>
  <si>
    <t>351</t>
  </si>
  <si>
    <t>335</t>
  </si>
  <si>
    <t>FRAIS TRAIT CL JETEX SEA1110006</t>
  </si>
  <si>
    <t>338</t>
  </si>
  <si>
    <t>FRAIS TRAIT CL JETEX SEA1110009</t>
  </si>
  <si>
    <t>339</t>
  </si>
  <si>
    <t>FRAIS TRAIT CL JETEX SEA1110010</t>
  </si>
  <si>
    <t>340</t>
  </si>
  <si>
    <t>FRAIS TRAIT CL MIRACLE SEA1110011</t>
  </si>
  <si>
    <t>352</t>
  </si>
  <si>
    <t>341</t>
  </si>
  <si>
    <t>FRAIS TRAIT CL JETEX SEA1110012</t>
  </si>
  <si>
    <t>NOTE DE FRAIS LX N°1110185</t>
  </si>
  <si>
    <t>NOTE DE FRAIS LX N°1110186</t>
  </si>
  <si>
    <t>NOTE DE FRAIS LX N°1110187</t>
  </si>
  <si>
    <t>NOTE DE FRAIS LX N°1110188</t>
  </si>
  <si>
    <t>CREDIT NOTE LX N°1110188</t>
  </si>
  <si>
    <t>355</t>
  </si>
  <si>
    <t xml:space="preserve"> NOTE DE FRAIS LX N°1110189</t>
  </si>
  <si>
    <t>356</t>
  </si>
  <si>
    <t xml:space="preserve"> NOTE DE FRAIS LX N°1110190</t>
  </si>
  <si>
    <t>357</t>
  </si>
  <si>
    <t xml:space="preserve"> NOTE DE FRAIS LX N°1110191</t>
  </si>
  <si>
    <t>371</t>
  </si>
  <si>
    <t>FRAIS TRAIT CL JETEX SEA1111001</t>
  </si>
  <si>
    <t>372</t>
  </si>
  <si>
    <t>FRAIS TRAIT CL JETEX SEA1111002</t>
  </si>
  <si>
    <t>373</t>
  </si>
  <si>
    <t>FRAIS TRAIT CL JETEX SEA1111003</t>
  </si>
  <si>
    <t>374</t>
  </si>
  <si>
    <t>FRAIS TRAIT CL CONTINENT SEA1111004</t>
  </si>
  <si>
    <t>389</t>
  </si>
  <si>
    <t>375</t>
  </si>
  <si>
    <t>FRAIS TRAIT CL JETEX SEA1111005</t>
  </si>
  <si>
    <t>376</t>
  </si>
  <si>
    <t>FRAIS TRAIT CL JETEX SEA1111006</t>
  </si>
  <si>
    <t>377</t>
  </si>
  <si>
    <t>FRAIS TRAIT CL CONTINENT SEA1111007</t>
  </si>
  <si>
    <t>390</t>
  </si>
  <si>
    <t>378</t>
  </si>
  <si>
    <t>FRAIS TRAIT CL HADID SEA1111008</t>
  </si>
  <si>
    <t>391</t>
  </si>
  <si>
    <t>379</t>
  </si>
  <si>
    <t>FRAIS TRAIT CL CONTINENTSEA1111009</t>
  </si>
  <si>
    <t>392</t>
  </si>
  <si>
    <t>380</t>
  </si>
  <si>
    <t>FRAIS TRAIT CL CONTINENTSEA1111010</t>
  </si>
  <si>
    <t>393</t>
  </si>
  <si>
    <t>394</t>
  </si>
  <si>
    <t>FRAIS TRAIT CL HADID  SEA N°1111011</t>
  </si>
  <si>
    <t>395</t>
  </si>
  <si>
    <t>FRAIS TRAIT CL HADID  SEA N°1112001</t>
  </si>
  <si>
    <t>410</t>
  </si>
  <si>
    <t>396</t>
  </si>
  <si>
    <t>FRAIS TRAIT CL HADID  SEA N°1112002</t>
  </si>
  <si>
    <t>401</t>
  </si>
  <si>
    <t>FRAIS TRAIT CL HADID SEA N°1112007</t>
  </si>
  <si>
    <t>411</t>
  </si>
  <si>
    <t>397</t>
  </si>
  <si>
    <t>FRAIS TRAIT CL WHIT   SEA N°1112003</t>
  </si>
  <si>
    <t>399</t>
  </si>
  <si>
    <t>FRAIS TRAIT CL NESTLE SEA N°1112005</t>
  </si>
  <si>
    <t>421</t>
  </si>
  <si>
    <t>422</t>
  </si>
  <si>
    <t>FRAIS TRAIT CL DALIASEA N°1112005</t>
  </si>
  <si>
    <t>426</t>
  </si>
  <si>
    <t>FRAIS TRAIT CL DALIA SEA N°1112005</t>
  </si>
  <si>
    <t>398</t>
  </si>
  <si>
    <t>FRAIS TRAIT CL CONTI  SEA N°1112004</t>
  </si>
  <si>
    <t>412</t>
  </si>
  <si>
    <t>402</t>
  </si>
  <si>
    <t>FRAIS TRAIT CL CONTIN SEA N°1112008</t>
  </si>
  <si>
    <t>413</t>
  </si>
  <si>
    <t>FRAIS TRAIT CL CONTI  SEA N°1112008</t>
  </si>
  <si>
    <t>403</t>
  </si>
  <si>
    <t>FRAIS TRAIT CL CONTIN SEA N°1112009</t>
  </si>
  <si>
    <t>404</t>
  </si>
  <si>
    <t>FRAIS TRAIT CL JETEX SEA N°1112010</t>
  </si>
  <si>
    <t>405</t>
  </si>
  <si>
    <t>FRAIS TRAIT CL JETEX SEA N°1112011</t>
  </si>
  <si>
    <t>414</t>
  </si>
  <si>
    <t>407</t>
  </si>
  <si>
    <t>FRAIS TRAIT CL JETEX SEA N°1112013</t>
  </si>
  <si>
    <t>408</t>
  </si>
  <si>
    <t>FRAIS TRAIT CL JETEX SEA N°1112014</t>
  </si>
  <si>
    <t>429</t>
  </si>
  <si>
    <t>FRAIS TRAIT CL JETEX N°1112017</t>
  </si>
  <si>
    <t>409</t>
  </si>
  <si>
    <t>FRAIS TRAIT CL JETEX SEA N°1112015</t>
  </si>
  <si>
    <t>FRAIS TRAIT CL JETEX SEA N°1112016</t>
  </si>
  <si>
    <t>FRAIS TRAIT CL JETEX N°1112015</t>
  </si>
  <si>
    <t>419</t>
  </si>
  <si>
    <t>FRAIS TRAIT CL LX N°1112228</t>
  </si>
  <si>
    <t>420</t>
  </si>
  <si>
    <t>FRAIS TRAIT CL LX N°1112227</t>
  </si>
  <si>
    <t>428</t>
  </si>
  <si>
    <t>415</t>
  </si>
  <si>
    <t>FRAIS TRAIT CL LX N°1112231</t>
  </si>
  <si>
    <t>416</t>
  </si>
  <si>
    <t>FRAIS TRAIT CL LX N°1112230</t>
  </si>
  <si>
    <t>417</t>
  </si>
  <si>
    <t>FRAIS TRAIT CL LX N°1112229</t>
  </si>
  <si>
    <t>418</t>
  </si>
  <si>
    <t>FRAIS TRAIT CL LX N°1112232</t>
  </si>
  <si>
    <t>FRAIS TRAIT CL LX N°1112226</t>
  </si>
  <si>
    <t>430</t>
  </si>
  <si>
    <t>431</t>
  </si>
  <si>
    <t>FRAIS TRAIT CL JETEX N°1112012</t>
  </si>
  <si>
    <t>434</t>
  </si>
  <si>
    <t>NOTE DE FRAIS CL LX N° 1112233</t>
  </si>
  <si>
    <t>435</t>
  </si>
  <si>
    <t>NOTE DE FRAIS CL LX N° 1112234</t>
  </si>
  <si>
    <t>441</t>
  </si>
  <si>
    <t>NOTE DE FRAIS LX N°1112235</t>
  </si>
  <si>
    <t>442</t>
  </si>
  <si>
    <t>NOTE DE FRAIS LX N°1112236</t>
  </si>
  <si>
    <t>JCP</t>
  </si>
  <si>
    <t>RGLT MULTIPLICAT° CLES</t>
  </si>
  <si>
    <t>ACH GANTS LATEX</t>
  </si>
  <si>
    <t>92</t>
  </si>
  <si>
    <t>98</t>
  </si>
  <si>
    <t>ACH 02 MODEMS</t>
  </si>
  <si>
    <t>2606</t>
  </si>
  <si>
    <t>EAU TANGUI</t>
  </si>
  <si>
    <t>AVANCE ACH ORDINATEUR BUREAU DELL</t>
  </si>
  <si>
    <t>ACH GANTS</t>
  </si>
  <si>
    <t>JODSSG</t>
  </si>
  <si>
    <t>ACH PAQUETS GANTS SSG</t>
  </si>
  <si>
    <t>SOLDE FACT NAK ACH LAPTOP</t>
  </si>
  <si>
    <t>ACH VENTILATEUR+RADIATEUR</t>
  </si>
  <si>
    <t>GANTS</t>
  </si>
  <si>
    <t>324</t>
  </si>
  <si>
    <t>2601</t>
  </si>
  <si>
    <t>ACHAT GAZ SSG</t>
  </si>
  <si>
    <t>ACHAT GANTS SSG</t>
  </si>
  <si>
    <t>400</t>
  </si>
  <si>
    <t>ACHAT DE PILE</t>
  </si>
  <si>
    <t>ACHAT BATTERIE</t>
  </si>
  <si>
    <t>ACHAT FOURN ET GANTS</t>
  </si>
  <si>
    <t>388</t>
  </si>
  <si>
    <t>ACH GANTS SSG</t>
  </si>
  <si>
    <t>501</t>
  </si>
  <si>
    <t>ACHAT DES GANTS</t>
  </si>
  <si>
    <t>519</t>
  </si>
  <si>
    <t>ACHAT DISQUE DUR</t>
  </si>
  <si>
    <t>537</t>
  </si>
  <si>
    <t>ACHAT SOURIS</t>
  </si>
  <si>
    <t>565</t>
  </si>
  <si>
    <t>ACHATS DIVERS</t>
  </si>
  <si>
    <t>ACHAT DES PILES</t>
  </si>
  <si>
    <t>JACH</t>
  </si>
  <si>
    <t>ACHAT DES CARTES D'EMBARQUEMENTS</t>
  </si>
  <si>
    <t>96</t>
  </si>
  <si>
    <t>ACH TROUSSE USB+HUB 04 PORTS</t>
  </si>
  <si>
    <t>99</t>
  </si>
  <si>
    <t>ACH MOUCHOIR..</t>
  </si>
  <si>
    <t>ACH RIDEAUX SSG</t>
  </si>
  <si>
    <t>580</t>
  </si>
  <si>
    <t>ACHAT ONDULEUR/FACT NAK</t>
  </si>
  <si>
    <t>636</t>
  </si>
  <si>
    <t>ACHAT EAU</t>
  </si>
  <si>
    <t>649</t>
  </si>
  <si>
    <t>ACHAT ONDULEUR</t>
  </si>
  <si>
    <t>650</t>
  </si>
  <si>
    <t>ACHAT IMPRIMANTE</t>
  </si>
  <si>
    <t>663</t>
  </si>
  <si>
    <t>15</t>
  </si>
  <si>
    <t>ACH LAMPE TORCHE</t>
  </si>
  <si>
    <t>696</t>
  </si>
  <si>
    <t>ACHAT BATTERIE CHARGEUR</t>
  </si>
  <si>
    <t>ACH 03 TABLES SSG</t>
  </si>
  <si>
    <t>ACH PAQUET GANTS SSG</t>
  </si>
  <si>
    <t>RGLT 04 TABLES</t>
  </si>
  <si>
    <t>ACHAT 05 PAQUETS GANTS</t>
  </si>
  <si>
    <t>762</t>
  </si>
  <si>
    <t>ACHAT RUBAN/FACT N°1701</t>
  </si>
  <si>
    <t>806</t>
  </si>
  <si>
    <t>ACHAT DIVERS</t>
  </si>
  <si>
    <t>FACT SIPAL/ACHAT GANTS</t>
  </si>
  <si>
    <t>100</t>
  </si>
  <si>
    <t>FACT PRINTAVIA N° 22558</t>
  </si>
  <si>
    <t>842</t>
  </si>
  <si>
    <t>ACHAT MULTIPRISE</t>
  </si>
  <si>
    <t>106</t>
  </si>
  <si>
    <t>141</t>
  </si>
  <si>
    <t>ACH MASTIC/ACH CANON</t>
  </si>
  <si>
    <t>ACH PLATS..</t>
  </si>
  <si>
    <t>ACH CLE</t>
  </si>
  <si>
    <t>1030</t>
  </si>
  <si>
    <t>ACHAT ENCRE</t>
  </si>
  <si>
    <t>1031</t>
  </si>
  <si>
    <t>ACHAT ENCRE PR LUCIEN</t>
  </si>
  <si>
    <t>1032</t>
  </si>
  <si>
    <t>ACHAT RUBAN</t>
  </si>
  <si>
    <t>1033</t>
  </si>
  <si>
    <t>ACHAT ENCRE ET FRAIS TAXI</t>
  </si>
  <si>
    <t>1043</t>
  </si>
  <si>
    <t>FRAIS RELIURE</t>
  </si>
  <si>
    <t>1045</t>
  </si>
  <si>
    <t>ACHAT DIVERS ET TAXI</t>
  </si>
  <si>
    <t>1085</t>
  </si>
  <si>
    <t>ACHAT BACK-UP FRANCK</t>
  </si>
  <si>
    <t>891</t>
  </si>
  <si>
    <t>FRAIS AUDIT</t>
  </si>
  <si>
    <t>907</t>
  </si>
  <si>
    <t>RELIURE</t>
  </si>
  <si>
    <t>915</t>
  </si>
  <si>
    <t>BOIS COUPE</t>
  </si>
  <si>
    <t>916</t>
  </si>
  <si>
    <t xml:space="preserve">ACHAT GANT </t>
  </si>
  <si>
    <t>920</t>
  </si>
  <si>
    <t>932</t>
  </si>
  <si>
    <t>942</t>
  </si>
  <si>
    <t>ACHAT DRAPEAUX</t>
  </si>
  <si>
    <t>948</t>
  </si>
  <si>
    <t>1011</t>
  </si>
  <si>
    <t>FRAIS D'AUDIT</t>
  </si>
  <si>
    <t>953</t>
  </si>
  <si>
    <t>963</t>
  </si>
  <si>
    <t>ACHAT RAME DE PAPIER</t>
  </si>
  <si>
    <t>965</t>
  </si>
  <si>
    <t>967</t>
  </si>
  <si>
    <t>975</t>
  </si>
  <si>
    <t>119</t>
  </si>
  <si>
    <t xml:space="preserve">FACT N° </t>
  </si>
  <si>
    <t>120</t>
  </si>
  <si>
    <t>FACT N° 634A</t>
  </si>
  <si>
    <t>121</t>
  </si>
  <si>
    <t>FACT N° FC08698</t>
  </si>
  <si>
    <t>122</t>
  </si>
  <si>
    <t>FACT N° 69931</t>
  </si>
  <si>
    <t>1005</t>
  </si>
  <si>
    <t>1006</t>
  </si>
  <si>
    <t>FRAIS DIVERS</t>
  </si>
  <si>
    <t>1128</t>
  </si>
  <si>
    <t>151</t>
  </si>
  <si>
    <t>SVT FACT N° 70674</t>
  </si>
  <si>
    <t>1153</t>
  </si>
  <si>
    <t>RGLT FACT N° 011/06/2011</t>
  </si>
  <si>
    <t>1159</t>
  </si>
  <si>
    <t>DIVERSES DEPENSES</t>
  </si>
  <si>
    <t>1188</t>
  </si>
  <si>
    <t>ACHAT GANT DE TRAVAIL</t>
  </si>
  <si>
    <t>FACT N° 0010/06/2011</t>
  </si>
  <si>
    <t>1198</t>
  </si>
  <si>
    <t>FACT N° 027/06/2011</t>
  </si>
  <si>
    <t>1224</t>
  </si>
  <si>
    <t>ACHAT SACS AEROPORT</t>
  </si>
  <si>
    <t>156</t>
  </si>
  <si>
    <t>ACHAT PACK FACT N°OP/27/06/11/01</t>
  </si>
  <si>
    <t>152</t>
  </si>
  <si>
    <t>SVT FACT N° 70545</t>
  </si>
  <si>
    <t>157</t>
  </si>
  <si>
    <t>FACT PRINTAVIA N° 0022923</t>
  </si>
  <si>
    <t>216</t>
  </si>
  <si>
    <t>ACH BLOCS PRISES...</t>
  </si>
  <si>
    <t>ACH INSECTICIDE</t>
  </si>
  <si>
    <t>20</t>
  </si>
  <si>
    <t>ACH VENTILATEUR SSG</t>
  </si>
  <si>
    <t>22</t>
  </si>
  <si>
    <t>ACH GAZ SSG</t>
  </si>
  <si>
    <t>238</t>
  </si>
  <si>
    <t>ACH EPONGE  MICROPHONE/ACH CABLE...</t>
  </si>
  <si>
    <t>1374</t>
  </si>
  <si>
    <t>PETIT DEJEUNER</t>
  </si>
  <si>
    <t>1380</t>
  </si>
  <si>
    <t>1392</t>
  </si>
  <si>
    <t>1307</t>
  </si>
  <si>
    <t>1527</t>
  </si>
  <si>
    <t>1528</t>
  </si>
  <si>
    <t>BLACK</t>
  </si>
  <si>
    <t>30</t>
  </si>
  <si>
    <t>1317</t>
  </si>
  <si>
    <t>1328</t>
  </si>
  <si>
    <t>TANGUI</t>
  </si>
  <si>
    <t>1449</t>
  </si>
  <si>
    <t>ACHAT YAOURT</t>
  </si>
  <si>
    <t>1499</t>
  </si>
  <si>
    <t>DIVERSES FOURNITURES</t>
  </si>
  <si>
    <t>193</t>
  </si>
  <si>
    <t>FACT PRINTAVIA N° 0023285</t>
  </si>
  <si>
    <t>FACT PRINTAVIA N° 0023235</t>
  </si>
  <si>
    <t>1544</t>
  </si>
  <si>
    <t>SUCRE + EAU</t>
  </si>
  <si>
    <t>1569</t>
  </si>
  <si>
    <t>TELEPHONE BAGGAGE SERVICES</t>
  </si>
  <si>
    <t>1574</t>
  </si>
  <si>
    <t>1587</t>
  </si>
  <si>
    <t>GANT</t>
  </si>
  <si>
    <t>1598</t>
  </si>
  <si>
    <t>1599</t>
  </si>
  <si>
    <t>CLES USB</t>
  </si>
  <si>
    <t>1624</t>
  </si>
  <si>
    <t>LOGICIEL PAIE</t>
  </si>
  <si>
    <t>1633</t>
  </si>
  <si>
    <t xml:space="preserve">GANTS </t>
  </si>
  <si>
    <t>CARTES D'EMBARQUEMENTS</t>
  </si>
  <si>
    <t>1643</t>
  </si>
  <si>
    <t>EAU + DIVERSES FOURNITURES</t>
  </si>
  <si>
    <t>1683</t>
  </si>
  <si>
    <t>EAU TANGUI+ JUS</t>
  </si>
  <si>
    <t>1689</t>
  </si>
  <si>
    <t>CLASSEUR BUREAU</t>
  </si>
  <si>
    <t>1697</t>
  </si>
  <si>
    <t>1704</t>
  </si>
  <si>
    <t xml:space="preserve">CLE USB + CARTE </t>
  </si>
  <si>
    <t>1708</t>
  </si>
  <si>
    <t>CLE USB</t>
  </si>
  <si>
    <t>ACH SCEAUX SSG</t>
  </si>
  <si>
    <t>ACH FER A REPASSER SSG</t>
  </si>
  <si>
    <t>ACH PILES SSG</t>
  </si>
  <si>
    <t>1764</t>
  </si>
  <si>
    <t>GANTS LATEX</t>
  </si>
  <si>
    <t>1814</t>
  </si>
  <si>
    <t>DISQUE DURE</t>
  </si>
  <si>
    <t>1831</t>
  </si>
  <si>
    <t>1837</t>
  </si>
  <si>
    <t>1838</t>
  </si>
  <si>
    <t>DISQUE DURE EXTERNE</t>
  </si>
  <si>
    <t>1845</t>
  </si>
  <si>
    <t>1863</t>
  </si>
  <si>
    <t>1898</t>
  </si>
  <si>
    <t>BOISSON</t>
  </si>
  <si>
    <t>1935</t>
  </si>
  <si>
    <t>1936</t>
  </si>
  <si>
    <t>PILES</t>
  </si>
  <si>
    <t>1940</t>
  </si>
  <si>
    <t>BOITIER+DISQUE DURE</t>
  </si>
  <si>
    <t>1942</t>
  </si>
  <si>
    <t>ECRAN+ALIMENTATION LAPTOP</t>
  </si>
  <si>
    <t>1945</t>
  </si>
  <si>
    <t>1946</t>
  </si>
  <si>
    <t>PILE+THE+CAFE</t>
  </si>
  <si>
    <t>1961</t>
  </si>
  <si>
    <t>CUILLERE A CAFE</t>
  </si>
  <si>
    <t>1965</t>
  </si>
  <si>
    <t>SERVIETTE</t>
  </si>
  <si>
    <t>1973</t>
  </si>
  <si>
    <t>1974</t>
  </si>
  <si>
    <t>2006</t>
  </si>
  <si>
    <t>PERFORATEUR</t>
  </si>
  <si>
    <t>2008</t>
  </si>
  <si>
    <t>2019</t>
  </si>
  <si>
    <t>MODEM INTERNET</t>
  </si>
  <si>
    <t>2020</t>
  </si>
  <si>
    <t>40</t>
  </si>
  <si>
    <t>ACH RESERVOIR EAU +BALAI SSG</t>
  </si>
  <si>
    <t>44</t>
  </si>
  <si>
    <t>47</t>
  </si>
  <si>
    <t>48</t>
  </si>
  <si>
    <t>ACH PAQUET FUSIBLE SSG</t>
  </si>
  <si>
    <t>2036</t>
  </si>
  <si>
    <t>EAU+SERVIETTE</t>
  </si>
  <si>
    <t>2038</t>
  </si>
  <si>
    <t>2046</t>
  </si>
  <si>
    <t>DEPLOIEMENT WINDOWS2003</t>
  </si>
  <si>
    <t>2057</t>
  </si>
  <si>
    <t>2070</t>
  </si>
  <si>
    <t>2075</t>
  </si>
  <si>
    <t>FAST FOOD</t>
  </si>
  <si>
    <t>2097</t>
  </si>
  <si>
    <t>FACT PRINTAVIA N° 0024455</t>
  </si>
  <si>
    <t>2108</t>
  </si>
  <si>
    <t>2124</t>
  </si>
  <si>
    <t>2143</t>
  </si>
  <si>
    <t>INSTALLATION +MODEM INTERNET</t>
  </si>
  <si>
    <t>2146</t>
  </si>
  <si>
    <t>2165</t>
  </si>
  <si>
    <t>CONFECTION TABLE</t>
  </si>
  <si>
    <t>2174</t>
  </si>
  <si>
    <t>TANGUI+POCHETTE+DEODORISANT</t>
  </si>
  <si>
    <t>2185</t>
  </si>
  <si>
    <t>342</t>
  </si>
  <si>
    <t>ACH AVG</t>
  </si>
  <si>
    <t>ACH CLE INTERNET</t>
  </si>
  <si>
    <t>ACH TEL</t>
  </si>
  <si>
    <t>ACH PILES</t>
  </si>
  <si>
    <t xml:space="preserve">ACH ECRAN </t>
  </si>
  <si>
    <t>2213</t>
  </si>
  <si>
    <t>2218</t>
  </si>
  <si>
    <t>2241</t>
  </si>
  <si>
    <t>2265</t>
  </si>
  <si>
    <t>UNITE CENTRALE DELL</t>
  </si>
  <si>
    <t>2275</t>
  </si>
  <si>
    <t>DECODEUR</t>
  </si>
  <si>
    <t>2308</t>
  </si>
  <si>
    <t>2318</t>
  </si>
  <si>
    <t>CHARGEUR LENOVO</t>
  </si>
  <si>
    <t>2331</t>
  </si>
  <si>
    <t>2340</t>
  </si>
  <si>
    <t>2361</t>
  </si>
  <si>
    <t>ACH TEL PORTABLE</t>
  </si>
  <si>
    <t>52</t>
  </si>
  <si>
    <t>ACH PAQUETS DE GANTS SSG</t>
  </si>
  <si>
    <t>54</t>
  </si>
  <si>
    <t>55</t>
  </si>
  <si>
    <t>ACH 02 TABLES BUREAU</t>
  </si>
  <si>
    <t>ACH BONBONNE GAZ SSG</t>
  </si>
  <si>
    <t>2372</t>
  </si>
  <si>
    <t>2392</t>
  </si>
  <si>
    <t>2416</t>
  </si>
  <si>
    <t>2427</t>
  </si>
  <si>
    <t>CLE INTERNET</t>
  </si>
  <si>
    <t>2447</t>
  </si>
  <si>
    <t>2449</t>
  </si>
  <si>
    <t>EAU DE JAVEL + CAFE + PAX</t>
  </si>
  <si>
    <t>ACH LIT SSG</t>
  </si>
  <si>
    <t>2457</t>
  </si>
  <si>
    <t>POSTE TELEPHONE</t>
  </si>
  <si>
    <t>2476</t>
  </si>
  <si>
    <t>2492</t>
  </si>
  <si>
    <t>UNITE CENTRALE</t>
  </si>
  <si>
    <t>104</t>
  </si>
  <si>
    <t>GANTS SSG</t>
  </si>
  <si>
    <t>2518</t>
  </si>
  <si>
    <t>EAU TANGUI + SERVIETTE</t>
  </si>
  <si>
    <t>FACT  PRINTAVIA N° 0025242</t>
  </si>
  <si>
    <t>2539</t>
  </si>
  <si>
    <t>CONSOMMABLES INFORMATIQUES</t>
  </si>
  <si>
    <t>425</t>
  </si>
  <si>
    <t>140</t>
  </si>
  <si>
    <t>ACH ROBINET...</t>
  </si>
  <si>
    <t>154</t>
  </si>
  <si>
    <t>ACH LAMPE</t>
  </si>
  <si>
    <t>31</t>
  </si>
  <si>
    <t>ACH ROULEAUX...</t>
  </si>
  <si>
    <t>ACH REGLETTE</t>
  </si>
  <si>
    <t>ACHAT CORDON/LAPTOB</t>
  </si>
  <si>
    <t>ACHAT AMPOULE+SERRURE SSG</t>
  </si>
  <si>
    <t>576</t>
  </si>
  <si>
    <t>ACHAT ROUTEUR</t>
  </si>
  <si>
    <t>695</t>
  </si>
  <si>
    <t>ACHAT CORDON + FICHES</t>
  </si>
  <si>
    <t>123</t>
  </si>
  <si>
    <t>1366</t>
  </si>
  <si>
    <t>1336</t>
  </si>
  <si>
    <t xml:space="preserve">ACHAT FICHE TELEPHONNE </t>
  </si>
  <si>
    <t>1416</t>
  </si>
  <si>
    <t>ACHAT DISJONCTEUR</t>
  </si>
  <si>
    <t>1418</t>
  </si>
  <si>
    <t>ACHAT STEAKER</t>
  </si>
  <si>
    <t>1427</t>
  </si>
  <si>
    <t>1428</t>
  </si>
  <si>
    <t>BATTERIE</t>
  </si>
  <si>
    <t>1465</t>
  </si>
  <si>
    <t>GANTS + PILES</t>
  </si>
  <si>
    <t>1542</t>
  </si>
  <si>
    <t>ALIMENTATION LAPTOP</t>
  </si>
  <si>
    <t>1554</t>
  </si>
  <si>
    <t>NECESSAIRES VEHICULE</t>
  </si>
  <si>
    <t>1578</t>
  </si>
  <si>
    <t>SALOPETTE</t>
  </si>
  <si>
    <t>1588</t>
  </si>
  <si>
    <t>FICHE LAPTOP</t>
  </si>
  <si>
    <t>1622</t>
  </si>
  <si>
    <t>TORCHE+PILES+EMPOULES</t>
  </si>
  <si>
    <t>1768</t>
  </si>
  <si>
    <t>POCHETTE</t>
  </si>
  <si>
    <t>1848</t>
  </si>
  <si>
    <t>AMPOULES ET SERVIETTES</t>
  </si>
  <si>
    <t>1913</t>
  </si>
  <si>
    <t>RALLONGE</t>
  </si>
  <si>
    <t>1957</t>
  </si>
  <si>
    <t>ROBINET+MECANISME</t>
  </si>
  <si>
    <t>ACH REGULATEUR TENS°+AMPOULES SSG</t>
  </si>
  <si>
    <t>2148</t>
  </si>
  <si>
    <t>CHARGEUR LAPTOP</t>
  </si>
  <si>
    <t>ACH ADAPTATEURS</t>
  </si>
  <si>
    <t>2201</t>
  </si>
  <si>
    <t>AMPOULE</t>
  </si>
  <si>
    <t>MECANISME</t>
  </si>
  <si>
    <t>2274</t>
  </si>
  <si>
    <t>MATERIEL POUR TRAVAUX</t>
  </si>
  <si>
    <t>2277</t>
  </si>
  <si>
    <t>2283</t>
  </si>
  <si>
    <t>2312</t>
  </si>
  <si>
    <t>2330</t>
  </si>
  <si>
    <t>2376</t>
  </si>
  <si>
    <t>CISEAUX + CADENAS</t>
  </si>
  <si>
    <t>2377</t>
  </si>
  <si>
    <t>FACT N° 171</t>
  </si>
  <si>
    <t>2383</t>
  </si>
  <si>
    <t>2390</t>
  </si>
  <si>
    <t>FACT N° 13509</t>
  </si>
  <si>
    <t>2391</t>
  </si>
  <si>
    <t xml:space="preserve"> FACT N° 11136</t>
  </si>
  <si>
    <t>2406</t>
  </si>
  <si>
    <t>FACT N° 178</t>
  </si>
  <si>
    <t>2408</t>
  </si>
  <si>
    <t>SCOTCH + PRODUIT DE TABLE</t>
  </si>
  <si>
    <t>2454</t>
  </si>
  <si>
    <t>2477</t>
  </si>
  <si>
    <t>EXTINCTEUR + AMPOULE</t>
  </si>
  <si>
    <t>FRAIS RETE DU LIE</t>
  </si>
  <si>
    <t>DRAPS SUPERVISEUR</t>
  </si>
  <si>
    <t>2546</t>
  </si>
  <si>
    <t>FICHE POUR CHARGEUR</t>
  </si>
  <si>
    <t>AVANCE FACT REPARAT° SPLIT</t>
  </si>
  <si>
    <t>25</t>
  </si>
  <si>
    <t>RGLT SOLDE FACT REPARAT° SPLIT</t>
  </si>
  <si>
    <t>RGLT DEPANNAGE VEHICULE SSG</t>
  </si>
  <si>
    <t>ACH BATTERIE FUSIBLE</t>
  </si>
  <si>
    <t>RGLT REPARAT° SPLIT</t>
  </si>
  <si>
    <t>RGLT REPARAT° SPLIT AEROPORT</t>
  </si>
  <si>
    <t>210</t>
  </si>
  <si>
    <t>RGLT REPARAT° VOITURE</t>
  </si>
  <si>
    <t>RGLT VIDANGE</t>
  </si>
  <si>
    <t>FRAIS REPARAT° IMPRIMANTE</t>
  </si>
  <si>
    <t>305</t>
  </si>
  <si>
    <t>RGLT REPARAT° IMPRIMANTE</t>
  </si>
  <si>
    <t>306</t>
  </si>
  <si>
    <t>RGLT REFECT° 03 CHAISES</t>
  </si>
  <si>
    <t>60</t>
  </si>
  <si>
    <t>RGLT REPARAT° TABLES</t>
  </si>
  <si>
    <t>ACHAT HUILE MOTEUR</t>
  </si>
  <si>
    <t>DEPANNAGE TELEPHONE</t>
  </si>
  <si>
    <t>FRAIS DE LAVAGE VEHICULE</t>
  </si>
  <si>
    <t>ACHAT CORDON LIGNE</t>
  </si>
  <si>
    <t>481</t>
  </si>
  <si>
    <t>ACHAT DE POIGNET ET HUILE DE MOTEUR</t>
  </si>
  <si>
    <t>502</t>
  </si>
  <si>
    <t>FRAIS REPARATION PERFORATEUR</t>
  </si>
  <si>
    <t>RGLT REPARAT° PORTE ATO</t>
  </si>
  <si>
    <t>597</t>
  </si>
  <si>
    <t>REPARATION VEHICULE FACT 06/11 GARA</t>
  </si>
  <si>
    <t>639</t>
  </si>
  <si>
    <t>REGLT ENTRETIEN VEHICULE</t>
  </si>
  <si>
    <t>817</t>
  </si>
  <si>
    <t>REPARATION PHOTOCOPIEUSE</t>
  </si>
  <si>
    <t>826</t>
  </si>
  <si>
    <t>ACHAT PIECE VEHICULE</t>
  </si>
  <si>
    <t>1038</t>
  </si>
  <si>
    <t>VIDANGE VEH</t>
  </si>
  <si>
    <t>955</t>
  </si>
  <si>
    <t>REPARATION VOITURE</t>
  </si>
  <si>
    <t>964</t>
  </si>
  <si>
    <t>971</t>
  </si>
  <si>
    <t>ENTRETIEN VEHICULE</t>
  </si>
  <si>
    <t>984</t>
  </si>
  <si>
    <t>REPARATION VEHICULE</t>
  </si>
  <si>
    <t>186</t>
  </si>
  <si>
    <t>ACH POMPE A ESSENCE</t>
  </si>
  <si>
    <t>2650</t>
  </si>
  <si>
    <t>ENTRETIEN SPLIT</t>
  </si>
  <si>
    <t>1112</t>
  </si>
  <si>
    <t>ENTRETIEN SW 8575</t>
  </si>
  <si>
    <t>1191</t>
  </si>
  <si>
    <t>1218</t>
  </si>
  <si>
    <t>1219</t>
  </si>
  <si>
    <t>217</t>
  </si>
  <si>
    <t>FRAIS REPARAT° VOITURE</t>
  </si>
  <si>
    <t>RGLT FRAIS REPARAT° TETE</t>
  </si>
  <si>
    <t>1349</t>
  </si>
  <si>
    <t>REPARATION PHOTOCOPIE</t>
  </si>
  <si>
    <t>236</t>
  </si>
  <si>
    <t>RGLT REPARAT° HAUT PARLEUR</t>
  </si>
  <si>
    <t>1553</t>
  </si>
  <si>
    <t>REPARATION VOITURE SW 7621 F</t>
  </si>
  <si>
    <t>1691</t>
  </si>
  <si>
    <t>REPARATION SYSTEME FREIN</t>
  </si>
  <si>
    <t>1692</t>
  </si>
  <si>
    <t>REPARATION MONEY DETECTOR ET MECURY</t>
  </si>
  <si>
    <t>1696</t>
  </si>
  <si>
    <t>DEPANNAGE LIGNE TELEPHONIQUE</t>
  </si>
  <si>
    <t>2656</t>
  </si>
  <si>
    <t>ENTRETIEN SPLIT NSI</t>
  </si>
  <si>
    <t>1745</t>
  </si>
  <si>
    <t>FRAIS VIDANGE</t>
  </si>
  <si>
    <t>1852</t>
  </si>
  <si>
    <t>REPARATION SPLIT</t>
  </si>
  <si>
    <t>1933</t>
  </si>
  <si>
    <t>REPARATION APPAREIL PHOTO</t>
  </si>
  <si>
    <t>1960</t>
  </si>
  <si>
    <t>REPARATION LIGNE TELEPHONIQUE</t>
  </si>
  <si>
    <t>1966</t>
  </si>
  <si>
    <t>1991</t>
  </si>
  <si>
    <t>DOOR LOCK</t>
  </si>
  <si>
    <t>2007</t>
  </si>
  <si>
    <t>REPARATION ET ENTRE VOIT</t>
  </si>
  <si>
    <t xml:space="preserve">RGLT REPARAT° </t>
  </si>
  <si>
    <t>RGLT REPARAT° MEUBLE</t>
  </si>
  <si>
    <t>REPARAT° VEHICULE</t>
  </si>
  <si>
    <t>2067</t>
  </si>
  <si>
    <t>ACHAT PNEUS</t>
  </si>
  <si>
    <t>2110</t>
  </si>
  <si>
    <t>REPARATION PERFORATEUR</t>
  </si>
  <si>
    <t>2171</t>
  </si>
  <si>
    <t xml:space="preserve">FRAIS VIDANGE VEHICULE </t>
  </si>
  <si>
    <t>REPARAT° VOITURE</t>
  </si>
  <si>
    <t>2217</t>
  </si>
  <si>
    <t>REPARATION CLIMATISEUR</t>
  </si>
  <si>
    <t>2258</t>
  </si>
  <si>
    <t>ANGELIVERT+PARC BRISE</t>
  </si>
  <si>
    <t>2266</t>
  </si>
  <si>
    <t>REPARATION CLIMATISATION</t>
  </si>
  <si>
    <t>2300</t>
  </si>
  <si>
    <t>PNEU</t>
  </si>
  <si>
    <t>2660</t>
  </si>
  <si>
    <t>2338</t>
  </si>
  <si>
    <t>2365</t>
  </si>
  <si>
    <t>TRAVAUX MENUISERIE AEROPORT</t>
  </si>
  <si>
    <t>386</t>
  </si>
  <si>
    <t>ACH PNEUS...</t>
  </si>
  <si>
    <t>436</t>
  </si>
  <si>
    <t>RGLT REPARAT° TELEX+TEL</t>
  </si>
  <si>
    <t>ACH BATTERIE VEHICULE SPVRS SSG</t>
  </si>
  <si>
    <t>2387</t>
  </si>
  <si>
    <t>FACT N° 29</t>
  </si>
  <si>
    <t>2388</t>
  </si>
  <si>
    <t xml:space="preserve"> FACT N° 2029</t>
  </si>
  <si>
    <t>2398</t>
  </si>
  <si>
    <t>TRAVAUX PEINTURE</t>
  </si>
  <si>
    <t>2399</t>
  </si>
  <si>
    <t>ENTRETIEN CLIMATISEURS</t>
  </si>
  <si>
    <t>2423</t>
  </si>
  <si>
    <t>2469</t>
  </si>
  <si>
    <t xml:space="preserve">REPARATION CLIMATISATION </t>
  </si>
  <si>
    <t>2496</t>
  </si>
  <si>
    <t>TRAVAUX DE PEINTURE</t>
  </si>
  <si>
    <t>2505</t>
  </si>
  <si>
    <t>REPARATION TV</t>
  </si>
  <si>
    <t>2536</t>
  </si>
  <si>
    <t>FACT N° 00485/12/2011</t>
  </si>
  <si>
    <t>2552</t>
  </si>
  <si>
    <t>VIDANGE</t>
  </si>
  <si>
    <t>2567</t>
  </si>
  <si>
    <t>VIDANGE FOSSE SCEPTIQUE</t>
  </si>
  <si>
    <t>438</t>
  </si>
  <si>
    <t>RGLT REPARAT° TELEX</t>
  </si>
  <si>
    <t>456</t>
  </si>
  <si>
    <t>RGLT TRAVAUX PLOMBERIE</t>
  </si>
  <si>
    <t>28</t>
  </si>
  <si>
    <t>RGLT LOCAT° VOITURE SSG</t>
  </si>
  <si>
    <t>REMUNERAT° PERS 01</t>
  </si>
  <si>
    <t>PRIME RESP/RENDEMENT 01</t>
  </si>
  <si>
    <t>PRIME PANIER01</t>
  </si>
  <si>
    <t>TENUE 01</t>
  </si>
  <si>
    <t>TRANSPORT 01</t>
  </si>
  <si>
    <t>LOGEMENT 01</t>
  </si>
  <si>
    <t>INDEMNITE REPRESENTAT° 01</t>
  </si>
  <si>
    <t>REMUNERAT° PERS 02</t>
  </si>
  <si>
    <t>PRIME DE RESP/RENDEMENT 02</t>
  </si>
  <si>
    <t>PRIME PANIER 02</t>
  </si>
  <si>
    <t>TENUE 02</t>
  </si>
  <si>
    <t>TRANSP. 02</t>
  </si>
  <si>
    <t>LOGEMENT 02</t>
  </si>
  <si>
    <t>INDEMN.REPRESENTAT° 02</t>
  </si>
  <si>
    <t>83</t>
  </si>
  <si>
    <t>COMPL REMUNERAT° PERS 02</t>
  </si>
  <si>
    <t>COMPL PRIME RESP/RENDEMENT 02</t>
  </si>
  <si>
    <t>ANNULT° PRIME PANIER 02</t>
  </si>
  <si>
    <t>COMPL TENUE 02</t>
  </si>
  <si>
    <t>COMPL TRANSPORT 02</t>
  </si>
  <si>
    <t>COMPL LOGEMENT 02</t>
  </si>
  <si>
    <t>COMPL INDEMNITE REPRESENT. 02</t>
  </si>
  <si>
    <t>86</t>
  </si>
  <si>
    <t>REMUNERAT° PERS 03</t>
  </si>
  <si>
    <t>PRIME RESP/REND 03</t>
  </si>
  <si>
    <t>PRIME PANIER 03</t>
  </si>
  <si>
    <t>TENUE 03</t>
  </si>
  <si>
    <t>TRANSP 03</t>
  </si>
  <si>
    <t>LOGEMENT 03</t>
  </si>
  <si>
    <t>INDEMNITE REPRESENTAT° 03</t>
  </si>
  <si>
    <t>160</t>
  </si>
  <si>
    <t>PERS REMUNERAT° 04</t>
  </si>
  <si>
    <t>PRIME DE RESP /RENDEMENT 04</t>
  </si>
  <si>
    <t>PRIME PANIER 04</t>
  </si>
  <si>
    <t>TENUE 04</t>
  </si>
  <si>
    <t>TRANSPORT 04</t>
  </si>
  <si>
    <t>LOGEMENT 04</t>
  </si>
  <si>
    <t>INDEMNITE REPRESENTAT° 04</t>
  </si>
  <si>
    <t>REMUNERAT° 05</t>
  </si>
  <si>
    <t>PRIME RESP/RENDEMENT 05</t>
  </si>
  <si>
    <t>PRIME PANIER 05</t>
  </si>
  <si>
    <t>INDEMNITE TENUE 05</t>
  </si>
  <si>
    <t>INDEMNITE TRANSP 05</t>
  </si>
  <si>
    <t>INDEMNITE LOGEMENT05</t>
  </si>
  <si>
    <t>INDEMNITE REPRESENTAT° 05</t>
  </si>
  <si>
    <t>PERS REMUNERAT° 06</t>
  </si>
  <si>
    <t>PRIME RESP/RENDEMENT 06</t>
  </si>
  <si>
    <t>PRIME PANIER 06</t>
  </si>
  <si>
    <t>TENUE 06</t>
  </si>
  <si>
    <t>TRANSP.06</t>
  </si>
  <si>
    <t>LOGEMENT 06</t>
  </si>
  <si>
    <t>INDEMNITE REPRESENTAT° 06</t>
  </si>
  <si>
    <t>D'APRES ETAT RAP AU 30/06 RGLT BRIC</t>
  </si>
  <si>
    <t>239</t>
  </si>
  <si>
    <t>COMPL REMUNERAT° PERS 06</t>
  </si>
  <si>
    <t>COMPL PRIME PANIER  06</t>
  </si>
  <si>
    <t>COMPL TENUE  06</t>
  </si>
  <si>
    <t>COMPL LOGEMENT  06</t>
  </si>
  <si>
    <t>SAL BASE JUIL</t>
  </si>
  <si>
    <t>PRIME RESP/RENDEMENT</t>
  </si>
  <si>
    <t>PRIME PANIER</t>
  </si>
  <si>
    <t>TENUE 07</t>
  </si>
  <si>
    <t>TRANSPORT 07</t>
  </si>
  <si>
    <t>LOGEMENT 07</t>
  </si>
  <si>
    <t>INDEMNITE REPRESENTAT° 07</t>
  </si>
  <si>
    <t>D'APRES ETAT RAP AU 31/07 SAL BRICE</t>
  </si>
  <si>
    <t>427</t>
  </si>
  <si>
    <t>PERS BONUS 07</t>
  </si>
  <si>
    <t>271</t>
  </si>
  <si>
    <t>SAL BASE 08</t>
  </si>
  <si>
    <t>PRIME RESP/RENDEMENT 08</t>
  </si>
  <si>
    <t>PRIME PANIER 08</t>
  </si>
  <si>
    <t>TENUE 08</t>
  </si>
  <si>
    <t>TRANSP.08</t>
  </si>
  <si>
    <t>LOGEMENT 08</t>
  </si>
  <si>
    <t>INDEMNITE REPRESENTAT° 08</t>
  </si>
  <si>
    <t>301</t>
  </si>
  <si>
    <t>REMUNERAT° PERS SEPT</t>
  </si>
  <si>
    <t>PRIME DE RESP/RENDEMENT 09</t>
  </si>
  <si>
    <t>PRIME PANIER 09</t>
  </si>
  <si>
    <t>TENUE SEPT</t>
  </si>
  <si>
    <t>TRANSPORT 09</t>
  </si>
  <si>
    <t>LOGEMENT SEPT</t>
  </si>
  <si>
    <t>INDEMNITE REPRESENTAT° 09</t>
  </si>
  <si>
    <t>363</t>
  </si>
  <si>
    <t>REM.PERS 10</t>
  </si>
  <si>
    <t>PRIME RESP/RENDEMENT 10</t>
  </si>
  <si>
    <t>PRIME PANIER 10</t>
  </si>
  <si>
    <t>TENUE 10</t>
  </si>
  <si>
    <t>TRANSP 10</t>
  </si>
  <si>
    <t>LOGEMENT 10</t>
  </si>
  <si>
    <t>INDEMNITE REPRESENT.10</t>
  </si>
  <si>
    <t>381</t>
  </si>
  <si>
    <t>REMUNERAT° PERS 11</t>
  </si>
  <si>
    <t>PRIME RESP/RENDEMENT 11</t>
  </si>
  <si>
    <t>PRIME PANIER 11</t>
  </si>
  <si>
    <t>TENUE 11</t>
  </si>
  <si>
    <t>TRANSP 11</t>
  </si>
  <si>
    <t>LOGEMENT 11</t>
  </si>
  <si>
    <t>INDEMNITE REPRESENTAT° 11</t>
  </si>
  <si>
    <t>SAL BASE 12</t>
  </si>
  <si>
    <t>PRIME RESP/REND 12</t>
  </si>
  <si>
    <t>PRIME PANIER 12</t>
  </si>
  <si>
    <t>TENUE 12</t>
  </si>
  <si>
    <t>TRANSPORT 12</t>
  </si>
  <si>
    <t>LOGEMENT 12</t>
  </si>
  <si>
    <t>INDEMNITE REPRESENTAT° 12</t>
  </si>
  <si>
    <t>21</t>
  </si>
  <si>
    <t>CHARGES PAT SOCIALES 01</t>
  </si>
  <si>
    <t>CHARGES PAT SOCIALES</t>
  </si>
  <si>
    <t>85</t>
  </si>
  <si>
    <t>COMPL CHARGES PAT SOCIALES 02</t>
  </si>
  <si>
    <t>90</t>
  </si>
  <si>
    <t>CHARGES SOCIALES SAL 03</t>
  </si>
  <si>
    <t>163</t>
  </si>
  <si>
    <t>PERS CHARGES PAT SOCIALES 04</t>
  </si>
  <si>
    <t>CHARGES SOCIALES  PAT 05</t>
  </si>
  <si>
    <t>213</t>
  </si>
  <si>
    <t>CHARGES PA SOCIALES 06</t>
  </si>
  <si>
    <t>242</t>
  </si>
  <si>
    <t>COMPL CHARGES PAT SOCIALES 06</t>
  </si>
  <si>
    <t>243</t>
  </si>
  <si>
    <t>ANNULAT° TROP SAISI CHARGES PAT 01</t>
  </si>
  <si>
    <t>244</t>
  </si>
  <si>
    <t>ANNULAT° TROP SAISI CHARGES PAT 02</t>
  </si>
  <si>
    <t>245</t>
  </si>
  <si>
    <t>ANNULAT° TROP SAISI CHARGES PAT 03</t>
  </si>
  <si>
    <t>246</t>
  </si>
  <si>
    <t>ANNULAT° TROP SAISI CHARGES PAT 04</t>
  </si>
  <si>
    <t>247</t>
  </si>
  <si>
    <t>ANNULAT° TROP SAISI CHARGES PAT 05</t>
  </si>
  <si>
    <t>1323</t>
  </si>
  <si>
    <t>QUITUS + APS</t>
  </si>
  <si>
    <t>248</t>
  </si>
  <si>
    <t>ANNULAT° TROP SAISI CHARGES PAT 06</t>
  </si>
  <si>
    <t>PERS CHARGES PAT BONUS 07</t>
  </si>
  <si>
    <t>274</t>
  </si>
  <si>
    <t>PERS CHARGES PAT SOCIALES 08</t>
  </si>
  <si>
    <t>304</t>
  </si>
  <si>
    <t>CHARGES PAT SOCIALES SEPT</t>
  </si>
  <si>
    <t>366</t>
  </si>
  <si>
    <t>CHARGES PAT SOCIALES 10</t>
  </si>
  <si>
    <t>384</t>
  </si>
  <si>
    <t>CHARGES SOCIALES PAT 11</t>
  </si>
  <si>
    <t>CHARGES PAT SOCIALES 12</t>
  </si>
  <si>
    <t>89</t>
  </si>
  <si>
    <t>FACT GRAS SAVOYE/ASS MALADIE</t>
  </si>
  <si>
    <t>220</t>
  </si>
  <si>
    <t>ASSURANCE MALADIE</t>
  </si>
  <si>
    <t>POLICE N° 04/0/550818</t>
  </si>
  <si>
    <t>FACT AVOIR/ PRIME ASS ENFANTONGOLO</t>
  </si>
  <si>
    <t>819</t>
  </si>
  <si>
    <t>VERS/REGLT LITIGE LX</t>
  </si>
  <si>
    <t>RGLT MCO KQ</t>
  </si>
  <si>
    <t>D'APRES ETAT RAP AU 31/07 LITIGE NA</t>
  </si>
  <si>
    <t>JVTE</t>
  </si>
  <si>
    <t>302</t>
  </si>
  <si>
    <t>CREDIT NOTE CL KQ N° 1110168</t>
  </si>
  <si>
    <t>CREDIT NOTE CL KQ N°1112228</t>
  </si>
  <si>
    <t>RGLT BAGDE</t>
  </si>
  <si>
    <t>RGLT BADGES</t>
  </si>
  <si>
    <t>FACT FAS82185/ PHOTO PRUNET</t>
  </si>
  <si>
    <t>499</t>
  </si>
  <si>
    <t>REGLT ACHAT BADGE</t>
  </si>
  <si>
    <t>534</t>
  </si>
  <si>
    <t>REGLT BADGE/FACT N° 7872</t>
  </si>
  <si>
    <t>554</t>
  </si>
  <si>
    <t>REGLT BADGE</t>
  </si>
  <si>
    <t>635</t>
  </si>
  <si>
    <t>FRAIS DE CONFECTION BADGE</t>
  </si>
  <si>
    <t>833</t>
  </si>
  <si>
    <t>FACT PHOTO PRUNET/CONF BADGES</t>
  </si>
  <si>
    <t>1444</t>
  </si>
  <si>
    <t>FRAIS DE BADGE CAMPORT</t>
  </si>
  <si>
    <t>1645</t>
  </si>
  <si>
    <t>1684</t>
  </si>
  <si>
    <t>1847</t>
  </si>
  <si>
    <t xml:space="preserve"> FACT N° 10469</t>
  </si>
  <si>
    <t>1871</t>
  </si>
  <si>
    <t xml:space="preserve">FRAIS DE BADGE </t>
  </si>
  <si>
    <t>2158</t>
  </si>
  <si>
    <t>FRAIS BADGE</t>
  </si>
  <si>
    <t>2232</t>
  </si>
  <si>
    <t>RGLT CONFECT° UNIFORME</t>
  </si>
  <si>
    <t>AVANCE CONFECT° TENUE</t>
  </si>
  <si>
    <t>94</t>
  </si>
  <si>
    <t>FACT N° 055/DH/EP/11</t>
  </si>
  <si>
    <t>470</t>
  </si>
  <si>
    <t>ACHAT GILET</t>
  </si>
  <si>
    <t>497</t>
  </si>
  <si>
    <t>FRAIS/ CONFECTION TENUE NSI</t>
  </si>
  <si>
    <t>553</t>
  </si>
  <si>
    <t>FRAIS/CONFECTIONS UNIFORMES</t>
  </si>
  <si>
    <t>FACT 2T/CONFECTION UNIFORM</t>
  </si>
  <si>
    <t>627</t>
  </si>
  <si>
    <t>FRAIS/CONFECTION VETEMENT PROFESS</t>
  </si>
  <si>
    <t>628</t>
  </si>
  <si>
    <t>FRAIS CONFECTION PANTALON ET JUPES</t>
  </si>
  <si>
    <t>664</t>
  </si>
  <si>
    <t>FRAIS POUR CONFECTION UNIFORME</t>
  </si>
  <si>
    <t>662</t>
  </si>
  <si>
    <t>FRAIS POUR CONFECTION VETEMENT</t>
  </si>
  <si>
    <t>718</t>
  </si>
  <si>
    <t>FRAIS CONFECTION UNIFORME</t>
  </si>
  <si>
    <t>717</t>
  </si>
  <si>
    <t>715</t>
  </si>
  <si>
    <t>716</t>
  </si>
  <si>
    <t>721</t>
  </si>
  <si>
    <t>735</t>
  </si>
  <si>
    <t>736</t>
  </si>
  <si>
    <t>756</t>
  </si>
  <si>
    <t>FRAIS DE CONFECTION UNIFORME</t>
  </si>
  <si>
    <t>774</t>
  </si>
  <si>
    <t>775</t>
  </si>
  <si>
    <t>788</t>
  </si>
  <si>
    <t>FRAIS DE CONFECTIONUNIFORME</t>
  </si>
  <si>
    <t>829</t>
  </si>
  <si>
    <t>FRAIS/CONFECTION UNIFORME</t>
  </si>
  <si>
    <t>832</t>
  </si>
  <si>
    <t>848</t>
  </si>
  <si>
    <t>FACT N° 055/DH/EP/11/CONFECTION</t>
  </si>
  <si>
    <t>1052</t>
  </si>
  <si>
    <t>CONFECTION UNIFORME LINDA</t>
  </si>
  <si>
    <t>1088</t>
  </si>
  <si>
    <t>CONFECTION PANTALON JARETH</t>
  </si>
  <si>
    <t>1096</t>
  </si>
  <si>
    <t>CONFECTION TENUE QUINTA</t>
  </si>
  <si>
    <t>868</t>
  </si>
  <si>
    <t>ACHAT MANTEAU</t>
  </si>
  <si>
    <t>1215</t>
  </si>
  <si>
    <t>CONFECTION TENUE NATHALIE</t>
  </si>
  <si>
    <t>1405</t>
  </si>
  <si>
    <t>ACHAT GILLET</t>
  </si>
  <si>
    <t>1500</t>
  </si>
  <si>
    <t>MANTEAUX DE PLUIE</t>
  </si>
  <si>
    <t>1543</t>
  </si>
  <si>
    <t>1678</t>
  </si>
  <si>
    <t>1701</t>
  </si>
  <si>
    <t>GILLET</t>
  </si>
  <si>
    <t>1727</t>
  </si>
  <si>
    <t>FRAIS CONFECTION TENUE</t>
  </si>
  <si>
    <t>1787</t>
  </si>
  <si>
    <t>CONFECTION PANTALON</t>
  </si>
  <si>
    <t>2015</t>
  </si>
  <si>
    <t>CONFECTION TENUE</t>
  </si>
  <si>
    <t>2055</t>
  </si>
  <si>
    <t>254</t>
  </si>
  <si>
    <t>CHEMISES AVIATION</t>
  </si>
  <si>
    <t>2112</t>
  </si>
  <si>
    <t>CONFECRION UNIFORME</t>
  </si>
  <si>
    <t>2153</t>
  </si>
  <si>
    <t>2221</t>
  </si>
  <si>
    <t>2270</t>
  </si>
  <si>
    <t>49</t>
  </si>
  <si>
    <t>FRAIS ENGAGES PR REUN°</t>
  </si>
  <si>
    <t>ACH EAU/LOCAT° CHAISES...</t>
  </si>
  <si>
    <t>ACH CROISSANTS VOL LX ANNULE</t>
  </si>
  <si>
    <t>LOCATION CHAISES</t>
  </si>
  <si>
    <t>LOCATION CHAISE</t>
  </si>
  <si>
    <t>474</t>
  </si>
  <si>
    <t>RGLT DIV REPAS</t>
  </si>
  <si>
    <t>467</t>
  </si>
  <si>
    <t>FACT RESTO DU 03/03 AU 28/03/11</t>
  </si>
  <si>
    <t>581</t>
  </si>
  <si>
    <t>RAFRAICHISSEMENT/APRES REUNION</t>
  </si>
  <si>
    <t>RGLT PAUSE CAFE SSG</t>
  </si>
  <si>
    <t>702</t>
  </si>
  <si>
    <t>RGLT DIV FACTS RESTO</t>
  </si>
  <si>
    <t>2644</t>
  </si>
  <si>
    <t>FRAIS COLLATION FETE DE TRAVAIL</t>
  </si>
  <si>
    <t>925</t>
  </si>
  <si>
    <t>FRAIS REUNION</t>
  </si>
  <si>
    <t>ACH DIVERS REPAS</t>
  </si>
  <si>
    <t>929</t>
  </si>
  <si>
    <t>REUNION</t>
  </si>
  <si>
    <t>2652</t>
  </si>
  <si>
    <t>FRAIS REUNION DLA ET NSI</t>
  </si>
  <si>
    <t>215</t>
  </si>
  <si>
    <t>RGLT FACT RESTO</t>
  </si>
  <si>
    <t>ACH BOISSONS</t>
  </si>
  <si>
    <t>RGLT FACTS RESTO</t>
  </si>
  <si>
    <t>23</t>
  </si>
  <si>
    <t>RAFRAICHISSEMENT REUN° SSG</t>
  </si>
  <si>
    <t>FRAIS RAFRAICHISSEMENT REUN° SSG</t>
  </si>
  <si>
    <t>1369</t>
  </si>
  <si>
    <t>KERDAL OLYMPIA</t>
  </si>
  <si>
    <t>1531</t>
  </si>
  <si>
    <t>FACT PLANET HOTEL N° 107-7785-1</t>
  </si>
  <si>
    <t>FRAIS RAFRAICHISSEMENT</t>
  </si>
  <si>
    <t>FRAIS COLLAT° AGTS NSI</t>
  </si>
  <si>
    <t>1572</t>
  </si>
  <si>
    <t>282</t>
  </si>
  <si>
    <t>MEETING NSI</t>
  </si>
  <si>
    <t>1915</t>
  </si>
  <si>
    <t>RGLT RAFRAICISSEMENT REUN° MENSUELL</t>
  </si>
  <si>
    <t>2081</t>
  </si>
  <si>
    <t>RAFFRAICHISSEMENT REUNION MENSUELLE</t>
  </si>
  <si>
    <t>RGLT LOCAT° SALLE</t>
  </si>
  <si>
    <t>345</t>
  </si>
  <si>
    <t>RGLT COLLAT° REUN°</t>
  </si>
  <si>
    <t>2298</t>
  </si>
  <si>
    <t>FRAIS REUNION MENSUELLE</t>
  </si>
  <si>
    <t>2661</t>
  </si>
  <si>
    <t>FRAIS REUNION DLA + NSI</t>
  </si>
  <si>
    <t>2444</t>
  </si>
  <si>
    <t>FACT RESTAURATION</t>
  </si>
  <si>
    <t>2508</t>
  </si>
  <si>
    <t>FRAIS COLLATION AGENT CAMPORT</t>
  </si>
  <si>
    <t>439</t>
  </si>
  <si>
    <t>457</t>
  </si>
  <si>
    <t>RGLT DIVERS DPSES FETE CAMPORT</t>
  </si>
  <si>
    <t>458</t>
  </si>
  <si>
    <t>24</t>
  </si>
  <si>
    <t>LOYER JANV-AOUT 2011 DIWOUTA</t>
  </si>
  <si>
    <t>325</t>
  </si>
  <si>
    <t>LOYER SEPT A DEC 2011</t>
  </si>
  <si>
    <t>FRAIS TAXI</t>
  </si>
  <si>
    <t>27</t>
  </si>
  <si>
    <t>FRAIS TAXI VOL VK</t>
  </si>
  <si>
    <t>29</t>
  </si>
  <si>
    <t>33</t>
  </si>
  <si>
    <t>45</t>
  </si>
  <si>
    <t>46</t>
  </si>
  <si>
    <t>RGLT MOIS DEC</t>
  </si>
  <si>
    <t>FRAIS TRANSP AGTS LOCAUX 03-09/0</t>
  </si>
  <si>
    <t>FRAIS TRANSP AGTS SSG DU10-16/01</t>
  </si>
  <si>
    <t>65</t>
  </si>
  <si>
    <t>2603</t>
  </si>
  <si>
    <t>FRAIS RETARD VOL VK</t>
  </si>
  <si>
    <t>2604</t>
  </si>
  <si>
    <t>84</t>
  </si>
  <si>
    <t>2605</t>
  </si>
  <si>
    <t>JBF</t>
  </si>
  <si>
    <t>D'APRES ETAT RAP AU 15/01</t>
  </si>
  <si>
    <t>JBU</t>
  </si>
  <si>
    <t>93</t>
  </si>
  <si>
    <t>95</t>
  </si>
  <si>
    <t>102</t>
  </si>
  <si>
    <t>TRANSP AGTS LOCAUX DU17-23/01</t>
  </si>
  <si>
    <t>117</t>
  </si>
  <si>
    <t>118</t>
  </si>
  <si>
    <t>FRAIS TRANSP.AGTS LOCAUX DU 24-30/0</t>
  </si>
  <si>
    <t>2607</t>
  </si>
  <si>
    <t>465</t>
  </si>
  <si>
    <t>FRAIS RETARD VOLS</t>
  </si>
  <si>
    <t>153</t>
  </si>
  <si>
    <t>155</t>
  </si>
  <si>
    <t>2608</t>
  </si>
  <si>
    <t>FRAIS TRANSP AGTS LOCAUX DU31/01-06</t>
  </si>
  <si>
    <t>158</t>
  </si>
  <si>
    <t>159</t>
  </si>
  <si>
    <t>167</t>
  </si>
  <si>
    <t>ACH EAU</t>
  </si>
  <si>
    <t>183</t>
  </si>
  <si>
    <t>185</t>
  </si>
  <si>
    <t>187</t>
  </si>
  <si>
    <t>188</t>
  </si>
  <si>
    <t>189</t>
  </si>
  <si>
    <t>190</t>
  </si>
  <si>
    <t xml:space="preserve">RGLT DONALD </t>
  </si>
  <si>
    <t>FRAIS DEPL LINDA</t>
  </si>
  <si>
    <t>211</t>
  </si>
  <si>
    <t>212</t>
  </si>
  <si>
    <t>214</t>
  </si>
  <si>
    <t>232</t>
  </si>
  <si>
    <t>250</t>
  </si>
  <si>
    <t>251</t>
  </si>
  <si>
    <t>253</t>
  </si>
  <si>
    <t>273</t>
  </si>
  <si>
    <t>283</t>
  </si>
  <si>
    <t>284</t>
  </si>
  <si>
    <t>285</t>
  </si>
  <si>
    <t>286</t>
  </si>
  <si>
    <t>291</t>
  </si>
  <si>
    <t>307</t>
  </si>
  <si>
    <t>FRAIS DE TAXI</t>
  </si>
  <si>
    <t>316</t>
  </si>
  <si>
    <t>318</t>
  </si>
  <si>
    <t>320</t>
  </si>
  <si>
    <t>FRAIS DEPL DIANE</t>
  </si>
  <si>
    <t>322</t>
  </si>
  <si>
    <t>9</t>
  </si>
  <si>
    <t xml:space="preserve"> TRANSP AGTS LOCAUX SSG</t>
  </si>
  <si>
    <t>RGLT FRAIS MEDICAUX VENYITE</t>
  </si>
  <si>
    <t>RGLT BACK UP+FRAIS TAXI</t>
  </si>
  <si>
    <t>2602</t>
  </si>
  <si>
    <t>FRAIS TAXI RETARD VOL</t>
  </si>
  <si>
    <t>FRAIS TAXI SSG PR DIV ...</t>
  </si>
  <si>
    <t>ANNULAT° TROP SAISI TAXI AGTS FEV S</t>
  </si>
  <si>
    <t>FRAIS TRANSPORT</t>
  </si>
  <si>
    <t xml:space="preserve">FRAIS TAXI </t>
  </si>
  <si>
    <t>FRAIS TAXI VOL SAA ET VK MUHAYIMANA</t>
  </si>
  <si>
    <t>FRAIS TRANSPORT ALINE</t>
  </si>
  <si>
    <t>FRAIS TRANSPORT ANITA</t>
  </si>
  <si>
    <t>TAXI ACHAT EAU</t>
  </si>
  <si>
    <t>FRAIS TAXI EPEE DONALD</t>
  </si>
  <si>
    <t>FRAIS TAXI/ ACHT BADGES</t>
  </si>
  <si>
    <t>FRAIS TRANSPORT LUBA</t>
  </si>
  <si>
    <t>343</t>
  </si>
  <si>
    <t>TRANSPORT/DIVERS ACHATS</t>
  </si>
  <si>
    <t>FRAIS TRANSP ACHAT FOURN NSI</t>
  </si>
  <si>
    <t>FRAIS DE TRANSP/REGLT AES</t>
  </si>
  <si>
    <t>359</t>
  </si>
  <si>
    <t>FRAIS TAXI VOL VK NGOTA L</t>
  </si>
  <si>
    <t>361</t>
  </si>
  <si>
    <t>FRAIS TAXI VOL VK BEKONDO</t>
  </si>
  <si>
    <t>362</t>
  </si>
  <si>
    <t>FRAIS TAXI VOL VK MAA MARCEL</t>
  </si>
  <si>
    <t>FRAIS TAXI VOL VK WATCHIEU</t>
  </si>
  <si>
    <t>364</t>
  </si>
  <si>
    <t>FRAIS TAXI VOL VK KOMDJEU</t>
  </si>
  <si>
    <t>365</t>
  </si>
  <si>
    <t>FRAIS TAXI VOL VK SAMARI C</t>
  </si>
  <si>
    <t>FRAIS TAXI VOL KQ NDOH</t>
  </si>
  <si>
    <t>368</t>
  </si>
  <si>
    <t>REGLT SALAIRE EPEE DONALD</t>
  </si>
  <si>
    <t>TRANSPORT /ACHAT EAU</t>
  </si>
  <si>
    <t>TRANSPORT/ACHAT BATTERIE</t>
  </si>
  <si>
    <t>FRAIS TRANSPORT DONALD</t>
  </si>
  <si>
    <t>FRAIS TRANSPORT DINN ADOLH</t>
  </si>
  <si>
    <t>FRAIS TAXI VOL VK EPEE EDMOND</t>
  </si>
  <si>
    <t>FRAIS DE TRANSPORT DONALD</t>
  </si>
  <si>
    <t>FRAIS DE  TRANSPORT DESIRE</t>
  </si>
  <si>
    <t>FRAIS TRANSP AGTS LOCAUX SSG</t>
  </si>
  <si>
    <t>FRAIS DE TRANSPORT/ACHT EAU</t>
  </si>
  <si>
    <t>TRANSPORT/DIVERS ACHAT</t>
  </si>
  <si>
    <t>FRAIS DE TRANSPORT LEWINDIA</t>
  </si>
  <si>
    <t>432</t>
  </si>
  <si>
    <t>FRAIS DE TRANSPORT EKIKO</t>
  </si>
  <si>
    <t>433</t>
  </si>
  <si>
    <t>FRAIS DE TRANSPORT NSIMA</t>
  </si>
  <si>
    <t>FRAIS DE TRANSPORT WILLY BISSE</t>
  </si>
  <si>
    <t>FRAIS DE TRANSPORT MPONDO MARC</t>
  </si>
  <si>
    <t>FRAIS DE TRANSPORT ALINE</t>
  </si>
  <si>
    <t>FRAIS DE TRANSPORT DONAL</t>
  </si>
  <si>
    <t>FRAIS DE TRANSPORT ELISABETH</t>
  </si>
  <si>
    <t>446</t>
  </si>
  <si>
    <t>447</t>
  </si>
  <si>
    <t>448</t>
  </si>
  <si>
    <t>FRAIS DE TRANSPORT</t>
  </si>
  <si>
    <t>449</t>
  </si>
  <si>
    <t>452</t>
  </si>
  <si>
    <t>453</t>
  </si>
  <si>
    <t>FRAIS DE TRANSPORTVOL VK</t>
  </si>
  <si>
    <t>461</t>
  </si>
  <si>
    <t>464</t>
  </si>
  <si>
    <t>475</t>
  </si>
  <si>
    <t>478</t>
  </si>
  <si>
    <t>479</t>
  </si>
  <si>
    <t>FRAISTRANSPORT KQ</t>
  </si>
  <si>
    <t>480</t>
  </si>
  <si>
    <t>482</t>
  </si>
  <si>
    <t>FRAIS DE TRANSPORT KQ</t>
  </si>
  <si>
    <t>483</t>
  </si>
  <si>
    <t>484</t>
  </si>
  <si>
    <t>485</t>
  </si>
  <si>
    <t>486</t>
  </si>
  <si>
    <t xml:space="preserve">FRAIS DE TRANSPORT </t>
  </si>
  <si>
    <t>487</t>
  </si>
  <si>
    <t>FRAIS DE TRANSPORT VK</t>
  </si>
  <si>
    <t>488</t>
  </si>
  <si>
    <t>498</t>
  </si>
  <si>
    <t>505</t>
  </si>
  <si>
    <t>508</t>
  </si>
  <si>
    <t>510</t>
  </si>
  <si>
    <t>516</t>
  </si>
  <si>
    <t>517</t>
  </si>
  <si>
    <t>521</t>
  </si>
  <si>
    <t>522</t>
  </si>
  <si>
    <t>523</t>
  </si>
  <si>
    <t>527</t>
  </si>
  <si>
    <t>532</t>
  </si>
  <si>
    <t>533</t>
  </si>
  <si>
    <t>538</t>
  </si>
  <si>
    <t>539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</si>
  <si>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</si>
  <si>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</si>
  <si>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</si>
  <si>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</si>
  <si>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</si>
  <si>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</si>
  <si>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</si>
  <si>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</si>
  <si>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</si>
  <si>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556</t>
  </si>
  <si>
    <t>560</t>
  </si>
  <si>
    <t>561</t>
  </si>
  <si>
    <t>D'APRES ETAT RAP AU 31/03 RGLT DEPL</t>
  </si>
  <si>
    <t>TRANSP AGTS LOCAUX SSG</t>
  </si>
  <si>
    <t>FRAIS TAXI VOL LX ANNULE</t>
  </si>
  <si>
    <t>D'APRES ETAT RAP AU 31/03RGLT DEPL</t>
  </si>
  <si>
    <t>566</t>
  </si>
  <si>
    <t>568</t>
  </si>
  <si>
    <t>569</t>
  </si>
  <si>
    <t>570</t>
  </si>
  <si>
    <t>572</t>
  </si>
  <si>
    <t>FRAIS DE TRANSPORT VOL VK</t>
  </si>
  <si>
    <t>573</t>
  </si>
  <si>
    <t>FRAIS DE TRANSPORT VOL KQ</t>
  </si>
  <si>
    <t>574</t>
  </si>
  <si>
    <t>D'APRES ETAT RAP AU 30/04 RGLTDEPL</t>
  </si>
  <si>
    <t>FRAIS TRANSP.AGTS SSG</t>
  </si>
  <si>
    <t>583</t>
  </si>
  <si>
    <t>584</t>
  </si>
  <si>
    <t>FRAIS DE TRANSPORT/VOL VK</t>
  </si>
  <si>
    <t>585</t>
  </si>
  <si>
    <t>FRAIS DE TRANSPORT/VOL KQ</t>
  </si>
  <si>
    <t>588</t>
  </si>
  <si>
    <t xml:space="preserve">FRAIS DE TAXI /DIVERS </t>
  </si>
  <si>
    <t>589</t>
  </si>
  <si>
    <t>FRAIS DE TAXI VOL VK</t>
  </si>
  <si>
    <t>590</t>
  </si>
  <si>
    <t>RGLT TRANSP.AGTS LOCAUX SSG</t>
  </si>
  <si>
    <t>599</t>
  </si>
  <si>
    <t>FRAIS TAXI VOL SAA</t>
  </si>
  <si>
    <t>600</t>
  </si>
  <si>
    <t>601</t>
  </si>
  <si>
    <t>603</t>
  </si>
  <si>
    <t>604</t>
  </si>
  <si>
    <t>FRAIS TAXI DIVERS</t>
  </si>
  <si>
    <t>607</t>
  </si>
  <si>
    <t>608</t>
  </si>
  <si>
    <t>613</t>
  </si>
  <si>
    <t>616</t>
  </si>
  <si>
    <t>618</t>
  </si>
  <si>
    <t>619</t>
  </si>
  <si>
    <t>620</t>
  </si>
  <si>
    <t>622</t>
  </si>
  <si>
    <t>623</t>
  </si>
  <si>
    <t>626</t>
  </si>
  <si>
    <t>REGLT SALAIRE  MARS 11</t>
  </si>
  <si>
    <t>633</t>
  </si>
  <si>
    <t>634</t>
  </si>
  <si>
    <t>FRAIS TAXI VOL AEROPORT</t>
  </si>
  <si>
    <t>637</t>
  </si>
  <si>
    <t>641</t>
  </si>
  <si>
    <t>642</t>
  </si>
  <si>
    <t>643</t>
  </si>
  <si>
    <t>644</t>
  </si>
  <si>
    <t>FRAIS DE TAXI VOL KQ</t>
  </si>
  <si>
    <t>645</t>
  </si>
  <si>
    <t>646</t>
  </si>
  <si>
    <t>FRAIS DE TAXI VOL SAA</t>
  </si>
  <si>
    <t>647</t>
  </si>
  <si>
    <t>651</t>
  </si>
  <si>
    <t>652</t>
  </si>
  <si>
    <t>653</t>
  </si>
  <si>
    <t>FRAIS DE TAXI VOLS KQ</t>
  </si>
  <si>
    <t>654</t>
  </si>
  <si>
    <t>655</t>
  </si>
  <si>
    <t>656</t>
  </si>
  <si>
    <t>657</t>
  </si>
  <si>
    <t>658</t>
  </si>
  <si>
    <t>660</t>
  </si>
  <si>
    <t>RGLT D¨PL AGTS LOCAUX SSG</t>
  </si>
  <si>
    <t>665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</si>
  <si>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</si>
  <si>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</si>
  <si>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</si>
  <si>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</si>
  <si>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</si>
  <si>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</si>
  <si>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</si>
  <si>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</si>
  <si>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</si>
  <si>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</si>
  <si>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</si>
  <si>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</si>
  <si>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</si>
  <si>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</si>
  <si>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</si>
  <si>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</si>
  <si>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</si>
  <si>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</si>
  <si>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697</t>
  </si>
  <si>
    <t>698</t>
  </si>
  <si>
    <t>703</t>
  </si>
  <si>
    <t>705</t>
  </si>
  <si>
    <t>706</t>
  </si>
  <si>
    <t>707</t>
  </si>
  <si>
    <t>708</t>
  </si>
  <si>
    <t xml:space="preserve">FRAIS DE TAXI </t>
  </si>
  <si>
    <t>710</t>
  </si>
  <si>
    <t>711</t>
  </si>
  <si>
    <t>713</t>
  </si>
  <si>
    <t>720</t>
  </si>
  <si>
    <t>722</t>
  </si>
  <si>
    <t>723</t>
  </si>
  <si>
    <t>729</t>
  </si>
  <si>
    <t>730</t>
  </si>
  <si>
    <t>738</t>
  </si>
  <si>
    <t>739</t>
  </si>
  <si>
    <t>743</t>
  </si>
  <si>
    <t>FRAIS DEPL NOUVEAUX RECRUTS NSI</t>
  </si>
  <si>
    <t>744</t>
  </si>
  <si>
    <t>FRIAS DE TAXI</t>
  </si>
  <si>
    <t>745</t>
  </si>
  <si>
    <t>746</t>
  </si>
  <si>
    <t>748</t>
  </si>
  <si>
    <t>749</t>
  </si>
  <si>
    <t>750</t>
  </si>
  <si>
    <t>752</t>
  </si>
  <si>
    <t>753</t>
  </si>
  <si>
    <t>754</t>
  </si>
  <si>
    <t>755</t>
  </si>
  <si>
    <t>758</t>
  </si>
  <si>
    <t>FRAIS TAXI/ACHAT RUBAN</t>
  </si>
  <si>
    <t>764</t>
  </si>
  <si>
    <t>FRAIS TAXI VOL KQ</t>
  </si>
  <si>
    <t>765</t>
  </si>
  <si>
    <t>772</t>
  </si>
  <si>
    <t>FRAIS DE DEPLACEMENT KOTTE</t>
  </si>
  <si>
    <t>773</t>
  </si>
  <si>
    <t>FRAIS DE TAXI VOL SAA ET KQ</t>
  </si>
  <si>
    <t>776</t>
  </si>
  <si>
    <t>FRAIS TAXI VOL SAA ET KQ</t>
  </si>
  <si>
    <t>777</t>
  </si>
  <si>
    <t>778</t>
  </si>
  <si>
    <t xml:space="preserve"> FRAIS DE TRANSPORT NGANGUE</t>
  </si>
  <si>
    <t>779</t>
  </si>
  <si>
    <t xml:space="preserve"> FRAIS DE TRANSPORT ZEZE</t>
  </si>
  <si>
    <t>780</t>
  </si>
  <si>
    <t>781</t>
  </si>
  <si>
    <t>FRAIS TRANSPORT NGUINDJEL</t>
  </si>
  <si>
    <t>782</t>
  </si>
  <si>
    <t>FRAIS TRANSPORT ABIGAIL</t>
  </si>
  <si>
    <t>783</t>
  </si>
  <si>
    <t>FRAIS TRANSPORT SQUGANY</t>
  </si>
  <si>
    <t>784</t>
  </si>
  <si>
    <t>FRAIS TRANSPORT NZEGGE</t>
  </si>
  <si>
    <t>785</t>
  </si>
  <si>
    <t>786</t>
  </si>
  <si>
    <t>787</t>
  </si>
  <si>
    <t>790</t>
  </si>
  <si>
    <t>793</t>
  </si>
  <si>
    <t>FRAIS DE TRANSPORT NAFISSATOU</t>
  </si>
  <si>
    <t>794</t>
  </si>
  <si>
    <t>795</t>
  </si>
  <si>
    <t>FRAIS DE TRANSPORT YOUSSOUF</t>
  </si>
  <si>
    <t>797</t>
  </si>
  <si>
    <t>FRAIS DE TRANSPORT WASE</t>
  </si>
  <si>
    <t>798</t>
  </si>
  <si>
    <t>FRAIS DE TRANSPORT NGO</t>
  </si>
  <si>
    <t>799</t>
  </si>
  <si>
    <t xml:space="preserve">FRAIS TAXI VOL SAA </t>
  </si>
  <si>
    <t>800</t>
  </si>
  <si>
    <t>801</t>
  </si>
  <si>
    <t>FRAIS DE TRANSPORT MBULE</t>
  </si>
  <si>
    <t>805</t>
  </si>
  <si>
    <t>807</t>
  </si>
  <si>
    <t>808</t>
  </si>
  <si>
    <t>FRAIS DE TRANSPORT AYEAH</t>
  </si>
  <si>
    <t>809</t>
  </si>
  <si>
    <t>FRAIS DE TRANSPORT ASONGWE</t>
  </si>
  <si>
    <t>810</t>
  </si>
  <si>
    <t>FRAIS DE TRANSPORT AKA</t>
  </si>
  <si>
    <t>811</t>
  </si>
  <si>
    <t>FRAIS DE TRANSPORT WAKEMBA</t>
  </si>
  <si>
    <t>812</t>
  </si>
  <si>
    <t>FRAIS DE TRANSPORT CYRILLE</t>
  </si>
  <si>
    <t>816</t>
  </si>
  <si>
    <t>FRAIS TAXI KQ</t>
  </si>
  <si>
    <t>818</t>
  </si>
  <si>
    <t>820</t>
  </si>
  <si>
    <t>FRAIS DE TRANSPORT LIMENE</t>
  </si>
  <si>
    <t>822</t>
  </si>
  <si>
    <t>825</t>
  </si>
  <si>
    <t>830</t>
  </si>
  <si>
    <t>FRAIS DE TAXI VOL VK ET SAA</t>
  </si>
  <si>
    <t>834</t>
  </si>
  <si>
    <t>836</t>
  </si>
  <si>
    <t>838</t>
  </si>
  <si>
    <t>841</t>
  </si>
  <si>
    <t>843</t>
  </si>
  <si>
    <t>849</t>
  </si>
  <si>
    <t>850</t>
  </si>
  <si>
    <t>855</t>
  </si>
  <si>
    <t>856</t>
  </si>
  <si>
    <t>FRAIS TAXI VOLS KQ</t>
  </si>
  <si>
    <t>857</t>
  </si>
  <si>
    <t>FRAIS TAXI VOLS SAA</t>
  </si>
  <si>
    <t>858</t>
  </si>
  <si>
    <t>860</t>
  </si>
  <si>
    <t>D'APRES ETAT RAP AU 30/04RGLT DEPL</t>
  </si>
  <si>
    <t>RGLT TRANSPORT FOR CANCEL FLIGHT</t>
  </si>
  <si>
    <t>D'APRES ETAT RAP AU 30/04 RGLT DEPL</t>
  </si>
  <si>
    <t>862</t>
  </si>
  <si>
    <t>1019</t>
  </si>
  <si>
    <t>1020</t>
  </si>
  <si>
    <t>1021</t>
  </si>
  <si>
    <t>1022</t>
  </si>
  <si>
    <t>1026</t>
  </si>
  <si>
    <t>1027</t>
  </si>
  <si>
    <t>TAXI OLIVIER</t>
  </si>
  <si>
    <t>1028</t>
  </si>
  <si>
    <t>1040</t>
  </si>
  <si>
    <t>2609</t>
  </si>
  <si>
    <t>1044</t>
  </si>
  <si>
    <t>1046</t>
  </si>
  <si>
    <t>1047</t>
  </si>
  <si>
    <t>1051</t>
  </si>
  <si>
    <t>1054</t>
  </si>
  <si>
    <t>1056</t>
  </si>
  <si>
    <t>REMUNERATION DONALD AVR11</t>
  </si>
  <si>
    <t>1059</t>
  </si>
  <si>
    <t>1061</t>
  </si>
  <si>
    <t>1063</t>
  </si>
  <si>
    <t>FRAIS DE DEPLACEMENT</t>
  </si>
  <si>
    <t>1064</t>
  </si>
  <si>
    <t>1065</t>
  </si>
  <si>
    <t>SALAIRE NGANGUE AVR11</t>
  </si>
  <si>
    <t>1066</t>
  </si>
  <si>
    <t>SALAIRE NGUINDJEL AVR11</t>
  </si>
  <si>
    <t>1067</t>
  </si>
  <si>
    <t>SALAIRE KOTTE AVR11</t>
  </si>
  <si>
    <t>1068</t>
  </si>
  <si>
    <t>SALAIRE ZEZE AVR11</t>
  </si>
  <si>
    <t>1069</t>
  </si>
  <si>
    <t>SALAIRE ABIGAIL AVR11</t>
  </si>
  <si>
    <t>1070</t>
  </si>
  <si>
    <t>1071</t>
  </si>
  <si>
    <t>SALAIRE NAFISSATOU AVR11</t>
  </si>
  <si>
    <t>1072</t>
  </si>
  <si>
    <t>1073</t>
  </si>
  <si>
    <t>SALAIRE YOUSSOUF AVR11</t>
  </si>
  <si>
    <t>1074</t>
  </si>
  <si>
    <t>SALAIRE WASE AVR11</t>
  </si>
  <si>
    <t>1075</t>
  </si>
  <si>
    <t>1077</t>
  </si>
  <si>
    <t>DEFRAIEMENT STAGIARE NSI+ DEPLACEME</t>
  </si>
  <si>
    <t>1079</t>
  </si>
  <si>
    <t>1082</t>
  </si>
  <si>
    <t>1083</t>
  </si>
  <si>
    <t>SALAIRE NZEGGE AVR11</t>
  </si>
  <si>
    <t>1089</t>
  </si>
  <si>
    <t>1090</t>
  </si>
  <si>
    <t>1094</t>
  </si>
  <si>
    <t>1095</t>
  </si>
  <si>
    <t>1097</t>
  </si>
  <si>
    <t>1098</t>
  </si>
  <si>
    <t>885</t>
  </si>
  <si>
    <t>TAXI</t>
  </si>
  <si>
    <t>886</t>
  </si>
  <si>
    <t>TRANSPORT</t>
  </si>
  <si>
    <t>887</t>
  </si>
  <si>
    <t>888</t>
  </si>
  <si>
    <t>889</t>
  </si>
  <si>
    <t>890</t>
  </si>
  <si>
    <t>896</t>
  </si>
  <si>
    <t>SALAIRE LINDA MBENE</t>
  </si>
  <si>
    <t>897</t>
  </si>
  <si>
    <t>900</t>
  </si>
  <si>
    <t>905</t>
  </si>
  <si>
    <t>RESTE DEPL PASCAL</t>
  </si>
  <si>
    <t>906</t>
  </si>
  <si>
    <t>RESTE DEPL MBAH</t>
  </si>
  <si>
    <t>911</t>
  </si>
  <si>
    <t>1012</t>
  </si>
  <si>
    <t>914</t>
  </si>
  <si>
    <t>917</t>
  </si>
  <si>
    <t>SALAIRE RACHEL</t>
  </si>
  <si>
    <t>918</t>
  </si>
  <si>
    <t>SALAIRE FLORANCE</t>
  </si>
  <si>
    <t>931</t>
  </si>
  <si>
    <t>RESTE DEPL MESUMBE SONE</t>
  </si>
  <si>
    <t>933</t>
  </si>
  <si>
    <t>934</t>
  </si>
  <si>
    <t>935</t>
  </si>
  <si>
    <t>938</t>
  </si>
  <si>
    <t>940</t>
  </si>
  <si>
    <t>941</t>
  </si>
  <si>
    <t>944</t>
  </si>
  <si>
    <t>945</t>
  </si>
  <si>
    <t>946</t>
  </si>
  <si>
    <t>947</t>
  </si>
  <si>
    <t>952</t>
  </si>
  <si>
    <t>871</t>
  </si>
  <si>
    <t>FRAIS DE MISSION</t>
  </si>
  <si>
    <t>956</t>
  </si>
  <si>
    <t>957</t>
  </si>
  <si>
    <t>958</t>
  </si>
  <si>
    <t>959</t>
  </si>
  <si>
    <t>960</t>
  </si>
  <si>
    <t>961</t>
  </si>
  <si>
    <t>969</t>
  </si>
  <si>
    <t>970</t>
  </si>
  <si>
    <t>972</t>
  </si>
  <si>
    <t>977</t>
  </si>
  <si>
    <t>978</t>
  </si>
  <si>
    <t>979</t>
  </si>
  <si>
    <t>982</t>
  </si>
  <si>
    <t>985</t>
  </si>
  <si>
    <t>TAXI DIVERS</t>
  </si>
  <si>
    <t>2599</t>
  </si>
  <si>
    <t>869</t>
  </si>
  <si>
    <t>990</t>
  </si>
  <si>
    <t>TQXI</t>
  </si>
  <si>
    <t>991</t>
  </si>
  <si>
    <t>992</t>
  </si>
  <si>
    <t>993</t>
  </si>
  <si>
    <t>2600</t>
  </si>
  <si>
    <t>867</t>
  </si>
  <si>
    <t>904</t>
  </si>
  <si>
    <t>995</t>
  </si>
  <si>
    <t>996</t>
  </si>
  <si>
    <t>999</t>
  </si>
  <si>
    <t>1000</t>
  </si>
  <si>
    <t>1002</t>
  </si>
  <si>
    <t>1007</t>
  </si>
  <si>
    <t>1008</t>
  </si>
  <si>
    <t>1009</t>
  </si>
  <si>
    <t>1015</t>
  </si>
  <si>
    <t>1017</t>
  </si>
  <si>
    <t>1106</t>
  </si>
  <si>
    <t>TIMBRE FISCAL +TAXI</t>
  </si>
  <si>
    <t>1107</t>
  </si>
  <si>
    <t>1109</t>
  </si>
  <si>
    <t>1111</t>
  </si>
  <si>
    <t>FRAIS DE TAXI LANDRY</t>
  </si>
  <si>
    <t>1113</t>
  </si>
  <si>
    <t>FRAIS DE TAXI VOL SA EDMOND</t>
  </si>
  <si>
    <t>1115</t>
  </si>
  <si>
    <t>TAXI ALINE</t>
  </si>
  <si>
    <t>1116</t>
  </si>
  <si>
    <t>TAXI SOREL</t>
  </si>
  <si>
    <t>1117</t>
  </si>
  <si>
    <t>TAXI RETARD VOL/ERIC AMBASSA</t>
  </si>
  <si>
    <t>1120</t>
  </si>
  <si>
    <t>1122</t>
  </si>
  <si>
    <t>TAXI ADAMOU</t>
  </si>
  <si>
    <t>1124</t>
  </si>
  <si>
    <t>TAXI RETARD VOL/EMELIN</t>
  </si>
  <si>
    <t>1125</t>
  </si>
  <si>
    <t>TAXI RETARD VOL/VALERY</t>
  </si>
  <si>
    <t>1126</t>
  </si>
  <si>
    <t>1129</t>
  </si>
  <si>
    <t>1130</t>
  </si>
  <si>
    <t>SALAIRE ISAAC MAI 2011</t>
  </si>
  <si>
    <t>1138</t>
  </si>
  <si>
    <t>FRAIS DE TAXI DONALD</t>
  </si>
  <si>
    <t>1139</t>
  </si>
  <si>
    <t>SALAIRE DONALD MAI 2011</t>
  </si>
  <si>
    <t>1142</t>
  </si>
  <si>
    <t>SALAIRE LINDA MAI 2011</t>
  </si>
  <si>
    <t>1143</t>
  </si>
  <si>
    <t>1145</t>
  </si>
  <si>
    <t>1148</t>
  </si>
  <si>
    <t>TAXI DONALD</t>
  </si>
  <si>
    <t>1162</t>
  </si>
  <si>
    <t>SALAIRE RACHEL MAI 2011</t>
  </si>
  <si>
    <t>1152</t>
  </si>
  <si>
    <t>1154</t>
  </si>
  <si>
    <t>TAXI+FRAIS VOL SP/ALINE</t>
  </si>
  <si>
    <t>1155</t>
  </si>
  <si>
    <t>1156</t>
  </si>
  <si>
    <t>FRAIS RETARD VOL LOMAR</t>
  </si>
  <si>
    <t>1157</t>
  </si>
  <si>
    <t xml:space="preserve">FRAIS RETARD VOL </t>
  </si>
  <si>
    <t>1158</t>
  </si>
  <si>
    <t>FRAIS RETARD VOL ROSALINE</t>
  </si>
  <si>
    <t>1163</t>
  </si>
  <si>
    <t>1166</t>
  </si>
  <si>
    <t>1169</t>
  </si>
  <si>
    <t>CDE N°1492952 ET SONEL N°224768567</t>
  </si>
  <si>
    <t>1170</t>
  </si>
  <si>
    <t>FRAIS DE TAXI RETARD VOL ISAAC</t>
  </si>
  <si>
    <t>1171</t>
  </si>
  <si>
    <t>FRAIS DE TAXI RETARD VOL BAU OKHA</t>
  </si>
  <si>
    <t>1172</t>
  </si>
  <si>
    <t>FRAIS DE TAXI SOREL PR SGBC ET CIME</t>
  </si>
  <si>
    <t>1175</t>
  </si>
  <si>
    <t>1179</t>
  </si>
  <si>
    <t>FRAIS TAXI VENYITE PAUL</t>
  </si>
  <si>
    <t>1183</t>
  </si>
  <si>
    <t>FRAIS DE TAXI RETARD VOL KUM</t>
  </si>
  <si>
    <t>1184</t>
  </si>
  <si>
    <t>FRAIS DE TAXI RETARD VOL WILLY</t>
  </si>
  <si>
    <t>1186</t>
  </si>
  <si>
    <t>1190</t>
  </si>
  <si>
    <t>1194</t>
  </si>
  <si>
    <t>FRAIS DE TAXI RETARD VOL NSIMA</t>
  </si>
  <si>
    <t>1195</t>
  </si>
  <si>
    <t>FRAIS DE TAXI RETARD VOL KOMBE</t>
  </si>
  <si>
    <t>1196</t>
  </si>
  <si>
    <t>FRAIS DE TAXI RETARD VOL EVARISTUS</t>
  </si>
  <si>
    <t>1197</t>
  </si>
  <si>
    <t>FRAIS DE TAXI RETARD VOL THOMAS</t>
  </si>
  <si>
    <t>1199</t>
  </si>
  <si>
    <t>1200</t>
  </si>
  <si>
    <t>1205</t>
  </si>
  <si>
    <t>FRAIS DE TAXI RETARD VOL PAUL</t>
  </si>
  <si>
    <t>1206</t>
  </si>
  <si>
    <t>FRAIS DE TAXI RETARD VOL CASPA</t>
  </si>
  <si>
    <t>1207</t>
  </si>
  <si>
    <t>1209</t>
  </si>
  <si>
    <t>1212</t>
  </si>
  <si>
    <t>1214</t>
  </si>
  <si>
    <t>FRAIS TAXI RETARD VOL JOHN</t>
  </si>
  <si>
    <t>1216</t>
  </si>
  <si>
    <t>FRAIS DE TAXI/LUMA</t>
  </si>
  <si>
    <t>1217</t>
  </si>
  <si>
    <t>2616</t>
  </si>
  <si>
    <t>1225</t>
  </si>
  <si>
    <t>FRAIS TAXI DONALD</t>
  </si>
  <si>
    <t>1229</t>
  </si>
  <si>
    <t>1232</t>
  </si>
  <si>
    <t>1233</t>
  </si>
  <si>
    <t>1262</t>
  </si>
  <si>
    <t>RETARD VOL ABIGAIL</t>
  </si>
  <si>
    <t>1236</t>
  </si>
  <si>
    <t>1237</t>
  </si>
  <si>
    <t>FRAIS DE TAXI/KOTTO</t>
  </si>
  <si>
    <t>1238</t>
  </si>
  <si>
    <t>FRAIS DE TAXI ALINE</t>
  </si>
  <si>
    <t>1240</t>
  </si>
  <si>
    <t>FRAIS DE TAXI RETARD VOL CHE</t>
  </si>
  <si>
    <t>1241</t>
  </si>
  <si>
    <t>FRAIS DE TAXI RETARD VOL EDIBI</t>
  </si>
  <si>
    <t>1242</t>
  </si>
  <si>
    <t>FRAIS DE TAXI RETARD VOL NGOTA</t>
  </si>
  <si>
    <t>1243</t>
  </si>
  <si>
    <t>FRAIS DE TAXI RETARD VOL THAMAS</t>
  </si>
  <si>
    <t>1244</t>
  </si>
  <si>
    <t>FRAIS DE TAXI RETARD VOL PASCAL</t>
  </si>
  <si>
    <t>1245</t>
  </si>
  <si>
    <t xml:space="preserve">FRAIS DE TAXI RETARD VOL </t>
  </si>
  <si>
    <t>1246</t>
  </si>
  <si>
    <t>FRAIS DE TAXI RETARD VOL SOLOMON</t>
  </si>
  <si>
    <t>1247</t>
  </si>
  <si>
    <t>FRAIS DE TAXI RETARD VOL AMBASSA</t>
  </si>
  <si>
    <t>1248</t>
  </si>
  <si>
    <t>FRAIS DE TAXI RETARD VOL SAMUEL</t>
  </si>
  <si>
    <t>1249</t>
  </si>
  <si>
    <t>FRAIS DE TAXI RETARD VOL DANIS</t>
  </si>
  <si>
    <t>1251</t>
  </si>
  <si>
    <t>1255</t>
  </si>
  <si>
    <t>1256</t>
  </si>
  <si>
    <t>FRAIS DE TAXI RETARD VOL/MARIE</t>
  </si>
  <si>
    <t>1258</t>
  </si>
  <si>
    <t>1259</t>
  </si>
  <si>
    <t>FRAIS DE TAXI RETARD VOL JUDE</t>
  </si>
  <si>
    <t>1261</t>
  </si>
  <si>
    <t>1282</t>
  </si>
  <si>
    <t>FRAIS DE TAXI POUR AEROPORT</t>
  </si>
  <si>
    <t>1284</t>
  </si>
  <si>
    <t>1286</t>
  </si>
  <si>
    <t>FRAIS RETARD VOL/ETONE</t>
  </si>
  <si>
    <t>1287</t>
  </si>
  <si>
    <t>FRAIS RETARD VOL/ ZE ZE</t>
  </si>
  <si>
    <t>1289</t>
  </si>
  <si>
    <t>FRAIS RETARD VOL/ LUMA</t>
  </si>
  <si>
    <t>1291</t>
  </si>
  <si>
    <t>FRAIS DE RETARD VOL/ GEORGES</t>
  </si>
  <si>
    <t>1292</t>
  </si>
  <si>
    <t>FRAIS DE RETARD VOL/ FRANKLINE</t>
  </si>
  <si>
    <t>1293</t>
  </si>
  <si>
    <t>FRAIS DE RETARD VOL/ EMILIA</t>
  </si>
  <si>
    <t>1295</t>
  </si>
  <si>
    <t>FRAIS DE TAXI DONALD PR AEROPORT</t>
  </si>
  <si>
    <t>1296</t>
  </si>
  <si>
    <t>FRAIS DE TAXI ALINE PR AEROPORT</t>
  </si>
  <si>
    <t>D'APRES ETAT RAP AU 30/06 RGLT DEPL</t>
  </si>
  <si>
    <t>1288</t>
  </si>
  <si>
    <t>FRAIS RETARD VOL/ ALBERT</t>
  </si>
  <si>
    <t>1290</t>
  </si>
  <si>
    <t>FRAIS RETARD VOL/ FRANCIS</t>
  </si>
  <si>
    <t>1297</t>
  </si>
  <si>
    <t>FRAIS DE TAXI DONALDPR AEROPORT</t>
  </si>
  <si>
    <t>1298</t>
  </si>
  <si>
    <t>FRAIS RETARD VOL / MARTIN</t>
  </si>
  <si>
    <t>1360</t>
  </si>
  <si>
    <t>19</t>
  </si>
  <si>
    <t>FRAIS TAXI AGTS LOCAUX SSG</t>
  </si>
  <si>
    <t xml:space="preserve">FRAIS TRANSP AGTS LOCAUX SSG </t>
  </si>
  <si>
    <t>FRAIS TRANSP AGENTS LOCAUX SSG</t>
  </si>
  <si>
    <t>26</t>
  </si>
  <si>
    <t>1371</t>
  </si>
  <si>
    <t>1372</t>
  </si>
  <si>
    <t xml:space="preserve"> FRAIS DE TAXI</t>
  </si>
  <si>
    <t>1375</t>
  </si>
  <si>
    <t>1376</t>
  </si>
  <si>
    <t>1379</t>
  </si>
  <si>
    <t>1382</t>
  </si>
  <si>
    <t>1388</t>
  </si>
  <si>
    <t>SALAIRE DONALD JUIN</t>
  </si>
  <si>
    <t>1389</t>
  </si>
  <si>
    <t>1308</t>
  </si>
  <si>
    <t>FRAIS RETARD VOL</t>
  </si>
  <si>
    <t>1309</t>
  </si>
  <si>
    <t xml:space="preserve"> FRAIS TAXI</t>
  </si>
  <si>
    <t>1310</t>
  </si>
  <si>
    <t>1311</t>
  </si>
  <si>
    <t xml:space="preserve"> FRAIS RETARD VOL</t>
  </si>
  <si>
    <t>1313</t>
  </si>
  <si>
    <t>1314</t>
  </si>
  <si>
    <t>1402</t>
  </si>
  <si>
    <t>FRAIS TAXI SSG</t>
  </si>
  <si>
    <t>1315</t>
  </si>
  <si>
    <t>1318</t>
  </si>
  <si>
    <t>FRAIS  DE TAXI</t>
  </si>
  <si>
    <t>1321</t>
  </si>
  <si>
    <t>1533</t>
  </si>
  <si>
    <t>1322</t>
  </si>
  <si>
    <t>1324</t>
  </si>
  <si>
    <t>1325</t>
  </si>
  <si>
    <t>RGLT DEPL KOTTE ISAAC</t>
  </si>
  <si>
    <t>1326</t>
  </si>
  <si>
    <t>1327</t>
  </si>
  <si>
    <t>1330</t>
  </si>
  <si>
    <t>1331</t>
  </si>
  <si>
    <t>1332</t>
  </si>
  <si>
    <t>1334</t>
  </si>
  <si>
    <t>1335</t>
  </si>
  <si>
    <t>1337</t>
  </si>
  <si>
    <t>1338</t>
  </si>
  <si>
    <t>1339</t>
  </si>
  <si>
    <t>1340</t>
  </si>
  <si>
    <t>1341</t>
  </si>
  <si>
    <t>1342</t>
  </si>
  <si>
    <t>1344</t>
  </si>
  <si>
    <t>1345</t>
  </si>
  <si>
    <t>1346</t>
  </si>
  <si>
    <t>1347</t>
  </si>
  <si>
    <t>1348</t>
  </si>
  <si>
    <t>1406</t>
  </si>
  <si>
    <t>1407</t>
  </si>
  <si>
    <t>1409</t>
  </si>
  <si>
    <t>1414</t>
  </si>
  <si>
    <t>1415</t>
  </si>
  <si>
    <t>1417</t>
  </si>
  <si>
    <t>FRAIS DE RETARD VOL</t>
  </si>
  <si>
    <t>1419</t>
  </si>
  <si>
    <t>1420</t>
  </si>
  <si>
    <t>1421</t>
  </si>
  <si>
    <t xml:space="preserve"> FRAIS RETARD VOLS</t>
  </si>
  <si>
    <t>1422</t>
  </si>
  <si>
    <t>1423</t>
  </si>
  <si>
    <t>1424</t>
  </si>
  <si>
    <t>1430</t>
  </si>
  <si>
    <t>FRAIS DE DEPLACEMENT BILOA SYLVIE</t>
  </si>
  <si>
    <t>1431</t>
  </si>
  <si>
    <t>1432</t>
  </si>
  <si>
    <t>1434</t>
  </si>
  <si>
    <t>1436</t>
  </si>
  <si>
    <t>1439</t>
  </si>
  <si>
    <t xml:space="preserve"> FRAIS DE TAX</t>
  </si>
  <si>
    <t>1440</t>
  </si>
  <si>
    <t>1442</t>
  </si>
  <si>
    <t>1445</t>
  </si>
  <si>
    <t>1448</t>
  </si>
  <si>
    <t>1450</t>
  </si>
  <si>
    <t>1514</t>
  </si>
  <si>
    <t>1498</t>
  </si>
  <si>
    <t>1501</t>
  </si>
  <si>
    <t>1515</t>
  </si>
  <si>
    <t>1503</t>
  </si>
  <si>
    <t>FAIS DE TAXI</t>
  </si>
  <si>
    <t>1504</t>
  </si>
  <si>
    <t>1505</t>
  </si>
  <si>
    <t>1464</t>
  </si>
  <si>
    <t>1466</t>
  </si>
  <si>
    <t>1516</t>
  </si>
  <si>
    <t>1518</t>
  </si>
  <si>
    <t>1519</t>
  </si>
  <si>
    <t>1467</t>
  </si>
  <si>
    <t>1468</t>
  </si>
  <si>
    <t>1469</t>
  </si>
  <si>
    <t>1471</t>
  </si>
  <si>
    <t>1473</t>
  </si>
  <si>
    <t>1476</t>
  </si>
  <si>
    <t>1481</t>
  </si>
  <si>
    <t>1482</t>
  </si>
  <si>
    <t>1483</t>
  </si>
  <si>
    <t>1484</t>
  </si>
  <si>
    <t>1485</t>
  </si>
  <si>
    <t>1486</t>
  </si>
  <si>
    <t>TFRAIS RETARD VOL</t>
  </si>
  <si>
    <t>1487</t>
  </si>
  <si>
    <t>1488</t>
  </si>
  <si>
    <t>1489</t>
  </si>
  <si>
    <t>1490</t>
  </si>
  <si>
    <t>1492</t>
  </si>
  <si>
    <t>1506</t>
  </si>
  <si>
    <t>1507</t>
  </si>
  <si>
    <t>1508</t>
  </si>
  <si>
    <t>D'APRES ETAT RAP AU 31/07 FRAIS DEP</t>
  </si>
  <si>
    <t>D'APRES ETAT RAP AU 31/07 RGLTDEP</t>
  </si>
  <si>
    <t>D'APRES ETAT RAP AU 31/07 RGLT DEPL</t>
  </si>
  <si>
    <t>1545</t>
  </si>
  <si>
    <t>1547</t>
  </si>
  <si>
    <t>1549</t>
  </si>
  <si>
    <t>1551</t>
  </si>
  <si>
    <t>1552</t>
  </si>
  <si>
    <t>1555</t>
  </si>
  <si>
    <t>1556</t>
  </si>
  <si>
    <t>1558</t>
  </si>
  <si>
    <t>1561</t>
  </si>
  <si>
    <t>1563</t>
  </si>
  <si>
    <t>1566</t>
  </si>
  <si>
    <t>1567</t>
  </si>
  <si>
    <t>1568</t>
  </si>
  <si>
    <t>1570</t>
  </si>
  <si>
    <t>1573</t>
  </si>
  <si>
    <t>1577</t>
  </si>
  <si>
    <t>1593</t>
  </si>
  <si>
    <t>1603</t>
  </si>
  <si>
    <t>1611</t>
  </si>
  <si>
    <t>1615</t>
  </si>
  <si>
    <t>SALAIRE DONALD</t>
  </si>
  <si>
    <t>1621</t>
  </si>
  <si>
    <t>1623</t>
  </si>
  <si>
    <t>1629</t>
  </si>
  <si>
    <t>1632</t>
  </si>
  <si>
    <t>1635</t>
  </si>
  <si>
    <t>1638</t>
  </si>
  <si>
    <t>1644</t>
  </si>
  <si>
    <t>1647</t>
  </si>
  <si>
    <t>1649</t>
  </si>
  <si>
    <t>1650</t>
  </si>
  <si>
    <t>1655</t>
  </si>
  <si>
    <t>1657</t>
  </si>
  <si>
    <t>1662</t>
  </si>
  <si>
    <t>1667</t>
  </si>
  <si>
    <t>1670</t>
  </si>
  <si>
    <t>1673</t>
  </si>
  <si>
    <t>1679</t>
  </si>
  <si>
    <t>1686</t>
  </si>
  <si>
    <t>1690</t>
  </si>
  <si>
    <t>1700</t>
  </si>
  <si>
    <t>1702</t>
  </si>
  <si>
    <t>1705</t>
  </si>
  <si>
    <t>1707</t>
  </si>
  <si>
    <t>1714</t>
  </si>
  <si>
    <t>1716</t>
  </si>
  <si>
    <t>1722</t>
  </si>
  <si>
    <t>1723</t>
  </si>
  <si>
    <t>1724</t>
  </si>
  <si>
    <t>1726</t>
  </si>
  <si>
    <t>1728</t>
  </si>
  <si>
    <t>1729</t>
  </si>
  <si>
    <t>D'APRES ETA RAP AU 31/08 RGLT DEPL</t>
  </si>
  <si>
    <t>D'APRES ETAT RAP AU 31/08 RGLT DEPL</t>
  </si>
  <si>
    <t>278</t>
  </si>
  <si>
    <t>D'APRES ETAT RAP AU 31/08  RGLT DEP</t>
  </si>
  <si>
    <t>1730</t>
  </si>
  <si>
    <t>1732</t>
  </si>
  <si>
    <t>1733</t>
  </si>
  <si>
    <t>1734</t>
  </si>
  <si>
    <t>1735</t>
  </si>
  <si>
    <t>1741</t>
  </si>
  <si>
    <t>1744</t>
  </si>
  <si>
    <t>1748</t>
  </si>
  <si>
    <t>1749</t>
  </si>
  <si>
    <t>1750</t>
  </si>
  <si>
    <t>1751</t>
  </si>
  <si>
    <t xml:space="preserve">  FRAIS RETARD VOLS</t>
  </si>
  <si>
    <t>1752</t>
  </si>
  <si>
    <t>1753</t>
  </si>
  <si>
    <t>1754</t>
  </si>
  <si>
    <t>1755</t>
  </si>
  <si>
    <t>1756</t>
  </si>
  <si>
    <t>1757</t>
  </si>
  <si>
    <t>1758</t>
  </si>
  <si>
    <t>1759</t>
  </si>
  <si>
    <t xml:space="preserve">  FRAIS DE TAXI</t>
  </si>
  <si>
    <t>1762</t>
  </si>
  <si>
    <t>1765</t>
  </si>
  <si>
    <t>1767</t>
  </si>
  <si>
    <t>1774</t>
  </si>
  <si>
    <t>1776</t>
  </si>
  <si>
    <t>1777</t>
  </si>
  <si>
    <t>1778</t>
  </si>
  <si>
    <t>1779</t>
  </si>
  <si>
    <t>1783</t>
  </si>
  <si>
    <t>1784</t>
  </si>
  <si>
    <t>1785</t>
  </si>
  <si>
    <t>1786</t>
  </si>
  <si>
    <t xml:space="preserve">  FRAIS RETARD VOL</t>
  </si>
  <si>
    <t>1788</t>
  </si>
  <si>
    <t>FORFAIT FRAIS DE DEPLACEMENT</t>
  </si>
  <si>
    <t>1789</t>
  </si>
  <si>
    <t>1790</t>
  </si>
  <si>
    <t>1791</t>
  </si>
  <si>
    <t>1793</t>
  </si>
  <si>
    <t>1794</t>
  </si>
  <si>
    <t>1796</t>
  </si>
  <si>
    <t>1797</t>
  </si>
  <si>
    <t>1798</t>
  </si>
  <si>
    <t>1799</t>
  </si>
  <si>
    <t>1800</t>
  </si>
  <si>
    <t xml:space="preserve"> FORFAIT FRAIS DE DEPLACEMENT</t>
  </si>
  <si>
    <t>1801</t>
  </si>
  <si>
    <t xml:space="preserve">  FORFAIT FRAIS DE DEPLACEMENT</t>
  </si>
  <si>
    <t>1802</t>
  </si>
  <si>
    <t>1803</t>
  </si>
  <si>
    <t>1804</t>
  </si>
  <si>
    <t>1805</t>
  </si>
  <si>
    <t>1808</t>
  </si>
  <si>
    <t>1809</t>
  </si>
  <si>
    <t>1810</t>
  </si>
  <si>
    <t>1811</t>
  </si>
  <si>
    <t>1812</t>
  </si>
  <si>
    <t>1813</t>
  </si>
  <si>
    <t>1815</t>
  </si>
  <si>
    <t>1817</t>
  </si>
  <si>
    <t>1821</t>
  </si>
  <si>
    <t>1822</t>
  </si>
  <si>
    <t>FORFAIT FRAIT DE DEPLACEMENT</t>
  </si>
  <si>
    <t>1829</t>
  </si>
  <si>
    <t>1830</t>
  </si>
  <si>
    <t>1832</t>
  </si>
  <si>
    <t>1844</t>
  </si>
  <si>
    <t>1849</t>
  </si>
  <si>
    <t>1856</t>
  </si>
  <si>
    <t>1858</t>
  </si>
  <si>
    <t>FRAIS RETARD VOL NDOH</t>
  </si>
  <si>
    <t>1859</t>
  </si>
  <si>
    <t>FRAIS RETARD VOL  ELAME</t>
  </si>
  <si>
    <t>1861</t>
  </si>
  <si>
    <t>1862</t>
  </si>
  <si>
    <t>1864</t>
  </si>
  <si>
    <t>1870</t>
  </si>
  <si>
    <t>1876</t>
  </si>
  <si>
    <t>1877</t>
  </si>
  <si>
    <t>1884</t>
  </si>
  <si>
    <t>1885</t>
  </si>
  <si>
    <t>1886</t>
  </si>
  <si>
    <t>1894</t>
  </si>
  <si>
    <t>1895</t>
  </si>
  <si>
    <t>1899</t>
  </si>
  <si>
    <t>1903</t>
  </si>
  <si>
    <t>1904</t>
  </si>
  <si>
    <t>1905</t>
  </si>
  <si>
    <t>1906</t>
  </si>
  <si>
    <t>1907</t>
  </si>
  <si>
    <t xml:space="preserve">   FRAIS RETARD VOL</t>
  </si>
  <si>
    <t>1908</t>
  </si>
  <si>
    <t>1909</t>
  </si>
  <si>
    <t>1910</t>
  </si>
  <si>
    <t>1911</t>
  </si>
  <si>
    <t>1912</t>
  </si>
  <si>
    <t>1916</t>
  </si>
  <si>
    <t>1917</t>
  </si>
  <si>
    <t>1919</t>
  </si>
  <si>
    <t>1928</t>
  </si>
  <si>
    <t>1929</t>
  </si>
  <si>
    <t>1931</t>
  </si>
  <si>
    <t>1937</t>
  </si>
  <si>
    <t>1941</t>
  </si>
  <si>
    <t>1947</t>
  </si>
  <si>
    <t>1949</t>
  </si>
  <si>
    <t>1951</t>
  </si>
  <si>
    <t>1962</t>
  </si>
  <si>
    <t>1963</t>
  </si>
  <si>
    <t>1967</t>
  </si>
  <si>
    <t>1968</t>
  </si>
  <si>
    <t>1972</t>
  </si>
  <si>
    <t>1976</t>
  </si>
  <si>
    <t>1977</t>
  </si>
  <si>
    <t>1978</t>
  </si>
  <si>
    <t>1979</t>
  </si>
  <si>
    <t>1980</t>
  </si>
  <si>
    <t>1982</t>
  </si>
  <si>
    <t>1989</t>
  </si>
  <si>
    <t>1990</t>
  </si>
  <si>
    <t>1992</t>
  </si>
  <si>
    <t>1994</t>
  </si>
  <si>
    <t>1998</t>
  </si>
  <si>
    <t>1999</t>
  </si>
  <si>
    <t>2003</t>
  </si>
  <si>
    <t>2010</t>
  </si>
  <si>
    <t>2011</t>
  </si>
  <si>
    <t>2012</t>
  </si>
  <si>
    <t>D'APRES ETAT RAP AU 30/09 RGLT DEPL</t>
  </si>
  <si>
    <t>D'APRES ETAT DE RAP AU30/09 RGLTDEP</t>
  </si>
  <si>
    <t>2016</t>
  </si>
  <si>
    <t>2017</t>
  </si>
  <si>
    <t>2021</t>
  </si>
  <si>
    <t>2025</t>
  </si>
  <si>
    <t>2027</t>
  </si>
  <si>
    <t>2028</t>
  </si>
  <si>
    <t>2040</t>
  </si>
  <si>
    <t>2044</t>
  </si>
  <si>
    <t>2045</t>
  </si>
  <si>
    <t>2051</t>
  </si>
  <si>
    <t>2052</t>
  </si>
  <si>
    <t>FRAIS RETART VOL</t>
  </si>
  <si>
    <t>2053</t>
  </si>
  <si>
    <t>2056</t>
  </si>
  <si>
    <t>2058</t>
  </si>
  <si>
    <t>2059</t>
  </si>
  <si>
    <t>50</t>
  </si>
  <si>
    <t>2063</t>
  </si>
  <si>
    <t>2064</t>
  </si>
  <si>
    <t>2065</t>
  </si>
  <si>
    <t>2066</t>
  </si>
  <si>
    <t>2069</t>
  </si>
  <si>
    <t>2072</t>
  </si>
  <si>
    <t>2074</t>
  </si>
  <si>
    <t>2077</t>
  </si>
  <si>
    <t>2078</t>
  </si>
  <si>
    <t>2079</t>
  </si>
  <si>
    <t>2083</t>
  </si>
  <si>
    <t>2084</t>
  </si>
  <si>
    <t>2086</t>
  </si>
  <si>
    <t>2087</t>
  </si>
  <si>
    <t>2088</t>
  </si>
  <si>
    <t>2089</t>
  </si>
  <si>
    <t>2090</t>
  </si>
  <si>
    <t xml:space="preserve">    FRAIS RETARD VOL</t>
  </si>
  <si>
    <t>2091</t>
  </si>
  <si>
    <t xml:space="preserve">     FRAIS RETARD VOL</t>
  </si>
  <si>
    <t>2093</t>
  </si>
  <si>
    <t>2094</t>
  </si>
  <si>
    <t>2095</t>
  </si>
  <si>
    <t>2098</t>
  </si>
  <si>
    <t>2101</t>
  </si>
  <si>
    <t>2103</t>
  </si>
  <si>
    <t>2104</t>
  </si>
  <si>
    <t>2105</t>
  </si>
  <si>
    <t>2106</t>
  </si>
  <si>
    <t>51</t>
  </si>
  <si>
    <t>2109</t>
  </si>
  <si>
    <t>2114</t>
  </si>
  <si>
    <t>2119</t>
  </si>
  <si>
    <t>2122</t>
  </si>
  <si>
    <t>2126</t>
  </si>
  <si>
    <t>2128</t>
  </si>
  <si>
    <t>2129</t>
  </si>
  <si>
    <t>2134</t>
  </si>
  <si>
    <t>2135</t>
  </si>
  <si>
    <t>2136</t>
  </si>
  <si>
    <t>2142</t>
  </si>
  <si>
    <t>2149</t>
  </si>
  <si>
    <t>2150</t>
  </si>
  <si>
    <t>2152</t>
  </si>
  <si>
    <t>2154</t>
  </si>
  <si>
    <t>2156</t>
  </si>
  <si>
    <t>2164</t>
  </si>
  <si>
    <t>2166</t>
  </si>
  <si>
    <t>2168</t>
  </si>
  <si>
    <t>2170</t>
  </si>
  <si>
    <t>2175</t>
  </si>
  <si>
    <t>2176</t>
  </si>
  <si>
    <t>2178</t>
  </si>
  <si>
    <t>2179</t>
  </si>
  <si>
    <t>2181</t>
  </si>
  <si>
    <t>2186</t>
  </si>
  <si>
    <t>2187</t>
  </si>
  <si>
    <t>2195</t>
  </si>
  <si>
    <t>2196</t>
  </si>
  <si>
    <t>2197</t>
  </si>
  <si>
    <t>D'APRES ETAT RAP AU 31/10 RGLT DEPL</t>
  </si>
  <si>
    <t>344</t>
  </si>
  <si>
    <t>2203</t>
  </si>
  <si>
    <t>2204</t>
  </si>
  <si>
    <t>2205</t>
  </si>
  <si>
    <t>2207</t>
  </si>
  <si>
    <t>2214</t>
  </si>
  <si>
    <t>2216</t>
  </si>
  <si>
    <t>2220</t>
  </si>
  <si>
    <t>FRAIS DE DEPLACEMENT ABONINA</t>
  </si>
  <si>
    <t>2223</t>
  </si>
  <si>
    <t>2226</t>
  </si>
  <si>
    <t>2229</t>
  </si>
  <si>
    <t>2231</t>
  </si>
  <si>
    <t>2233</t>
  </si>
  <si>
    <t>2238</t>
  </si>
  <si>
    <t>2240</t>
  </si>
  <si>
    <t>2243</t>
  </si>
  <si>
    <t>2249</t>
  </si>
  <si>
    <t>2250</t>
  </si>
  <si>
    <t>2253</t>
  </si>
  <si>
    <t>SALAIRE DONALD OCT</t>
  </si>
  <si>
    <t>2259</t>
  </si>
  <si>
    <t>2262</t>
  </si>
  <si>
    <t>2267</t>
  </si>
  <si>
    <t>2268</t>
  </si>
  <si>
    <t>2269</t>
  </si>
  <si>
    <t>2273</t>
  </si>
  <si>
    <t>2278</t>
  </si>
  <si>
    <t>2279</t>
  </si>
  <si>
    <t>2285</t>
  </si>
  <si>
    <t>2290</t>
  </si>
  <si>
    <t>2291</t>
  </si>
  <si>
    <t>2292</t>
  </si>
  <si>
    <t>2293</t>
  </si>
  <si>
    <t>2301</t>
  </si>
  <si>
    <t>2302</t>
  </si>
  <si>
    <t>2304</t>
  </si>
  <si>
    <t>2305</t>
  </si>
  <si>
    <t>2307</t>
  </si>
  <si>
    <t>2310</t>
  </si>
  <si>
    <t>2311</t>
  </si>
  <si>
    <t>2319</t>
  </si>
  <si>
    <t>2326</t>
  </si>
  <si>
    <t>2334</t>
  </si>
  <si>
    <t>2336</t>
  </si>
  <si>
    <t>2337</t>
  </si>
  <si>
    <t>2339</t>
  </si>
  <si>
    <t>2342</t>
  </si>
  <si>
    <t>2347</t>
  </si>
  <si>
    <t>2348</t>
  </si>
  <si>
    <t>2351</t>
  </si>
  <si>
    <t>2355</t>
  </si>
  <si>
    <t>2357</t>
  </si>
  <si>
    <t>2360</t>
  </si>
  <si>
    <t>2362</t>
  </si>
  <si>
    <t>SVT ETAT RAP AU 30/11 RGLT DEPL</t>
  </si>
  <si>
    <t>32</t>
  </si>
  <si>
    <t>D'APRES ETAT RAP AU 30/11 RGLT DEPL</t>
  </si>
  <si>
    <t>D'APRES ETAT RAP AU 30/11 RGLT DEP.</t>
  </si>
  <si>
    <t>2368</t>
  </si>
  <si>
    <t>2369</t>
  </si>
  <si>
    <t>2371</t>
  </si>
  <si>
    <t>53</t>
  </si>
  <si>
    <t>RGT TRANSP AGTS LOCAUX  SSG</t>
  </si>
  <si>
    <t>RGLT TRANSP DU 14-18/11 SSG</t>
  </si>
  <si>
    <t>2375</t>
  </si>
  <si>
    <t>2380</t>
  </si>
  <si>
    <t>2381</t>
  </si>
  <si>
    <t>2386</t>
  </si>
  <si>
    <t>RGLT TRANSP AGTS LOCAUX SSG</t>
  </si>
  <si>
    <t>2395</t>
  </si>
  <si>
    <t>2397</t>
  </si>
  <si>
    <t>2402</t>
  </si>
  <si>
    <t>2407</t>
  </si>
  <si>
    <t>2412</t>
  </si>
  <si>
    <t>2413</t>
  </si>
  <si>
    <t>2415</t>
  </si>
  <si>
    <t>2421</t>
  </si>
  <si>
    <t>2424</t>
  </si>
  <si>
    <t>2432</t>
  </si>
  <si>
    <t>2433</t>
  </si>
  <si>
    <t>2438</t>
  </si>
  <si>
    <t>2443</t>
  </si>
  <si>
    <t>2445</t>
  </si>
  <si>
    <t>2450</t>
  </si>
  <si>
    <t>2451</t>
  </si>
  <si>
    <t>2452</t>
  </si>
  <si>
    <t>2455</t>
  </si>
  <si>
    <t>2456</t>
  </si>
  <si>
    <t>2459</t>
  </si>
  <si>
    <t>2461</t>
  </si>
  <si>
    <t>2467</t>
  </si>
  <si>
    <t>2468</t>
  </si>
  <si>
    <t>2479</t>
  </si>
  <si>
    <t>2480</t>
  </si>
  <si>
    <t>2481</t>
  </si>
  <si>
    <t>2487</t>
  </si>
  <si>
    <t>2489</t>
  </si>
  <si>
    <t>2491</t>
  </si>
  <si>
    <t>2497</t>
  </si>
  <si>
    <t>2502</t>
  </si>
  <si>
    <t>2503</t>
  </si>
  <si>
    <t>2504</t>
  </si>
  <si>
    <t>2507</t>
  </si>
  <si>
    <t>2509</t>
  </si>
  <si>
    <t>TRANSPORT AGENTS LOCAUX</t>
  </si>
  <si>
    <t>2510</t>
  </si>
  <si>
    <t>2511</t>
  </si>
  <si>
    <t>2512</t>
  </si>
  <si>
    <t>2513</t>
  </si>
  <si>
    <t>2514</t>
  </si>
  <si>
    <t>2515</t>
  </si>
  <si>
    <t>2516</t>
  </si>
  <si>
    <t>2517</t>
  </si>
  <si>
    <t>2519</t>
  </si>
  <si>
    <t>2520</t>
  </si>
  <si>
    <t>2526</t>
  </si>
  <si>
    <t>2528</t>
  </si>
  <si>
    <t>2529</t>
  </si>
  <si>
    <t>SALAIRE DONALD DEC</t>
  </si>
  <si>
    <t>2530</t>
  </si>
  <si>
    <t>2531</t>
  </si>
  <si>
    <t>2532</t>
  </si>
  <si>
    <t>2534</t>
  </si>
  <si>
    <t>2535</t>
  </si>
  <si>
    <t>2537</t>
  </si>
  <si>
    <t>2538</t>
  </si>
  <si>
    <t>FRAIS RETARD VO</t>
  </si>
  <si>
    <t>2540</t>
  </si>
  <si>
    <t>2541</t>
  </si>
  <si>
    <t>2542</t>
  </si>
  <si>
    <t>2544</t>
  </si>
  <si>
    <t>2547</t>
  </si>
  <si>
    <t>2549</t>
  </si>
  <si>
    <t>2550</t>
  </si>
  <si>
    <t>2553</t>
  </si>
  <si>
    <t>2558</t>
  </si>
  <si>
    <t>2559</t>
  </si>
  <si>
    <t>2560</t>
  </si>
  <si>
    <t>2561</t>
  </si>
  <si>
    <t>2562</t>
  </si>
  <si>
    <t>2563</t>
  </si>
  <si>
    <t>2566</t>
  </si>
  <si>
    <t>D'APRES ETAT RAP AU 31/12 RGLT DEPL</t>
  </si>
  <si>
    <t>D'APRES ETAT RAP AU 31/12  FRID</t>
  </si>
  <si>
    <t>424</t>
  </si>
  <si>
    <t>2569</t>
  </si>
  <si>
    <t>2572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</si>
  <si>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</si>
  <si>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</si>
  <si>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</si>
  <si>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</si>
  <si>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</si>
  <si>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</si>
  <si>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</si>
  <si>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</si>
  <si>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</si>
  <si>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</si>
  <si>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</si>
  <si>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</si>
  <si>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</si>
  <si>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</si>
  <si>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</si>
  <si>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</si>
  <si>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</si>
  <si>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</si>
  <si>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</si>
  <si>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</si>
  <si>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</si>
  <si>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2597</t>
  </si>
  <si>
    <t>2610</t>
  </si>
  <si>
    <t>2611</t>
  </si>
  <si>
    <t xml:space="preserve"> FRAIS RETARD VOL VK</t>
  </si>
  <si>
    <t>2612</t>
  </si>
  <si>
    <t xml:space="preserve">  FRAIS RETARD VOL VK</t>
  </si>
  <si>
    <t>2613</t>
  </si>
  <si>
    <t>2618</t>
  </si>
  <si>
    <t>2619</t>
  </si>
  <si>
    <t>2620</t>
  </si>
  <si>
    <t>2621</t>
  </si>
  <si>
    <t>2622</t>
  </si>
  <si>
    <t>2623</t>
  </si>
  <si>
    <t>2624</t>
  </si>
  <si>
    <t>2625</t>
  </si>
  <si>
    <t xml:space="preserve"> FRAIS RETARD VOL </t>
  </si>
  <si>
    <t>2626</t>
  </si>
  <si>
    <t>2627</t>
  </si>
  <si>
    <t>2628</t>
  </si>
  <si>
    <t xml:space="preserve"> FRAIS RETARD VOL KQ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</si>
  <si>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</si>
  <si>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</si>
  <si>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</si>
  <si>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</si>
  <si>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</si>
  <si>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</si>
  <si>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</si>
  <si>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</si>
  <si>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</si>
  <si>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FRAIS RETARD VOLS ET</t>
  </si>
  <si>
    <t>2638</t>
  </si>
  <si>
    <t>2639</t>
  </si>
  <si>
    <t>2640</t>
  </si>
  <si>
    <t xml:space="preserve"> FRAIS RETARD VOL VK &amp;ET</t>
  </si>
  <si>
    <t>2641</t>
  </si>
  <si>
    <t xml:space="preserve"> FRAIS RETARD VOL ET</t>
  </si>
  <si>
    <t>2642</t>
  </si>
  <si>
    <t xml:space="preserve"> FRAIS RETARD VOL VK </t>
  </si>
  <si>
    <t>FRAIS DEPL NARCISSE PR ZRH</t>
  </si>
  <si>
    <t>88</t>
  </si>
  <si>
    <t>FRAIS DEPL DAHERU PR ZRH</t>
  </si>
  <si>
    <t>FRAIS FORMAT° FKKD</t>
  </si>
  <si>
    <t>ACH SANDWICH</t>
  </si>
  <si>
    <t>FRAIS MISS° LUCIEN PR BZV</t>
  </si>
  <si>
    <t>FRAIS MISS° LUCIEN BZV</t>
  </si>
  <si>
    <t>423</t>
  </si>
  <si>
    <t>REGLT FACT APRES MIDI DE TRAINING</t>
  </si>
  <si>
    <t>REGLT APPERATIF APRES MIDI DE TRADI</t>
  </si>
  <si>
    <t>552</t>
  </si>
  <si>
    <t>FRAIS/PAUSE CAFE FORMATION AVSEC</t>
  </si>
  <si>
    <t>559</t>
  </si>
  <si>
    <t>RGLT PAUSE CAFE FORMATION AVSEC</t>
  </si>
  <si>
    <t>571</t>
  </si>
  <si>
    <t>FRAIS/PAUSE CAFE FORMATION</t>
  </si>
  <si>
    <t>PAUSE CAFE REFRESHER SSG</t>
  </si>
  <si>
    <t>582</t>
  </si>
  <si>
    <t>REGLT RAFRAICHISSEMENT FORMATION AV</t>
  </si>
  <si>
    <t>1060</t>
  </si>
  <si>
    <t>FRAIS DEPLACEMENT GERARD</t>
  </si>
  <si>
    <t>2643</t>
  </si>
  <si>
    <t>FRAIS MISSION JOSH ZURICH</t>
  </si>
  <si>
    <t>1119</t>
  </si>
  <si>
    <t>AVANCE FORMATION LYNX</t>
  </si>
  <si>
    <t>1121</t>
  </si>
  <si>
    <t>FRAIS MISSION ZURICH/DJAFNA</t>
  </si>
  <si>
    <t>1164</t>
  </si>
  <si>
    <t>FRAIS DE MISSION DAHERU A ZURICH</t>
  </si>
  <si>
    <t>1185</t>
  </si>
  <si>
    <t>FRAIS DE FORMATION MICHAEL</t>
  </si>
  <si>
    <t>1192</t>
  </si>
  <si>
    <t>FRAIS DE MISSION GABON/LUCIEN</t>
  </si>
  <si>
    <t>1193</t>
  </si>
  <si>
    <t>AVANCE FOEMATION LYNX</t>
  </si>
  <si>
    <t>INVOICE CL KQ N°CD101166</t>
  </si>
  <si>
    <t>1208</t>
  </si>
  <si>
    <t xml:space="preserve">FRAIS DE MISSION LUCIEN </t>
  </si>
  <si>
    <t>1234</t>
  </si>
  <si>
    <t>AVANCE SUR FACT FORMATION LYNX</t>
  </si>
  <si>
    <t>1294</t>
  </si>
  <si>
    <t>FRAIS DE MISSION AKAMBA/ ZURICH</t>
  </si>
  <si>
    <t>1359</t>
  </si>
  <si>
    <t>FACT N° 025/06/2011</t>
  </si>
  <si>
    <t>1305</t>
  </si>
  <si>
    <t>MIDI TRAINING</t>
  </si>
  <si>
    <t>1306</t>
  </si>
  <si>
    <t>RECEPTION  TRAINING</t>
  </si>
  <si>
    <t>1391</t>
  </si>
  <si>
    <t>RESTAURATION TRAINING</t>
  </si>
  <si>
    <t>1393</t>
  </si>
  <si>
    <t>1401</t>
  </si>
  <si>
    <t xml:space="preserve">RESTAURATION TRAINING </t>
  </si>
  <si>
    <t>1529</t>
  </si>
  <si>
    <t>FACT SAGA AFRICA</t>
  </si>
  <si>
    <t>1530</t>
  </si>
  <si>
    <t>FACT LE SENAT+ POURBOIRE</t>
  </si>
  <si>
    <t>1534</t>
  </si>
  <si>
    <t>FACT LE SENAT</t>
  </si>
  <si>
    <t>1447</t>
  </si>
  <si>
    <t xml:space="preserve"> FRAIS DE MISSION OLIVIER F.</t>
  </si>
  <si>
    <t>1453</t>
  </si>
  <si>
    <t xml:space="preserve"> RGLT  ACHAT ASSURANCE SYLVANUS</t>
  </si>
  <si>
    <t>FRAIS DE FORMATION DU PERSONNEL</t>
  </si>
  <si>
    <t>1579</t>
  </si>
  <si>
    <t>PETIT DEJEUNER TRAINING</t>
  </si>
  <si>
    <t>1580</t>
  </si>
  <si>
    <t xml:space="preserve"> PETIT DEJEUNER TRAINING</t>
  </si>
  <si>
    <t>1582</t>
  </si>
  <si>
    <t>1584</t>
  </si>
  <si>
    <t>1589</t>
  </si>
  <si>
    <t>PETIT DEJEUNER TRAINNING</t>
  </si>
  <si>
    <t>1602</t>
  </si>
  <si>
    <t>1607</t>
  </si>
  <si>
    <t>1608</t>
  </si>
  <si>
    <t>1614</t>
  </si>
  <si>
    <t>1617</t>
  </si>
  <si>
    <t>1619</t>
  </si>
  <si>
    <t>1642</t>
  </si>
  <si>
    <t>CAFE TRAINING AVSEC</t>
  </si>
  <si>
    <t>1654</t>
  </si>
  <si>
    <t>FRAIS PAUSE CAFE FORMATION AVSEC</t>
  </si>
  <si>
    <t>1658</t>
  </si>
  <si>
    <t>FRAIS PAUSE CAFE TRAINING</t>
  </si>
  <si>
    <t>1660</t>
  </si>
  <si>
    <t>1665</t>
  </si>
  <si>
    <t>1671</t>
  </si>
  <si>
    <t>FRAIS FORMATION AVSEC</t>
  </si>
  <si>
    <t>1672</t>
  </si>
  <si>
    <t xml:space="preserve"> FRAIS PAUSE CAFE FORMATION AVSEC</t>
  </si>
  <si>
    <t>COURS DGR</t>
  </si>
  <si>
    <t>219</t>
  </si>
  <si>
    <t>FORMATION DGR</t>
  </si>
  <si>
    <t>CAFE TRAINING</t>
  </si>
  <si>
    <t>1742</t>
  </si>
  <si>
    <t>ACHAT EAU + DIVERS POUR TRAINING</t>
  </si>
  <si>
    <t>1781</t>
  </si>
  <si>
    <t>FRAIS DE MISSION SYLVANUS ZURICH</t>
  </si>
  <si>
    <t>1782</t>
  </si>
  <si>
    <t>FRAIS DE MISSION YOLANDE ZURICH</t>
  </si>
  <si>
    <t>1806</t>
  </si>
  <si>
    <t>CROISSANT+EAU</t>
  </si>
  <si>
    <t>1839</t>
  </si>
  <si>
    <t>FRAIS DE MISSION DAHERU ZURICH</t>
  </si>
  <si>
    <t>2004</t>
  </si>
  <si>
    <t>FRAIS DE MISSION ZRH DAHERU</t>
  </si>
  <si>
    <t>2026</t>
  </si>
  <si>
    <t>FRAIS PAUSE CAFE</t>
  </si>
  <si>
    <t>2041</t>
  </si>
  <si>
    <t>COMPLEMENT FRAIS PAUSE CAFE</t>
  </si>
  <si>
    <t>2125</t>
  </si>
  <si>
    <t>TRAINING DGR</t>
  </si>
  <si>
    <t>2659</t>
  </si>
  <si>
    <t>FRAIS DE MISSION JOSH ZURICH</t>
  </si>
  <si>
    <t>2202</t>
  </si>
  <si>
    <t>PAUSE CAFE TRAINING DGR</t>
  </si>
  <si>
    <t>2282</t>
  </si>
  <si>
    <t>EAU+PETIT DEJEUNER</t>
  </si>
  <si>
    <t>2296</t>
  </si>
  <si>
    <t>PERDIEM POUR DUBAI</t>
  </si>
  <si>
    <t>2297</t>
  </si>
  <si>
    <t>2313</t>
  </si>
  <si>
    <t>COMPL FRAIS DEPLACEMENT DUBAI</t>
  </si>
  <si>
    <t>2314</t>
  </si>
  <si>
    <t xml:space="preserve"> COMPL FRAIS DEPLACEMENT DUBAI</t>
  </si>
  <si>
    <t>2324</t>
  </si>
  <si>
    <t>PERDIEME WANDA POUR RURICH</t>
  </si>
  <si>
    <t>2335</t>
  </si>
  <si>
    <t>DEJEUNER TRAINING DGR</t>
  </si>
  <si>
    <t>LOYER ATM-CAMPORT JANV-DEC11</t>
  </si>
  <si>
    <t>FACT LOYER NSI N° 740004</t>
  </si>
  <si>
    <t>FACT LOYER BUREAU SSG 01</t>
  </si>
  <si>
    <t>FACT ADC TDCDX1101/0034</t>
  </si>
  <si>
    <t>LOYER MOUANGUE JANV-DEC 2011</t>
  </si>
  <si>
    <t xml:space="preserve"> FACT LOYER BUREAU SSG</t>
  </si>
  <si>
    <t>FACT N°740013/SWISS JAN MARS</t>
  </si>
  <si>
    <t>LOYER BUREAU ADGE</t>
  </si>
  <si>
    <t>FACTURE ADC N° TDCX1104/0068</t>
  </si>
  <si>
    <t>103</t>
  </si>
  <si>
    <t>BUREAU ADGE AVRIL</t>
  </si>
  <si>
    <t>BUREAU ADGE</t>
  </si>
  <si>
    <t>LOCATION BUREAU ADGE</t>
  </si>
  <si>
    <t>LOCATION BUREAU CAMPORT FACT 740037</t>
  </si>
  <si>
    <t>REDEVANCE BUREAU MALABO</t>
  </si>
  <si>
    <t>PREV REDEVANCE BUREAU MALABO</t>
  </si>
  <si>
    <t>REDEVANCE MALABO SEPT</t>
  </si>
  <si>
    <t>REDEVANCE NOV</t>
  </si>
  <si>
    <t>REDEVANCE DEC</t>
  </si>
  <si>
    <t>ACH CARBURANT</t>
  </si>
  <si>
    <t>ACH CARBURANT SSG</t>
  </si>
  <si>
    <t>RGLT CARBURANT SSG</t>
  </si>
  <si>
    <t>64</t>
  </si>
  <si>
    <t>REMIS PR ACH CARBURANT</t>
  </si>
  <si>
    <t>FACT SNEC JANV</t>
  </si>
  <si>
    <t>EAU</t>
  </si>
  <si>
    <t>ELECTRICITE JANV</t>
  </si>
  <si>
    <t>191</t>
  </si>
  <si>
    <t>259</t>
  </si>
  <si>
    <t>FACT AES FEV</t>
  </si>
  <si>
    <t>FACT FEV</t>
  </si>
  <si>
    <t xml:space="preserve"> FACT AQUAVITA N°11020470</t>
  </si>
  <si>
    <t>ACHAT CARBURANT</t>
  </si>
  <si>
    <t>ANNULAT° TROP SAISI CARBURANT FEV S</t>
  </si>
  <si>
    <t>AH CARBURANT</t>
  </si>
  <si>
    <t>ACHAT EAU MINERAL FACT FOKOU</t>
  </si>
  <si>
    <t>ACHAT EAU MINERAL/FACT FOKOU</t>
  </si>
  <si>
    <t>ACHAT EAU MINERAL FACTFOKOU</t>
  </si>
  <si>
    <t>454</t>
  </si>
  <si>
    <t xml:space="preserve">ACHAT EAU </t>
  </si>
  <si>
    <t>FACT AES SONEL MARS11</t>
  </si>
  <si>
    <t>ACHAT EAU FACT FOKOU</t>
  </si>
  <si>
    <t>520</t>
  </si>
  <si>
    <t>FRAIS CARBURANT</t>
  </si>
  <si>
    <t>528</t>
  </si>
  <si>
    <t>ACHAT CARBURANNT</t>
  </si>
  <si>
    <t>ACHAT EAU/ FOKOU</t>
  </si>
  <si>
    <t>555</t>
  </si>
  <si>
    <t>FACT N°11030343 MARS 11</t>
  </si>
  <si>
    <t>FACT SNEC MARS 11</t>
  </si>
  <si>
    <t>ACHAT CARBURANT SSG</t>
  </si>
  <si>
    <t>586</t>
  </si>
  <si>
    <t>612</t>
  </si>
  <si>
    <t>ACHAT CARBURANT DU 05/04/11</t>
  </si>
  <si>
    <t>666</t>
  </si>
  <si>
    <t>ELECTRICITE AVRIL</t>
  </si>
  <si>
    <t>766</t>
  </si>
  <si>
    <t>821</t>
  </si>
  <si>
    <t>ACHAT EAU MINERAL</t>
  </si>
  <si>
    <t>FACT N° 11040128/AQUAVITA</t>
  </si>
  <si>
    <t>101</t>
  </si>
  <si>
    <t>FACT SINEC AVRIL 2011</t>
  </si>
  <si>
    <t>1086</t>
  </si>
  <si>
    <t>1087</t>
  </si>
  <si>
    <t>FRAIS DE CARBURANT STEPHANE</t>
  </si>
  <si>
    <t>902</t>
  </si>
  <si>
    <t>909</t>
  </si>
  <si>
    <t>936</t>
  </si>
  <si>
    <t>962</t>
  </si>
  <si>
    <t>1014</t>
  </si>
  <si>
    <t>ACHAT D'EAU</t>
  </si>
  <si>
    <t>184</t>
  </si>
  <si>
    <t>1010</t>
  </si>
  <si>
    <t>1151</t>
  </si>
  <si>
    <t>ELECTRICITE MAI</t>
  </si>
  <si>
    <t>FACT SNEC JUIN 2011</t>
  </si>
  <si>
    <t>1211</t>
  </si>
  <si>
    <t>ACHAT CARBURANT STEPHANE</t>
  </si>
  <si>
    <t>1220</t>
  </si>
  <si>
    <t>1235</t>
  </si>
  <si>
    <t>ACHAT DE CARBURANT</t>
  </si>
  <si>
    <t>1250</t>
  </si>
  <si>
    <t>REMBOURSEMENT CARBURANT LUCIEN</t>
  </si>
  <si>
    <t>1283</t>
  </si>
  <si>
    <t>ACHAT PALETTE D'EAU</t>
  </si>
  <si>
    <t>ACH FUEL</t>
  </si>
  <si>
    <t>1312</t>
  </si>
  <si>
    <t>1525</t>
  </si>
  <si>
    <t>CARBURANT</t>
  </si>
  <si>
    <t xml:space="preserve"> FACT N° 232903243</t>
  </si>
  <si>
    <t>1496</t>
  </si>
  <si>
    <t>1494</t>
  </si>
  <si>
    <t>1571</t>
  </si>
  <si>
    <t>1581</t>
  </si>
  <si>
    <t>1585</t>
  </si>
  <si>
    <t>FACT N° 237125448</t>
  </si>
  <si>
    <t>1641</t>
  </si>
  <si>
    <t>1687</t>
  </si>
  <si>
    <t>1719</t>
  </si>
  <si>
    <t>FACT N° 238057698</t>
  </si>
  <si>
    <t>1897</t>
  </si>
  <si>
    <t>1930</t>
  </si>
  <si>
    <t>1956</t>
  </si>
  <si>
    <t>1958</t>
  </si>
  <si>
    <t xml:space="preserve"> CARBURANT</t>
  </si>
  <si>
    <t>1975</t>
  </si>
  <si>
    <t>2009</t>
  </si>
  <si>
    <t>2013</t>
  </si>
  <si>
    <t>FACT N° 238965724</t>
  </si>
  <si>
    <t>2121</t>
  </si>
  <si>
    <t>FACT AVOIR N° 110800115</t>
  </si>
  <si>
    <t>2169</t>
  </si>
  <si>
    <t>279</t>
  </si>
  <si>
    <t>FACT N° 240120568</t>
  </si>
  <si>
    <t>2345</t>
  </si>
  <si>
    <t>2346</t>
  </si>
  <si>
    <t>FACT N°11110212</t>
  </si>
  <si>
    <t>FACT N° 2011111</t>
  </si>
  <si>
    <t xml:space="preserve"> FACT N° 2425</t>
  </si>
  <si>
    <t>FACT CARBURANT</t>
  </si>
  <si>
    <t>FACT N° 241272515</t>
  </si>
  <si>
    <t>2434</t>
  </si>
  <si>
    <t>476</t>
  </si>
  <si>
    <t>FACT N° 2011121</t>
  </si>
  <si>
    <t>FACT N° 242335267</t>
  </si>
  <si>
    <t>ACH HUILE MOTEUR</t>
  </si>
  <si>
    <t>440</t>
  </si>
  <si>
    <t>2595</t>
  </si>
  <si>
    <t>2596</t>
  </si>
  <si>
    <t>63</t>
  </si>
  <si>
    <t>RGLT FACT REF 001/01/2011</t>
  </si>
  <si>
    <t>FRAIS REPARAT° MAT CONNECT°</t>
  </si>
  <si>
    <t>RGLT FACT 014/0/2011</t>
  </si>
  <si>
    <t>RGLT FRAIS DIAGNOSTIC IMPRIMANTE</t>
  </si>
  <si>
    <t>FRAIS REPARAT° PHOTOCOP</t>
  </si>
  <si>
    <t>REGLT MAIN D'OEUVRE IMPRIMANTE LASE</t>
  </si>
  <si>
    <t>ENTRETIEN IMPRIMANTE Z65</t>
  </si>
  <si>
    <t>FRAIS DIAGNOSTICS IMPRIMANTE</t>
  </si>
  <si>
    <t>535</t>
  </si>
  <si>
    <t>REPARATION ORDINATEUR AEROPORT</t>
  </si>
  <si>
    <t>558</t>
  </si>
  <si>
    <t>REGLT FACT NAK N°027/03/11 020/03</t>
  </si>
  <si>
    <t>700</t>
  </si>
  <si>
    <t>REGLT REPARATIONIMPRIMANTE</t>
  </si>
  <si>
    <t>763</t>
  </si>
  <si>
    <t>FACT NAK N°016/04/2011/CHARGEUR ORD</t>
  </si>
  <si>
    <t>796</t>
  </si>
  <si>
    <t>FACT NAK N°037/04/11/MAINTENANCE</t>
  </si>
  <si>
    <t>2649</t>
  </si>
  <si>
    <t xml:space="preserve"> REPARATION LAPTOP</t>
  </si>
  <si>
    <t>1147</t>
  </si>
  <si>
    <t>FRAIS DIAGNOSTIC IMPRIMANTE</t>
  </si>
  <si>
    <t>1299</t>
  </si>
  <si>
    <t>FRAIS DIGNOSTIC IMPRIMANTE</t>
  </si>
  <si>
    <t>RGLT FRAIS REPARAT° PC</t>
  </si>
  <si>
    <t>1675</t>
  </si>
  <si>
    <t>REPARATION LAPTOP</t>
  </si>
  <si>
    <t>1680</t>
  </si>
  <si>
    <t>REPARATION MACHINE HP DESKJET</t>
  </si>
  <si>
    <t>2657</t>
  </si>
  <si>
    <t>ENTRETIEN LAPTOP + ANTI VIRUS</t>
  </si>
  <si>
    <t>MAINTENANCE ORDINATEUR</t>
  </si>
  <si>
    <t>1955</t>
  </si>
  <si>
    <t>REPARATION IMPRIMENTE</t>
  </si>
  <si>
    <t>RGLT DEPANNAGE ORDINATEUR SSG</t>
  </si>
  <si>
    <t>2047</t>
  </si>
  <si>
    <t>REPARATION IMPRIMANTES</t>
  </si>
  <si>
    <t>RGLT DEPANNAGE ROUTEUR</t>
  </si>
  <si>
    <t>REPARAT° LAPTOP ...</t>
  </si>
  <si>
    <t>2303</t>
  </si>
  <si>
    <t>REPARATION ORDI PORTABLE</t>
  </si>
  <si>
    <t>MAINTENANCE DISQUE DUR</t>
  </si>
  <si>
    <t>TELEPHONE FIX</t>
  </si>
  <si>
    <t>FACT LXC N° 740012</t>
  </si>
  <si>
    <t>FACT CAMTEL N° 10153885/02-2011</t>
  </si>
  <si>
    <t>FACT CAMTEL N° 10131898/02-2011</t>
  </si>
  <si>
    <t>FACT CAMTEL 10201262/63</t>
  </si>
  <si>
    <t>FRAIS DE COUPURE CAMTEL</t>
  </si>
  <si>
    <t>FACT CAMTEL FEV 11</t>
  </si>
  <si>
    <t xml:space="preserve">FACT CAMTEL </t>
  </si>
  <si>
    <t>FACT N° 10332056/04-2011/CAMTEL</t>
  </si>
  <si>
    <t>FACT N° 10326065/04/11</t>
  </si>
  <si>
    <t>FACT N° 1022643703/2011</t>
  </si>
  <si>
    <t>97</t>
  </si>
  <si>
    <t>FACT N° 10295906/04/2011</t>
  </si>
  <si>
    <t>FACT N° 10389553/05-2011</t>
  </si>
  <si>
    <t>FACT N° 10416018/05-2011</t>
  </si>
  <si>
    <t>FACT N° 10412362/05-2011</t>
  </si>
  <si>
    <t>FACT N° 10429663/05-2011</t>
  </si>
  <si>
    <t>1520</t>
  </si>
  <si>
    <t xml:space="preserve"> FACT 10412363</t>
  </si>
  <si>
    <t>RGLT RECHARGE TEL SSG</t>
  </si>
  <si>
    <t>ACH RECHARGE TEL SSG</t>
  </si>
  <si>
    <t>FRAIS RECHARGE TEL SSG</t>
  </si>
  <si>
    <t>166</t>
  </si>
  <si>
    <t>1513</t>
  </si>
  <si>
    <t>FACT N° 9410399</t>
  </si>
  <si>
    <t>TELEPHONE FIX AOUT</t>
  </si>
  <si>
    <t>TELEPHONE NSI</t>
  </si>
  <si>
    <t>TELEPHONE FIX NSI</t>
  </si>
  <si>
    <t>TELEPHONE</t>
  </si>
  <si>
    <t xml:space="preserve"> FACT N° 740064</t>
  </si>
  <si>
    <t>FACT N° 11056064/12-2011</t>
  </si>
  <si>
    <t>FACT N° 11077159/12-2011</t>
  </si>
  <si>
    <t>319</t>
  </si>
  <si>
    <t>FACT N° 11074004/12-2011</t>
  </si>
  <si>
    <t>FACT N° 11206802/01-2012</t>
  </si>
  <si>
    <t>FACT N° 740066</t>
  </si>
  <si>
    <t>FACTN° 11191251/01-2012</t>
  </si>
  <si>
    <t>FACTN° 11163648/01-2012</t>
  </si>
  <si>
    <t>RECHARGE TEL SSG</t>
  </si>
  <si>
    <t>FACT ORANGE  N° 293472 9</t>
  </si>
  <si>
    <t>ACH RRECHARGE TEL</t>
  </si>
  <si>
    <t xml:space="preserve"> FRAIS  RECHARGE TEL SSG</t>
  </si>
  <si>
    <t>FACT ORANGE N°298245 9</t>
  </si>
  <si>
    <t>FACT CAMTEL N° 10144560/02-2011</t>
  </si>
  <si>
    <t>RGLT COMPL RECHARGE TEL SSG</t>
  </si>
  <si>
    <t>ACHAT CARTE ORANGE</t>
  </si>
  <si>
    <t>FACT ORANGE MARS 11</t>
  </si>
  <si>
    <t>724</t>
  </si>
  <si>
    <t>ACHAT CARTE TELEPHONE</t>
  </si>
  <si>
    <t>RGLT RECHARGE TEL</t>
  </si>
  <si>
    <t>771</t>
  </si>
  <si>
    <t>FRAIS DE TRANSFERT DE CREDIT/YOLLAN</t>
  </si>
  <si>
    <t>FACT N° 00003451309/ORANGE</t>
  </si>
  <si>
    <t>FACT N° 0000383592 9</t>
  </si>
  <si>
    <t>1204</t>
  </si>
  <si>
    <t>FRAIS DE TRANSFER YOLLANDE</t>
  </si>
  <si>
    <t>FACT ORANGE N° 0000406081 9</t>
  </si>
  <si>
    <t>TEL NSIMALEN SVT FACT N° 740035</t>
  </si>
  <si>
    <t>162</t>
  </si>
  <si>
    <t>TELEPHONE FLOTE CAMPORT</t>
  </si>
  <si>
    <t>1526</t>
  </si>
  <si>
    <t>CARTE DE RECHARGE MTN</t>
  </si>
  <si>
    <t>ACH CARTE TEL SSG</t>
  </si>
  <si>
    <t>1441</t>
  </si>
  <si>
    <t xml:space="preserve">ACHAT CARTE </t>
  </si>
  <si>
    <t>1493</t>
  </si>
  <si>
    <t>CARTE MOBILE</t>
  </si>
  <si>
    <t>1713</t>
  </si>
  <si>
    <t>FRAIS TRANSFERT ORANGE</t>
  </si>
  <si>
    <t>ACH RECHARGE TEL</t>
  </si>
  <si>
    <t>ACH RECHARGE  TEL SSG</t>
  </si>
  <si>
    <t>FACT N° 0000503658 9</t>
  </si>
  <si>
    <t>ACH CARTE TEL</t>
  </si>
  <si>
    <t>ACH RECHAGE TEL SSG</t>
  </si>
  <si>
    <t>FACT N° 0000547917 9</t>
  </si>
  <si>
    <t>FRAIS TELEPHONE SUPERVISEUR</t>
  </si>
  <si>
    <t>FACT DLA 1 FACSE01477</t>
  </si>
  <si>
    <t>FACT MTN FINV-00805820-10</t>
  </si>
  <si>
    <t>RGLT CONNECT° INTERNET</t>
  </si>
  <si>
    <t>REMIS PR CONNECT° ADSL</t>
  </si>
  <si>
    <t>RGLT BACK UP</t>
  </si>
  <si>
    <t xml:space="preserve"> FACT INTERNET SSG 01</t>
  </si>
  <si>
    <t>FACT MTN FINV -00029150-11</t>
  </si>
  <si>
    <t>FACT DLA1 FACSE01567</t>
  </si>
  <si>
    <t xml:space="preserve"> FACT BUREAU SSG</t>
  </si>
  <si>
    <t>ACHAT BACK UP/CAMTEL</t>
  </si>
  <si>
    <t>471</t>
  </si>
  <si>
    <t>ACHAT BACK UP/ETS KELBA FACT 256</t>
  </si>
  <si>
    <t>FACT DLA.1 MARS 11</t>
  </si>
  <si>
    <t>ACHAT PUCE BACKUP</t>
  </si>
  <si>
    <t xml:space="preserve">FACT N° FINV00095656-11 MARS </t>
  </si>
  <si>
    <t>REGLT BACK UP/ CAMTEL</t>
  </si>
  <si>
    <t>FACTURE MTN N° FINV00158221-11</t>
  </si>
  <si>
    <t>FACT DLA1 N° FACSE01601</t>
  </si>
  <si>
    <t xml:space="preserve">REGLT FACT BACK UP </t>
  </si>
  <si>
    <t>FACT N° FINV_00225804_11</t>
  </si>
  <si>
    <t>1041</t>
  </si>
  <si>
    <t>SERVICE INTERNET</t>
  </si>
  <si>
    <t>976</t>
  </si>
  <si>
    <t>FACT N° FACSE01718</t>
  </si>
  <si>
    <t>FACT BACK-UP CAMTEL</t>
  </si>
  <si>
    <t>FACT MTN N° 00348077 11</t>
  </si>
  <si>
    <t xml:space="preserve"> INTRNET ADGE</t>
  </si>
  <si>
    <t>164</t>
  </si>
  <si>
    <t>1497</t>
  </si>
  <si>
    <t>INTERNET</t>
  </si>
  <si>
    <t>SERVICE INTERNET MALABO</t>
  </si>
  <si>
    <t>1703</t>
  </si>
  <si>
    <t xml:space="preserve">BACKUP </t>
  </si>
  <si>
    <t>PREV INTERNET MALABO</t>
  </si>
  <si>
    <t>1763</t>
  </si>
  <si>
    <t xml:space="preserve">ABONNEMENT </t>
  </si>
  <si>
    <t>1927</t>
  </si>
  <si>
    <t>BACKUP INTERNET</t>
  </si>
  <si>
    <t>INTERNET MALABO SEPT</t>
  </si>
  <si>
    <t>CARTE RECHARGE  INTERNET</t>
  </si>
  <si>
    <t>2162</t>
  </si>
  <si>
    <t>2172</t>
  </si>
  <si>
    <t>RGLT CONNECT° BACK UP</t>
  </si>
  <si>
    <t>FACT N° 23711000447</t>
  </si>
  <si>
    <t>FACT N° 23711000446</t>
  </si>
  <si>
    <t>2327</t>
  </si>
  <si>
    <t>FACT INTERNET NOV</t>
  </si>
  <si>
    <t xml:space="preserve"> FACT N° FACSE01909</t>
  </si>
  <si>
    <t>FACT N°</t>
  </si>
  <si>
    <t>FACT N° 23711000594</t>
  </si>
  <si>
    <t>303</t>
  </si>
  <si>
    <t>FACT N° 23711000518</t>
  </si>
  <si>
    <t>INTERNET DEC</t>
  </si>
  <si>
    <t>323</t>
  </si>
  <si>
    <t>FACT N° 23711000756</t>
  </si>
  <si>
    <t>FACT N° 23711000757</t>
  </si>
  <si>
    <t>ACH BILLET D'AV°</t>
  </si>
  <si>
    <t xml:space="preserve">ACH BILLET D'AV° SSG </t>
  </si>
  <si>
    <t>ACH BILLET D'AV° GEORGES PR SSG</t>
  </si>
  <si>
    <t>ACH BILLET D'AVION JO</t>
  </si>
  <si>
    <t>ACHTBILLET D'AVION LUCIEN ET JO/NSI</t>
  </si>
  <si>
    <t>ACHAT BILLET TIMOTHEE</t>
  </si>
  <si>
    <t xml:space="preserve">ACHAT BILLET D'AVION </t>
  </si>
  <si>
    <t>ACHAT BILLET D'AVION</t>
  </si>
  <si>
    <t>451</t>
  </si>
  <si>
    <t>COMPL ACHAT BILLET D'AVION NDOH/SSG</t>
  </si>
  <si>
    <t>ACH BILLET D'AV° FRANCK PR NSI</t>
  </si>
  <si>
    <t>732</t>
  </si>
  <si>
    <t>ACHAT BILLET D'AVIONS</t>
  </si>
  <si>
    <t>ACH BILLET ELAME SSG</t>
  </si>
  <si>
    <t>1050</t>
  </si>
  <si>
    <t>924</t>
  </si>
  <si>
    <t>ACH BILLET JO</t>
  </si>
  <si>
    <t>1363</t>
  </si>
  <si>
    <t>BILLET D'AVION  + VISA</t>
  </si>
  <si>
    <t>ACH BILLET DINN SSG</t>
  </si>
  <si>
    <t>ACH BILLET NDOH SSG</t>
  </si>
  <si>
    <t>ACH BILLET TIM SSG</t>
  </si>
  <si>
    <t>1399</t>
  </si>
  <si>
    <t>ACHAT BILLET D'AVION VETRO</t>
  </si>
  <si>
    <t>1320</t>
  </si>
  <si>
    <t>BILLET QC DLA-NSI</t>
  </si>
  <si>
    <t>1477</t>
  </si>
  <si>
    <t>ACHAT BILLET D'AVION SSG</t>
  </si>
  <si>
    <t>ACH BILLET D'AV° TOMFEU</t>
  </si>
  <si>
    <t>1412</t>
  </si>
  <si>
    <t>1688</t>
  </si>
  <si>
    <t>ACHAT BILLET D'AVION MICHAEL</t>
  </si>
  <si>
    <t>1695</t>
  </si>
  <si>
    <t>BILLET D'AVION VETRO</t>
  </si>
  <si>
    <t>276</t>
  </si>
  <si>
    <t>RGLT REBOOKING FEES XAVIER</t>
  </si>
  <si>
    <t>ACH BILLET VETRO DLA-NSI</t>
  </si>
  <si>
    <t>ACH BILLET DAHERU</t>
  </si>
  <si>
    <t>ACH BILLET D'AVION TIMOTHEE SSG</t>
  </si>
  <si>
    <t>1855</t>
  </si>
  <si>
    <t>BIELLET D'AVION JOSH</t>
  </si>
  <si>
    <t>1857</t>
  </si>
  <si>
    <t>BILLET D'AVION TIMOTHEE</t>
  </si>
  <si>
    <t>TIMBRE AEROPORT</t>
  </si>
  <si>
    <t>1869</t>
  </si>
  <si>
    <t xml:space="preserve"> BILLET D'AVION JOSH</t>
  </si>
  <si>
    <t>1879</t>
  </si>
  <si>
    <t xml:space="preserve"> BILLET D'AVION DINN</t>
  </si>
  <si>
    <t xml:space="preserve">TIMBRE AEROPORT </t>
  </si>
  <si>
    <t>1880</t>
  </si>
  <si>
    <t>BILLET D'AVION NDOH</t>
  </si>
  <si>
    <t>1970</t>
  </si>
  <si>
    <t>BILLET D'AVION</t>
  </si>
  <si>
    <t>ACH BILLET D'AV° ELAME SSG</t>
  </si>
  <si>
    <t>ACH BILLET ELESSA SSG</t>
  </si>
  <si>
    <t>ACH BILLET TIM PR BSG SSG</t>
  </si>
  <si>
    <t>ACH BILLET TOMFEU  SSG</t>
  </si>
  <si>
    <t>2073</t>
  </si>
  <si>
    <t>2080</t>
  </si>
  <si>
    <t>2096</t>
  </si>
  <si>
    <t>FEES FOR RESERVATION SAA</t>
  </si>
  <si>
    <t>2107</t>
  </si>
  <si>
    <t>2161</t>
  </si>
  <si>
    <t>ACH BILLET D'AV° JO</t>
  </si>
  <si>
    <t>2230</t>
  </si>
  <si>
    <t>2251</t>
  </si>
  <si>
    <t>2299</t>
  </si>
  <si>
    <t>ACHAT BILLET D'AV° DINN SSG</t>
  </si>
  <si>
    <t>ACH BILLET D'AV° NDOH SSG</t>
  </si>
  <si>
    <t>2472</t>
  </si>
  <si>
    <t>TIMBRE</t>
  </si>
  <si>
    <t>2543</t>
  </si>
  <si>
    <t>BILLET D'AVION POUR SSG</t>
  </si>
  <si>
    <t>FACT HEBERGEMENT</t>
  </si>
  <si>
    <t>LOYER RESIDENCE SSG</t>
  </si>
  <si>
    <t>468</t>
  </si>
  <si>
    <t>RGLT HOTEL...</t>
  </si>
  <si>
    <t>RGLT HOTEL JO</t>
  </si>
  <si>
    <t>RGLT HOPTEL JO</t>
  </si>
  <si>
    <t>RGLT AKWA PALACE</t>
  </si>
  <si>
    <t>1532</t>
  </si>
  <si>
    <t>FACT AKWA PALACE N° 98071</t>
  </si>
  <si>
    <t>LOCATION MALABO</t>
  </si>
  <si>
    <t>1576</t>
  </si>
  <si>
    <t>FRAIS HEBERGEMENT FOTSING</t>
  </si>
  <si>
    <t>1605</t>
  </si>
  <si>
    <t>HEBERGEMENT</t>
  </si>
  <si>
    <t>1620</t>
  </si>
  <si>
    <t>HEBERGEMENT POUR TRAINING</t>
  </si>
  <si>
    <t>LOYER MALABO</t>
  </si>
  <si>
    <t>LOYER MALABO SEPT</t>
  </si>
  <si>
    <t>FRAIS MISS° JO</t>
  </si>
  <si>
    <t>RGLT HOTEL</t>
  </si>
  <si>
    <t>RGLT NUITE TIM SSG</t>
  </si>
  <si>
    <t>272</t>
  </si>
  <si>
    <t>RGLT HBGT</t>
  </si>
  <si>
    <t>LOYER NOV</t>
  </si>
  <si>
    <t>387</t>
  </si>
  <si>
    <t>RGLT FACT HILTON</t>
  </si>
  <si>
    <t xml:space="preserve">RGLT FACT PARK IN </t>
  </si>
  <si>
    <t xml:space="preserve">RGLT FACT PARK INN </t>
  </si>
  <si>
    <t xml:space="preserve">RGLT FACT HOTEL DIVANI </t>
  </si>
  <si>
    <t>RGLT HOTEL SSG</t>
  </si>
  <si>
    <t>LOYER DEC</t>
  </si>
  <si>
    <t xml:space="preserve">D'APRES ETAT RAP AU 31/12 </t>
  </si>
  <si>
    <t>FRAIS VISAS ELESSA</t>
  </si>
  <si>
    <t>FRAIS DEPL LUCIEN+JO PR NSI</t>
  </si>
  <si>
    <t>FRAIS DEPL GERARD PR NSI</t>
  </si>
  <si>
    <t>ACH VISAS TIM SSG</t>
  </si>
  <si>
    <t>RGLT MISS° TIM. DU 29/12-23/01 SSG</t>
  </si>
  <si>
    <t>RGLT MISS° ELAME DU 29/12-22/01 SSG</t>
  </si>
  <si>
    <t>RGLT PERDIEM TIM SSG DU 24-31/01SSG</t>
  </si>
  <si>
    <t>AVANCE PERDIEM GEORGES DU 01-28/01</t>
  </si>
  <si>
    <t>FRAIS DEPL DLA WANDA</t>
  </si>
  <si>
    <t>FRAIS DEPL NSI FRANCK</t>
  </si>
  <si>
    <t>SOLDE FRAIS MISS° WANDA</t>
  </si>
  <si>
    <t>SOLDE FRAIS MISS° FRANCK</t>
  </si>
  <si>
    <t xml:space="preserve"> PERDIEM ELESSA SSG</t>
  </si>
  <si>
    <t xml:space="preserve"> PERDIEM ELAME SSG</t>
  </si>
  <si>
    <t>PERDIEM NDOH</t>
  </si>
  <si>
    <t>PERDIEM DINN</t>
  </si>
  <si>
    <t>PERDIEM TIMOTHEE</t>
  </si>
  <si>
    <t>AVANCE PERDIEM FRANCK</t>
  </si>
  <si>
    <t>RGLT DELIVRANCE VISAS SSG</t>
  </si>
  <si>
    <t>RGLT COMPL PERDIEM ELAME..07/03 SSG</t>
  </si>
  <si>
    <t>RGLT COMPL PERDIEM GEORGES..07/03 S</t>
  </si>
  <si>
    <t>FRAIS VISA TIMOTHEE</t>
  </si>
  <si>
    <t>AVCE PERDIEM TIMOTHEE</t>
  </si>
  <si>
    <t>FRAIS EXTRAIT CASIER JUDICIAIRE</t>
  </si>
  <si>
    <t>370</t>
  </si>
  <si>
    <t>RELICAT FRAIS MISSION FRANCK</t>
  </si>
  <si>
    <t>AVANCE PERDIEM</t>
  </si>
  <si>
    <t>FRAIS DEPLACEMENT NSI-DLA D. ANNE M</t>
  </si>
  <si>
    <t>RGLT MISS° ELAME DU 8-12/03 SSG</t>
  </si>
  <si>
    <t>RGLT MISS° GEORGES DU 8-12/03 SSG</t>
  </si>
  <si>
    <t>492</t>
  </si>
  <si>
    <t>FRAIS DEPL NSI DU 23 AU 28/03/11</t>
  </si>
  <si>
    <t>509</t>
  </si>
  <si>
    <t>FRAIS DE MISSION/ NSI</t>
  </si>
  <si>
    <t>531</t>
  </si>
  <si>
    <t>FRAIS DEPLACEMENT NSI DLA</t>
  </si>
  <si>
    <t>562</t>
  </si>
  <si>
    <t>AVANCE/ MISSION SOUTH AFRICA</t>
  </si>
  <si>
    <t xml:space="preserve"> PERDIEM TIMOTHEE SSG</t>
  </si>
  <si>
    <t xml:space="preserve"> PERDIEM NDOH SSG</t>
  </si>
  <si>
    <t xml:space="preserve"> PERDIEM DINN SSG</t>
  </si>
  <si>
    <t>COMPL.PERDIEM NDOH SSG</t>
  </si>
  <si>
    <t>COMPL.PERDIEM ADOLPHE SSG</t>
  </si>
  <si>
    <t>591</t>
  </si>
  <si>
    <t>FRAIS DE DEPLACEMENT PERSONNELS YDE</t>
  </si>
  <si>
    <t>598</t>
  </si>
  <si>
    <t>FRAIS DEPLACEMENT GERARD DOUALLA</t>
  </si>
  <si>
    <t>624</t>
  </si>
  <si>
    <t xml:space="preserve">FRAIS DEPLACEMENT/NSI </t>
  </si>
  <si>
    <t>RGLT TITRE SEJOUR TIM/ADOLPHE/JOSEP</t>
  </si>
  <si>
    <t>670</t>
  </si>
  <si>
    <t>FRAIS DE DEPLACEMENT DLA NSI</t>
  </si>
  <si>
    <t>ACH VISAS ELESSA SSG</t>
  </si>
  <si>
    <t>RELIQUAT PERDIEM TIM SSG</t>
  </si>
  <si>
    <t>FRAIS RENVELLEMENT PERMIS TIM SSG</t>
  </si>
  <si>
    <t>751</t>
  </si>
  <si>
    <t>FRAIS DEPLACEMENT</t>
  </si>
  <si>
    <t>760</t>
  </si>
  <si>
    <t>FRAIS RENOUVELLEMENT PASSEPORT SYLV</t>
  </si>
  <si>
    <t>824</t>
  </si>
  <si>
    <t>FRAIS DE DEPLACEMENT DOUALLA</t>
  </si>
  <si>
    <t>845</t>
  </si>
  <si>
    <t>FRAIS DEPLACEMENT NSI</t>
  </si>
  <si>
    <t>PERDIEM ELAME</t>
  </si>
  <si>
    <t>PERDIEM ELESSA</t>
  </si>
  <si>
    <t>1104</t>
  </si>
  <si>
    <t>FRAIS DE DEPLACEMENT COLLINS</t>
  </si>
  <si>
    <t>1084</t>
  </si>
  <si>
    <t>FRAIS VISA LUCIEN</t>
  </si>
  <si>
    <t>1091</t>
  </si>
  <si>
    <t>AVANCE FRAIS DE MISSION FORMATION</t>
  </si>
  <si>
    <t>894</t>
  </si>
  <si>
    <t>FRAIS MISSION</t>
  </si>
  <si>
    <t>872</t>
  </si>
  <si>
    <t>FRAIS DE MISSION/FRANCK</t>
  </si>
  <si>
    <t>899</t>
  </si>
  <si>
    <t>FRAIS VISA</t>
  </si>
  <si>
    <t>903</t>
  </si>
  <si>
    <t>MISSION</t>
  </si>
  <si>
    <t>908</t>
  </si>
  <si>
    <t>MISSION DAHERU</t>
  </si>
  <si>
    <t>939</t>
  </si>
  <si>
    <t>950</t>
  </si>
  <si>
    <t>954</t>
  </si>
  <si>
    <t>870</t>
  </si>
  <si>
    <t>968</t>
  </si>
  <si>
    <t>988</t>
  </si>
  <si>
    <t>989</t>
  </si>
  <si>
    <t>927</t>
  </si>
  <si>
    <t>980</t>
  </si>
  <si>
    <t>1003</t>
  </si>
  <si>
    <t>1118</t>
  </si>
  <si>
    <t>AVANCE FRAIS DE MISSION OLIVIER</t>
  </si>
  <si>
    <t>1132</t>
  </si>
  <si>
    <t>FRAIS DE MISSION OLIVIER</t>
  </si>
  <si>
    <t>2653</t>
  </si>
  <si>
    <t>FRAIS MISSION GERARD ET OLIVIER</t>
  </si>
  <si>
    <t>1165</t>
  </si>
  <si>
    <t>FRAIS DE MISSION ALINE A Y'DE</t>
  </si>
  <si>
    <t>1167</t>
  </si>
  <si>
    <t>FRAIS DE MISSION LUCIEN A Y'DE</t>
  </si>
  <si>
    <t>1174</t>
  </si>
  <si>
    <t>FRAIS DE MISSION LUCIEN PR Y'DE</t>
  </si>
  <si>
    <t>1177</t>
  </si>
  <si>
    <t>FRAIS DE MISSION DJAFNA A Y'DE</t>
  </si>
  <si>
    <t>1201</t>
  </si>
  <si>
    <t>1202</t>
  </si>
  <si>
    <t>FRAIS DE MISSION GERARD/OLIVIER</t>
  </si>
  <si>
    <t>1228</t>
  </si>
  <si>
    <t>1257</t>
  </si>
  <si>
    <t>FRAIS DE MISSION FRANCK</t>
  </si>
  <si>
    <t>2617</t>
  </si>
  <si>
    <t>FRAIS DE MISSIONS GERARD</t>
  </si>
  <si>
    <t>FRAIS DEPL DAHERU</t>
  </si>
  <si>
    <t>FRAIS VISAS DINN SSG</t>
  </si>
  <si>
    <t>RGLT PERDIEM NDOH DU 18/04-17/05SSG</t>
  </si>
  <si>
    <t>RGLT AUTORISAT° TRAVAIL TIM SSG</t>
  </si>
  <si>
    <t>RGLT PERDIEM TOM DU 17/04-17/05 SSG</t>
  </si>
  <si>
    <t>RGLT PERDIEM TIM DU 11/04-11/05 SSG</t>
  </si>
  <si>
    <t>FRAIS VISAS NDOH SSG</t>
  </si>
  <si>
    <t>RGLT PERDIEM TIM DU 11/05-11/06 SSG</t>
  </si>
  <si>
    <t>FRAIS VISAS ELAME SSG</t>
  </si>
  <si>
    <t>RGLT PERDIEM TOMFE DU 17/05-17/06SS</t>
  </si>
  <si>
    <t>RGLT PERDIEM ELAME DU 17/05-17/06SS</t>
  </si>
  <si>
    <t>RGLT PERDIEM TOM DU 17/06-17/07 SSG</t>
  </si>
  <si>
    <t>RGLT PERDIEM TIM DU 11/06-11/07 SSG</t>
  </si>
  <si>
    <t>RGLT PERDIEM ELA DU 17/06-17/07 SSG</t>
  </si>
  <si>
    <t>FRAIS VISAS TIM SSG</t>
  </si>
  <si>
    <t>FRAIS VISAS KAISIN</t>
  </si>
  <si>
    <t>1304</t>
  </si>
  <si>
    <t>FRAIS DE MISSION DJAFNA POUR YDE</t>
  </si>
  <si>
    <t>1377</t>
  </si>
  <si>
    <t>FRAIS DE MISSION GERARD</t>
  </si>
  <si>
    <t>2655</t>
  </si>
  <si>
    <t>FRAIS DE MISSION LUCIEN</t>
  </si>
  <si>
    <t>RGLT PERDIEM TOMFEU DU...</t>
  </si>
  <si>
    <t>FRAIS VISAS TOMFEU</t>
  </si>
  <si>
    <t>RGLT PERDIEM ELAME DU16/07-16/08</t>
  </si>
  <si>
    <t>1356</t>
  </si>
  <si>
    <t>FORFAIT FRAIS DE MISSION</t>
  </si>
  <si>
    <t>1429</t>
  </si>
  <si>
    <t>FRAIS DE VISAS JOHS ET LUCIEN</t>
  </si>
  <si>
    <t>1537</t>
  </si>
  <si>
    <t>FRAIS DE MISSION JOSH</t>
  </si>
  <si>
    <t>1538</t>
  </si>
  <si>
    <t xml:space="preserve"> FRAIS DE MISSION LUCIEN</t>
  </si>
  <si>
    <t>1437</t>
  </si>
  <si>
    <t xml:space="preserve"> FRAIS DE MISSION</t>
  </si>
  <si>
    <t>1451</t>
  </si>
  <si>
    <t>1463</t>
  </si>
  <si>
    <t xml:space="preserve">FRAIS DE VISAS </t>
  </si>
  <si>
    <t>1557</t>
  </si>
  <si>
    <t>FRAIS DE MISSION  LUCIEN POUR YDE</t>
  </si>
  <si>
    <t>1575</t>
  </si>
  <si>
    <t>FRAIS DE VISAS TOMFEU</t>
  </si>
  <si>
    <t>1586</t>
  </si>
  <si>
    <t>FRAIS DE MISSION TOMFEU</t>
  </si>
  <si>
    <t>1606</t>
  </si>
  <si>
    <t>FRAIS DE MISSION ALBERT</t>
  </si>
  <si>
    <t>1612</t>
  </si>
  <si>
    <t>FRAIS DE VISA SYLVANUS ET YOLANDE</t>
  </si>
  <si>
    <t>DEPLACEMENT SYLVANUS ET YOLANDE</t>
  </si>
  <si>
    <t>1628</t>
  </si>
  <si>
    <t>FRAIS DE MISSION ALBERT YDE</t>
  </si>
  <si>
    <t>1646</t>
  </si>
  <si>
    <t>PERDIEM TOTSING</t>
  </si>
  <si>
    <t>1720</t>
  </si>
  <si>
    <t>PERDIEM TOMFEU</t>
  </si>
  <si>
    <t>FRAIS VISAS XAVIER</t>
  </si>
  <si>
    <t>FRAIS VISAS FRANCK</t>
  </si>
  <si>
    <t>FRAIS VISAS DAHERU</t>
  </si>
  <si>
    <t>1740</t>
  </si>
  <si>
    <t>DEPLACEMENT FOTSING A NSI</t>
  </si>
  <si>
    <t>1746</t>
  </si>
  <si>
    <t>FRAIS DE DEPLACEMENT MISSION CCAA</t>
  </si>
  <si>
    <t>FRAIS MISS°ELESSA DU13/07-12/08 SSG</t>
  </si>
  <si>
    <t>FRAIS VISAS TIMOTHEE SSG</t>
  </si>
  <si>
    <t>PERDIEM TIM DU 18/07-18/08 SSG</t>
  </si>
  <si>
    <t>FRAIS VISAS PR 01 AN TIMOTHEE SSG</t>
  </si>
  <si>
    <t>1766</t>
  </si>
  <si>
    <t>DEPLACEMENT LUCIEN POUR NSI</t>
  </si>
  <si>
    <t>1816</t>
  </si>
  <si>
    <t>1834</t>
  </si>
  <si>
    <t>FRAIS VISAS</t>
  </si>
  <si>
    <t>AVANCE PERDIEM TIMOTHEE</t>
  </si>
  <si>
    <t>AVANCE PERDIEM DINN</t>
  </si>
  <si>
    <t>AVANCE PERDIEM NDOH</t>
  </si>
  <si>
    <t>DEPLACEMENT LUCIEN</t>
  </si>
  <si>
    <t>2002</t>
  </si>
  <si>
    <t>FRAIS DE MISSION LUBA</t>
  </si>
  <si>
    <t>FRAIS MISS°ELESSA DU12/08-11/09SSG</t>
  </si>
  <si>
    <t xml:space="preserve">C.FRAIS MISS° TOMFEU DU09/08-08/09 </t>
  </si>
  <si>
    <t>FRAIS VISAS ELESSA SSG</t>
  </si>
  <si>
    <t>FRAIS MISS° TOMFEU D09-16/09SSG</t>
  </si>
  <si>
    <t>FRAIS MISS° ELESSA DU12-14/09 SSG</t>
  </si>
  <si>
    <t>FRAIS VISAS TOMFEU SSG</t>
  </si>
  <si>
    <t>RGLT MISS0 TIM DU 13/09-13/10 SSG</t>
  </si>
  <si>
    <t>COMPL PERDIEM NDOHDU15/09-15/10SSG</t>
  </si>
  <si>
    <t>COMPL PERDIEM DINNDU 17/09-17/10SSG</t>
  </si>
  <si>
    <t>PERDIEM TIM DU 13/10 AU 13/11 SSG</t>
  </si>
  <si>
    <t>2133</t>
  </si>
  <si>
    <t>2159</t>
  </si>
  <si>
    <t>FRAIS VISA ELAME</t>
  </si>
  <si>
    <t>AVANCE PERDIEM ELAME</t>
  </si>
  <si>
    <t>RENOUVELLEMENT DOC FRANCK</t>
  </si>
  <si>
    <t>2224</t>
  </si>
  <si>
    <t>FRAIS DE MISSION ALBERT POUR NSI</t>
  </si>
  <si>
    <t>2295</t>
  </si>
  <si>
    <t>FRAIS DEPLACEMENT SUR NSI</t>
  </si>
  <si>
    <t>2333</t>
  </si>
  <si>
    <t>DEPLACEMENT DE SYLVANUS POUR NSI</t>
  </si>
  <si>
    <t>2356</t>
  </si>
  <si>
    <t>FRAIS DEPLACEMENT SYLVANUS POUR NSI</t>
  </si>
  <si>
    <t>FRAIS VISAS ELAME</t>
  </si>
  <si>
    <t>FRAIS MISS° ELAME DU 13/11-13/12SSG</t>
  </si>
  <si>
    <t>FRAIS MISS° TIMO DU 16/11-16/12SSG</t>
  </si>
  <si>
    <t>RGLT PERDIEM ELAME DU 15/10-15/11</t>
  </si>
  <si>
    <t>RGLT ETS DOSSIER VEHICULE SPVRS SSG</t>
  </si>
  <si>
    <t>RGLT VISA SORTIE NDOH SSG</t>
  </si>
  <si>
    <t>RGLT PERDIEM NDOH DU 15/11-15/12SSG</t>
  </si>
  <si>
    <t>2429</t>
  </si>
  <si>
    <t>FRAIS DEPLACEMENT LUCIEN POUR NSI</t>
  </si>
  <si>
    <t>AVANCE /PERDIEM ELESSA</t>
  </si>
  <si>
    <t>FRAIS VISA GEORGE</t>
  </si>
  <si>
    <t>FRAIS PERMIT ELAME</t>
  </si>
  <si>
    <t>PERDIEM GEORGE</t>
  </si>
  <si>
    <t>FRAIS VISA TOMFEU</t>
  </si>
  <si>
    <t>RGLT GARDE AV° SSG</t>
  </si>
  <si>
    <t>REMIS AUX IMPOTS</t>
  </si>
  <si>
    <t>RGLT DIV FACTS OLYMPIA</t>
  </si>
  <si>
    <t>FRAIS GARDE AV° SSG</t>
  </si>
  <si>
    <t>RGLT FACT LE BOJ</t>
  </si>
  <si>
    <t>RGLT FACT LE SENAT</t>
  </si>
  <si>
    <t>RGLT DIV FACTS CONSO</t>
  </si>
  <si>
    <t>RGLT RECEPT° SN BRUSSELS</t>
  </si>
  <si>
    <t>RGLTS DIV FACTS CONSO</t>
  </si>
  <si>
    <t>240</t>
  </si>
  <si>
    <t>REMIS A CCAA</t>
  </si>
  <si>
    <t>241</t>
  </si>
  <si>
    <t>RGLT GARDE AV°</t>
  </si>
  <si>
    <t>REMIS PR ATTESTAT° LOCALISAT°</t>
  </si>
  <si>
    <t>ACH DIV ALIMA</t>
  </si>
  <si>
    <t>RGLT DIVERS CONSOMMATION</t>
  </si>
  <si>
    <t>RGLT GARDIENNAGE AV° AF</t>
  </si>
  <si>
    <t>462</t>
  </si>
  <si>
    <t>FRAIS DE NEGOCIATION/DEPOT COURRIER</t>
  </si>
  <si>
    <t>FRAIS DEDOUANEMENT SSG</t>
  </si>
  <si>
    <t>839</t>
  </si>
  <si>
    <t>REGLT DIVERS FACT OLYMPIA</t>
  </si>
  <si>
    <t>852</t>
  </si>
  <si>
    <t xml:space="preserve">REMIS AUX IMPOTS </t>
  </si>
  <si>
    <t>1123</t>
  </si>
  <si>
    <t>PENALITE D'IMPOTS</t>
  </si>
  <si>
    <t>1222</t>
  </si>
  <si>
    <t>FACILITATION AUX AGENTS CNPS</t>
  </si>
  <si>
    <t>1365</t>
  </si>
  <si>
    <t>REMIS CNPS</t>
  </si>
  <si>
    <t>REMIS PR OBTENT° DOCS SECURITE SSG</t>
  </si>
  <si>
    <t>FRAIS PR ETS BADGES SSG</t>
  </si>
  <si>
    <t>1411</t>
  </si>
  <si>
    <t>FACILITATION  AUX AGENTS D'IMPOTS</t>
  </si>
  <si>
    <t>FRAIS MANUTENT° AGTS ADC</t>
  </si>
  <si>
    <t>1475</t>
  </si>
  <si>
    <t>FACILITATION AUX AGENTS D'IMPOTS</t>
  </si>
  <si>
    <t>1711</t>
  </si>
  <si>
    <t>POUBOIR AUX AGENTS D'IMPOTS</t>
  </si>
  <si>
    <t>1761</t>
  </si>
  <si>
    <t>CONTRIBUTION SOCIALE EBENGUE</t>
  </si>
  <si>
    <t xml:space="preserve">FRAIS PARTICIPAT° JOURNEE TOURISME </t>
  </si>
  <si>
    <t>2363</t>
  </si>
  <si>
    <t>FACILITATION  AUX IMPOTS</t>
  </si>
  <si>
    <t>FRAIS AUTORISATION DE CIRCULER</t>
  </si>
  <si>
    <t>FACT RESTO</t>
  </si>
  <si>
    <t>466</t>
  </si>
  <si>
    <t>FACT RESTO  29/03/11</t>
  </si>
  <si>
    <t>469</t>
  </si>
  <si>
    <t>FACT RSTO DU 04/04 AU 20/04/11</t>
  </si>
  <si>
    <t>RGLT DIVERS RESTO</t>
  </si>
  <si>
    <t>RGLT FACT RESTO SSG</t>
  </si>
  <si>
    <t>RGLT DIVERS FACTS RESTO</t>
  </si>
  <si>
    <t>1397</t>
  </si>
  <si>
    <t>FRAIS DE RESTAURATION BOJ</t>
  </si>
  <si>
    <t xml:space="preserve">DEJEUNER </t>
  </si>
  <si>
    <t>1721</t>
  </si>
  <si>
    <t>REPAS AUDITEUR KQ</t>
  </si>
  <si>
    <t>RGLT VARIOUS MEALS</t>
  </si>
  <si>
    <t>RESTO AVEC FOX</t>
  </si>
  <si>
    <t>ACH BOISSON...</t>
  </si>
  <si>
    <t xml:space="preserve"> FACT RSTO DU 14/08</t>
  </si>
  <si>
    <t xml:space="preserve"> FACT RSTO DU 22/09</t>
  </si>
  <si>
    <t>FRAIS RESTAURATIONS</t>
  </si>
  <si>
    <t>ACH MEALS</t>
  </si>
  <si>
    <t>472</t>
  </si>
  <si>
    <t>FACT RSTO DU 22/10  AU 31/10/11</t>
  </si>
  <si>
    <t>473</t>
  </si>
  <si>
    <t>FACT RSTO DU 03/11  AU 04/11/11</t>
  </si>
  <si>
    <t>437</t>
  </si>
  <si>
    <t>RGLT RECEPTION FOX</t>
  </si>
  <si>
    <t>2382</t>
  </si>
  <si>
    <t>FACT N° 1636 ET 1795</t>
  </si>
  <si>
    <t>FACT BEAUJOLAIS N° 15326</t>
  </si>
  <si>
    <t>2564</t>
  </si>
  <si>
    <t>CARTE DE VOEUX</t>
  </si>
  <si>
    <t>RGLT SORTIE AVEC FOX</t>
  </si>
  <si>
    <t>FACT RSTO DU 10/12  AU 28/12/11</t>
  </si>
  <si>
    <t>2568</t>
  </si>
  <si>
    <t>CORBEILLES GARNIS POUR CLIENTS</t>
  </si>
  <si>
    <t>FRAIS EXPEDIT° SSG</t>
  </si>
  <si>
    <t>ACH CARTOUCHES ENCRES</t>
  </si>
  <si>
    <t>ACH SAVON..</t>
  </si>
  <si>
    <t>ACH RUBAN + TROMBONE</t>
  </si>
  <si>
    <t>ACH CARTOUCHE ENCRES PR NSI+DLA</t>
  </si>
  <si>
    <t>RGLT FRAIS IMAGE TELE SSG</t>
  </si>
  <si>
    <t>FRAIS PHOTOCOPIE SSG</t>
  </si>
  <si>
    <t>FRAIS EXPEDIT°</t>
  </si>
  <si>
    <t>RGLT AVANCE IMPRESS° T-SHIRT</t>
  </si>
  <si>
    <t>ACH CARTOUCHE ENCRES</t>
  </si>
  <si>
    <t>RGLT LIVRAISON JOURAUX</t>
  </si>
  <si>
    <t>ACH CARTON PAPIER</t>
  </si>
  <si>
    <t>ACH CARTON PAPIER +AGRAPHES</t>
  </si>
  <si>
    <t>RGLT FRAIS RELIURE</t>
  </si>
  <si>
    <t>ACH DIV PRODUITS</t>
  </si>
  <si>
    <t>FRAIS PHOTOCOPIE</t>
  </si>
  <si>
    <t>ACH MARKER +RAME PAPIER SSG</t>
  </si>
  <si>
    <t>RGLT AVANCE FABRICAT° CAISSE</t>
  </si>
  <si>
    <t>RGLT SOLDE REPARAT° MEUBLE</t>
  </si>
  <si>
    <t>ACH ENCRES/ENVELLOPPES...</t>
  </si>
  <si>
    <t>ACH JOURNAL</t>
  </si>
  <si>
    <t>ACH ENCRES</t>
  </si>
  <si>
    <t xml:space="preserve">ACH BOITES AGRAPHES </t>
  </si>
  <si>
    <t>ACH MAGAZINE</t>
  </si>
  <si>
    <t>ACH RUBAN</t>
  </si>
  <si>
    <t>RGLT LIVRAISON JOURNAUX JANV</t>
  </si>
  <si>
    <t>RGLT FRAIS CALENDRIERS</t>
  </si>
  <si>
    <t>ACH SAVONS...</t>
  </si>
  <si>
    <t>ACH ENCRE</t>
  </si>
  <si>
    <t>ACH PAPIER</t>
  </si>
  <si>
    <t>FRAIS EXP PLI</t>
  </si>
  <si>
    <t>ACH PILE...</t>
  </si>
  <si>
    <t>ACH FOURNITURES SSG</t>
  </si>
  <si>
    <t>RGLT REPRODUCT° CLE SSG</t>
  </si>
  <si>
    <t>RGLT CABLE SSG</t>
  </si>
  <si>
    <t>FRAIS PHOTOCOPIE+SCANNER SSG</t>
  </si>
  <si>
    <t>ACHAT DIVERSES FOURNITURES</t>
  </si>
  <si>
    <t>ACHAT FOURNITURE NSI</t>
  </si>
  <si>
    <t>ACHAT ENCRES</t>
  </si>
  <si>
    <t>ACHATS DE JOURNAUX</t>
  </si>
  <si>
    <t>ACHAT PAPIER</t>
  </si>
  <si>
    <t>ACH SCOTH SSG</t>
  </si>
  <si>
    <t>ACHAT PRODUIT D'ENTRETIEN</t>
  </si>
  <si>
    <t>RGLT SOUSCRIPTION ORANGE</t>
  </si>
  <si>
    <t>444</t>
  </si>
  <si>
    <t>ACHAT DES JOURNAUX</t>
  </si>
  <si>
    <t>445</t>
  </si>
  <si>
    <t>FRAIS DE PHOTOCOPIE</t>
  </si>
  <si>
    <t>ACHAT ENCRE / PAPETERIE SOSO</t>
  </si>
  <si>
    <t>REPARATION TELEPHONE</t>
  </si>
  <si>
    <t>FRAIS D'EXPEDITION</t>
  </si>
  <si>
    <t>ACHATS CHRONO</t>
  </si>
  <si>
    <t xml:space="preserve">RGLT ASTRA FACT N° 001/03/ITO/11 </t>
  </si>
  <si>
    <t>ACHAT ENCRE FACT N° 1147</t>
  </si>
  <si>
    <t>FRAIS RELIURE DOCS FACT N° 1048</t>
  </si>
  <si>
    <t>ACHAT D'ENCRES HP</t>
  </si>
  <si>
    <t>ACHATS INTERCALAIRES</t>
  </si>
  <si>
    <t>496</t>
  </si>
  <si>
    <t>ACHAT D'ENCRE</t>
  </si>
  <si>
    <t>FRAIS D'EXPEDITION EU</t>
  </si>
  <si>
    <t>514</t>
  </si>
  <si>
    <t>ACHAT FOURNITURE</t>
  </si>
  <si>
    <t>515</t>
  </si>
  <si>
    <t>550</t>
  </si>
  <si>
    <t>ACHAT PRODUIT D'ENTRTIEN</t>
  </si>
  <si>
    <t>ACHATS DIVERSE</t>
  </si>
  <si>
    <t>551</t>
  </si>
  <si>
    <t>RGLT EMBALLAGE PRINTERS PR ZRH</t>
  </si>
  <si>
    <t>ACH ENVELLOPPE SSG</t>
  </si>
  <si>
    <t>RGLT PARKING SSG</t>
  </si>
  <si>
    <t>RGLT LOCAT° PROJECTEUR SSG</t>
  </si>
  <si>
    <t>606</t>
  </si>
  <si>
    <t>ACHAT ENCRES HP 21XL</t>
  </si>
  <si>
    <t>615</t>
  </si>
  <si>
    <t>ACHAT D'ENCRE POUR TELEX</t>
  </si>
  <si>
    <t>640</t>
  </si>
  <si>
    <t>FRAIS DE RELIURE</t>
  </si>
  <si>
    <t>ACHAT FOURNITURE DE BUREAU</t>
  </si>
  <si>
    <t>659</t>
  </si>
  <si>
    <t>REGLT ACHAT JOURNAUX</t>
  </si>
  <si>
    <t>661</t>
  </si>
  <si>
    <t>RGLT REDEVANCE IMAGE TELE SSG</t>
  </si>
  <si>
    <t>667</t>
  </si>
  <si>
    <t>FRAIS EXPEDITION COURRIER</t>
  </si>
  <si>
    <t>694</t>
  </si>
  <si>
    <t>ACHAT ENCRE HP 21XL</t>
  </si>
  <si>
    <t>699</t>
  </si>
  <si>
    <t>ACHAT DIVERS FOURNITURES</t>
  </si>
  <si>
    <t>725</t>
  </si>
  <si>
    <t>ACHAT PAPIERS ET ENCRE</t>
  </si>
  <si>
    <t>731</t>
  </si>
  <si>
    <t>FRAIS TRANSFERT</t>
  </si>
  <si>
    <t>741</t>
  </si>
  <si>
    <t>ACH PAQUET CD SSG</t>
  </si>
  <si>
    <t>FACTURE LYNX N° 023/04/2011</t>
  </si>
  <si>
    <t>759</t>
  </si>
  <si>
    <t>ACHAT DE JOURNAL</t>
  </si>
  <si>
    <t>FRAIS D'EXP2DITION FONDS</t>
  </si>
  <si>
    <t>767</t>
  </si>
  <si>
    <t>ACHAT ENCRE HP/PEBUCO FACT N° 2372</t>
  </si>
  <si>
    <t>768</t>
  </si>
  <si>
    <t>769</t>
  </si>
  <si>
    <t>ACHATS DIVERS JOURNAUX</t>
  </si>
  <si>
    <t>ACHAT ENCRES HP</t>
  </si>
  <si>
    <t>FRAIS D'EXPEDITION COLIS</t>
  </si>
  <si>
    <t>FRAIS EXPEDIT° PLI</t>
  </si>
  <si>
    <t>ACH ENCRES...</t>
  </si>
  <si>
    <t>1037</t>
  </si>
  <si>
    <t>MO DEPANNAGE ELECTRIQUE</t>
  </si>
  <si>
    <t>1053</t>
  </si>
  <si>
    <t>ACHAT JOURNAUX</t>
  </si>
  <si>
    <t>893</t>
  </si>
  <si>
    <t>922</t>
  </si>
  <si>
    <t>ENVOI COURRIER</t>
  </si>
  <si>
    <t>928</t>
  </si>
  <si>
    <t>1016</t>
  </si>
  <si>
    <t>ENVOI PAQUET AIR LEASING</t>
  </si>
  <si>
    <t>2647</t>
  </si>
  <si>
    <t>PHOTOCOPIES SUPPORT FORMATION</t>
  </si>
  <si>
    <t>974</t>
  </si>
  <si>
    <t>PHOTOCOPIE</t>
  </si>
  <si>
    <t>987</t>
  </si>
  <si>
    <t>1013</t>
  </si>
  <si>
    <t>PHOTOCOPIE+RELIURE+TAXI</t>
  </si>
  <si>
    <t>FACT N° 67751</t>
  </si>
  <si>
    <t>RGLT PLACEMENT TABLEAU</t>
  </si>
  <si>
    <t>ACH LIPACAM</t>
  </si>
  <si>
    <t>ACHAT TROMBONE</t>
  </si>
  <si>
    <t>FACT N° 4435</t>
  </si>
  <si>
    <t>2651</t>
  </si>
  <si>
    <t>PHOTOCOPIE SUPPORT FORMATION</t>
  </si>
  <si>
    <t>FACT N° 004442</t>
  </si>
  <si>
    <t>1134</t>
  </si>
  <si>
    <t>ACHAT FOURNITURES DE BUREAU</t>
  </si>
  <si>
    <t>FACT N° 001507</t>
  </si>
  <si>
    <t>1140</t>
  </si>
  <si>
    <t>FACT N° 001707</t>
  </si>
  <si>
    <t>FACT N° 1530 ET 1531</t>
  </si>
  <si>
    <t>1173</t>
  </si>
  <si>
    <t>1180</t>
  </si>
  <si>
    <t>FACTURE KIOSQUE DES PORTIQUES</t>
  </si>
  <si>
    <t>FACT N°20055/FAC/SMC/SLM/VDLA/06201</t>
  </si>
  <si>
    <t>1182</t>
  </si>
  <si>
    <t>1210</t>
  </si>
  <si>
    <t>1254</t>
  </si>
  <si>
    <t>EXPEDITION COLIS</t>
  </si>
  <si>
    <t xml:space="preserve">GARDE AVION </t>
  </si>
  <si>
    <t>ACH OFFICE ITEMS..</t>
  </si>
  <si>
    <t>1303</t>
  </si>
  <si>
    <t>FACT N° 1691</t>
  </si>
  <si>
    <t>1361</t>
  </si>
  <si>
    <t>FACT N° 21996</t>
  </si>
  <si>
    <t>PAPIER</t>
  </si>
  <si>
    <t>ACH MARKER+PAPIER SSG</t>
  </si>
  <si>
    <t>RGLT CABLAGE SSG</t>
  </si>
  <si>
    <t>ACH CARTOUCHES ENCRE</t>
  </si>
  <si>
    <t>ACH RAME PAPIER SSG</t>
  </si>
  <si>
    <t>ACH CARTOUCHES ENCRES+CD SSG</t>
  </si>
  <si>
    <t>1367</t>
  </si>
  <si>
    <t>PHOTOCOPIES</t>
  </si>
  <si>
    <t>1370</t>
  </si>
  <si>
    <t>ENCRE</t>
  </si>
  <si>
    <t>1384</t>
  </si>
  <si>
    <t>ACH ENCRES SSG</t>
  </si>
  <si>
    <t>1535</t>
  </si>
  <si>
    <t>1329</t>
  </si>
  <si>
    <t>ENCRE+BIC</t>
  </si>
  <si>
    <t>1333</t>
  </si>
  <si>
    <t>FRAIS DEPANNAGE TELEPHONE</t>
  </si>
  <si>
    <t>1403</t>
  </si>
  <si>
    <t>IMPRESSION GILLET</t>
  </si>
  <si>
    <t>1410</t>
  </si>
  <si>
    <t>JOURNEAUX</t>
  </si>
  <si>
    <t>1536</t>
  </si>
  <si>
    <t>RELUIRE</t>
  </si>
  <si>
    <t>1350</t>
  </si>
  <si>
    <t>IMPRESSION SUR GILLET</t>
  </si>
  <si>
    <t>1351</t>
  </si>
  <si>
    <t>1352</t>
  </si>
  <si>
    <t>FRAIS D'ENVOI</t>
  </si>
  <si>
    <t>1354</t>
  </si>
  <si>
    <t>1357</t>
  </si>
  <si>
    <t>CARTE DE VISITE CAMPORT PLC</t>
  </si>
  <si>
    <t>MAIN D'OEUVRE REMPL DISJONCTEUR</t>
  </si>
  <si>
    <t>1425</t>
  </si>
  <si>
    <t>ENCRE + RAM</t>
  </si>
  <si>
    <t>1426</t>
  </si>
  <si>
    <t>1433</t>
  </si>
  <si>
    <t>1438</t>
  </si>
  <si>
    <t>FRAIS D'ENVOI D'ARGENT</t>
  </si>
  <si>
    <t>1443</t>
  </si>
  <si>
    <t>HAND FILE</t>
  </si>
  <si>
    <t>1454</t>
  </si>
  <si>
    <t>ACHAT DOUALA ET YDE ZOOM</t>
  </si>
  <si>
    <t>1455</t>
  </si>
  <si>
    <t>ACH RAMES PAPIER/COLLE</t>
  </si>
  <si>
    <t>ACH CLE USB</t>
  </si>
  <si>
    <t>1509</t>
  </si>
  <si>
    <t>FRAIS TRANSFERT ARGENT</t>
  </si>
  <si>
    <t>1462</t>
  </si>
  <si>
    <t>FRAIS DE TRANSFERT LIGNE</t>
  </si>
  <si>
    <t>AGRAPHES</t>
  </si>
  <si>
    <t>RAME + AGRAPHES</t>
  </si>
  <si>
    <t>1517</t>
  </si>
  <si>
    <t>FICHE</t>
  </si>
  <si>
    <t>1472</t>
  </si>
  <si>
    <t>ENCRES</t>
  </si>
  <si>
    <t>FRAIS RELUIRE</t>
  </si>
  <si>
    <t>RGLT FRAIS TRANSPORT CEIBA</t>
  </si>
  <si>
    <t>1583</t>
  </si>
  <si>
    <t>1601</t>
  </si>
  <si>
    <t>1610</t>
  </si>
  <si>
    <t>JOURNAUX</t>
  </si>
  <si>
    <t>1613</t>
  </si>
  <si>
    <t>CHANGEMENT ROULETTE</t>
  </si>
  <si>
    <t>RAME+ENCRE+CHEMISE</t>
  </si>
  <si>
    <t>1627</t>
  </si>
  <si>
    <t>FRAIS TRANSFERT D'ARGENT</t>
  </si>
  <si>
    <t>1634</t>
  </si>
  <si>
    <t>1659</t>
  </si>
  <si>
    <t>RAME PAPIER + INTERCALAIRE</t>
  </si>
  <si>
    <t>1661</t>
  </si>
  <si>
    <t>1664</t>
  </si>
  <si>
    <t>1699</t>
  </si>
  <si>
    <t>RELIURES</t>
  </si>
  <si>
    <t>PLASTIFICATION</t>
  </si>
  <si>
    <t>1706</t>
  </si>
  <si>
    <t>MARQUAGE GILLET</t>
  </si>
  <si>
    <t>1712</t>
  </si>
  <si>
    <t>1715</t>
  </si>
  <si>
    <t>CLASSEURS + INTERCALLAIRES</t>
  </si>
  <si>
    <t>1717</t>
  </si>
  <si>
    <t>GARDE AVION</t>
  </si>
  <si>
    <t>EXPEDITION MATERIELS PR NSI</t>
  </si>
  <si>
    <t>FRAIS EXPEDIT° PLI NSI</t>
  </si>
  <si>
    <t>1747</t>
  </si>
  <si>
    <t>ENCRE + ENVELOPPES</t>
  </si>
  <si>
    <t xml:space="preserve">ACH MARKER,PLANCHES,BICS,CORRECTOR </t>
  </si>
  <si>
    <t>ACH SCOTCH SSG</t>
  </si>
  <si>
    <t>2658</t>
  </si>
  <si>
    <t>PHOTOCOPIES SUPPORT DE FORMATION</t>
  </si>
  <si>
    <t>1843</t>
  </si>
  <si>
    <t>1846</t>
  </si>
  <si>
    <t>CLASSEURS</t>
  </si>
  <si>
    <t>1853</t>
  </si>
  <si>
    <t>FRAIS EXPEDITION</t>
  </si>
  <si>
    <t>1854</t>
  </si>
  <si>
    <t>1865</t>
  </si>
  <si>
    <t>ENCRE HP 27</t>
  </si>
  <si>
    <t>1866</t>
  </si>
  <si>
    <t>RAME+RUBAN</t>
  </si>
  <si>
    <t>1882</t>
  </si>
  <si>
    <t>FRAIS ESPEDITION</t>
  </si>
  <si>
    <t>1883</t>
  </si>
  <si>
    <t>PAPIER+RUBAN</t>
  </si>
  <si>
    <t>1892</t>
  </si>
  <si>
    <t>MARQUEURS</t>
  </si>
  <si>
    <t>1893</t>
  </si>
  <si>
    <t>1914</t>
  </si>
  <si>
    <t>1918</t>
  </si>
  <si>
    <t>1932</t>
  </si>
  <si>
    <t>RAME+ CHEMISE</t>
  </si>
  <si>
    <t>1934</t>
  </si>
  <si>
    <t>ANTI STATIC CLEANER</t>
  </si>
  <si>
    <t>1938</t>
  </si>
  <si>
    <t>1939</t>
  </si>
  <si>
    <t>TROMBONNE+ INTERCALAIRE</t>
  </si>
  <si>
    <t>MAIN D'OEUVRE PLOMBIER</t>
  </si>
  <si>
    <t>1964</t>
  </si>
  <si>
    <t>1985</t>
  </si>
  <si>
    <t>ENCRE + PAPIER</t>
  </si>
  <si>
    <t>1987</t>
  </si>
  <si>
    <t>1995</t>
  </si>
  <si>
    <t>BIC+C0RRECTOR</t>
  </si>
  <si>
    <t>1997</t>
  </si>
  <si>
    <t>ACH CARTOUCHE+RAME PAPIER SSG</t>
  </si>
  <si>
    <t>ACH ENCRES,MARKER....SSG</t>
  </si>
  <si>
    <t>FRAIS PHOTOCOPIES SSG</t>
  </si>
  <si>
    <t>2033</t>
  </si>
  <si>
    <t>ENCRE+PAPIER</t>
  </si>
  <si>
    <t>2034</t>
  </si>
  <si>
    <t>2035</t>
  </si>
  <si>
    <t>2037</t>
  </si>
  <si>
    <t>POCHETTE+INTERCALAIRES</t>
  </si>
  <si>
    <t>2039</t>
  </si>
  <si>
    <t>2061</t>
  </si>
  <si>
    <t>FRAIS MUTATION LIGNE TELEPHONIQUE</t>
  </si>
  <si>
    <t>2082</t>
  </si>
  <si>
    <t>2092</t>
  </si>
  <si>
    <t>AGRAFEUSE+AGRAPHE</t>
  </si>
  <si>
    <t>2099</t>
  </si>
  <si>
    <t>ACH ENCRES +RAME PAPIER SSG</t>
  </si>
  <si>
    <t>BLOC NOTE</t>
  </si>
  <si>
    <t>2123</t>
  </si>
  <si>
    <t>2141</t>
  </si>
  <si>
    <t>2167</t>
  </si>
  <si>
    <t>RAME DE PAPIER</t>
  </si>
  <si>
    <t>2182</t>
  </si>
  <si>
    <t>2192</t>
  </si>
  <si>
    <t>2193</t>
  </si>
  <si>
    <t xml:space="preserve">FRAIS TRANSFERT </t>
  </si>
  <si>
    <t>ACH CLASSEURS</t>
  </si>
  <si>
    <t xml:space="preserve">ACH TONER </t>
  </si>
  <si>
    <t xml:space="preserve">RGLT TVX PEINTURE </t>
  </si>
  <si>
    <t>ACH CHRONO...</t>
  </si>
  <si>
    <t>ACH DEPOUSSIERANT...</t>
  </si>
  <si>
    <t>ACH ENVELLOPPES</t>
  </si>
  <si>
    <t>2200</t>
  </si>
  <si>
    <t>2210</t>
  </si>
  <si>
    <t>ENCRE + RAME DE PAPIER</t>
  </si>
  <si>
    <t>2211</t>
  </si>
  <si>
    <t>2212</t>
  </si>
  <si>
    <t>2242</t>
  </si>
  <si>
    <t>2245</t>
  </si>
  <si>
    <t>2254</t>
  </si>
  <si>
    <t>2260</t>
  </si>
  <si>
    <t>2271</t>
  </si>
  <si>
    <t>FRAIS TRAVAUX PEINTURE</t>
  </si>
  <si>
    <t>2272</t>
  </si>
  <si>
    <t>FRAIS INSTALLATION</t>
  </si>
  <si>
    <t>2276</t>
  </si>
  <si>
    <t>2280</t>
  </si>
  <si>
    <t>2284</t>
  </si>
  <si>
    <t>ENVELOPPE+TROMBONE</t>
  </si>
  <si>
    <t>MAIN D'OEUVRE</t>
  </si>
  <si>
    <t>2321</t>
  </si>
  <si>
    <t>2322</t>
  </si>
  <si>
    <t>2329</t>
  </si>
  <si>
    <t>ENCRE CANON</t>
  </si>
  <si>
    <t>2352</t>
  </si>
  <si>
    <t>ENCRE+ PAPIER+RUBAN</t>
  </si>
  <si>
    <t>2353</t>
  </si>
  <si>
    <t>SAVON+ VAISELLE</t>
  </si>
  <si>
    <t>FACT N° 20</t>
  </si>
  <si>
    <t>ACH PILE SSG</t>
  </si>
  <si>
    <t>RGLT TRADUCT° CONTRAT SSG</t>
  </si>
  <si>
    <t>RGLT CABLAGE TELE SSG</t>
  </si>
  <si>
    <t>ACH  PAPIER SSG</t>
  </si>
  <si>
    <t>RGLT REDEVANCE TELE SSG</t>
  </si>
  <si>
    <t>2373</t>
  </si>
  <si>
    <t>2379</t>
  </si>
  <si>
    <t xml:space="preserve">MAIN D'OEUVRE ENTRETIEN OBJET </t>
  </si>
  <si>
    <t>2384</t>
  </si>
  <si>
    <t>2385</t>
  </si>
  <si>
    <t>2400</t>
  </si>
  <si>
    <t>FACT N° 526 ET 520</t>
  </si>
  <si>
    <t>2425</t>
  </si>
  <si>
    <t>FACT N° 1709, 1717 ET1712</t>
  </si>
  <si>
    <t>2426</t>
  </si>
  <si>
    <t>MAIN D'OEUVRE NETTOYAGE OBJET</t>
  </si>
  <si>
    <t>2430</t>
  </si>
  <si>
    <t>FACT N° 1734</t>
  </si>
  <si>
    <t>2442</t>
  </si>
  <si>
    <t>2448</t>
  </si>
  <si>
    <t>PAPIER HYGIENIQUE</t>
  </si>
  <si>
    <t>2453</t>
  </si>
  <si>
    <t>FACT N° DT001149</t>
  </si>
  <si>
    <t>2466</t>
  </si>
  <si>
    <t>FACT N°001/dzp/15/11</t>
  </si>
  <si>
    <t>FRAIS CABLE</t>
  </si>
  <si>
    <t xml:space="preserve">FACT JOURNAUX DEC </t>
  </si>
  <si>
    <t>FRAIS</t>
  </si>
  <si>
    <t>ACH RAME PAPIER+CARBONE</t>
  </si>
  <si>
    <t>ACH ENCRES PR IMPRIMANTE</t>
  </si>
  <si>
    <t>ACH ENCRE PE PHOTOCOPIEUSE NSI</t>
  </si>
  <si>
    <t>ACH ENVELOPPE</t>
  </si>
  <si>
    <t>RGLT PORTEUR NSI</t>
  </si>
  <si>
    <t>RGLT FRAIS NETTOYAGE NSI</t>
  </si>
  <si>
    <t xml:space="preserve"> DAME MENAGE</t>
  </si>
  <si>
    <t>FACT PANTHERE N° FCT013</t>
  </si>
  <si>
    <t>FACT G4S  N° FA034623</t>
  </si>
  <si>
    <t>FACT G4S  N° FA034624</t>
  </si>
  <si>
    <t>FACT N° 110103</t>
  </si>
  <si>
    <t>PREVIS° FACT ALPHA INC 01</t>
  </si>
  <si>
    <t>RGLT NETTOYAGE NSI</t>
  </si>
  <si>
    <t xml:space="preserve"> RGLT MENAGERE SSG</t>
  </si>
  <si>
    <t>FACT ATM FEV</t>
  </si>
  <si>
    <t>FACT G4S N° FA035178</t>
  </si>
  <si>
    <t>FACT PANTHERE N° FCT0228</t>
  </si>
  <si>
    <t>FACT G4S N°FA035177</t>
  </si>
  <si>
    <t xml:space="preserve"> FACT ALPHA INC FEV</t>
  </si>
  <si>
    <t>PORTEUR SSG</t>
  </si>
  <si>
    <t>RGLT  MENAGE SSG</t>
  </si>
  <si>
    <t>RGLT COMPL DAME MENAGE SSG</t>
  </si>
  <si>
    <t>REGLT SVCE NETTOYAGE NSI</t>
  </si>
  <si>
    <t>REGLT PORTEUR NSI</t>
  </si>
  <si>
    <t>RGLT DAME MENAGE SSG</t>
  </si>
  <si>
    <t>FACT FA 035636 G4S MARS 11</t>
  </si>
  <si>
    <t>FACT FA 035635 G4S MARS 11</t>
  </si>
  <si>
    <t>FACT N° FCT0359/PANTHERE MARS 11</t>
  </si>
  <si>
    <t>FACT ATM N° 110401/MARS 11</t>
  </si>
  <si>
    <t>FACT SONAVI MARS</t>
  </si>
  <si>
    <t>FACT G4S N° FAO36132</t>
  </si>
  <si>
    <t>87</t>
  </si>
  <si>
    <t>FACT G4S N° FAO36133</t>
  </si>
  <si>
    <t>621</t>
  </si>
  <si>
    <t>REGLT SERVICE MENAGE NSI</t>
  </si>
  <si>
    <t>740</t>
  </si>
  <si>
    <t>REGLT PORTEUR NSI MARS 2011</t>
  </si>
  <si>
    <t>FACT PANTHERE N° FCT0487</t>
  </si>
  <si>
    <t>FACT ATM N° 110403</t>
  </si>
  <si>
    <t>FACT AVRIL 2011</t>
  </si>
  <si>
    <t>FACT N° FAO36700</t>
  </si>
  <si>
    <t>FACT N° FAO36701</t>
  </si>
  <si>
    <t>1055</t>
  </si>
  <si>
    <t>1076</t>
  </si>
  <si>
    <t>SERVICE NETTOYAGE NSI</t>
  </si>
  <si>
    <t>2645</t>
  </si>
  <si>
    <t>FRAIS SCE NETTOYAGE NSI</t>
  </si>
  <si>
    <t>1093</t>
  </si>
  <si>
    <t>REGLT MENAGE BUREAU NSI</t>
  </si>
  <si>
    <t>FACT N° FCT0613</t>
  </si>
  <si>
    <t>FACT ATM N° 110503/MAI 2011</t>
  </si>
  <si>
    <t>FACT SONAVI</t>
  </si>
  <si>
    <t>1004</t>
  </si>
  <si>
    <t>RGLT SCE NETOYAGE NSI MAI</t>
  </si>
  <si>
    <t>1144</t>
  </si>
  <si>
    <t>REMUN PERS D'APPUI NSIMALEN</t>
  </si>
  <si>
    <t>1160</t>
  </si>
  <si>
    <t>REGLT PORTEUR NSIMALEN</t>
  </si>
  <si>
    <t>FACT N° FCT737</t>
  </si>
  <si>
    <t>FACT N° FAO37156</t>
  </si>
  <si>
    <t>FACT N° FAO37157</t>
  </si>
  <si>
    <t>SVT FACT SONAVI JUIN 2011</t>
  </si>
  <si>
    <t>FACT N° 110106</t>
  </si>
  <si>
    <t>FACT N° FA037656</t>
  </si>
  <si>
    <t>161</t>
  </si>
  <si>
    <t xml:space="preserve"> FACT N° FA037655</t>
  </si>
  <si>
    <t>1387</t>
  </si>
  <si>
    <t>RGLT  SERV NETOYAGE NSI</t>
  </si>
  <si>
    <t>1316</t>
  </si>
  <si>
    <t>SCE PORTEUR NSI</t>
  </si>
  <si>
    <t xml:space="preserve"> FACT N° FCT865</t>
  </si>
  <si>
    <t xml:space="preserve"> FACT N° 110701</t>
  </si>
  <si>
    <t xml:space="preserve">FACT JUILLET  N° 58/11 </t>
  </si>
  <si>
    <t>FACT N° FA038239</t>
  </si>
  <si>
    <t>FACT N° FA038240</t>
  </si>
  <si>
    <t>1592</t>
  </si>
  <si>
    <t>SERVICE DE NETTOYAGE NSI</t>
  </si>
  <si>
    <t>1626</t>
  </si>
  <si>
    <t>PORTEUR NSI</t>
  </si>
  <si>
    <t>FACT N° FCT 1000</t>
  </si>
  <si>
    <t xml:space="preserve"> FACT N° 110801</t>
  </si>
  <si>
    <t>FACT  N° 59/11</t>
  </si>
  <si>
    <t>FACT N° FA038720</t>
  </si>
  <si>
    <t>FACT N° FA038721</t>
  </si>
  <si>
    <t>1780</t>
  </si>
  <si>
    <t>SERVICE DE NETTOYAGE</t>
  </si>
  <si>
    <t>1836</t>
  </si>
  <si>
    <t>FRAIS PORTEUR NSI</t>
  </si>
  <si>
    <t>FACT N° FCT1125</t>
  </si>
  <si>
    <t>FACT N° 110906</t>
  </si>
  <si>
    <t>FACT SEPT N° 60/11</t>
  </si>
  <si>
    <t>RGLT  DEPOUSIEREMENT BUREAU</t>
  </si>
  <si>
    <t>RGLT NETTOYAGE BUREAU SSG</t>
  </si>
  <si>
    <t>FACT N°FA039254</t>
  </si>
  <si>
    <t>FACT N° FA039253</t>
  </si>
  <si>
    <t>2071</t>
  </si>
  <si>
    <t>2076</t>
  </si>
  <si>
    <t>FACT N° FCT1251</t>
  </si>
  <si>
    <t>FACT N° 61/11</t>
  </si>
  <si>
    <t>FACT  N° 111001</t>
  </si>
  <si>
    <t>275</t>
  </si>
  <si>
    <t>FACT N° FA039897</t>
  </si>
  <si>
    <t>FACT N°FA039898</t>
  </si>
  <si>
    <t>2244</t>
  </si>
  <si>
    <t>2263</t>
  </si>
  <si>
    <t>2286</t>
  </si>
  <si>
    <t>RGLT MONGE</t>
  </si>
  <si>
    <t>2287</t>
  </si>
  <si>
    <t>RGLT BILONGA</t>
  </si>
  <si>
    <t>FACT N° 111108</t>
  </si>
  <si>
    <t>FACT N° FCT1378</t>
  </si>
  <si>
    <t>FACT PRESTATION NOV</t>
  </si>
  <si>
    <t>FACT N° FA040486</t>
  </si>
  <si>
    <t xml:space="preserve"> FACT N° FA040485</t>
  </si>
  <si>
    <t>2417</t>
  </si>
  <si>
    <t>2418</t>
  </si>
  <si>
    <t>SCE NETTOYAGE NSI</t>
  </si>
  <si>
    <t>2464</t>
  </si>
  <si>
    <t>SALAIRE BILOUNGA NOV</t>
  </si>
  <si>
    <t>2465</t>
  </si>
  <si>
    <t>SALAIRE MONGE</t>
  </si>
  <si>
    <t>FACT N° FCT1507</t>
  </si>
  <si>
    <t>2551</t>
  </si>
  <si>
    <t>2556</t>
  </si>
  <si>
    <t>SALAIRE BILONGA DEC</t>
  </si>
  <si>
    <t>2557</t>
  </si>
  <si>
    <t>PRESTATION DEC</t>
  </si>
  <si>
    <t>BAIL DLA AIRPORT OFFICE</t>
  </si>
  <si>
    <t>837</t>
  </si>
  <si>
    <t>REGLT HON NOTAIRE CABINET FORCHALK</t>
  </si>
  <si>
    <t>RGLT AVOCAT SSG</t>
  </si>
  <si>
    <t>1368</t>
  </si>
  <si>
    <t>HONORAIRES ARISTOTE</t>
  </si>
  <si>
    <t>RGLT HONORAIRES AVOCAT SSG</t>
  </si>
  <si>
    <t>1923</t>
  </si>
  <si>
    <t>D.E BAIL LX NSI</t>
  </si>
  <si>
    <t>D.E /LOYER DIWOUTA</t>
  </si>
  <si>
    <t>D.E BAIL ATM</t>
  </si>
  <si>
    <t>D.E BAIL DIWOUTA</t>
  </si>
  <si>
    <t>HONORAIRES COMM. AUX CPTES EXO 11</t>
  </si>
  <si>
    <t>321</t>
  </si>
  <si>
    <t>CERTIFICATION DSF  EXO 2011</t>
  </si>
  <si>
    <t>ASSURANCE AUTOMOBILE</t>
  </si>
  <si>
    <t>FACT RESPONSABILITE CIVIL</t>
  </si>
  <si>
    <t>ASSURANCE RESP CIVILE GRAS SAVOYE</t>
  </si>
  <si>
    <t>ANNULAT° ECRITUREASSURANCE RESP CIV</t>
  </si>
  <si>
    <t>POLICE N° 04/111111</t>
  </si>
  <si>
    <t>RAPPORT CONTROL CNPS REGUL 2009</t>
  </si>
  <si>
    <t>RAPPORT CONTROL CNPS REGUL 2010</t>
  </si>
  <si>
    <t>CF &amp; FNE PAT 01</t>
  </si>
  <si>
    <t>RGLT VIGNETTES AUTO</t>
  </si>
  <si>
    <t>ACH TIMBRE AEROPORT</t>
  </si>
  <si>
    <t>ACH TIMBRES FISCAUX</t>
  </si>
  <si>
    <t>ACH TIMBRE</t>
  </si>
  <si>
    <t>CHARGES PAT SALARIALES</t>
  </si>
  <si>
    <t>COMPL CHARGES PAT SALARIALES02</t>
  </si>
  <si>
    <t>CHARGES PAT SAL 03</t>
  </si>
  <si>
    <t>PERS CHARGES PAT SALARIAES 04</t>
  </si>
  <si>
    <t>CF+FNE PAT 05</t>
  </si>
  <si>
    <t>CF &amp; FNE PAT 06</t>
  </si>
  <si>
    <t>COMPL CHARGES PAT SALARIALES 06</t>
  </si>
  <si>
    <t>ACH TIMBRE FISCAL</t>
  </si>
  <si>
    <t>1435</t>
  </si>
  <si>
    <t>ACHAT TIMBRES FISCAUX</t>
  </si>
  <si>
    <t>CHARGES PAT /SAL 07</t>
  </si>
  <si>
    <t>1718</t>
  </si>
  <si>
    <t>TIMBRES FISCAUX</t>
  </si>
  <si>
    <t>PERS CHARGES PAT SALARIALES  08</t>
  </si>
  <si>
    <t>CHARGES PAT SALARIALES 09</t>
  </si>
  <si>
    <t>2189</t>
  </si>
  <si>
    <t>IMMATRICULATION + CARTES GRISE</t>
  </si>
  <si>
    <t>CHARGES PAT SALARIALES 10</t>
  </si>
  <si>
    <t>VISITE TECHNIQUE</t>
  </si>
  <si>
    <t>CHARGES PAT SALARIALES 11</t>
  </si>
  <si>
    <t>CF &amp; FNE PAT 12</t>
  </si>
  <si>
    <t>165</t>
  </si>
  <si>
    <t>RGLT AMR FDECLARAT° MOIS NOV</t>
  </si>
  <si>
    <t>REGLT PENALITES CHQ CERT N° 808716</t>
  </si>
  <si>
    <t>PENALITE PAIEMENTSOLDE  TVA/IS 2009</t>
  </si>
  <si>
    <t>367</t>
  </si>
  <si>
    <t>PENALITE/ AMR N° 11524/CIME/CG/1</t>
  </si>
  <si>
    <t>FACT FLEURS D'AFRIQUE N°08/12/10</t>
  </si>
  <si>
    <t>RGLT TVX ELECTRICITE</t>
  </si>
  <si>
    <t xml:space="preserve"> FACT NGUEDON </t>
  </si>
  <si>
    <t>FACT N°11/2011</t>
  </si>
  <si>
    <t>RGLT FACT JANV</t>
  </si>
  <si>
    <t>FACT ALBERT DECOR N°03/2011</t>
  </si>
  <si>
    <t>360</t>
  </si>
  <si>
    <t>REFECT ET INSTAL TELEPHONIQUE</t>
  </si>
  <si>
    <t>ENTRETIEN LIGNE TELEPHONIQUE</t>
  </si>
  <si>
    <t>CHQ 5149871/NGUEDONGRGLT FACT MARS</t>
  </si>
  <si>
    <t>INSTALLATION LIGNE TELEPHONIQUE</t>
  </si>
  <si>
    <t>455</t>
  </si>
  <si>
    <t>REGLT CHANGEMENT D'ADRESSE</t>
  </si>
  <si>
    <t>500</t>
  </si>
  <si>
    <t>Fact N° 0075/11/ ENTRETIRN PISCIN</t>
  </si>
  <si>
    <t>FACTURE N°11/03/11/ FLEURS D'AFRIQU</t>
  </si>
  <si>
    <t>FACT INTER FROID/REPARAT° SPLIT</t>
  </si>
  <si>
    <t>631</t>
  </si>
  <si>
    <t>737</t>
  </si>
  <si>
    <t>ACHAT 2 PROTENTIONS LIGNES</t>
  </si>
  <si>
    <t>761</t>
  </si>
  <si>
    <t>REGLT SOLDE FACT DU 29/03/11</t>
  </si>
  <si>
    <t>FACT N° 15D/2011/ALBERT/AVRIL 11</t>
  </si>
  <si>
    <t>FACT N° 15B/2011/ALBERT/AVRIL 11</t>
  </si>
  <si>
    <t>828</t>
  </si>
  <si>
    <t>ACHAT MAT/DEPANNAGE ELECTRIQUE</t>
  </si>
  <si>
    <t>ENTRETIEN ESPACE VERT CAMPORT</t>
  </si>
  <si>
    <t>2648</t>
  </si>
  <si>
    <t>REPARATION LIGNE TEL</t>
  </si>
  <si>
    <t>FACT N° 16B/2011</t>
  </si>
  <si>
    <t>FACT N° 16D/2011</t>
  </si>
  <si>
    <t>FACT N° 329/011</t>
  </si>
  <si>
    <t>1131</t>
  </si>
  <si>
    <t>RGLT FACTURE DU 06/06/2011</t>
  </si>
  <si>
    <t>FACTURE N° 01/06/11</t>
  </si>
  <si>
    <t>1181</t>
  </si>
  <si>
    <t>RGLT FACTURE N° 0001</t>
  </si>
  <si>
    <t>1226</t>
  </si>
  <si>
    <t>DEPANNAGE LIGNE CAMTEL</t>
  </si>
  <si>
    <t>1285</t>
  </si>
  <si>
    <t>RGLT FACT NGUEDOND MAI ET JUIN</t>
  </si>
  <si>
    <t>Fact  NGUEDONG N° 219/11 JUIN 2011</t>
  </si>
  <si>
    <t>2654</t>
  </si>
  <si>
    <t>ENTRETIEN BUREAU NSI</t>
  </si>
  <si>
    <t>1394</t>
  </si>
  <si>
    <t>ENTRETIEN ESPACE VERT</t>
  </si>
  <si>
    <t xml:space="preserve">ENTRETIEN ESPACE VERT </t>
  </si>
  <si>
    <t>ENTRETIEN PISCINE</t>
  </si>
  <si>
    <t>FRAIS ENTRIEN LIGNE TEL</t>
  </si>
  <si>
    <t>2000</t>
  </si>
  <si>
    <t>REFECTION BUREAU AEROPORT</t>
  </si>
  <si>
    <t>LIVRAISON DES FLEURS NSI</t>
  </si>
  <si>
    <t>FLEURS</t>
  </si>
  <si>
    <t>FACT N° 21B/2011</t>
  </si>
  <si>
    <t xml:space="preserve"> FACT N° 21D/2011</t>
  </si>
  <si>
    <t>FACT N° 0360/11</t>
  </si>
  <si>
    <t>ACH FLEURS</t>
  </si>
  <si>
    <t>ACH FLOWERS</t>
  </si>
  <si>
    <t>2320</t>
  </si>
  <si>
    <t>FACT N° 22D/2011</t>
  </si>
  <si>
    <t>FACT N° 22B/2011</t>
  </si>
  <si>
    <t>FACT N° 0384/11</t>
  </si>
  <si>
    <t>2403</t>
  </si>
  <si>
    <t>FACT N° 1700</t>
  </si>
  <si>
    <t>2431</t>
  </si>
  <si>
    <t>FACT N° 1553</t>
  </si>
  <si>
    <t>FACT N° 23D/2011</t>
  </si>
  <si>
    <t>FACT N° 23B/2011</t>
  </si>
  <si>
    <t>FACT N° 0423/11</t>
  </si>
  <si>
    <t>ACH FLEURS NSI</t>
  </si>
  <si>
    <t>2571</t>
  </si>
  <si>
    <t>DEBOUCHAGE FOSSE</t>
  </si>
  <si>
    <t>D'APRES ETAT RAP AU 31/01</t>
  </si>
  <si>
    <t>FRAIS CERTIFICAT° CHQ</t>
  </si>
  <si>
    <t>FRAIS CEERTICATION CHEQ</t>
  </si>
  <si>
    <t>FRAIS CERTIFICAT° CHQS</t>
  </si>
  <si>
    <t>COMISSION/ CAMTEL CHQ C 807119</t>
  </si>
  <si>
    <t>FRAIS BANC/CHQ FNE FEV</t>
  </si>
  <si>
    <t xml:space="preserve">D'APRES ETAT RAP AU 31/03 </t>
  </si>
  <si>
    <t>D'APRES ETAT RAP AU 31/03</t>
  </si>
  <si>
    <t>FRAIS /CHQ N° 808137 FAV ASCENA</t>
  </si>
  <si>
    <t>FRAIS/CHQ N° 808230 FAV ASECNA</t>
  </si>
  <si>
    <t>FRAIS/REGLT FNE CHQ CERT N° 808716</t>
  </si>
  <si>
    <t>D'APRES ETAT RAP AU 30/04</t>
  </si>
  <si>
    <t xml:space="preserve">D'APRES ETAT RAP AU 30/04 </t>
  </si>
  <si>
    <t>RGLT FRAIS CERTIFICAT° CHQ</t>
  </si>
  <si>
    <t>RGLT CERTIFICAT° CHQ</t>
  </si>
  <si>
    <t>FRAIS BANCAIRE</t>
  </si>
  <si>
    <t xml:space="preserve">D'APRES ETAT RAP AU 31/07 </t>
  </si>
  <si>
    <t xml:space="preserve">D'APRES ETA RAP AU 31/08 </t>
  </si>
  <si>
    <t xml:space="preserve">D'APRES ETAT RAP AU 31/08 </t>
  </si>
  <si>
    <t xml:space="preserve">D'APRES ETAT RAP AU 31/08  </t>
  </si>
  <si>
    <t xml:space="preserve">D'APRES ETAT RAP AU 30/09 </t>
  </si>
  <si>
    <t xml:space="preserve">D'APRESETAT DE RAP AU 30/09 </t>
  </si>
  <si>
    <t xml:space="preserve">D'APRES ETAT RAP AU 31/10 </t>
  </si>
  <si>
    <t>SVT ETAT RAP AU 30/11</t>
  </si>
  <si>
    <t>D'APRES ETAT RAP AU 30/11</t>
  </si>
  <si>
    <t>D'APRES ETAT RAP AU 30/11 .</t>
  </si>
  <si>
    <t xml:space="preserve">FRAIS </t>
  </si>
  <si>
    <t>JBA</t>
  </si>
  <si>
    <t>SVT ETAT DE RAPP AU 31/12/11</t>
  </si>
  <si>
    <t>D'APRES ETAT RAP AU 31/12</t>
  </si>
  <si>
    <t>FACT CL LX N° 1101006</t>
  </si>
  <si>
    <t>FACT CL SAA N° 1101013</t>
  </si>
  <si>
    <t>FACT CL LX N° 1101005</t>
  </si>
  <si>
    <t>FACT CL SAA N°1101019</t>
  </si>
  <si>
    <t>FACT CL SN N°110118</t>
  </si>
  <si>
    <t>INVOICE LX N° 1102024</t>
  </si>
  <si>
    <t>INVOICE LX N° 1102025</t>
  </si>
  <si>
    <t>INVOICE SAA N° 1102032</t>
  </si>
  <si>
    <t>INVOICE SN N° 1102037</t>
  </si>
  <si>
    <t>INVOICE LX N°1103041</t>
  </si>
  <si>
    <t>INVOICE LX N°1103042</t>
  </si>
  <si>
    <t>INVOICE SAA N°1103049</t>
  </si>
  <si>
    <t>INVOICE SN N°1103054</t>
  </si>
  <si>
    <t>INVOICE CL LX N°1104067</t>
  </si>
  <si>
    <t>INVOICE CL LX N°1104068</t>
  </si>
  <si>
    <t>INVOICE CL SOUTH AFRICAN N°1104075</t>
  </si>
  <si>
    <t>INVOICE CL  BRUSSELS  N°1104080</t>
  </si>
  <si>
    <t>INVOICE CL LX N° 1105084</t>
  </si>
  <si>
    <t>INVOICE CL LX N° 1105085</t>
  </si>
  <si>
    <t>INVOICE CL SAA N° 1105092</t>
  </si>
  <si>
    <t>INVOICE CL SN  N° 1105097</t>
  </si>
  <si>
    <t>INVOICE CL LX N°1106078</t>
  </si>
  <si>
    <t>INVOICE CL LX N°1106079</t>
  </si>
  <si>
    <t>INVOICE CL SN N°1106091</t>
  </si>
  <si>
    <t>INVOICE CL LX N°1106099</t>
  </si>
  <si>
    <t>INVOICE CL SAA N°1106104</t>
  </si>
  <si>
    <t>INVOICE CL LX N° 1107112</t>
  </si>
  <si>
    <t>INVOICE CL LX N° 1107113</t>
  </si>
  <si>
    <t>INVOICE CL SAA N° 1107120</t>
  </si>
  <si>
    <t>INVOICE CL SN N° 1107125</t>
  </si>
  <si>
    <t>INVOICE CL LX N°1108132</t>
  </si>
  <si>
    <t>INVOICE CL LX N°1108133</t>
  </si>
  <si>
    <t>INVOICE CL SAA N°1108141</t>
  </si>
  <si>
    <t>INVOICE CL SN N°1108146</t>
  </si>
  <si>
    <t>INVOICE CL LX N° 1108152</t>
  </si>
  <si>
    <t>INVOICE CL LX N° 1108153</t>
  </si>
  <si>
    <t>INVOICE CL SAA N° 1108160</t>
  </si>
  <si>
    <t>INVOICE  CL SN N° 1108165</t>
  </si>
  <si>
    <t>INVOICE CL LX N° 1110170</t>
  </si>
  <si>
    <t>INVOICE CL LX N° 1110171</t>
  </si>
  <si>
    <t>INVOICE CL SAA N°1110177</t>
  </si>
  <si>
    <t>INVOICE CL SN N° 1110183</t>
  </si>
  <si>
    <t>INVOICE CL LX N°1111194</t>
  </si>
  <si>
    <t>INVOICE CL LX N°1111195</t>
  </si>
  <si>
    <t>INVOICE CL SAA N°1111202</t>
  </si>
  <si>
    <t>INVOICE CL SN N°1111207</t>
  </si>
  <si>
    <t>INVOICE CL LX N°1112211</t>
  </si>
  <si>
    <t>INVOICE CL LX N°1112212</t>
  </si>
  <si>
    <t>INVOICE CL SAA N°1112225</t>
  </si>
  <si>
    <t>385</t>
  </si>
  <si>
    <t>INVOICE CL SN N°1112224</t>
  </si>
  <si>
    <t>FACT CL LX N° 1101007</t>
  </si>
  <si>
    <t>INVOICE LX N° 1102026</t>
  </si>
  <si>
    <t>INVOICE LX N°1103043</t>
  </si>
  <si>
    <t>INVOICE CL LX N°1104069</t>
  </si>
  <si>
    <t>INVOICE CL LX N° 1105086</t>
  </si>
  <si>
    <t>INVOICE CL LX N°1106080</t>
  </si>
  <si>
    <t>INVOICE CL LX N° 1107114</t>
  </si>
  <si>
    <t>INVOICE CL LX N°1108134</t>
  </si>
  <si>
    <t>INVOICE CL LX N° 1108154</t>
  </si>
  <si>
    <t>INVOICE CL LX N° 1110172</t>
  </si>
  <si>
    <t>INVOICE CL LX N°1111196</t>
  </si>
  <si>
    <t>INVOICE CL LX N°1112213</t>
  </si>
  <si>
    <t>FACT CL LX N° 1101004</t>
  </si>
  <si>
    <t>INVOICE LX N° 1102023</t>
  </si>
  <si>
    <t>INVOICE LX N°1103040</t>
  </si>
  <si>
    <t>INVOICE CL LX N°1104066</t>
  </si>
  <si>
    <t>INVOICE CL LX N° 1105083</t>
  </si>
  <si>
    <t>INVOICE CL LX N°1106077</t>
  </si>
  <si>
    <t>INVOICE CL LX N°1106098</t>
  </si>
  <si>
    <t>INVOICE CL LX N° 1107111</t>
  </si>
  <si>
    <t>INVOICE CL LX N°1108131</t>
  </si>
  <si>
    <t>INVOICE CL LX N° 1108151</t>
  </si>
  <si>
    <t>INVOICE  CL ET N° 1108166</t>
  </si>
  <si>
    <t>INVOICE CL ET N° 1110184</t>
  </si>
  <si>
    <t>INVOICE CL LX N° 1110169</t>
  </si>
  <si>
    <t>INVOICE CL LX N°1111193</t>
  </si>
  <si>
    <t>INVOICE CL ET N°1111188</t>
  </si>
  <si>
    <t>CREDIT NOTE CL ET N° 1112209</t>
  </si>
  <si>
    <t>INVOICE CL LX N°1112210</t>
  </si>
  <si>
    <t>INVOICE CL ET N°1112225</t>
  </si>
  <si>
    <t>FACT CL LX N° 1101003</t>
  </si>
  <si>
    <t>FACT CL VK N° 1101010</t>
  </si>
  <si>
    <t>FACT CL KQ N°1101016</t>
  </si>
  <si>
    <t>INVOICE LX N° 1102022</t>
  </si>
  <si>
    <t>INVOICE VK N° 1102029</t>
  </si>
  <si>
    <t>INVOICE KQ N° 1102035</t>
  </si>
  <si>
    <t>INVOICE LX N°1103039</t>
  </si>
  <si>
    <t>INVOICE VK N°1103046</t>
  </si>
  <si>
    <t>INVOICE CL KQ N°1103052</t>
  </si>
  <si>
    <t>INVOICE CL LX N°1104065</t>
  </si>
  <si>
    <t>INVOICE CL AIR NIGERIA N°1104072</t>
  </si>
  <si>
    <t>INVOICE CL KENYA AIRWAYS  N°1104078</t>
  </si>
  <si>
    <t>INVOICE CL KQ N° 1105095</t>
  </si>
  <si>
    <t>INVOICE CL LX N° 1105082</t>
  </si>
  <si>
    <t>INVOICE CL VK N° 1105089</t>
  </si>
  <si>
    <t>INVOICE CL LX N°1106076</t>
  </si>
  <si>
    <t>INVOICE CL VK N°1106102</t>
  </si>
  <si>
    <t>INVOICE CL KQ N°1106107</t>
  </si>
  <si>
    <t>INVOICE CL LX N° 1107110</t>
  </si>
  <si>
    <t>INVOICE CL VK N° 1107117</t>
  </si>
  <si>
    <t>INVOICE CL KQ N° 1107123</t>
  </si>
  <si>
    <t>INVOICE CL LX N°1108130</t>
  </si>
  <si>
    <t>INVOICE CL VK N°1108137</t>
  </si>
  <si>
    <t>INVOICE CL KQ N°1108144</t>
  </si>
  <si>
    <t>INVOICE CL LX N° 1108150</t>
  </si>
  <si>
    <t>INVOICE CL VK N° 1108157</t>
  </si>
  <si>
    <t>INVOICE CL KQ N° 1109163</t>
  </si>
  <si>
    <t>INVOICE CL LX N° 1110168</t>
  </si>
  <si>
    <t>INVOICE CL VK N° 1110175</t>
  </si>
  <si>
    <t>INVOICE CL KQ N°1110179</t>
  </si>
  <si>
    <t>INVOICE CL LX N°1111192</t>
  </si>
  <si>
    <t>INVOICE CL VK N°1111199</t>
  </si>
  <si>
    <t>INVOICE KQ N° 1111205</t>
  </si>
  <si>
    <t>INVOICE CL LX N°1112209</t>
  </si>
  <si>
    <t>INVOICE CL VK N°1112216</t>
  </si>
  <si>
    <t>383</t>
  </si>
  <si>
    <t>INVOICE CL KQ N°1112222</t>
  </si>
  <si>
    <t>FACT CL HADID N°1101001</t>
  </si>
  <si>
    <t>FACT CL HADID N°1101002</t>
  </si>
  <si>
    <t>FACT CL MH N°1101003</t>
  </si>
  <si>
    <t>FACT CL JETEX N°1101004</t>
  </si>
  <si>
    <t>FACT CL MH N°1101005</t>
  </si>
  <si>
    <t>FACT CL JETEXN°1101006</t>
  </si>
  <si>
    <t>FACT CL JETEXN°1101007</t>
  </si>
  <si>
    <t>FACT CL QUICK N°1101008</t>
  </si>
  <si>
    <t>FRAIS TRAIT VOL LX INVOICE 1101001</t>
  </si>
  <si>
    <t>FACT CL JETEX N°1101009</t>
  </si>
  <si>
    <t>NOTE DE FRAIS INVOICE N°1101002</t>
  </si>
  <si>
    <t>FACT CL HADIDN°1101010</t>
  </si>
  <si>
    <t>FACT CL NESTLE N°1101011</t>
  </si>
  <si>
    <t>FACT CL HADID N°1101012</t>
  </si>
  <si>
    <t>NOTE DE FRAIS LX  N° 1101019</t>
  </si>
  <si>
    <t>INVOICE JETEX N° 1102001</t>
  </si>
  <si>
    <t>INVOICE JETEX N° 1102002</t>
  </si>
  <si>
    <t>INVOICE NESTLE N° 1102003</t>
  </si>
  <si>
    <t>NOTE DE FRAIS LX N°1102020</t>
  </si>
  <si>
    <t>NOTE DE FRAIS LX N°1102021</t>
  </si>
  <si>
    <t>INVOICE CONTINENTAL N° 1102004</t>
  </si>
  <si>
    <t>INVOICE JETEXN° 1102005</t>
  </si>
  <si>
    <t>FACT CL NESTLE N° 1102006</t>
  </si>
  <si>
    <t>INVOICE CL JETEX N°1102007</t>
  </si>
  <si>
    <t>INVOICE JETEX N° 1101013</t>
  </si>
  <si>
    <t>INVOICE CL JETEX N°1102008</t>
  </si>
  <si>
    <t>INVOICE CL JETEX N°1102009</t>
  </si>
  <si>
    <t>INVOICE CL JETEX N° SEA1102010</t>
  </si>
  <si>
    <t>INVOICE CL JETEX N° SEA1103001</t>
  </si>
  <si>
    <t>INVOICE CL JETEX N° SEA1103002</t>
  </si>
  <si>
    <t>INVOICE CL MIRACLE N° SEA1103003</t>
  </si>
  <si>
    <t>INVOICE CL HADIDN° SEA1103004</t>
  </si>
  <si>
    <t>INVOICE CL JETEX N° SEA1103005</t>
  </si>
  <si>
    <t>INVOICE CL HADID N° SEA1103007</t>
  </si>
  <si>
    <t>INVOICE CL JETEX N° SEA1103008</t>
  </si>
  <si>
    <t>INVOICE CL JETEX N° SEA1103009</t>
  </si>
  <si>
    <t>NOTE DE RAIS LX N° 1102038</t>
  </si>
  <si>
    <t>INVOICE CL MH N° SEA1103011</t>
  </si>
  <si>
    <t>INVOICE CL JETEX N° SEA1103012</t>
  </si>
  <si>
    <t>INVOICE CL JETEX N° SEA1103013</t>
  </si>
  <si>
    <t>INVOICE CL HADID N° SEA1103014</t>
  </si>
  <si>
    <t>NOTE DE FRAIS LX N° 1103055</t>
  </si>
  <si>
    <t>NOTE DE FRAIS LX N° 1103056</t>
  </si>
  <si>
    <t>INVOICE CL ASTRA N° SEA1103016</t>
  </si>
  <si>
    <t>INVOICE CL JETEX N° SEA1103017</t>
  </si>
  <si>
    <t>INVOICE CL HADID N° SEA1103018</t>
  </si>
  <si>
    <t>INVOICE CL JETEX N° SEA1103019</t>
  </si>
  <si>
    <t>INVOICE CL JETEX N° SEA1103020</t>
  </si>
  <si>
    <t>INVOICE CL  JETEX  N°1103015</t>
  </si>
  <si>
    <t>INVOICE CL  JETEX  N°1104001</t>
  </si>
  <si>
    <t>INVOICE CL  JETEX  N°1104003</t>
  </si>
  <si>
    <t>INVOICE CL  JETEX  N°1104002</t>
  </si>
  <si>
    <t>INVOICE CL  JETEX  N°1104004</t>
  </si>
  <si>
    <t>INVOICE CL  JETEX  N°1104005</t>
  </si>
  <si>
    <t>INVOICE CL  MH AVIATION  N°1104006</t>
  </si>
  <si>
    <t>NOTE DE FRAIS LX INVOICE N°1104060</t>
  </si>
  <si>
    <t>NOTE DE FRAIS LX INVOICE N°1104061</t>
  </si>
  <si>
    <t>NOTE DE FRAIS LX INVOICE N°1104062</t>
  </si>
  <si>
    <t>NOTE DE FRAIS LX INVOICE N°1104063</t>
  </si>
  <si>
    <t>NOTE DE FRAIS LX INVOICE N°1104064</t>
  </si>
  <si>
    <t>INVOICE CL  MH AVIATION  N°1104007</t>
  </si>
  <si>
    <t>INVOICE CL  JETEX  N°1104008</t>
  </si>
  <si>
    <t>INVOICE CL  JETEX  N°1104011</t>
  </si>
  <si>
    <t>INVOICE CL  JETEX  N°1104009</t>
  </si>
  <si>
    <t>INVOICE CL  JETEX  N°1104010</t>
  </si>
  <si>
    <t>INVOICE CL  JETEX  N°1104012</t>
  </si>
  <si>
    <t>INVOICE CL  JETEX  N°1104014</t>
  </si>
  <si>
    <t>INVOICE CL NESTLE  N°1104013</t>
  </si>
  <si>
    <t>INVOICE CL  NESTLE  N°1104013</t>
  </si>
  <si>
    <t>INVOICE CL  JETEX  N°1104015</t>
  </si>
  <si>
    <t>INVOICE CL JETEX N° SEA1105002</t>
  </si>
  <si>
    <t>CREDIT NOTE CL JETEX N° SEA1105001</t>
  </si>
  <si>
    <t>INVOICE CL JETEX N° SEA1105003</t>
  </si>
  <si>
    <t>NOTE DE FRAIS LX N°1105081</t>
  </si>
  <si>
    <t>INVOICE CL JETEX N° SEA1105004</t>
  </si>
  <si>
    <t>INVOICE CL CONTINEN. N° SEA1105005</t>
  </si>
  <si>
    <t>INVOICE CL HADIDN° SEA1105007</t>
  </si>
  <si>
    <t>INVOICE CL JETEX N° SEA1105008</t>
  </si>
  <si>
    <t>INVOICE CL JETEX N° SEA1105006</t>
  </si>
  <si>
    <t>INVOICE CL JETEX N° SEA1105009</t>
  </si>
  <si>
    <t>INVOICE CL JETEX N° SEA1105010</t>
  </si>
  <si>
    <t>NOTE DE FRAIS LX N°1105097</t>
  </si>
  <si>
    <t>INVOICE CL JETEX N°1105011</t>
  </si>
  <si>
    <t>INVOICE CL JETEX N°1105012</t>
  </si>
  <si>
    <t>INVOICE CL JETEX N°1105013</t>
  </si>
  <si>
    <t>INVOICE CL JETEX N°1105015</t>
  </si>
  <si>
    <t>INVOICE CL JETEX N°1105014</t>
  </si>
  <si>
    <t>INVOICE CL JETEX N°1106001</t>
  </si>
  <si>
    <t>INVOICE CL JETEX N°1106002</t>
  </si>
  <si>
    <t>INVOICE CL JETEX N°1106003</t>
  </si>
  <si>
    <t>INVOICE CL NESTLE N°1106004</t>
  </si>
  <si>
    <t>INVOICE CL JETEX N°1106005</t>
  </si>
  <si>
    <t>INVOICE CL NESTLE N°1106006</t>
  </si>
  <si>
    <t>INVOICE CL JETEX N°1106007</t>
  </si>
  <si>
    <t>INVOICE CL JETEX N°1106008</t>
  </si>
  <si>
    <t>INVOICE CL LX N°1106108</t>
  </si>
  <si>
    <t>INVOICE CL JETEX N° SEA 1106009</t>
  </si>
  <si>
    <t>INVOICE CL JETEX N° SEA 1106010</t>
  </si>
  <si>
    <t>INVOICE CL JETEX N° SEA 1106011</t>
  </si>
  <si>
    <t>INVOICE CL JETEX N° SEA 1106012</t>
  </si>
  <si>
    <t>INVOICE CL IBERWORLD N° SEA 1106013</t>
  </si>
  <si>
    <t>INVOICE CL JETEX  N° SEA 1106014</t>
  </si>
  <si>
    <t>INVOICE CL HADID N° SEA 1107004</t>
  </si>
  <si>
    <t>INVOICE CL JETEX N° SEA 1107003</t>
  </si>
  <si>
    <t>NOTE DE FRAIS LX N° 1107109</t>
  </si>
  <si>
    <t>INVOICE CL CONTINENT N° SEA 1107006</t>
  </si>
  <si>
    <t>INVOICE CL NESTLE N° SEA 1107007</t>
  </si>
  <si>
    <t>NOTE DE FRAIS LX INVOICE N° 1107126</t>
  </si>
  <si>
    <t>NOTE DE FRAIS LX INVOICE N° 1107127</t>
  </si>
  <si>
    <t>NOTE DE FRAIS LX N° 1107128</t>
  </si>
  <si>
    <t>INVOICE CL MID EAST N°SEA1107005</t>
  </si>
  <si>
    <t>INVOICE CL HADID N° SEA 1107001</t>
  </si>
  <si>
    <t>INVOICE CL HADID N° SEA 1107002</t>
  </si>
  <si>
    <t>INVOICE CL ANA AVIAT N° SEA 1108001</t>
  </si>
  <si>
    <t>INVOICE CL PRESI N° SEA 1108002</t>
  </si>
  <si>
    <t>NOTE DE FRAIS LX N° 1108147</t>
  </si>
  <si>
    <t>INVOICE CL JETEX N° SEA 1108003</t>
  </si>
  <si>
    <t>INVOICE CL JETEX N° SEA 1108004</t>
  </si>
  <si>
    <t>INVOICE CL JETEX N° SEA 1108005</t>
  </si>
  <si>
    <t>INVOICE CL JETEX N° SEA 1108006</t>
  </si>
  <si>
    <t>INVOICE CL JETEX N° SEA 1108007</t>
  </si>
  <si>
    <t>INVOICE CL MH N° SEA 1108008</t>
  </si>
  <si>
    <t>NOTE DE FRAIS CL LX N°1108148</t>
  </si>
  <si>
    <t>NOTE DE FRAIS CL LX N°1108149</t>
  </si>
  <si>
    <t>INVOICE CL CONTINENTAL N° 1109001</t>
  </si>
  <si>
    <t>INVOICE CL JETEX N°SEA1109004</t>
  </si>
  <si>
    <t>INVOICE CL JETEX N°SEA1109003</t>
  </si>
  <si>
    <t>INVOICE CL CONTINENTAL N°SEA1109006</t>
  </si>
  <si>
    <t>INVOICE CL JETEX N°SEA1109007</t>
  </si>
  <si>
    <t>INVOICE CL JETEX N°SEA1109008</t>
  </si>
  <si>
    <t>INVOICE CL IBERWORLD N°SEA1109009</t>
  </si>
  <si>
    <t>INVOICE CL HADID N°SEA1109010</t>
  </si>
  <si>
    <t>INVOICE CL HADID N°SEA1109011</t>
  </si>
  <si>
    <t>INVOICE CL HADID N°SEA1109012</t>
  </si>
  <si>
    <t>INVOICE CL HADID N°SEA1109013</t>
  </si>
  <si>
    <t>ANNUL.NOTE DE FRAIS CL LX N°1108148</t>
  </si>
  <si>
    <t>INVOICE CL NESTLE N° SEA 1109002</t>
  </si>
  <si>
    <t>INVOICE CL NESTLE N° SEA 1109005</t>
  </si>
  <si>
    <t>INVOICE CL JETEX N° SEA 1109014</t>
  </si>
  <si>
    <t>INVOICE CL JETEX N° SEA 1109015</t>
  </si>
  <si>
    <t>INVOICE CL AIRNAUTIC N° SEA 1110001</t>
  </si>
  <si>
    <t>INVOICE CL AIRNAUTIC N° SEA 110002</t>
  </si>
  <si>
    <t>INVOICE CL AIRNAUTIC N° SEA 1110003</t>
  </si>
  <si>
    <t>INVOICE CL AIRNAUTIC N° SEA 1110004</t>
  </si>
  <si>
    <t>INVOICE CL JETEX N° SEA 1110005</t>
  </si>
  <si>
    <t>INVOICE CL ACCESS FLIN° SEA 1110008</t>
  </si>
  <si>
    <t>337</t>
  </si>
  <si>
    <t>INVOICE CL CONTINENTAN° SEA 1110007</t>
  </si>
  <si>
    <t>INVOICE CL JETEX N° SEA 1110006</t>
  </si>
  <si>
    <t>INVOICE CL JETEX N° SEA 1110009</t>
  </si>
  <si>
    <t>INVOICE CL JETEX N° SEA 1110010</t>
  </si>
  <si>
    <t>NOTE DE FRAIS CL LX N° 1110185</t>
  </si>
  <si>
    <t>NOTE DE FRAIS CL LX N° 1110186</t>
  </si>
  <si>
    <t>NOTE E FRAIS CL LX N° 1110191</t>
  </si>
  <si>
    <t>INVOICE CL MIRACLE N° SEA 1110011</t>
  </si>
  <si>
    <t>NOTE DE FRAIS CL LX N° 1110188</t>
  </si>
  <si>
    <t>NOTE E FRAIS CL LX N° 1110190</t>
  </si>
  <si>
    <t>INVOICE CL JETEX SEA 1110012</t>
  </si>
  <si>
    <t>INVOICE CL JETEX SEA N°1111001</t>
  </si>
  <si>
    <t>INVOICE CL JETEX SEA N°1111002</t>
  </si>
  <si>
    <t>INVOICE CL JETEX SEA N°1111003</t>
  </si>
  <si>
    <t>INVOICE CL CONTINENT. SEA N°1111004</t>
  </si>
  <si>
    <t>INVOICE CL JETEX SEA N°1111005</t>
  </si>
  <si>
    <t>INVOICE CL JETEX SEA N°1111006</t>
  </si>
  <si>
    <t>INVOICE CL CONTINENT. SEA N°1111007</t>
  </si>
  <si>
    <t>INVOICE CL HADID SEA N°1111008</t>
  </si>
  <si>
    <t>INVOICE CL CONTINENTA SEA N°1111009</t>
  </si>
  <si>
    <t>369</t>
  </si>
  <si>
    <t>INVOICE CL CONTINENTA SEA N°1111010</t>
  </si>
  <si>
    <t>INVOICE CL HADID N°1111011</t>
  </si>
  <si>
    <t>INVOICE CL HADID N°1112001</t>
  </si>
  <si>
    <t>INVOICE CL HADID N°1112002</t>
  </si>
  <si>
    <t>INVOICE CL HADID N°1112007</t>
  </si>
  <si>
    <t>INVOICE CL NESTLE N°1112005</t>
  </si>
  <si>
    <t>INVOICE CL DALIA AIRLINE N°1112005</t>
  </si>
  <si>
    <t>INVOICE CL CONTINENTAL JE N°1112004</t>
  </si>
  <si>
    <t>INVOICE CL CONTINENTAL JE N°1112008</t>
  </si>
  <si>
    <t>INVOICE CL JETEX N°1112009</t>
  </si>
  <si>
    <t>INVOICE CL JETEX N°1112010</t>
  </si>
  <si>
    <t>INVOICE CL JETEX N°1112011</t>
  </si>
  <si>
    <t>INVOICE CL JETEX N°1112013</t>
  </si>
  <si>
    <t>406</t>
  </si>
  <si>
    <t>INVOICE CL JETEX N°1112012</t>
  </si>
  <si>
    <t>INVOICE CL JETEX N°1112014</t>
  </si>
  <si>
    <t>INVOICE CL JETEX N°1112015</t>
  </si>
  <si>
    <t>INVOICE CL JETEX N°1112016</t>
  </si>
  <si>
    <t>NOTE DE FRAIS  CL LX N°1112226</t>
  </si>
  <si>
    <t>NOTE DE FRAIS  CL LX N°1112227</t>
  </si>
  <si>
    <t>NOTE DE FRAIS CL LX N°1112228</t>
  </si>
  <si>
    <t>NOTE DE FRAIS CL LX N°1112229</t>
  </si>
  <si>
    <t>NOTE DE FRAIS CL LX N°1112230</t>
  </si>
  <si>
    <t xml:space="preserve"> NOTE DE FRAIS CL LX N°1112231</t>
  </si>
  <si>
    <t xml:space="preserve"> NOTE DE FRAIS CL LX N°1112232</t>
  </si>
  <si>
    <t>INVOICE CL JETEX SEA1112017</t>
  </si>
  <si>
    <t>NOTE DE FRAIS CL LX N°1112233</t>
  </si>
  <si>
    <t>NOTE DE FRAIS CL LX N°1112234</t>
  </si>
  <si>
    <t>NOTE DE FRAIS CL LX N°1112235</t>
  </si>
  <si>
    <t>NOTE DE FRAIS CL LX N°1112236</t>
  </si>
  <si>
    <t>AF</t>
  </si>
  <si>
    <t>JAN</t>
  </si>
  <si>
    <t>AN AU 01.01.11</t>
  </si>
  <si>
    <t>FACT CL AF N° 1101012</t>
  </si>
  <si>
    <t>CREDIT NOTE AVAF022011</t>
  </si>
  <si>
    <t>INVOICEAFN° 1102031</t>
  </si>
  <si>
    <t>INVOICE AF N°1103048</t>
  </si>
  <si>
    <t>CREDIT NOTE AF AVAF1103059</t>
  </si>
  <si>
    <t>D'APRES ETAT RAP AU 31/03TRANSF. AF</t>
  </si>
  <si>
    <t>INVOICE CL AIR FRANCE N°1104074</t>
  </si>
  <si>
    <t>D'APRES ETAT RAP AU 30/04 RGLT AF</t>
  </si>
  <si>
    <t>INVOICE CL AF N° 1105091</t>
  </si>
  <si>
    <t>D'APRES ETAT RAP AU 31/05 RGLT AF</t>
  </si>
  <si>
    <t>INVOICE CL AF N°1106085</t>
  </si>
  <si>
    <t>D'APRES ETAT RAP AU 30/06 RGLT AF</t>
  </si>
  <si>
    <t>INVOICE CL AF N° 1107119</t>
  </si>
  <si>
    <t>INVOICE CL AF N°1108140</t>
  </si>
  <si>
    <t>D'APRES ETAT RAP AU 31/08 RGLT AF</t>
  </si>
  <si>
    <t>INVOICE CL AF N° 1108159</t>
  </si>
  <si>
    <t>D'APRES ETAT DE RAP AU 30/09 RGLTAF</t>
  </si>
  <si>
    <t>INVOICE CL AF N° 1110177</t>
  </si>
  <si>
    <t>INVOICE CL AF N°1111201</t>
  </si>
  <si>
    <t>CREDIT NOTE AF  N° 1111208</t>
  </si>
  <si>
    <t>D'APRES ETAT RAP AU 30/11 RGLT AF.</t>
  </si>
  <si>
    <t>INVOICE CL AF N°1112218</t>
  </si>
  <si>
    <t>D'APRES ETAT RAP AU 31/12 RGLT AF</t>
  </si>
  <si>
    <t>ANTONOV</t>
  </si>
  <si>
    <t>APT</t>
  </si>
  <si>
    <t>B3</t>
  </si>
  <si>
    <t>CAA</t>
  </si>
  <si>
    <t>CLACCESS</t>
  </si>
  <si>
    <t>D'APRES ETAT RAP AU 30/11 RGLT ACC.</t>
  </si>
  <si>
    <t>CLAERO</t>
  </si>
  <si>
    <t>CLAN</t>
  </si>
  <si>
    <t>D'APRESETAT DE RAP AU 30/09 ANA</t>
  </si>
  <si>
    <t>D'APRES ETAT RAP AU 31/10 RGLT AIRN</t>
  </si>
  <si>
    <t xml:space="preserve">REMBOURSEMENT TROP PERCU </t>
  </si>
  <si>
    <t>CLANA</t>
  </si>
  <si>
    <t>D'APRES ETAT RAP AU 31/08 TRANSF AN</t>
  </si>
  <si>
    <t>CLASTRA</t>
  </si>
  <si>
    <t>D'APRES ETAT RAP AU 31/03TRANS ASTR</t>
  </si>
  <si>
    <t>REMB TROP PERCU / FACT N° 1103016</t>
  </si>
  <si>
    <t>CLAV</t>
  </si>
  <si>
    <t>CLAVIA</t>
  </si>
  <si>
    <t>CLCONT</t>
  </si>
  <si>
    <t>D'APRES ETAT RAP AU 31/03TRANSF. CO</t>
  </si>
  <si>
    <t>D'APRES ETAT RAP AU 31/07 RGLT CONT</t>
  </si>
  <si>
    <t>D'APRES ETAT RAP AU 31/08 TRANSF CO</t>
  </si>
  <si>
    <t>D'APRES ETAT RAP AU 31/10 RGLTCONTI</t>
  </si>
  <si>
    <t>D'APRES ETAT RAP AU 30/11 RGLT CON.</t>
  </si>
  <si>
    <t>D'APRES ETAT RAP AU 31/12 RGLT CON</t>
  </si>
  <si>
    <t>CLETI</t>
  </si>
  <si>
    <t>CLFLIT</t>
  </si>
  <si>
    <t>CLGER</t>
  </si>
  <si>
    <t>CLMH</t>
  </si>
  <si>
    <t>RGLT MH</t>
  </si>
  <si>
    <t>CLMK</t>
  </si>
  <si>
    <t>CLNES</t>
  </si>
  <si>
    <t>REMISE CHQ NESLE N°60915</t>
  </si>
  <si>
    <t>ENCAIS CHQ N° 62292/ NESTLE</t>
  </si>
  <si>
    <t>INVOICE CL  NESTLE N°1104013</t>
  </si>
  <si>
    <t>NESTLE CAMEROUN</t>
  </si>
  <si>
    <t>D'APRES ETAT RAP AU 31/07 RGLTNESTL</t>
  </si>
  <si>
    <t>REGLT FACT N° 1102006</t>
  </si>
  <si>
    <t>RGLT SVT CHEQ N° 68616</t>
  </si>
  <si>
    <t>TVA+AC/IS RETENUS SUR FACT  1107007</t>
  </si>
  <si>
    <t>TVA +ISRETENUES SUR FACT N° 1112005</t>
  </si>
  <si>
    <t>CLPER</t>
  </si>
  <si>
    <t>CLPRESI</t>
  </si>
  <si>
    <t>CLQU</t>
  </si>
  <si>
    <t>RGLT INVOICE 1101008 QUICKTURN</t>
  </si>
  <si>
    <t>CLTUR</t>
  </si>
  <si>
    <t>CLWHITE</t>
  </si>
  <si>
    <t>INVOICE CL WHITE  AIRWAYS N°1112003</t>
  </si>
  <si>
    <t>REMBOURSEMENT TROP PERCU</t>
  </si>
  <si>
    <t>D'APRES ETAT RAP AU 31/12 RGLT WHIT</t>
  </si>
  <si>
    <t>DALIA</t>
  </si>
  <si>
    <t>2436</t>
  </si>
  <si>
    <t>REGLT DALIA AIRLINE</t>
  </si>
  <si>
    <t>ET</t>
  </si>
  <si>
    <t>REGLT FACT DEC 2010</t>
  </si>
  <si>
    <t>FACT CL ET N° 1101017</t>
  </si>
  <si>
    <t>INVOICE ET N° 1102036</t>
  </si>
  <si>
    <t>INVOICE ET N°1103053</t>
  </si>
  <si>
    <t>INVOICE CL  ETHIOPIAN  N°1104079</t>
  </si>
  <si>
    <t>RGLT FACT MARS</t>
  </si>
  <si>
    <t>RGLT FACT AVRIL</t>
  </si>
  <si>
    <t>INVOICE CL ET  N° 1105096</t>
  </si>
  <si>
    <t>INVOICE CL ET N°1106090</t>
  </si>
  <si>
    <t>RGLT FACT FEV</t>
  </si>
  <si>
    <t>RGLT FACT MAI</t>
  </si>
  <si>
    <t>INVOICE CL ET N° 1107124</t>
  </si>
  <si>
    <t>INVOICE CL ET N°1108145</t>
  </si>
  <si>
    <t>INVOICE CL ET  N° 1108164</t>
  </si>
  <si>
    <t>RGLT FACT JUIN</t>
  </si>
  <si>
    <t>RGLT FACT JUILLET &amp; AOUT</t>
  </si>
  <si>
    <t>INVOICE CL ET N° 1110182</t>
  </si>
  <si>
    <t>RGLT SVT CHEQ N° 0504477</t>
  </si>
  <si>
    <t>INVOICE CL ET N°1111206</t>
  </si>
  <si>
    <t>RGLT SVT CHEQ N° 504539</t>
  </si>
  <si>
    <t>RGLT FACT SEPT</t>
  </si>
  <si>
    <t>RGLT SVT CHEQ N° 0504567</t>
  </si>
  <si>
    <t>INVOICE CL ET N°1112223</t>
  </si>
  <si>
    <t>HADID</t>
  </si>
  <si>
    <t>D'APRES ETAT RAP AU 30/04 RGLT HADI</t>
  </si>
  <si>
    <t>D'APRES ETAT RAP AU 30/04 RGLTHADID</t>
  </si>
  <si>
    <t>D'APRES ETAT RAP AU 30/06 RGLT CL</t>
  </si>
  <si>
    <t>D'APRES ETAT RAP AU 31/08 TRANSF HA</t>
  </si>
  <si>
    <t>D'APRESETAT DE RAP AU 30/09 HADID</t>
  </si>
  <si>
    <t>D'APRES ETAT RAP AU 31/10 RGLTHADID</t>
  </si>
  <si>
    <t>D'APRES ETAT RAP AU 31/12 RGLT HADI</t>
  </si>
  <si>
    <t>HELLO</t>
  </si>
  <si>
    <t>IB</t>
  </si>
  <si>
    <t>FACT CL IB N° 1101008</t>
  </si>
  <si>
    <t>FACT CL IB N° 1101009</t>
  </si>
  <si>
    <t>INVOICE IB N° 1102027</t>
  </si>
  <si>
    <t>INVOICE IB N° 1102028</t>
  </si>
  <si>
    <t>INVOICE IB N°1103044</t>
  </si>
  <si>
    <t>INVOICE IB N°1103045</t>
  </si>
  <si>
    <t>INVOICE CL HANGESA N°1104070</t>
  </si>
  <si>
    <t>INVOICE CL HANGESA N°1104071</t>
  </si>
  <si>
    <t>INVOICE CL IB N° 1105087</t>
  </si>
  <si>
    <t>INVOICE CL IB N° 1105088</t>
  </si>
  <si>
    <t>INVOICE CL IB N°1106081</t>
  </si>
  <si>
    <t>INVOICE CL IB N°1106082</t>
  </si>
  <si>
    <t>INVOICE CL IB N°1106100</t>
  </si>
  <si>
    <t>CREDIT NOTE  CL IB N°1106104</t>
  </si>
  <si>
    <t xml:space="preserve">RGLT IB </t>
  </si>
  <si>
    <t>INVOICE CL IB N° 1107115</t>
  </si>
  <si>
    <t>INVOICE CL IB N° 1107116</t>
  </si>
  <si>
    <t>INVOICE CL IB N°1108135</t>
  </si>
  <si>
    <t>INVOICE CL IB N°1108136</t>
  </si>
  <si>
    <t>RGLT FACT JUILLET</t>
  </si>
  <si>
    <t>RGLT FACT AOUT</t>
  </si>
  <si>
    <t>INVOICE CL IB N° 1108155</t>
  </si>
  <si>
    <t>INVOICE CL IB N° 1108156</t>
  </si>
  <si>
    <t>INVOICE CL IB N° 1110173</t>
  </si>
  <si>
    <t>INVOICE CL IB N° 1110174</t>
  </si>
  <si>
    <t>RGLT FACT OCT</t>
  </si>
  <si>
    <t>INVOICE CL IB N°1111197</t>
  </si>
  <si>
    <t>INVOICE CL IB N°1111198</t>
  </si>
  <si>
    <t>RGLT FACT NOV</t>
  </si>
  <si>
    <t>INVOICE CL IB N°1112214</t>
  </si>
  <si>
    <t>INVOICE CL IB N°1112215</t>
  </si>
  <si>
    <t>IBERWORLD</t>
  </si>
  <si>
    <t>D'APRES ETAT RAP AU 30/06 RGLT IBER</t>
  </si>
  <si>
    <t>REMBOURSEMENT SVT ORDRE DE VIRM N°</t>
  </si>
  <si>
    <t>D'APRESETAT DE RAP AU 30/09 IBERWOR</t>
  </si>
  <si>
    <t>JETEX</t>
  </si>
  <si>
    <t>RGLT TRANSFERT JETEX N°145814</t>
  </si>
  <si>
    <t>RGLT TRANSFERT JETEX</t>
  </si>
  <si>
    <t>VIRT JETEX EN REGLT FACT</t>
  </si>
  <si>
    <t>D'APRES ETAT RAP AU 31/03TRANSF. JE</t>
  </si>
  <si>
    <t>D'APRES ETAT RAP AU 31/03TRANS JETE</t>
  </si>
  <si>
    <t>D'APRES ETAT RAP AU 31/03ANNULAT°</t>
  </si>
  <si>
    <t>REGLT FACTURE JETEX</t>
  </si>
  <si>
    <t>D'APRES ETAT RAP AU 30/04RGLT JETEX</t>
  </si>
  <si>
    <t>D'APRES ETAT RAP AU 30/04 RGLT JETE</t>
  </si>
  <si>
    <t>RGLT JETEX</t>
  </si>
  <si>
    <t>D'APRES ETAT RAP AU 30/06 RGLT JETE</t>
  </si>
  <si>
    <t>D'APRES ETAT RAP AU 31/07 RGLT JETE</t>
  </si>
  <si>
    <t>D'APRES ETAT RAP AU 31/08 TRANSF JE</t>
  </si>
  <si>
    <t>D'APRES ETAT RAP AU 31/10 RGLT JETE</t>
  </si>
  <si>
    <t>D'APRES ETAT RAP AU 30/11 RGLT JETE</t>
  </si>
  <si>
    <t>D'APRES ETAT RAP AU 31/12 RGLT JETE</t>
  </si>
  <si>
    <t>JK</t>
  </si>
  <si>
    <t>KQ</t>
  </si>
  <si>
    <t>REMISE CHQ KQ N°470684</t>
  </si>
  <si>
    <t>FACT CL KQ N° 1101015</t>
  </si>
  <si>
    <t>CREDIT NOTE AVKQ022011</t>
  </si>
  <si>
    <t>INVOICE KQ N° 1102034</t>
  </si>
  <si>
    <t>ENCAIS CHQ N° 493395/KQ</t>
  </si>
  <si>
    <t>INVOICE KQ N°1103051</t>
  </si>
  <si>
    <t>CREDIT NOTE KQ AVKQ1103058</t>
  </si>
  <si>
    <t>ANNULAT° CREDIT NOTE KQ AVKQ022011</t>
  </si>
  <si>
    <t>D'APRES ETAT RAP AU 31/03TRANS KQ</t>
  </si>
  <si>
    <t>ENCAIS CHQ CITI N° 493477/KQ</t>
  </si>
  <si>
    <t>INVOICE CL KENYA AIRWAYS  N°1104077</t>
  </si>
  <si>
    <t>INVOICE CL KQ  N° 1105094</t>
  </si>
  <si>
    <t>D'APRES ETAT RAP AU 31/05 RGLT KQ</t>
  </si>
  <si>
    <t>CHQ N° 0493602</t>
  </si>
  <si>
    <t>INVOICE CL KQ N° 1006091</t>
  </si>
  <si>
    <t>D'APRES ETAT RAP AU 30/06 RGLT KQ</t>
  </si>
  <si>
    <t>INVOICE CL KQ N° 1107122</t>
  </si>
  <si>
    <t>D'APRES ETAT RAP AU 31/07 RGLT KQ</t>
  </si>
  <si>
    <t>INVOICE CL KQ N°1108143</t>
  </si>
  <si>
    <t>D'APRES ETAT DE RAP AU 30/09 RGLTKQ</t>
  </si>
  <si>
    <t>D'APRES ETAT RAP AU 31/10 RGLT KQ</t>
  </si>
  <si>
    <t>D'APRES ETAT RAP AU 30/11 RGLT KQ.</t>
  </si>
  <si>
    <t>LH</t>
  </si>
  <si>
    <t>FACT CL LH N° 1101011</t>
  </si>
  <si>
    <t>INVOICE LH N° 1102030</t>
  </si>
  <si>
    <t>INVOICE LH N°1103047</t>
  </si>
  <si>
    <t>INVOICE CL LUFTHANSA N°1104073</t>
  </si>
  <si>
    <t>INVOICE CL LH N° 1105090</t>
  </si>
  <si>
    <t>INVOICE CLLH N°1106084</t>
  </si>
  <si>
    <t>INVOICE CL LH N°1106106</t>
  </si>
  <si>
    <t>INVOICE CL LH N° 1107118</t>
  </si>
  <si>
    <t>INVOICE CL LH N°1108139</t>
  </si>
  <si>
    <t>INVOICE CL LH N° 1108158</t>
  </si>
  <si>
    <t>INVOICE CL LH N° 1110176</t>
  </si>
  <si>
    <t>INVOICE CL LH N°1111200</t>
  </si>
  <si>
    <t>INVOICE CL LH N°1112217</t>
  </si>
  <si>
    <t>LINK</t>
  </si>
  <si>
    <t>LX</t>
  </si>
  <si>
    <t>VIRT LX FACT 1011170/152/155/156</t>
  </si>
  <si>
    <t>VRT LX INV 1012171/1012173</t>
  </si>
  <si>
    <t>NOTE DE FRAIS LX N° 1101019</t>
  </si>
  <si>
    <t>RGLT LX</t>
  </si>
  <si>
    <t>REGLT FACT 1102023,2024,2026,101219</t>
  </si>
  <si>
    <t>NOTE DE FRAIS LX  N° 1103055</t>
  </si>
  <si>
    <t>VRT LX</t>
  </si>
  <si>
    <t>D'APRES ETAT RAP AU 31/05 RGLT LX</t>
  </si>
  <si>
    <t>D'APRES ETAT RAP AU 30/11 RGLT LX.</t>
  </si>
  <si>
    <t>D'APRES ETAT RAP AU 31/12 RGLT LX</t>
  </si>
  <si>
    <t>MIDEAST</t>
  </si>
  <si>
    <t>RGLT FACT  MID EAST SEA 1107005</t>
  </si>
  <si>
    <t>MIRACLE</t>
  </si>
  <si>
    <t>D'APRES ETAT RAP AU 31/03TRANSFMI</t>
  </si>
  <si>
    <t>D'APRES ETAT RAP AU 30/11 RGLT MIR.</t>
  </si>
  <si>
    <t>PRIVATE</t>
  </si>
  <si>
    <t>SAA</t>
  </si>
  <si>
    <t>D'APRES ETAT RAP AU 31/03 VRT SAA</t>
  </si>
  <si>
    <t>D'APRES ETAT RAP AU 31/03VRT SAA</t>
  </si>
  <si>
    <t>D'APRES ETAT RAP AU 31/05 RGLT SAA</t>
  </si>
  <si>
    <t>D'APRES ETAT RAP AU 30/06 RGLT SAA</t>
  </si>
  <si>
    <t>D'APRES ETAT RAP AU 31/07 RGLT SAA</t>
  </si>
  <si>
    <t>D'APRES ETAT RAP AU 31/08 VRT SA</t>
  </si>
  <si>
    <t>D'APRESETAT DE RAP AU 30/09 RGLTSAA</t>
  </si>
  <si>
    <t>D'APRES ETAT RAP AU 31/10 RGLT SAA</t>
  </si>
  <si>
    <t>D'APRES ETAT RAP AU 31/12 RGLT SAA</t>
  </si>
  <si>
    <t>SKYPLAN</t>
  </si>
  <si>
    <t>SN</t>
  </si>
  <si>
    <t>REMISE CHQ SN N°4875089</t>
  </si>
  <si>
    <t>ENCAIS CHQ 4875138/BRUS FAC 110118</t>
  </si>
  <si>
    <t>D'APRES ETAT RAP AU 31/03RGLT SN</t>
  </si>
  <si>
    <t>D'APRES ETAT RAP AU 30/04 RGLT SN</t>
  </si>
  <si>
    <t>D'APRES ETAT RAP AU 30/04 RGLTSN</t>
  </si>
  <si>
    <t>VRT SN</t>
  </si>
  <si>
    <t>D'APRES ETAT RAP AU 30/06 RGLT SN</t>
  </si>
  <si>
    <t>D'APRES ETAT RAP AU 31/07 RGLT SN</t>
  </si>
  <si>
    <t>D'APRES ETAT DE RAP AU 30/09 RGLTSN</t>
  </si>
  <si>
    <t>D'APRES ETAT RAP AU 30/11 RGLT SN.</t>
  </si>
  <si>
    <t>D'APRES ETAT RAP AU 31/12 RGLT SN</t>
  </si>
  <si>
    <t>UX</t>
  </si>
  <si>
    <t>FACT CL UX N° 1101014</t>
  </si>
  <si>
    <t>INVOICE UX N° 1102033</t>
  </si>
  <si>
    <t>INVOICE UX N°1103050</t>
  </si>
  <si>
    <t>INVOICE CL VIAJES GUINEA  N°1104076</t>
  </si>
  <si>
    <t>INVOICE CL UX N° 1105093</t>
  </si>
  <si>
    <t>INVOICE CL UX N°1106087</t>
  </si>
  <si>
    <t>RGLT UX FACT N°1106087</t>
  </si>
  <si>
    <t>INVOICE CL UX N° 1107121</t>
  </si>
  <si>
    <t>INVOICE CL UX N°1108142</t>
  </si>
  <si>
    <t>INVOICE CL UX N° 1108161</t>
  </si>
  <si>
    <t>INVOICE CL UX N° 1110179</t>
  </si>
  <si>
    <t>INVOICE CL UX N°1111203</t>
  </si>
  <si>
    <t>382</t>
  </si>
  <si>
    <t>INVOICE CL UX N°1112220</t>
  </si>
  <si>
    <t>VK</t>
  </si>
  <si>
    <t>REMISE CHQ VK N° 463711</t>
  </si>
  <si>
    <t>ENCAIS CHQ VK 496903/FACT 1101010</t>
  </si>
  <si>
    <t>ENC CHQ 496937 CITI/VK REGLT FACT</t>
  </si>
  <si>
    <t>ENCAIS CHQ N° 496939/VK</t>
  </si>
  <si>
    <t>INVOICE CL A NIGERIA N°1104072</t>
  </si>
  <si>
    <t>CHQ N° 0506570</t>
  </si>
  <si>
    <t>D'APRES ETAT RAP AU 31/07 RGLT VK</t>
  </si>
  <si>
    <t>VIRGIN NIGERIA AIRWAY</t>
  </si>
  <si>
    <t>D'APRES ETAT RAP AU 31/08 VRT VK</t>
  </si>
  <si>
    <t>D'APRES ETAT RAP AU 31/10 RGLT VK</t>
  </si>
  <si>
    <t>D'APRES ETAT RAP AU 31/12 RGLT VK</t>
  </si>
  <si>
    <t>VOLGA</t>
  </si>
  <si>
    <t>ADC</t>
  </si>
  <si>
    <t>CHQ N° 5149868 FAV ADC</t>
  </si>
  <si>
    <t xml:space="preserve"> CHEQ N° 5149798</t>
  </si>
  <si>
    <t>AES</t>
  </si>
  <si>
    <t>RGLT FACT SONEL</t>
  </si>
  <si>
    <t>FACT N° 201374498</t>
  </si>
  <si>
    <t>FACT AES SONEL MARS 11</t>
  </si>
  <si>
    <t>REGLT AES SONEL MARS</t>
  </si>
  <si>
    <t>FACT N° 210522816 DU 13/04/11</t>
  </si>
  <si>
    <t>FACT N° 224789315 DU 10/ 06/11</t>
  </si>
  <si>
    <t xml:space="preserve"> FACT N° 224789315</t>
  </si>
  <si>
    <t xml:space="preserve"> FACT N° 210522816</t>
  </si>
  <si>
    <t>AES SONEL SVT FACT N° 232903243</t>
  </si>
  <si>
    <t>1512</t>
  </si>
  <si>
    <t>AES SONEL</t>
  </si>
  <si>
    <t>AES SONEL SVT FACT N° 237125448</t>
  </si>
  <si>
    <t>1685</t>
  </si>
  <si>
    <t>RGLT FACT N° 237125448</t>
  </si>
  <si>
    <t>1984</t>
  </si>
  <si>
    <t>RGLT FACT N° 238057698</t>
  </si>
  <si>
    <t>2163</t>
  </si>
  <si>
    <t>AISC</t>
  </si>
  <si>
    <t>AJC</t>
  </si>
  <si>
    <t>ALBERTDECOR</t>
  </si>
  <si>
    <t>RGLT FACT N°09/2010</t>
  </si>
  <si>
    <t>REGLT CHQ 5149870 FAV ALBERT DECO</t>
  </si>
  <si>
    <t>923</t>
  </si>
  <si>
    <t>REGLT FACT 15B ET 15D/2011</t>
  </si>
  <si>
    <t>865</t>
  </si>
  <si>
    <t>REGLT FACT N° 16B/2011</t>
  </si>
  <si>
    <t>866</t>
  </si>
  <si>
    <t>REGLT FACT N° 16D/2011</t>
  </si>
  <si>
    <t>ALBERT DECOR SVT FACT N° 18D/2011</t>
  </si>
  <si>
    <t>ALBERT DECOR SVT FACT N° 18B/2011</t>
  </si>
  <si>
    <t>1616</t>
  </si>
  <si>
    <t>RGLT FACT N° 18B/2011</t>
  </si>
  <si>
    <t>RGLT FACT N° 18D/2011</t>
  </si>
  <si>
    <t>RGLT SVT CHEQ N° 5149807</t>
  </si>
  <si>
    <t>SVT FACT N° 19B/2011</t>
  </si>
  <si>
    <t>FACT N° 19D/2011</t>
  </si>
  <si>
    <t>1890</t>
  </si>
  <si>
    <t>SOLDE FACT AOUT</t>
  </si>
  <si>
    <t>FACT N° 20D/2011</t>
  </si>
  <si>
    <t>FACT N° 20B/2011</t>
  </si>
  <si>
    <t>2085</t>
  </si>
  <si>
    <t xml:space="preserve"> FACT N° 21B/2011</t>
  </si>
  <si>
    <t>RGLT SVT CHEQ N° 6187408</t>
  </si>
  <si>
    <t>2478</t>
  </si>
  <si>
    <t>TVA/ FACT N° 23B/2011</t>
  </si>
  <si>
    <t>AQUAVITA</t>
  </si>
  <si>
    <t>RGLT AQUAVITA CHQ N°4678546</t>
  </si>
  <si>
    <t>AQUAVITA FACT N° 11010352</t>
  </si>
  <si>
    <t>CHQ N° 5149884 FAV AQUAVITA</t>
  </si>
  <si>
    <t>AQUAVITA SVT FACT N° 1105339</t>
  </si>
  <si>
    <t>AQUAVITA SVT FACT N° 11060353</t>
  </si>
  <si>
    <t>D'APRES ETAT RAP AU 30/06 RGLT AQUA</t>
  </si>
  <si>
    <t>AQUAVITA SVT FACT JUILL N° 11070176</t>
  </si>
  <si>
    <t>RGLT SVT CHEQ N° 5149809</t>
  </si>
  <si>
    <t>FACT N° 1108118</t>
  </si>
  <si>
    <t>1889</t>
  </si>
  <si>
    <t>REGLT FACT AOUT</t>
  </si>
  <si>
    <t>FACT N° 11090164</t>
  </si>
  <si>
    <t>2177</t>
  </si>
  <si>
    <t>FACT N° 11100112</t>
  </si>
  <si>
    <t>2350</t>
  </si>
  <si>
    <t xml:space="preserve"> FACT N°11110212</t>
  </si>
  <si>
    <t>2500</t>
  </si>
  <si>
    <t>ARNO</t>
  </si>
  <si>
    <t>ASCOMA</t>
  </si>
  <si>
    <t>ASECNA</t>
  </si>
  <si>
    <t>CHQ N° 808137 FAV ASCENA</t>
  </si>
  <si>
    <t>CHQ N° 808230 FAV ASECNA</t>
  </si>
  <si>
    <t>D'APRES ETAT RAP AU 30/04RGLT ASENA</t>
  </si>
  <si>
    <t>ATM</t>
  </si>
  <si>
    <t>RGLT FACT DEC</t>
  </si>
  <si>
    <t>AVANCE RGLT JANV</t>
  </si>
  <si>
    <t>RGLT FACT JANVIER</t>
  </si>
  <si>
    <t>REGLT FACT ATM FEV 11</t>
  </si>
  <si>
    <t>632</t>
  </si>
  <si>
    <t>REGLT FACTURE</t>
  </si>
  <si>
    <t>1080</t>
  </si>
  <si>
    <t xml:space="preserve">GARDIENNAGE </t>
  </si>
  <si>
    <t>1523</t>
  </si>
  <si>
    <t>RGLT FACT N° 110503</t>
  </si>
  <si>
    <t>1395</t>
  </si>
  <si>
    <t>AFRICAN TRAVEL MANAGEMENT</t>
  </si>
  <si>
    <t>1396</t>
  </si>
  <si>
    <t>ATM SVT FACT N° 110701</t>
  </si>
  <si>
    <t>1594</t>
  </si>
  <si>
    <t>RGLT FACT ATM</t>
  </si>
  <si>
    <t>SVT FACT N° 110801</t>
  </si>
  <si>
    <t>1826</t>
  </si>
  <si>
    <t xml:space="preserve">RGLT FACT </t>
  </si>
  <si>
    <t>1860</t>
  </si>
  <si>
    <t>COMPLEMENT FACT AOUT</t>
  </si>
  <si>
    <t>2054</t>
  </si>
  <si>
    <t>2252</t>
  </si>
  <si>
    <t>RGLT FACT</t>
  </si>
  <si>
    <t>2422</t>
  </si>
  <si>
    <t>2474</t>
  </si>
  <si>
    <t>CASH AVANCE NIGHT WATCH</t>
  </si>
  <si>
    <t>2555</t>
  </si>
  <si>
    <t>CASH ADVANCE</t>
  </si>
  <si>
    <t>BEAUJOLAIS</t>
  </si>
  <si>
    <t>FACT  N° 15326</t>
  </si>
  <si>
    <t>CABINET</t>
  </si>
  <si>
    <t>RGLT ACPTE HONORAIRES</t>
  </si>
  <si>
    <t>AVANCE RGLT HONORAIRES</t>
  </si>
  <si>
    <t>AVANCE/HONN CAC</t>
  </si>
  <si>
    <t>CHQ N° 4678595 FAV BAKAI/REGLT PART</t>
  </si>
  <si>
    <t>792</t>
  </si>
  <si>
    <t>AVANCE/HONNORAIRE FACT CAC</t>
  </si>
  <si>
    <t>912</t>
  </si>
  <si>
    <t xml:space="preserve">AVANCE SUR HONORAIRE </t>
  </si>
  <si>
    <t>943</t>
  </si>
  <si>
    <t>AVANCE SUR HONORAIRE</t>
  </si>
  <si>
    <t>986</t>
  </si>
  <si>
    <t>AVANCE SUR FACT HONORAIRE</t>
  </si>
  <si>
    <t>2615</t>
  </si>
  <si>
    <t>AVANCE /HONORAIRE</t>
  </si>
  <si>
    <t>1231</t>
  </si>
  <si>
    <t>AVANCE SUR HONORAIRE BAKAI</t>
  </si>
  <si>
    <t>1364</t>
  </si>
  <si>
    <t>ACOMPTE /HONORAIRE</t>
  </si>
  <si>
    <t>1564</t>
  </si>
  <si>
    <t>SOLDE FACTURE</t>
  </si>
  <si>
    <t>1600</t>
  </si>
  <si>
    <t>AVANCE</t>
  </si>
  <si>
    <t>1609</t>
  </si>
  <si>
    <t>1760</t>
  </si>
  <si>
    <t>ACOMPTE/HONORAIRES</t>
  </si>
  <si>
    <t xml:space="preserve">  CHEQ N° 5149823</t>
  </si>
  <si>
    <t>1819</t>
  </si>
  <si>
    <t>ACOMPTE/ HONORAIRE</t>
  </si>
  <si>
    <t>2160</t>
  </si>
  <si>
    <t>2222</t>
  </si>
  <si>
    <t>2281</t>
  </si>
  <si>
    <t xml:space="preserve">RGLT ACOMPTE/HORAIRE </t>
  </si>
  <si>
    <t>FACT HONORAIRES EXO 2011</t>
  </si>
  <si>
    <t>FACT  CERTIFICATION DSF  EXO 2011</t>
  </si>
  <si>
    <t>TVA HONORAIRE 2009</t>
  </si>
  <si>
    <t>REGUL COMPTE CABINET BAKAI</t>
  </si>
  <si>
    <t>CAMTEL</t>
  </si>
  <si>
    <t>RGLT FACTS CAMTEL</t>
  </si>
  <si>
    <t>RGLT CAMTEL</t>
  </si>
  <si>
    <t>REGLT CAMTEL CHQ C 807119</t>
  </si>
  <si>
    <t>REGLT FACTURE 10201262/63</t>
  </si>
  <si>
    <t>CHQ N° 807628 FAV CAMTEL FACT FEV</t>
  </si>
  <si>
    <t>REGLT FACT 10226437 MARS</t>
  </si>
  <si>
    <t>1048</t>
  </si>
  <si>
    <t>REGLT FACT CAMTEL</t>
  </si>
  <si>
    <t xml:space="preserve"> RGLT FACT CAMTEL</t>
  </si>
  <si>
    <t>REGLT FACT AVRIL CHQ N° 0810185/CAM</t>
  </si>
  <si>
    <t>863</t>
  </si>
  <si>
    <t xml:space="preserve">REGLT FACT N°10412362 AVRIL/ATM </t>
  </si>
  <si>
    <t>864</t>
  </si>
  <si>
    <t>REGLT FACT N°10416018 AVRIL</t>
  </si>
  <si>
    <t>CAMTEL SVT FACT N° 10492383</t>
  </si>
  <si>
    <t xml:space="preserve"> FACT BACK UP</t>
  </si>
  <si>
    <t>CAMTEL SVT FACT N° 10485573/06-2011</t>
  </si>
  <si>
    <t>CAMTEL SVT FACT N° 10602907/07-2011</t>
  </si>
  <si>
    <t>CAMTEL SVT FACT N° 10586849/07-2011</t>
  </si>
  <si>
    <t>CAMTEL SVT FACT N° 10610031/07-2011</t>
  </si>
  <si>
    <t>1381</t>
  </si>
  <si>
    <t>FACT N° 10485573/06-2011</t>
  </si>
  <si>
    <t>1383</t>
  </si>
  <si>
    <t>FACT N° 10529535</t>
  </si>
  <si>
    <t>CAMTEL FACT N° 10648212</t>
  </si>
  <si>
    <t>CAMTEL FACT N° 10648214</t>
  </si>
  <si>
    <t>1343</t>
  </si>
  <si>
    <t>RGLT CAMTEL FACT N° 10492383</t>
  </si>
  <si>
    <t>RGLT CAMTEL FACT N° 10648212</t>
  </si>
  <si>
    <t>RGLT CAMTEL FACT N° 10648214</t>
  </si>
  <si>
    <t>CAMTEL RGLT FACT N° 10610031</t>
  </si>
  <si>
    <t>FACT N° 10586849/07-2011</t>
  </si>
  <si>
    <t>1546</t>
  </si>
  <si>
    <t>RGLT FACT N° 10602907</t>
  </si>
  <si>
    <t>CAMTEL SVT FACT N° 10716145/08-2011</t>
  </si>
  <si>
    <t>CAMTEL SVT FACT N° 10702951/08-2011</t>
  </si>
  <si>
    <t>RGLT SVT CHEQ N° 0813956</t>
  </si>
  <si>
    <t>FACT N°10710729</t>
  </si>
  <si>
    <t>1698</t>
  </si>
  <si>
    <t>RGLT FACT N° 10702951</t>
  </si>
  <si>
    <t>RGLT FACT N° 10710729</t>
  </si>
  <si>
    <t>FACT N° 10816190</t>
  </si>
  <si>
    <t>FACT N° 10819281/09-2011</t>
  </si>
  <si>
    <t>FACTN° 10798380/09-2011</t>
  </si>
  <si>
    <t>1926</t>
  </si>
  <si>
    <t>RGLT FACT N° 10819281</t>
  </si>
  <si>
    <t>RGLT FACT N° 10798380/09-2011</t>
  </si>
  <si>
    <t>FACT N° 10885591/10-2011</t>
  </si>
  <si>
    <t>FACT N° 10886955/10-2011</t>
  </si>
  <si>
    <t>FACT N° 10881043/10-2011</t>
  </si>
  <si>
    <t>FACT N° 10945362</t>
  </si>
  <si>
    <t>D'APRES ETAT RAP AU 31/10 CAMTEL</t>
  </si>
  <si>
    <t>2206</t>
  </si>
  <si>
    <t>RGLT FACT N° 10816190</t>
  </si>
  <si>
    <t>RGLT FACT N° 10945362</t>
  </si>
  <si>
    <t>RGLT FACT N° 10885591</t>
  </si>
  <si>
    <t>FACT N° 10973641/11-2011</t>
  </si>
  <si>
    <t>FACT N° 10981149/11-2011</t>
  </si>
  <si>
    <t>REGLT FACT SVT CHEQ N° 819546</t>
  </si>
  <si>
    <t>2378</t>
  </si>
  <si>
    <t>RGLT FACT N° 10996586</t>
  </si>
  <si>
    <t>RGLT FACT N° 10973641</t>
  </si>
  <si>
    <t xml:space="preserve">REGLT FACT </t>
  </si>
  <si>
    <t xml:space="preserve"> FACTN° 11163648/01-2012</t>
  </si>
  <si>
    <t>CAT</t>
  </si>
  <si>
    <t>CCAA</t>
  </si>
  <si>
    <t>CERIMA</t>
  </si>
  <si>
    <t>REGLT FACT N° 634</t>
  </si>
  <si>
    <t>CGE</t>
  </si>
  <si>
    <t>CTH</t>
  </si>
  <si>
    <t>DAVID</t>
  </si>
  <si>
    <t>1108</t>
  </si>
  <si>
    <t>AVANCE SUR DEVIS/DAVID</t>
  </si>
  <si>
    <t>DJEUGA</t>
  </si>
  <si>
    <t>DLA1</t>
  </si>
  <si>
    <t>CHQ N° 5149869 REGLT FACT FACSE0147</t>
  </si>
  <si>
    <t>FACT DLA.1 N° FACSE01583</t>
  </si>
  <si>
    <t>CHQ N° 5149883 FAV DOUALA 1</t>
  </si>
  <si>
    <t>D'APRES ETAT RAP AU 30/04 RGLT DLA1</t>
  </si>
  <si>
    <t>FACT N° FACSE01705</t>
  </si>
  <si>
    <t>DLA1.COM SVT FACT N° FACSE01718</t>
  </si>
  <si>
    <t>FACT N° FACSE01794</t>
  </si>
  <si>
    <t>CHEQ N° 5149792</t>
  </si>
  <si>
    <t>FACT N°FACSE01809</t>
  </si>
  <si>
    <t>RGLT SVT CHEQ N° 5149815</t>
  </si>
  <si>
    <t>D'APRESETAT DE RAP AU 30/09 DLA1.CO</t>
  </si>
  <si>
    <t>FACT N° FACSE01827</t>
  </si>
  <si>
    <t>RGLT SVT CHEQ N° 5149844</t>
  </si>
  <si>
    <t>FACT N° FACSE01888</t>
  </si>
  <si>
    <t>RGLT  SVT CHEQ N° 6187410</t>
  </si>
  <si>
    <t>FACT N° FACSE01909</t>
  </si>
  <si>
    <t>RGLT FACT SVT CHEQ N° 6187441</t>
  </si>
  <si>
    <t>FDV</t>
  </si>
  <si>
    <t>RGLT ELECT SSG NOV+DEC 2010</t>
  </si>
  <si>
    <t xml:space="preserve"> LOYER RESIDENCE SSG</t>
  </si>
  <si>
    <t>506</t>
  </si>
  <si>
    <t>AVANCE/REPARATION SPLIT</t>
  </si>
  <si>
    <t>RGLT LOYER SPVRS SSG</t>
  </si>
  <si>
    <t>689</t>
  </si>
  <si>
    <t>AVANCE /CONFECTION VETEMENT PROFESS</t>
  </si>
  <si>
    <t>726</t>
  </si>
  <si>
    <t>REGLT SOLDE FACT INTER/REP SPLIT</t>
  </si>
  <si>
    <t>949</t>
  </si>
  <si>
    <t>SOLDE FACT TENUES</t>
  </si>
  <si>
    <t>LOYER MALABO FACT N°</t>
  </si>
  <si>
    <t>RGLT LOYER SPVRS JUIL-SEPT SSG</t>
  </si>
  <si>
    <t>FACT LOYER MALABO NOV</t>
  </si>
  <si>
    <t>FACT LOYER DEC</t>
  </si>
  <si>
    <t>FETCHONANGHENRI</t>
  </si>
  <si>
    <t>CHQ N° 5149885 REGLT FACT N°O8/12/1</t>
  </si>
  <si>
    <t xml:space="preserve">FACTURE N°11/03/11/ FLEURS </t>
  </si>
  <si>
    <t>RGLT FLEURS D'AFRIQUE</t>
  </si>
  <si>
    <t>FACT N° 05/10/11</t>
  </si>
  <si>
    <t>RGLT FACT SVT CHEQ N° 6187411</t>
  </si>
  <si>
    <t>FRAL</t>
  </si>
  <si>
    <t>AVANCE RGLT FACTURE ALPHA INC</t>
  </si>
  <si>
    <t>RGLT FACTS</t>
  </si>
  <si>
    <t>FACT ALPHA INC 01</t>
  </si>
  <si>
    <t>FACT ALPHA INC FEV</t>
  </si>
  <si>
    <t>VIRT/AVCE FACT N° N0110/01/11</t>
  </si>
  <si>
    <t>RGLT PARTIEL FACT FEV SSG</t>
  </si>
  <si>
    <t>RGLT ALPHA INC</t>
  </si>
  <si>
    <t>RGLT ALPHA INC COMPL JANVIER</t>
  </si>
  <si>
    <t>FACT AVRIL N° 55/11</t>
  </si>
  <si>
    <t>FACT MAI N° 56/11</t>
  </si>
  <si>
    <t xml:space="preserve"> FACT SONAVI  N° 57/11 JUIN 2011</t>
  </si>
  <si>
    <t>RGLT FACT FEV ALPHA INC</t>
  </si>
  <si>
    <t>RGLT FACT MARS ALPHA INC</t>
  </si>
  <si>
    <t>FACT  AOUT N° 59/11</t>
  </si>
  <si>
    <t xml:space="preserve">RGLT FACT AVRIL &amp; MAI </t>
  </si>
  <si>
    <t>AVANCE/ FACT SEPT N° 60/11</t>
  </si>
  <si>
    <t>FACT PRESTATION DEC</t>
  </si>
  <si>
    <t>FRBAIL</t>
  </si>
  <si>
    <t>FRCN</t>
  </si>
  <si>
    <t>FRDIW</t>
  </si>
  <si>
    <t>FACT LOYER SEPT 2010 A AOUT 2012</t>
  </si>
  <si>
    <t>RGLT AVANCE LOYER</t>
  </si>
  <si>
    <t>RGLT   ORDRE DE VIREMENT N°</t>
  </si>
  <si>
    <t>FREX</t>
  </si>
  <si>
    <t>FRMOUA</t>
  </si>
  <si>
    <t>LOYER MOUANGUE JANVIER 2011</t>
  </si>
  <si>
    <t>913</t>
  </si>
  <si>
    <t>RESTE LOYER</t>
  </si>
  <si>
    <t>D'APRES ETAT RAP AU 31/05 06MOISLOY</t>
  </si>
  <si>
    <t>RGLT  SVT CHEQ N°  6187405</t>
  </si>
  <si>
    <t>FRPR</t>
  </si>
  <si>
    <t>RGLT FACT N° 0009149</t>
  </si>
  <si>
    <t>TRANSFT/REGLT FACT 21280 ET 21994</t>
  </si>
  <si>
    <t>FACT N° 21994</t>
  </si>
  <si>
    <t>FACT N° 0023918</t>
  </si>
  <si>
    <t>RGLT FACT N° 0023235</t>
  </si>
  <si>
    <t>RGLT FACT N° 0023285</t>
  </si>
  <si>
    <t>RGLT FACT N° 0022923</t>
  </si>
  <si>
    <t>RGLT FACT N° 0022558</t>
  </si>
  <si>
    <t>FACT  N° 0024455</t>
  </si>
  <si>
    <t>FACT  N° 0025242</t>
  </si>
  <si>
    <t>FRTAN</t>
  </si>
  <si>
    <t>1099</t>
  </si>
  <si>
    <t>AVANCE FACT N° 329/011</t>
  </si>
  <si>
    <t>G4S</t>
  </si>
  <si>
    <t xml:space="preserve">REGLT CHQ 4678593 FAV G4S </t>
  </si>
  <si>
    <t>REGLT FACT 83,82CHQ 5149864 FAV G4S</t>
  </si>
  <si>
    <t>CHQ N° 5149881 FAV G4S FACT MARS 11</t>
  </si>
  <si>
    <t>D'APRES ETAT RAP AU 30/06 RGLT G4S</t>
  </si>
  <si>
    <t>G4S SECURI COR SVT FACT N° FA037656</t>
  </si>
  <si>
    <t>G4S SECURI COR SVT FACT N° FA037655</t>
  </si>
  <si>
    <t>G4S SECURI COR</t>
  </si>
  <si>
    <t>RGLT G4S SECUR SVT CHEQ N° 5149731</t>
  </si>
  <si>
    <t>RGLT G4S SVT CHEQ N° 5149977</t>
  </si>
  <si>
    <t>RGLT G4S SVT CHEQ N° 5149978</t>
  </si>
  <si>
    <t>RGLT G4S SVT CHEQ N° 5149730</t>
  </si>
  <si>
    <t>RGLT SVT CHEQ N° 5149811</t>
  </si>
  <si>
    <t>RGLT  SVT CHEQ N° 5149832</t>
  </si>
  <si>
    <t>RGLT  SVT CHEQ N° 6187409</t>
  </si>
  <si>
    <t xml:space="preserve"> FACT N° FA040486</t>
  </si>
  <si>
    <t>GLOBALTEL</t>
  </si>
  <si>
    <t>GSC</t>
  </si>
  <si>
    <t>CHQ N° 4678529 FAV GRAS AM</t>
  </si>
  <si>
    <t>RGLT SOLDE FACTS 2010</t>
  </si>
  <si>
    <t>CHEQ N° 5149783</t>
  </si>
  <si>
    <t>POLICE N° 04/0/550 818</t>
  </si>
  <si>
    <t>CHEQ N° 5149808</t>
  </si>
  <si>
    <t xml:space="preserve">  CHEQ N° 5149822</t>
  </si>
  <si>
    <t>FACT N° 110027470014</t>
  </si>
  <si>
    <t>RGLT  SVT CHEQ N° 5149858</t>
  </si>
  <si>
    <t>RGLT SVT CHEQ N° 6187401</t>
  </si>
  <si>
    <t>RGLT SVT CHEQ N° 6187402</t>
  </si>
  <si>
    <t>GTI</t>
  </si>
  <si>
    <t>HTT</t>
  </si>
  <si>
    <t>RGLT ABONNEMENT INTERNET</t>
  </si>
  <si>
    <t>2328</t>
  </si>
  <si>
    <t xml:space="preserve"> FACT N° 23711000518</t>
  </si>
  <si>
    <t>2475</t>
  </si>
  <si>
    <t>KIOSQUE</t>
  </si>
  <si>
    <t>FACT N° 18</t>
  </si>
  <si>
    <t>1888</t>
  </si>
  <si>
    <t>REGLT FACT N° 18</t>
  </si>
  <si>
    <t>FACT N° 19</t>
  </si>
  <si>
    <t>2100</t>
  </si>
  <si>
    <t>FACT N° 08</t>
  </si>
  <si>
    <t>2257</t>
  </si>
  <si>
    <t>RGLT FACT OCTOBRE</t>
  </si>
  <si>
    <t>2462</t>
  </si>
  <si>
    <t>LIPACAM</t>
  </si>
  <si>
    <t>REGLT FACT N° FC08698</t>
  </si>
  <si>
    <t>LXC</t>
  </si>
  <si>
    <t>CHQ 5149867/FACT 74001,04,12,13/LXC</t>
  </si>
  <si>
    <t>FACT N° 740036 DU 13/5/11</t>
  </si>
  <si>
    <t>CHQ N° 5149971 RGLT FACT N°740037</t>
  </si>
  <si>
    <t>RGLT SWISS INT SVT CHEQ N° 5149972</t>
  </si>
  <si>
    <t>1470</t>
  </si>
  <si>
    <t>RGLT FACT N° 740035 ET 740036</t>
  </si>
  <si>
    <t>FACT N° 740042</t>
  </si>
  <si>
    <t>FACT N° 740048</t>
  </si>
  <si>
    <t>FACT N° 740049</t>
  </si>
  <si>
    <t>FACT N° 740050</t>
  </si>
  <si>
    <t>RGLT   SVT CHEQ N° 5149797</t>
  </si>
  <si>
    <t>RGLT SVT CHEQ N° 5149853</t>
  </si>
  <si>
    <t>FACT N° 740056</t>
  </si>
  <si>
    <t>2173</t>
  </si>
  <si>
    <t>FACT N° 740058</t>
  </si>
  <si>
    <t>MTN</t>
  </si>
  <si>
    <t>RGLT FACT FINV-00805820-10</t>
  </si>
  <si>
    <t>RGLT MTN</t>
  </si>
  <si>
    <t xml:space="preserve">CHQ N° 5149882 FAV MTN </t>
  </si>
  <si>
    <t>REGLT FACT AVRIL CHQ N° 5149935/MTN</t>
  </si>
  <si>
    <t>RGT FACT MAI SVT CHQ N° 5149699/MTN</t>
  </si>
  <si>
    <t>RGLT FACT JUIN/CHQ N°5149764</t>
  </si>
  <si>
    <t>SVT FACT N° FINV-00412866-11</t>
  </si>
  <si>
    <t>RGLT MTN SVT CHEQ N° 5149726</t>
  </si>
  <si>
    <t>D'APRES ETAT RAP AU 31/07 RGLT MTN</t>
  </si>
  <si>
    <t>MTN SVT FACT N° FINV-00429049-11</t>
  </si>
  <si>
    <t>RGLT FACT N°</t>
  </si>
  <si>
    <t>FACT N° FINV-00489509-11</t>
  </si>
  <si>
    <t>RGLT  SVT CHEQ N° 5149834</t>
  </si>
  <si>
    <t>FACT N° FINV-00546378-11</t>
  </si>
  <si>
    <t>2144</t>
  </si>
  <si>
    <t>FACT N° FINV-00602764-11</t>
  </si>
  <si>
    <t>2332</t>
  </si>
  <si>
    <t>2493</t>
  </si>
  <si>
    <t>NAK</t>
  </si>
  <si>
    <t>1230</t>
  </si>
  <si>
    <t>AVANCE SUR FACT N° 027/06/2011</t>
  </si>
  <si>
    <t>1260</t>
  </si>
  <si>
    <t>SOLDE FACT N° 027/06/2011</t>
  </si>
  <si>
    <t>NGUEDONG</t>
  </si>
  <si>
    <t>FACT N° 0285/11</t>
  </si>
  <si>
    <t>1891</t>
  </si>
  <si>
    <t>FACT N° 0324/11</t>
  </si>
  <si>
    <t>2145</t>
  </si>
  <si>
    <t>2255</t>
  </si>
  <si>
    <t>2490</t>
  </si>
  <si>
    <t>NORTH</t>
  </si>
  <si>
    <t>ORACLE</t>
  </si>
  <si>
    <t>ORANGE</t>
  </si>
  <si>
    <t>REGLT CHQ N° 4678592 FAV ORANG</t>
  </si>
  <si>
    <t>CHQ N° 5149865 FAV ORANGE</t>
  </si>
  <si>
    <t>CHQ N° 5149893 FAV ORANGE</t>
  </si>
  <si>
    <t>CHQ N° 5149919 FAV ORANGE</t>
  </si>
  <si>
    <t>CHQ N° 5149918 FAV ORANGE</t>
  </si>
  <si>
    <t>RGLT FACT ORANGE</t>
  </si>
  <si>
    <t>RGLT RGLT FACT N° 345130</t>
  </si>
  <si>
    <t>RGLT FACT JUIN/CHQ N° 5149973</t>
  </si>
  <si>
    <t>ORANGE SVT FACT N° 0000431453 9</t>
  </si>
  <si>
    <t>RGLT ORANGE</t>
  </si>
  <si>
    <t>D'APRES ETAT RAP AU 31/07 RGLT ORAN</t>
  </si>
  <si>
    <t>FACT N° 0000454127 9</t>
  </si>
  <si>
    <t>ORANGE RGLT FACT N°</t>
  </si>
  <si>
    <t>1743</t>
  </si>
  <si>
    <t xml:space="preserve"> FACT N° OCM/DLA/2011/0000193893</t>
  </si>
  <si>
    <t>FACT N° 0000475883</t>
  </si>
  <si>
    <t>RGLT SVT CHEQ N° 514 98 35</t>
  </si>
  <si>
    <t>RGLT  SVT CHEQ N° 5149814</t>
  </si>
  <si>
    <t>FACT N° 0000498604 9</t>
  </si>
  <si>
    <t>RGLT SVT CHEQ N° 6187412</t>
  </si>
  <si>
    <t xml:space="preserve"> FACT N° 0000547917 9</t>
  </si>
  <si>
    <t>PANTHERE</t>
  </si>
  <si>
    <t>A.N. au 010111</t>
  </si>
  <si>
    <t>RGLT FACTS PANTHERE</t>
  </si>
  <si>
    <t>REGLT FACT 1280 CHQ 5149863</t>
  </si>
  <si>
    <t>D'APRES ETAT RAP AU 30/06 RGLT PANT</t>
  </si>
  <si>
    <t>PANTHERE SECURITY</t>
  </si>
  <si>
    <t>RGLT PANTHERE SVT CHEQ N° 5149975</t>
  </si>
  <si>
    <t>RGLT PANTHERE SVT CHEQ N° 5149733</t>
  </si>
  <si>
    <t>PANTHERE SECU SVT FACT N° FCT865</t>
  </si>
  <si>
    <t>RGLT SVT CHEQ N° 5149805</t>
  </si>
  <si>
    <t>PANTHERE SVT FACT N° FCT 1000</t>
  </si>
  <si>
    <t>RGLT SVT CHEQ N° 5149833</t>
  </si>
  <si>
    <t>RGLT  SVT CHEQ N° 5149843</t>
  </si>
  <si>
    <t xml:space="preserve"> FACT N° FCT1378</t>
  </si>
  <si>
    <t xml:space="preserve"> FACT N° FCT1507</t>
  </si>
  <si>
    <t>PARAMOUNT</t>
  </si>
  <si>
    <t>PASCO</t>
  </si>
  <si>
    <t>FACT N° 080/DH/EP/11</t>
  </si>
  <si>
    <t>RGLT  SVT CHEQ N° 5149852</t>
  </si>
  <si>
    <t>PEBUCO</t>
  </si>
  <si>
    <t>1110</t>
  </si>
  <si>
    <t>RGLT FACT FOURNITURE DE BUREAU</t>
  </si>
  <si>
    <t>RGLT FACT N° 4442</t>
  </si>
  <si>
    <t>1141</t>
  </si>
  <si>
    <t>RGLT FACT N° 001507</t>
  </si>
  <si>
    <t>1149</t>
  </si>
  <si>
    <t>RGLT FACT N° 001707</t>
  </si>
  <si>
    <t>1168</t>
  </si>
  <si>
    <t>REGLT FACT N°1530 ET 1531</t>
  </si>
  <si>
    <t>PHOTO</t>
  </si>
  <si>
    <t>SIPAL</t>
  </si>
  <si>
    <t xml:space="preserve">REGLT FACT N° </t>
  </si>
  <si>
    <t>SNEC</t>
  </si>
  <si>
    <t>RGLT SNEC</t>
  </si>
  <si>
    <t>RGLT FACT SNEC</t>
  </si>
  <si>
    <t>REGLT FACT SNEC FEV 11</t>
  </si>
  <si>
    <t>FACT SNEC</t>
  </si>
  <si>
    <t>REGLT FACT SNEC</t>
  </si>
  <si>
    <t>1521</t>
  </si>
  <si>
    <t>RGLT FACT N° 2011041</t>
  </si>
  <si>
    <t>TVA/EAU</t>
  </si>
  <si>
    <t>RGLT FACT SNEC 1490668</t>
  </si>
  <si>
    <t>SNEC SVT FACT N° 2011061</t>
  </si>
  <si>
    <t>1511</t>
  </si>
  <si>
    <t>SNEC SVT FACT N° 201107</t>
  </si>
  <si>
    <t>1562</t>
  </si>
  <si>
    <t>RGLT FACT JUILLET N° 201171</t>
  </si>
  <si>
    <t>FACT N° 2011081</t>
  </si>
  <si>
    <t>1851</t>
  </si>
  <si>
    <t>RGLT FACT 2011081</t>
  </si>
  <si>
    <t>FACT N° 2011091</t>
  </si>
  <si>
    <t>FACT N° 2011101</t>
  </si>
  <si>
    <t>2261</t>
  </si>
  <si>
    <t>2439</t>
  </si>
  <si>
    <t>REGLT FACT NOV</t>
  </si>
  <si>
    <t>SONAVI</t>
  </si>
  <si>
    <t>SWISSPORT</t>
  </si>
  <si>
    <t>FACT N° 49613639CHGE METAL DETECTOR</t>
  </si>
  <si>
    <t>D'APRES ETAT RAP AU 31/03RGLT</t>
  </si>
  <si>
    <t>VIREMENT/REGLT FACT N°49613505</t>
  </si>
  <si>
    <t>1353</t>
  </si>
  <si>
    <t>REMBOURSEMENT SWISS</t>
  </si>
  <si>
    <t>FACT N° 45641429</t>
  </si>
  <si>
    <t>D'APRES ETAT RAP AU 31/07 RGLT SWIS</t>
  </si>
  <si>
    <t xml:space="preserve">FACT N° 43649896 </t>
  </si>
  <si>
    <t>FACT N° 43649897</t>
  </si>
  <si>
    <t>VIDECOM</t>
  </si>
  <si>
    <t>1213</t>
  </si>
  <si>
    <t>RGLT FACT N° 20055/FAC/SMC/SLM/VDLA</t>
  </si>
  <si>
    <t>VITELEC</t>
  </si>
  <si>
    <t>WISE</t>
  </si>
  <si>
    <t>REGLT FACT N° 69931</t>
  </si>
  <si>
    <t>RGLT FACT N° 67751</t>
  </si>
  <si>
    <t>RGLT FACT N° 70545</t>
  </si>
  <si>
    <t>RGLT FACT N° 70674</t>
  </si>
  <si>
    <t>Plan Comptable</t>
  </si>
  <si>
    <t>Budget</t>
  </si>
  <si>
    <t>412100</t>
  </si>
  <si>
    <t>412300</t>
  </si>
  <si>
    <t>413100</t>
  </si>
  <si>
    <t>413200</t>
  </si>
  <si>
    <t>413400</t>
  </si>
  <si>
    <t>413500</t>
  </si>
  <si>
    <t>413900</t>
  </si>
  <si>
    <t>423900</t>
  </si>
  <si>
    <t>426300</t>
  </si>
  <si>
    <t>427400</t>
  </si>
  <si>
    <t>429500</t>
  </si>
  <si>
    <t>429950</t>
  </si>
  <si>
    <t>charge</t>
  </si>
  <si>
    <t>produit</t>
  </si>
  <si>
    <t>N</t>
  </si>
  <si>
    <t>FRAIS TRAIT VOL JETEX</t>
  </si>
  <si>
    <t>NOTE DE FRAIS LX N°1201001</t>
  </si>
  <si>
    <t xml:space="preserve"> FRAIS TRAIT VOL JETEX</t>
  </si>
  <si>
    <t xml:space="preserve">  FRAIS TRAIT VOL JETEX</t>
  </si>
  <si>
    <t>T FRAIS TRAIT VOL JETEX</t>
  </si>
  <si>
    <t>NOTE DE FRAIS LX N°1201019</t>
  </si>
  <si>
    <t>NOTE DE FRAIS N°1201020</t>
  </si>
  <si>
    <t xml:space="preserve"> FRAIS TRAIT VOL CONTINENTAL</t>
  </si>
  <si>
    <t>NOTE DE FRAIS LX N°1201021</t>
  </si>
  <si>
    <t>NOTE DE FRAIS LX N°1201022</t>
  </si>
  <si>
    <t>NOTE DE FRAIS LX N°1201023</t>
  </si>
  <si>
    <t>NOTE DE FRAIS LX N°1201024</t>
  </si>
  <si>
    <t>ETAT DE RAPP AU 31/01/12</t>
  </si>
  <si>
    <t>CLAVIER + SOURIS</t>
  </si>
  <si>
    <t>JCAA</t>
  </si>
  <si>
    <t>VENTILATEUR</t>
  </si>
  <si>
    <t>PLACARD</t>
  </si>
  <si>
    <t>ANTIVIRUS</t>
  </si>
  <si>
    <t>FRAIS RESTO</t>
  </si>
  <si>
    <t>BONBONNES GAZ SUPERVISEUR</t>
  </si>
  <si>
    <t>MOUCHOIR DE TABLE</t>
  </si>
  <si>
    <t>ACH SERRURE</t>
  </si>
  <si>
    <t>RECHAUD A GAZ SUPERVISEUR</t>
  </si>
  <si>
    <t>CADENAS</t>
  </si>
  <si>
    <t xml:space="preserve"> POINTEUR LASER</t>
  </si>
  <si>
    <t>FILTRE</t>
  </si>
  <si>
    <t>REFECTION TOITURE</t>
  </si>
  <si>
    <t>TRAUVAUX DE MENUISERIE</t>
  </si>
  <si>
    <t>REPARATION SUSPENSION BRAS</t>
  </si>
  <si>
    <t>REPARAT° PRINTER</t>
  </si>
  <si>
    <t>CHAMBRE A AIRE</t>
  </si>
  <si>
    <t>PAIE</t>
  </si>
  <si>
    <t xml:space="preserve">SALAIRE DE BASE </t>
  </si>
  <si>
    <t>PRIME DE RENDEMENT</t>
  </si>
  <si>
    <t>INDEMNITE DE PANIER</t>
  </si>
  <si>
    <t>INDEMNITE DE TENUE</t>
  </si>
  <si>
    <t>PRIME DE TRANSPORT</t>
  </si>
  <si>
    <t>INDEMNITE DE LOGEMENT</t>
  </si>
  <si>
    <t>INDEMNITE DE REPRESENTATION</t>
  </si>
  <si>
    <t>ALLOCATION FAMILIALE</t>
  </si>
  <si>
    <t>ACCIDENT DE TRAVAIL</t>
  </si>
  <si>
    <t>PENSION VIELLESSE</t>
  </si>
  <si>
    <t>POLICE N° O4/0/550 818</t>
  </si>
  <si>
    <t>FRAIS CONFECTION PANTALON</t>
  </si>
  <si>
    <t>DIVERS POUR REUNION MENSUELLE</t>
  </si>
  <si>
    <t xml:space="preserve">RAFAICHISSEMENT REUNION </t>
  </si>
  <si>
    <t>FRAIS PAUSE CAFE REVISION COMPTA</t>
  </si>
  <si>
    <t>COLLATION REUNION NSI</t>
  </si>
  <si>
    <t>ACH DIVERS PR COLLAT° REUN°</t>
  </si>
  <si>
    <t>FRAIS TRANSPORT DOUBLE VOL</t>
  </si>
  <si>
    <t>FRAIS DE DEPLACEMENT NSI- DLA-NSI</t>
  </si>
  <si>
    <t>FRAIS DE TRANSPORT AGENTS LOCAUX</t>
  </si>
  <si>
    <t>FRAIS RETARD VOLS ET &amp; VK</t>
  </si>
  <si>
    <t>FRAIS RETARD VOLS KQ</t>
  </si>
  <si>
    <t>FRAIS RETARD VOL KQ</t>
  </si>
  <si>
    <t>FRAIS RETARD VOL ET</t>
  </si>
  <si>
    <t>FRAIS CAFE TRAINING AVSEC</t>
  </si>
  <si>
    <t>FACT ADGE N° 001-0013522 T</t>
  </si>
  <si>
    <t>FACT EAU TANGUI</t>
  </si>
  <si>
    <t>CARBURANT SUPERVISEUR</t>
  </si>
  <si>
    <t>FRAIS CARBURANT GROUPE</t>
  </si>
  <si>
    <t xml:space="preserve"> CARBURANT SUPERVISEUR</t>
  </si>
  <si>
    <t>CARBURANT GROUPE</t>
  </si>
  <si>
    <t>FACT N° 2012011</t>
  </si>
  <si>
    <t>FACT N° 12010117</t>
  </si>
  <si>
    <t>FACT N° 243575931</t>
  </si>
  <si>
    <t>RGLT REPARAT° ORDINATEUR</t>
  </si>
  <si>
    <t>FACT N° 1102343/02-2012</t>
  </si>
  <si>
    <t>FACT N° 740068</t>
  </si>
  <si>
    <t>FACT N° 11296152/02-2012</t>
  </si>
  <si>
    <t>FACT N° 11355486/02-2012</t>
  </si>
  <si>
    <t>FACT N° 0000574769-9</t>
  </si>
  <si>
    <t>CREDIT TELEPHONIQUE</t>
  </si>
  <si>
    <t>FRAIS RECHARGE TELEPHONE</t>
  </si>
  <si>
    <t>RECHARGE TELEPHONE SUPERVISEUR</t>
  </si>
  <si>
    <t>FACT N° FINV00757045-11</t>
  </si>
  <si>
    <t xml:space="preserve"> FACT N° FACSE01919</t>
  </si>
  <si>
    <t xml:space="preserve">FACT ADGE N° 001-0013552 T </t>
  </si>
  <si>
    <t>FACT N° 23712000201</t>
  </si>
  <si>
    <t>FACT N° 23712000125</t>
  </si>
  <si>
    <t>ACH BILLET D'AV° JO+LUCIEN</t>
  </si>
  <si>
    <t>ACH BILLET D'AV° LUCIEN+JO</t>
  </si>
  <si>
    <t>FRAIS D'HOTEL</t>
  </si>
  <si>
    <t>FACT N° 1803</t>
  </si>
  <si>
    <t>FACT HILTON N° 427940</t>
  </si>
  <si>
    <t>PENALITE CARTE DE SEJOUR</t>
  </si>
  <si>
    <t>PERDIEM TOMFEU DU 04/01 AU 04/02/12</t>
  </si>
  <si>
    <t>FRAIS DE VISA ELESSA + PENALITE</t>
  </si>
  <si>
    <t xml:space="preserve">FRAIS DE DEPLACEMENT </t>
  </si>
  <si>
    <t>AVANCE PERDIEN TIMOTHEE</t>
  </si>
  <si>
    <t xml:space="preserve">PERDIEM ELAME </t>
  </si>
  <si>
    <t>PERDIEM LUCIEN</t>
  </si>
  <si>
    <t>CARTE DE SEJOUR TOMFEU</t>
  </si>
  <si>
    <t>PERDIEM ELAME DU 02/01 AU 03/02/12</t>
  </si>
  <si>
    <t>PERDIEM</t>
  </si>
  <si>
    <t>RGLT DEPL CYRILLE</t>
  </si>
  <si>
    <t>FRAIS RENOUVELLEMENT DOSSIER VEH</t>
  </si>
  <si>
    <t>FACT N° 30/MK/DG/12</t>
  </si>
  <si>
    <t>CORBEILLE GARNIS POUR CLIENTS</t>
  </si>
  <si>
    <t>FRAIS DEJEUNER AVEC AGENT IMPOT</t>
  </si>
  <si>
    <t>FACT N° 1529</t>
  </si>
  <si>
    <t>FACT N° 950</t>
  </si>
  <si>
    <t>FACT N° 1522</t>
  </si>
  <si>
    <t>FACT N° 4196</t>
  </si>
  <si>
    <t>AGRAPPHES</t>
  </si>
  <si>
    <t>FRAIS CABLAGE SUPERVISEUR</t>
  </si>
  <si>
    <t>FACT N° 477</t>
  </si>
  <si>
    <t>RELIURE + MULPTIPLE CLE</t>
  </si>
  <si>
    <t>FACT N° 1416</t>
  </si>
  <si>
    <t>FACT DIVERS FOURNITURES DE BUREAU</t>
  </si>
  <si>
    <t>CARNET AUTOCOPIANTS</t>
  </si>
  <si>
    <t>PLANCHE</t>
  </si>
  <si>
    <t>FACT N° DT001189</t>
  </si>
  <si>
    <t>FACT N° 1441</t>
  </si>
  <si>
    <t>FRAIS D'EXPEDITION PLI</t>
  </si>
  <si>
    <t>FACT N° 001/dzp/12/11</t>
  </si>
  <si>
    <t>FACT N° 1680</t>
  </si>
  <si>
    <t>ACH ENCRE PHOTOCOPIEUSE</t>
  </si>
  <si>
    <t>FACT N° 1464</t>
  </si>
  <si>
    <t>FACT N° 1065</t>
  </si>
  <si>
    <t>ACH ENCRE POUR IMPRIMANTE</t>
  </si>
  <si>
    <t>FACT N° FA041129</t>
  </si>
  <si>
    <t>FACT N° FA041130</t>
  </si>
  <si>
    <t>FACT FCT111</t>
  </si>
  <si>
    <t>FACT N° 120101</t>
  </si>
  <si>
    <t>FACT PRESTATION SONAVI JANV</t>
  </si>
  <si>
    <t>FRAIS DETENTION FRANCK</t>
  </si>
  <si>
    <t>FACT HONORAIRE</t>
  </si>
  <si>
    <t>HONORAIRE AVOCAT MALABO</t>
  </si>
  <si>
    <t>POLICE N° 01/0/223317/SAAR</t>
  </si>
  <si>
    <t>CFC PART PATRONALE</t>
  </si>
  <si>
    <t>FNE</t>
  </si>
  <si>
    <t>FACT N° 08/12/11</t>
  </si>
  <si>
    <t>TRAVAUX DE PLOMBERIE</t>
  </si>
  <si>
    <t>RGLT FLOWERS</t>
  </si>
  <si>
    <t>FACT N° 24B/2012</t>
  </si>
  <si>
    <t>FACT N° 24D/2012</t>
  </si>
  <si>
    <t>FACT N° 0024/12</t>
  </si>
  <si>
    <t>FRAIS CERTIFICATION CHEQ</t>
  </si>
  <si>
    <t>D'APRES ETAT DE RAP.AU 31/01</t>
  </si>
  <si>
    <t>AGIOS</t>
  </si>
  <si>
    <t>INVOICE LX N°1201005</t>
  </si>
  <si>
    <t>INVOICE LX N°1201006</t>
  </si>
  <si>
    <t>INVOICE CL SAA N° 1201013</t>
  </si>
  <si>
    <t>INVOICE SN N°1201018</t>
  </si>
  <si>
    <t>INVOICE LX N°1201007</t>
  </si>
  <si>
    <t>INVOICE LX N°1201004</t>
  </si>
  <si>
    <t>INVOICE ET N°1201019</t>
  </si>
  <si>
    <t>INVOICE LX N°1201003</t>
  </si>
  <si>
    <t>INVOICE IB N°1201008</t>
  </si>
  <si>
    <t>INVOICE IB N°1201009</t>
  </si>
  <si>
    <t>INVOICE VK N°1201010</t>
  </si>
  <si>
    <t>INVOICE LHN°1201011</t>
  </si>
  <si>
    <t>INVOICE AF N°1201012</t>
  </si>
  <si>
    <t>INVOICE UX N°1201014</t>
  </si>
  <si>
    <t>INVOICE CL KQ N° 1201016</t>
  </si>
  <si>
    <t>INVOICE ET N°1201017</t>
  </si>
  <si>
    <t>INVOICE CL JETEX N° 1201001</t>
  </si>
  <si>
    <t>INVOICE CL JETEX N° 1201002</t>
  </si>
  <si>
    <t>CREDIT NOTE CL JETEX N° SEA1112013C</t>
  </si>
  <si>
    <t>INVOICE CL JETEX N° 1201003</t>
  </si>
  <si>
    <t>INVOICE CL JETEX N° SEA12010</t>
  </si>
  <si>
    <t>INVOICE CL JETEX N° 1201007</t>
  </si>
  <si>
    <t>INVOICECL JETEX  N° SEA1201009</t>
  </si>
  <si>
    <t>NOTE DE FRAIS LX  N°1201019</t>
  </si>
  <si>
    <t>INVOICE CL JETEX N° SEA1201004</t>
  </si>
  <si>
    <t>NOTE DE FRAIS LX  N°1201020</t>
  </si>
  <si>
    <t>INVOICE CL JETEX N° SEA1201005</t>
  </si>
  <si>
    <t>INVOICE N° SEA12010011</t>
  </si>
  <si>
    <t>NOTE DE FRAIS LX N° 1201021</t>
  </si>
  <si>
    <t>NOTE DE FRAIS LX N° 1201022</t>
  </si>
  <si>
    <t>NOTE DE FRAIS LX N° 1201023</t>
  </si>
  <si>
    <t>NOTE DE FRAIS LX N° 1201024</t>
  </si>
  <si>
    <t>INVOICE CL JETEX N° 1201008</t>
  </si>
  <si>
    <t>INVOICE CL CONT N° SEA12010010</t>
  </si>
  <si>
    <t>client</t>
  </si>
  <si>
    <t>INVOICE CL MH N° SEA12010011</t>
  </si>
  <si>
    <t>RGLT SVT CHEQ N° 69829</t>
  </si>
  <si>
    <t>RGLT  SVT CHEQ N° 69963</t>
  </si>
  <si>
    <t>CREDIT NOTE LH N° 1103057</t>
  </si>
  <si>
    <t>INVOICE CL LH N° 1105098</t>
  </si>
  <si>
    <t>RGLT FACT DEC 2011</t>
  </si>
  <si>
    <t>frss</t>
  </si>
  <si>
    <t>ADGE</t>
  </si>
  <si>
    <t>FACT INTERNET+ REDEVANCE JANV -MARS</t>
  </si>
  <si>
    <t>1265</t>
  </si>
  <si>
    <t xml:space="preserve"> FACT MARS,AVRIL ET MAI</t>
  </si>
  <si>
    <t>CASH AVANCE</t>
  </si>
  <si>
    <t>ACOMPTE/HONORAIRE</t>
  </si>
  <si>
    <t>ACOMPTE SUR HONORAIRE</t>
  </si>
  <si>
    <t>RGLT FACT N° 10881043</t>
  </si>
  <si>
    <t>FACT N° FACSE01919</t>
  </si>
  <si>
    <t>RGLT FACT  DEC 2011</t>
  </si>
  <si>
    <t>A.N. au 010112</t>
  </si>
  <si>
    <t>RGLT NVLLE TECHNIQUE IMMOB</t>
  </si>
  <si>
    <t>CHQ N° 5149872 FAV NGAYEWANG/TENUE</t>
  </si>
  <si>
    <t>RGLT FACT NGUEDON DEC</t>
  </si>
  <si>
    <t xml:space="preserve"> FACT N° 08/12/11</t>
  </si>
  <si>
    <t>RGLT FACT HONORAIRE</t>
  </si>
  <si>
    <t>LOYER MOUANGUE</t>
  </si>
  <si>
    <t>LOYER MOUANGUEAVRIL-DEC10</t>
  </si>
  <si>
    <t>FACT N° 0031731</t>
  </si>
  <si>
    <t xml:space="preserve"> FACT N° FA041130</t>
  </si>
  <si>
    <t>FACT N° GSC/2084/2011/0000003</t>
  </si>
  <si>
    <t>/POLICE N° 01/0/223317/SAAR</t>
  </si>
  <si>
    <t>RGLT SVT CHEQ N° 5149886</t>
  </si>
  <si>
    <t>RGLT SVT CHEQ N° 6187464</t>
  </si>
  <si>
    <t xml:space="preserve"> FACT N° 23712000125</t>
  </si>
  <si>
    <t>REGLT FACT DEC 2011</t>
  </si>
  <si>
    <t>LITIGE LX</t>
  </si>
  <si>
    <t>RGLT FACT SEPT+ OCT+ NOV + DEC 2011</t>
  </si>
  <si>
    <t xml:space="preserve"> FACT FCT111</t>
  </si>
  <si>
    <t>FACT N° 43649896 ET 43649897</t>
  </si>
  <si>
    <t>FACT N° 43649896</t>
  </si>
  <si>
    <t>RGLT FACT N° 699331</t>
  </si>
  <si>
    <t>FRAIS TRAIT VOL MH AVIATION</t>
  </si>
  <si>
    <t xml:space="preserve">  FRAIS TRAIT VOL HADID</t>
  </si>
  <si>
    <t xml:space="preserve"> FRAIS TRAIT VOL HADID</t>
  </si>
  <si>
    <t>FRAIS TRAIT VOL RAMJET</t>
  </si>
  <si>
    <t>FRAIS TRAIT VOL</t>
  </si>
  <si>
    <t>FRAIS TRAIT VOL ANA AVIATION</t>
  </si>
  <si>
    <t xml:space="preserve"> FRAIS TRAIT VOL IBERWORLD</t>
  </si>
  <si>
    <t xml:space="preserve"> FRAIS TRAIT VOL</t>
  </si>
  <si>
    <t xml:space="preserve"> FRAIS TRAIT VOL NESTLE</t>
  </si>
  <si>
    <t>AIRPORT TAX FOXES</t>
  </si>
  <si>
    <t>MODEM</t>
  </si>
  <si>
    <t>BONBONNE DE GAZ</t>
  </si>
  <si>
    <t>EAU TANGUI + DIVERS</t>
  </si>
  <si>
    <t xml:space="preserve">VENTILATEUR </t>
  </si>
  <si>
    <t>CLE USB + SOURIS</t>
  </si>
  <si>
    <t>FACT N° 3850</t>
  </si>
  <si>
    <t>CHASSE EAU</t>
  </si>
  <si>
    <t>DISJONCTEUR + FISIBLE</t>
  </si>
  <si>
    <t>PILES + SCOTCH</t>
  </si>
  <si>
    <t>REGLETTES + AMPOULES</t>
  </si>
  <si>
    <t>USTENSILES DE CUISINE</t>
  </si>
  <si>
    <t>SALAIRE DE BASE</t>
  </si>
  <si>
    <t>PRIME DE RESPONSABILITE</t>
  </si>
  <si>
    <t>EAU + LOCATION CHAISE</t>
  </si>
  <si>
    <t>RAFFRAICHISSEMENT REUNION</t>
  </si>
  <si>
    <t xml:space="preserve">RAFFRAICHISSEMENT REUNION </t>
  </si>
  <si>
    <t>FRAIS RETARD VOLS KQ NSI</t>
  </si>
  <si>
    <t>TRANSPORT FOX</t>
  </si>
  <si>
    <t xml:space="preserve"> FRAIS RETARD VOL ET + VK</t>
  </si>
  <si>
    <t xml:space="preserve"> FRAIS RETARD VOL VK + ET</t>
  </si>
  <si>
    <t xml:space="preserve"> FRAIS RETARD VOL VK + KQ</t>
  </si>
  <si>
    <t xml:space="preserve"> FRAIS RETARD VOL  KQ + ET</t>
  </si>
  <si>
    <t xml:space="preserve">  FRAIS RETARD VOL   ET</t>
  </si>
  <si>
    <t>FRAIS RETARD VOL KQ + VK</t>
  </si>
  <si>
    <t>FRAIS RETARD VOL LX</t>
  </si>
  <si>
    <t>TRANSPORT DES AGENTS LOCAUX</t>
  </si>
  <si>
    <t>SALAIRE DONALD JANV</t>
  </si>
  <si>
    <t xml:space="preserve"> FRAIS RETARD VOL ET + KQ</t>
  </si>
  <si>
    <t>FRAIS TRANSPORT AGENT</t>
  </si>
  <si>
    <t>FRAIS RETARD VOL VK ET KQ</t>
  </si>
  <si>
    <t>FRAIS RETARD VOL ET + VK</t>
  </si>
  <si>
    <t>FRAIS SORTIE FOXE  ET STATION MANAG</t>
  </si>
  <si>
    <t>SVT ETAT DE RAPP AU 29/02/12</t>
  </si>
  <si>
    <t>SVT ETAT DE RAPPR AU 29/02/12</t>
  </si>
  <si>
    <t>LOYER ATO JAN-MARS 2012</t>
  </si>
  <si>
    <t>FACT CARBURANT N°124203</t>
  </si>
  <si>
    <t>EAUTANGUI</t>
  </si>
  <si>
    <t>FRAIS DE COUPURE</t>
  </si>
  <si>
    <t>CARBURANT NSI</t>
  </si>
  <si>
    <t>CARBURANT SPVPS</t>
  </si>
  <si>
    <t>FACTC ARBURANT</t>
  </si>
  <si>
    <t>CARBURANT GROUPE ELECT</t>
  </si>
  <si>
    <t xml:space="preserve">EAU TANGUI </t>
  </si>
  <si>
    <t>RGLT CARBURANT GROUPE</t>
  </si>
  <si>
    <t>HUILE MOTEUR</t>
  </si>
  <si>
    <t>FACT N° 2012021</t>
  </si>
  <si>
    <t>FACT N° 12020624</t>
  </si>
  <si>
    <t>FACT N° 244738621</t>
  </si>
  <si>
    <t>FACT CAMTEL N° 11453896/03-2012</t>
  </si>
  <si>
    <t>FACT LXC N° 740073</t>
  </si>
  <si>
    <t>CARTE TELEPHONIQUE</t>
  </si>
  <si>
    <t>FACT N° 604136 9</t>
  </si>
  <si>
    <t>FRAIS RECHARGE TELEPHONE SSG</t>
  </si>
  <si>
    <t>FACT  CAMTEL N° 11431582</t>
  </si>
  <si>
    <t>FACT N° FINV-00038765-12</t>
  </si>
  <si>
    <t>FACT N° FACSE01976</t>
  </si>
  <si>
    <t>EASY SURF</t>
  </si>
  <si>
    <t>FACT HTT N° 23712000328</t>
  </si>
  <si>
    <t>FACT  HTT N° 237120001179</t>
  </si>
  <si>
    <t>BILLET D'AVION SSG/BSG/SSG</t>
  </si>
  <si>
    <t>BILLET D'AVION SSG</t>
  </si>
  <si>
    <t>BILLET D'AVION SSG/DLA</t>
  </si>
  <si>
    <t>BILLET D'AVION DINN SSG</t>
  </si>
  <si>
    <t>HEBERGEMENT TIMOTHEE</t>
  </si>
  <si>
    <t>FACT HILTON N° 430951 ET 430574</t>
  </si>
  <si>
    <t>FRAIS PHOTO + EXTRAIT CASIER</t>
  </si>
  <si>
    <t>FRAIS DE VISAS  JOSEPH ET ADOLPHE</t>
  </si>
  <si>
    <t xml:space="preserve"> PERDIEM TIMOTHEE DU 16/01 AU 16/02</t>
  </si>
  <si>
    <t xml:space="preserve">PERDIEM ELAME DU 04 AU 08/02 </t>
  </si>
  <si>
    <t>FRAIS DE MISSION LUBA PR NSI</t>
  </si>
  <si>
    <t>FRAIS VISA SSG</t>
  </si>
  <si>
    <t>FRAIS DEPLACEMENT LCIEN</t>
  </si>
  <si>
    <t>COMPLEMENT DEPLACEMENT LUCIEN</t>
  </si>
  <si>
    <t>FRAIS PASSPORT</t>
  </si>
  <si>
    <t>FRAIS DEPLACEMENT NICOLAS</t>
  </si>
  <si>
    <t>PERDIEM TOMFEU DU 04 AU 17/02</t>
  </si>
  <si>
    <t>FRAIS APS</t>
  </si>
  <si>
    <t>FRAIS DEPLACEMENT LUCIEN NSI</t>
  </si>
  <si>
    <t>COMPL FRAIS DE DEPL LUCIEN PR NSI</t>
  </si>
  <si>
    <t>PERDIEM TIMOTHEE DU 16/02 AU 16/03</t>
  </si>
  <si>
    <t>PERDIEM NDOH  DU 13/02 AU 13/03</t>
  </si>
  <si>
    <t>FRAIS DEPLA LUCIEN NSI</t>
  </si>
  <si>
    <t>COMPLPERDIEM DINN DU 23/02/AU 23/03</t>
  </si>
  <si>
    <t>FRAIS ENQUETE MORALITE</t>
  </si>
  <si>
    <t>FRAIS ENQUETE DE MORALITE</t>
  </si>
  <si>
    <t>FRAIS CONTRAVENTION PARKING SSG</t>
  </si>
  <si>
    <t>FACTURE DINER AVEC TIERS</t>
  </si>
  <si>
    <t>FACT N° 280</t>
  </si>
  <si>
    <t>RECEPTION TIERS</t>
  </si>
  <si>
    <t>FACT RECEPTION CLIENT</t>
  </si>
  <si>
    <t>FACT CODE IATA  N° 49614125</t>
  </si>
  <si>
    <t xml:space="preserve">FACTENCRE  N° 1084 </t>
  </si>
  <si>
    <t>ABONNEMENT JOURNAL</t>
  </si>
  <si>
    <t>FACT ENCRE N° 1117</t>
  </si>
  <si>
    <t>FACT ENCRE N° DT001210</t>
  </si>
  <si>
    <t>REDEVANCE IMAGE TELE</t>
  </si>
  <si>
    <t>FACT N° 1126 ET 1585</t>
  </si>
  <si>
    <t>ENVELOPPES</t>
  </si>
  <si>
    <t>EAU DE JAVEL + PAX</t>
  </si>
  <si>
    <t>PUNAISES</t>
  </si>
  <si>
    <t>FACT N° 2126 ET 1586</t>
  </si>
  <si>
    <t>FACT PRODIUTS D'ENT</t>
  </si>
  <si>
    <t>FACT ENCRE N° 001</t>
  </si>
  <si>
    <t>FACT N° FA041932</t>
  </si>
  <si>
    <t>FACT N° FA041933</t>
  </si>
  <si>
    <t>SERVICE DE NETTOYAGE SSG</t>
  </si>
  <si>
    <t xml:space="preserve"> SALAIRE BILONGA</t>
  </si>
  <si>
    <t>FACT N° FCT234</t>
  </si>
  <si>
    <t>FACT PRESTATION SONAVI FEV</t>
  </si>
  <si>
    <t>FACT N° 1200301</t>
  </si>
  <si>
    <t xml:space="preserve">HONORAIRE </t>
  </si>
  <si>
    <t>INADS SAA</t>
  </si>
  <si>
    <t>VIGNETTES</t>
  </si>
  <si>
    <t xml:space="preserve">PATENTE </t>
  </si>
  <si>
    <t>FLEURS NSI</t>
  </si>
  <si>
    <t>FACT N° 25B/2012</t>
  </si>
  <si>
    <t>FACT N° 25D/2012</t>
  </si>
  <si>
    <t>FACT FLEURS</t>
  </si>
  <si>
    <t>FACT N° 0055/12</t>
  </si>
  <si>
    <t>FRAIS COMPTE</t>
  </si>
  <si>
    <t>INVOICE CL LX N° 1202029</t>
  </si>
  <si>
    <t>INVOICE CL LX N° 1202030</t>
  </si>
  <si>
    <t>INVOICE CL SN N° 1202042</t>
  </si>
  <si>
    <t>INVOICE CL SAA N° 1202037</t>
  </si>
  <si>
    <t>INVOICE CL LX N° 1202045</t>
  </si>
  <si>
    <t>INVOICE CL LX N° 1202031</t>
  </si>
  <si>
    <t>INVOICE CL ET N° 1202043</t>
  </si>
  <si>
    <t>INVOICECL LX  N° 1202028</t>
  </si>
  <si>
    <t>CREDIT NOTE  CL ET N° 1201021</t>
  </si>
  <si>
    <t>CREDIT NOTE  CL AF N° 1202025</t>
  </si>
  <si>
    <t>CREDIT NOTE CL IB N° 1202026</t>
  </si>
  <si>
    <t>CREDIT NOTE CL KQ N° 1202043</t>
  </si>
  <si>
    <t>INVOICE CL LX N° 1202027</t>
  </si>
  <si>
    <t>INVOICE CL IB N° 1202032</t>
  </si>
  <si>
    <t>INVOICE CL IB N° 1202033</t>
  </si>
  <si>
    <t>INVOICE CL VK N° 1202033</t>
  </si>
  <si>
    <t>INVOICE  CL AF N° 1202036</t>
  </si>
  <si>
    <t>INVOICE CL UX N° 1202038</t>
  </si>
  <si>
    <t>INVOICE CL ET N° 1202041</t>
  </si>
  <si>
    <t>INVOICE CL KQ N° 120240</t>
  </si>
  <si>
    <t>CREDIT NOTE LX N° 1202050</t>
  </si>
  <si>
    <t>INVOICE CL MH N° SEA1202001</t>
  </si>
  <si>
    <t>INVOICE CL JETEX N° SEA1202002</t>
  </si>
  <si>
    <t>INVOICE CL JETEX N° SEA1202004</t>
  </si>
  <si>
    <t>INVOICE CL JETEX N° SEA1202005</t>
  </si>
  <si>
    <t>INVOICE CL HADID N° SEA1202006</t>
  </si>
  <si>
    <t>INVOICE CL HADID N° SEA1202007</t>
  </si>
  <si>
    <t>INVOICE CL RAM N° SEA1202008</t>
  </si>
  <si>
    <t>INVOICE CL JETEX N° SEA1202010</t>
  </si>
  <si>
    <t>INVOICE CL CONT N° SEA1202009</t>
  </si>
  <si>
    <t>INVOICE CL ANA N° SEA1202013</t>
  </si>
  <si>
    <t>INVOICE CL JETEX N° SEA1202014</t>
  </si>
  <si>
    <t>INVOICE CL HADID N° SEA1202011</t>
  </si>
  <si>
    <t>INVOICE CL IBERWORLD N° SEA1202012</t>
  </si>
  <si>
    <t>NOTE DE FRAIS LX N° 1202044</t>
  </si>
  <si>
    <t>INVOICE CL NES N° SEA1202003</t>
  </si>
  <si>
    <t>NOTE DE FRAIS LX N° 1202047</t>
  </si>
  <si>
    <t>NOTE DE FRAIS LX N° 1202046</t>
  </si>
  <si>
    <t>NOTE DE FRAIS LX N° 1202048</t>
  </si>
  <si>
    <t>NOTE DE FRAIS LX N° 1202049</t>
  </si>
  <si>
    <t>CREDIT NOTE CL AF  N° 1202025</t>
  </si>
  <si>
    <t>CLRAM</t>
  </si>
  <si>
    <t>CREDIT NOTE CL ET N° 1201021</t>
  </si>
  <si>
    <t>RGLT SVT CHEQ N° 0504611</t>
  </si>
  <si>
    <t>RGLT FACT OCT 2011</t>
  </si>
  <si>
    <t>RGLT FACT NOVEMBRE 2011</t>
  </si>
  <si>
    <t>RGLT FACT JANV 2011</t>
  </si>
  <si>
    <t>INVOICE CL LX N° 1202028</t>
  </si>
  <si>
    <t>NGANO</t>
  </si>
  <si>
    <t>EMPRUNT REMBOURSABLE</t>
  </si>
  <si>
    <t>RGLT FACT REDEV+ INTERNET JANV-MARS</t>
  </si>
  <si>
    <t>RGLT FACT JANVIER 2012</t>
  </si>
  <si>
    <t>TVA/ FACT N° 12020624</t>
  </si>
  <si>
    <t>RGLT FACT N° 11163648</t>
  </si>
  <si>
    <t>FACT   N° 11431582</t>
  </si>
  <si>
    <t>FACT  N° 11453896/03-2012</t>
  </si>
  <si>
    <t>FACT LOYER MALABO</t>
  </si>
  <si>
    <t>RGLT  SVT CHEQ N° 6187474</t>
  </si>
  <si>
    <t xml:space="preserve"> FACT N° FA041933</t>
  </si>
  <si>
    <t>RGLT FACT    JANV</t>
  </si>
  <si>
    <t>FACT  N° 23712000328</t>
  </si>
  <si>
    <t>FACT   N° 237120001179</t>
  </si>
  <si>
    <t>RGLT FACT   JANV</t>
  </si>
  <si>
    <t>FACT LOYER ATO N° 740070</t>
  </si>
  <si>
    <t>RGLT SVT CHEQ N° 6187473</t>
  </si>
  <si>
    <t>RGLT FACT  JANV</t>
  </si>
  <si>
    <t>RGLT  SVT CHEQ N° 6187477</t>
  </si>
  <si>
    <t>RGLT SVT CHEQ N° 6187475</t>
  </si>
  <si>
    <t>RGLT  SVT CHEQ N° 6187476</t>
  </si>
  <si>
    <t>FACT CODE N° 49614125</t>
  </si>
  <si>
    <t>FRAIS TRAIT VOLS LX</t>
  </si>
  <si>
    <t>FRAIS TRAIT VOL HADID</t>
  </si>
  <si>
    <t xml:space="preserve"> FRAIS TRAIT VOL MH AVIATION</t>
  </si>
  <si>
    <t>FACT SUCRE</t>
  </si>
  <si>
    <t>FACT GANTS N° 73</t>
  </si>
  <si>
    <t>LAIT + MOUCHOIR DE TABLE</t>
  </si>
  <si>
    <t>SAC POUR LAPTOP</t>
  </si>
  <si>
    <t>489</t>
  </si>
  <si>
    <t>PILE</t>
  </si>
  <si>
    <t>ACHAT CD</t>
  </si>
  <si>
    <t>FACT REPARATION VEHICULE N° 2261</t>
  </si>
  <si>
    <t>REPARATION VENTILATEUR</t>
  </si>
  <si>
    <t>FRAIS REPARATION VOITURE</t>
  </si>
  <si>
    <t>ENTRETIEN VEHICULE SPVRS</t>
  </si>
  <si>
    <t>AF SAL MARS</t>
  </si>
  <si>
    <t>AT SAL MARS</t>
  </si>
  <si>
    <t>PVID SAL MARS</t>
  </si>
  <si>
    <t>FRAIS COLLATION REUNION</t>
  </si>
  <si>
    <t>FRAIS REUNION DELEGUE  PERS</t>
  </si>
  <si>
    <t>RAFRAICHISSEMANT REUNION</t>
  </si>
  <si>
    <t>491</t>
  </si>
  <si>
    <t>FRAIS RENCONTRE INSPECTEUR DE TRAV</t>
  </si>
  <si>
    <t xml:space="preserve">FRAIS REUNION ELECTION DELEGUE </t>
  </si>
  <si>
    <t>COLLATION DERNIER VOL SWISS</t>
  </si>
  <si>
    <t xml:space="preserve">COLLATION AGENTS </t>
  </si>
  <si>
    <t>REMUNERATION STAGIAIRE NSI</t>
  </si>
  <si>
    <t>FRAIS RETARD VOLS KQ ET LX</t>
  </si>
  <si>
    <t>SALAIRE DONALD FEV</t>
  </si>
  <si>
    <t xml:space="preserve"> FRAIS VOL ANNULE  KQ </t>
  </si>
  <si>
    <t xml:space="preserve">FRAIS RETARD VOL   KQ </t>
  </si>
  <si>
    <t xml:space="preserve"> FRAIS  VOL  ANNULE KQ </t>
  </si>
  <si>
    <t xml:space="preserve">  FRAIS TRANSP YDE- DLA  POUR KQ </t>
  </si>
  <si>
    <t>FRAIS RETARD VOLS VK + ET</t>
  </si>
  <si>
    <t>FRAIS TRANSP YDE-DLA POUR KQ</t>
  </si>
  <si>
    <t>TRANSPORT AGENTS + FRAIS REATARD VO</t>
  </si>
  <si>
    <t>459</t>
  </si>
  <si>
    <t>463</t>
  </si>
  <si>
    <t xml:space="preserve"> FRAIS RETARD VOL VK &amp; ET</t>
  </si>
  <si>
    <t>FRAIS TRANSPORT AGENTS LOCAUX</t>
  </si>
  <si>
    <t>493</t>
  </si>
  <si>
    <t>494</t>
  </si>
  <si>
    <t xml:space="preserve">  FRAIS RETARD VOL  ET</t>
  </si>
  <si>
    <t>495</t>
  </si>
  <si>
    <t xml:space="preserve"> FRAIS RETARD VOL  VK</t>
  </si>
  <si>
    <t xml:space="preserve">  FRAIS RETARD VOL  VK</t>
  </si>
  <si>
    <t>FRAIS RETARD VOL  VK</t>
  </si>
  <si>
    <t xml:space="preserve"> FRAIS RETARD VOL  KQ</t>
  </si>
  <si>
    <t>503</t>
  </si>
  <si>
    <t xml:space="preserve"> FRAIS RETARD VOL  ET</t>
  </si>
  <si>
    <t>504</t>
  </si>
  <si>
    <t xml:space="preserve">  FRAIS RETARD VOL  KQ</t>
  </si>
  <si>
    <t>507</t>
  </si>
  <si>
    <t>FRAIS RETARD VOL  ET</t>
  </si>
  <si>
    <t xml:space="preserve"> FRAIS RETARD VOL  VK ET KQ</t>
  </si>
  <si>
    <t>511</t>
  </si>
  <si>
    <t>512</t>
  </si>
  <si>
    <t xml:space="preserve"> FRAIS RETARD VOL  VK </t>
  </si>
  <si>
    <t>513</t>
  </si>
  <si>
    <t xml:space="preserve"> FRAIS RETARD VOL  VK  &amp; ET</t>
  </si>
  <si>
    <t>518</t>
  </si>
  <si>
    <t>524</t>
  </si>
  <si>
    <t>526</t>
  </si>
  <si>
    <t>529</t>
  </si>
  <si>
    <t>TAXI FOX</t>
  </si>
  <si>
    <t>FRAIS TAXI AGENT YDE DLA YDE</t>
  </si>
  <si>
    <t>FRAIS TAXI  STAFF NSI YDE NSI</t>
  </si>
  <si>
    <t>FRAIS TAXI  STAFF NSI YDE</t>
  </si>
  <si>
    <t>557</t>
  </si>
  <si>
    <t>596</t>
  </si>
  <si>
    <t>FRAIS TRANSPORT  NSI DLA NSI</t>
  </si>
  <si>
    <t>575</t>
  </si>
  <si>
    <t>592</t>
  </si>
  <si>
    <t>595</t>
  </si>
  <si>
    <t>SVT ETAT DE RAPP JBF</t>
  </si>
  <si>
    <t>SVT ETAT DE RAPP UBA  AU 31/03</t>
  </si>
  <si>
    <t>SVT ETAT DE RAPP AU 31/03</t>
  </si>
  <si>
    <t>FACTLXC  N° 740071</t>
  </si>
  <si>
    <t xml:space="preserve">CARBURANT SPVRS </t>
  </si>
  <si>
    <t>CARBURANT SPVSR</t>
  </si>
  <si>
    <t>CARBURANT SPVRS</t>
  </si>
  <si>
    <t>567</t>
  </si>
  <si>
    <t>594</t>
  </si>
  <si>
    <t>FACT AQUAVITA N° 12030507</t>
  </si>
  <si>
    <t>450</t>
  </si>
  <si>
    <t>FACT NAK N° 009/03/2012</t>
  </si>
  <si>
    <t>525</t>
  </si>
  <si>
    <t>FACT NAK N° 020/03/2012</t>
  </si>
  <si>
    <t xml:space="preserve">FACT INTER FROID N° </t>
  </si>
  <si>
    <t>FACT REPARATION MAT INFO</t>
  </si>
  <si>
    <t>FACT REPARATION SPLIT</t>
  </si>
  <si>
    <t>FACT ORANGE N° 0000606939 9</t>
  </si>
  <si>
    <t>CARTE ORANGE</t>
  </si>
  <si>
    <t>FRAIS RECHARGE TELEP SSG</t>
  </si>
  <si>
    <t xml:space="preserve">FRAIS RECHARGE TELEPHONE </t>
  </si>
  <si>
    <t>FACT  MTN  N° FINV-00133344-12</t>
  </si>
  <si>
    <t>FACT  DLA1  N° FACSE01988</t>
  </si>
  <si>
    <t>FRAIS D'ABONNEMENT</t>
  </si>
  <si>
    <t>540</t>
  </si>
  <si>
    <t>FACT BACK UP CAMTEL</t>
  </si>
  <si>
    <t>FACT EASY SERF MARS</t>
  </si>
  <si>
    <t>577</t>
  </si>
  <si>
    <t>FRAIS ABONNEMENT CAMTEL</t>
  </si>
  <si>
    <t>LOYER MARS</t>
  </si>
  <si>
    <t>DEPLACEMENT STEPHANE POUR NSI</t>
  </si>
  <si>
    <t>490</t>
  </si>
  <si>
    <t>FRAIS DEPLACEMENT LUCIEN</t>
  </si>
  <si>
    <t>PERDIEM TIMOYHEE DU 16/03 AU 16/04</t>
  </si>
  <si>
    <t>PERDIEM NDOH DU 13/03 AU 13/04</t>
  </si>
  <si>
    <t>FRAIS RENOUVELLEMENT DOC</t>
  </si>
  <si>
    <t>563</t>
  </si>
  <si>
    <t>FRAIS DE MISSION NSI DLA NSI</t>
  </si>
  <si>
    <t>564</t>
  </si>
  <si>
    <t xml:space="preserve"> FRAIS DE MISSION NSI DLA NSI</t>
  </si>
  <si>
    <t>FRAIS MISSION  LUBA POUR NSI</t>
  </si>
  <si>
    <t>460</t>
  </si>
  <si>
    <t>FRAIS PARAPHAGE REGISTRE EMPLOYEUR</t>
  </si>
  <si>
    <t>FRAIS LOCALISATION</t>
  </si>
  <si>
    <t>FRAIS DEPLACEMENT INSPECTEUR DE T</t>
  </si>
  <si>
    <t>FACT RECEPTION STATION MANAGER</t>
  </si>
  <si>
    <t>FACT RECEPTION CLIENTS</t>
  </si>
  <si>
    <t xml:space="preserve">DINER AVEC STATION MANAGER AIR FRA </t>
  </si>
  <si>
    <t xml:space="preserve">FRAIS RECEPTION </t>
  </si>
  <si>
    <t>FRAIS DERNIER VOL LX</t>
  </si>
  <si>
    <t>DINER STATION MANAGER</t>
  </si>
  <si>
    <t>FACT RESTO DEPART SWISS</t>
  </si>
  <si>
    <t>FACT PAPIER N° 2639</t>
  </si>
  <si>
    <t>FACT BRISTOL N° 430</t>
  </si>
  <si>
    <t>FRAIS EXPEDITION COLIS</t>
  </si>
  <si>
    <t>FACT ENCRE N° 2220</t>
  </si>
  <si>
    <t>FACT REGISTRE</t>
  </si>
  <si>
    <t>FACT ENCRES N° 2273 + 2261+2271</t>
  </si>
  <si>
    <t>ENVELOPPE+REUNION</t>
  </si>
  <si>
    <t>FACT FOURNITURE DE BUREAU</t>
  </si>
  <si>
    <t>FACT ENCRE CANON 728</t>
  </si>
  <si>
    <t>CHRONOS</t>
  </si>
  <si>
    <t>FRAIS GARDE AVION AIR FRANCE</t>
  </si>
  <si>
    <t>FACT PRODUITS NETTOYAGE</t>
  </si>
  <si>
    <t>FRAIS DEMENAGEMENT</t>
  </si>
  <si>
    <t xml:space="preserve">FRAIS DE DEMENAGEMENT </t>
  </si>
  <si>
    <t>FRAIS GARDE AVION LH</t>
  </si>
  <si>
    <t>FACT ENCRE</t>
  </si>
  <si>
    <t>578</t>
  </si>
  <si>
    <t>FRAIS DE DEMENAGEMENT BUREAU NSI</t>
  </si>
  <si>
    <t>FACT CARTE DE VISITE</t>
  </si>
  <si>
    <t>FACT INTER FROID DEMONTAGE SPLIT</t>
  </si>
  <si>
    <t>FACT KIOSQUE N° 14</t>
  </si>
  <si>
    <t>FACT  G4S N° FA041625</t>
  </si>
  <si>
    <t>FACT  G4S N° FA041624</t>
  </si>
  <si>
    <t>NETTOYAGE PULE</t>
  </si>
  <si>
    <t>SCE NETTOYAGE SSG</t>
  </si>
  <si>
    <t>PORTEUR DLA</t>
  </si>
  <si>
    <t>PORTEUR DOUALA</t>
  </si>
  <si>
    <t>FACT ATM N° 120302</t>
  </si>
  <si>
    <t>FACT PANTHERE N° FCT361</t>
  </si>
  <si>
    <t>FRAIS DAME MENAGE SSG</t>
  </si>
  <si>
    <t>593</t>
  </si>
  <si>
    <t>TIMBRE FISCAL</t>
  </si>
  <si>
    <t>FACT TRAVAUX ELECTRICITE N° 488</t>
  </si>
  <si>
    <t>FACT ALBERT DECOR N° 26D/2012</t>
  </si>
  <si>
    <t>FACT ALBERT DECOR N° 26B/2012</t>
  </si>
  <si>
    <t>FACT NGUEDONG N° 0089/12</t>
  </si>
  <si>
    <t>FRAIS CERTIFICATION</t>
  </si>
  <si>
    <t>INVOICE LX N° 1203072</t>
  </si>
  <si>
    <t>INVOICE LX N° 1203058</t>
  </si>
  <si>
    <t>INVOICE LX N° 1203059</t>
  </si>
  <si>
    <t>INVOICE SN N° 1203071</t>
  </si>
  <si>
    <t>INVOICE CL SAA N° 1203066</t>
  </si>
  <si>
    <t>NOTE DE FRAIS SN N° 1203078</t>
  </si>
  <si>
    <t>INVOICE SN N° 1203077</t>
  </si>
  <si>
    <t>INVOICE LX N° 1203060</t>
  </si>
  <si>
    <t>INVOICE LX N° 1203057</t>
  </si>
  <si>
    <t>INVOICE CL ET N° 1203075</t>
  </si>
  <si>
    <t>CREDIT NOTE ET N° 1203075</t>
  </si>
  <si>
    <t>CREDIT NOTE IB N° 1203055</t>
  </si>
  <si>
    <t>INVOICE LX N° 1203056</t>
  </si>
  <si>
    <t>INVOICE CL IB N° 1203061</t>
  </si>
  <si>
    <t>INVOICE CL IB N° 1203062</t>
  </si>
  <si>
    <t>INVOICE CL AF N° 1203065</t>
  </si>
  <si>
    <t>INVOICE CL AF N° 1203067</t>
  </si>
  <si>
    <t>INVOICE CL ET N° 1203067</t>
  </si>
  <si>
    <t>INVOICE CL VK N° 1203063</t>
  </si>
  <si>
    <t>INVOICE CL KQ N° 1203069</t>
  </si>
  <si>
    <t>INVOICE CL LH N° 1202035</t>
  </si>
  <si>
    <t>INVOICE CL LH N° 1203064</t>
  </si>
  <si>
    <t>CREDITE NOTE IB N° 1203080</t>
  </si>
  <si>
    <t>NOTE DE FRAIS LX N° 1203051</t>
  </si>
  <si>
    <t>NOTE DE FRAIS LX N° 1203052</t>
  </si>
  <si>
    <t>NOTE DE FRAIS LX N° 1203053</t>
  </si>
  <si>
    <t>NOTE DE FRAIS LX N° 1203054</t>
  </si>
  <si>
    <t>INVOICE CL HADID N° 1203001</t>
  </si>
  <si>
    <t>INVOICE CL HADID N° 1203002</t>
  </si>
  <si>
    <t>NOTE DE FRAIS LX N° 1203073</t>
  </si>
  <si>
    <t>INVOICE JETEX N° SEA 1202003</t>
  </si>
  <si>
    <t>INVOICE MH N° SEA 1202004</t>
  </si>
  <si>
    <t>NOTE DE FRAIS LX N° 1203076</t>
  </si>
  <si>
    <t>NOTE DE FRAIS LX N° 1203079</t>
  </si>
  <si>
    <t>INVOICE JETEX N° SEA 1202005</t>
  </si>
  <si>
    <t>INVOICE JETEX N° 1203006</t>
  </si>
  <si>
    <t>RGLT FACT N° SEA1202003</t>
  </si>
  <si>
    <t>RGLT FACT DECEMBRE 2011 ET JANV 12</t>
  </si>
  <si>
    <t>RGLT FACT N° 1201019</t>
  </si>
  <si>
    <t>RGLT FACT FEVRIER</t>
  </si>
  <si>
    <t>REMBOURSEMENT PARTIEL EMP</t>
  </si>
  <si>
    <t>FACT  N° 120302</t>
  </si>
  <si>
    <t>RGLT FACT N° 11302343</t>
  </si>
  <si>
    <t>RGLT FACT N° 11296152 ET 11355486</t>
  </si>
  <si>
    <t>FACT   N° FACSE01988</t>
  </si>
  <si>
    <t>RGLT FACT N° FACSE01919</t>
  </si>
  <si>
    <t>RGLT FACT N° FACSE01988</t>
  </si>
  <si>
    <t>RGLT LOYER OCT 2011 - MARS 2012</t>
  </si>
  <si>
    <t>FACT LOYER MARS</t>
  </si>
  <si>
    <t>FACT PRESTATIONS  MARS</t>
  </si>
  <si>
    <t>FACT  N° FA041625</t>
  </si>
  <si>
    <t>FACT  N° FA041624</t>
  </si>
  <si>
    <t>INTERFROID</t>
  </si>
  <si>
    <t xml:space="preserve">FACT ENTRETIEN SYSTEMATIQUE N° </t>
  </si>
  <si>
    <t>FACT DEMONTAGE SPLI</t>
  </si>
  <si>
    <t>FACT  N° 14</t>
  </si>
  <si>
    <t>FACT  N° 740071</t>
  </si>
  <si>
    <t>RGLT FACT N° 74008, 740070, 740071</t>
  </si>
  <si>
    <t>FACT   N° FINV-00133344-12</t>
  </si>
  <si>
    <t>RGLT FACT N° FINV-00133344-12</t>
  </si>
  <si>
    <t>RGLT FACT N° 0000574769 9</t>
  </si>
  <si>
    <t>FACT  N° FCT361</t>
  </si>
  <si>
    <t>RGLT FACT N° FCT 1507</t>
  </si>
  <si>
    <t>Étiquettes de colonnes</t>
  </si>
  <si>
    <t>Étiquettes de lignes</t>
  </si>
  <si>
    <t>Total général</t>
  </si>
  <si>
    <t>Somme de Credit</t>
  </si>
  <si>
    <t>Somme de solde_credit</t>
  </si>
  <si>
    <t>Somme de Champ1</t>
  </si>
  <si>
    <t>Somme de Debit</t>
  </si>
  <si>
    <t>Produit</t>
  </si>
  <si>
    <t>N&gt;Bu</t>
  </si>
  <si>
    <t>N&lt;Bu</t>
  </si>
  <si>
    <t>Charge</t>
  </si>
  <si>
    <t>Somme de Marge</t>
  </si>
  <si>
    <t>(Plusieurs éléments)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</si>
  <si>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</si>
  <si>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</si>
  <si>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</si>
  <si>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</si>
  <si>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</si>
  <si>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</si>
  <si>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</si>
  <si>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</si>
  <si>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</si>
  <si>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</si>
  <si>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</si>
  <si>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</si>
  <si>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Top 10 produits</t>
  </si>
  <si>
    <t>% Total</t>
  </si>
  <si>
    <t>Total</t>
  </si>
  <si>
    <t>Top 10 charges</t>
  </si>
  <si>
    <t>Top 10 Client</t>
  </si>
  <si>
    <t>Top 10 Frss</t>
  </si>
  <si>
    <t>Marge</t>
  </si>
  <si>
    <t>Produits</t>
  </si>
  <si>
    <t>Charges</t>
  </si>
  <si>
    <t>Budget cumulé</t>
  </si>
  <si>
    <t>Budget Annuel</t>
  </si>
  <si>
    <t>Budget annuel</t>
  </si>
  <si>
    <t>Budget cumule</t>
  </si>
  <si>
    <t>début</t>
  </si>
  <si>
    <t>fin</t>
  </si>
  <si>
    <t>Grand livre des charges de Janvier</t>
  </si>
  <si>
    <t>Grand livre des produits de Janvier</t>
  </si>
  <si>
    <t>Grand livre des clients de Janvier</t>
  </si>
  <si>
    <t>Grand livre des fournisseurs de Janvier</t>
  </si>
  <si>
    <t>Grand livre des charges de Février</t>
  </si>
  <si>
    <t>Grand livre des produits de Février</t>
  </si>
  <si>
    <t>Grand livre des clients de Février</t>
  </si>
  <si>
    <t>Grand livre des fournisseurs de Février</t>
  </si>
  <si>
    <t>Grand livre des charges de Mars</t>
  </si>
  <si>
    <t>Grand livre des produits de Mars</t>
  </si>
  <si>
    <t>Grand livre des clients de Mars</t>
  </si>
  <si>
    <t>Grand livre des fournisseurs de Mars</t>
  </si>
  <si>
    <t>Grand livre des charges de Avril</t>
  </si>
  <si>
    <t>Grand livre des produits de Avril</t>
  </si>
  <si>
    <t>Grand livre des clients de Avril</t>
  </si>
  <si>
    <t>Grand livre des fournisseurs de Avril</t>
  </si>
  <si>
    <t>Grand livre des charges de Mai</t>
  </si>
  <si>
    <t>Grand livre des produits de Mai</t>
  </si>
  <si>
    <t>Grand livre des clients de Mai</t>
  </si>
  <si>
    <t>Grand livre des fournisseurs de Mai</t>
  </si>
  <si>
    <t>Grand livre des charges de Juin</t>
  </si>
  <si>
    <t>Grand livre des produits de Juin</t>
  </si>
  <si>
    <t>Grand livre des clients de Juin</t>
  </si>
  <si>
    <t>Grand livre des fournisseurs de Juin</t>
  </si>
  <si>
    <t>Grand livre des charges de Juillet</t>
  </si>
  <si>
    <t>Grand livre des produits de Juillet</t>
  </si>
  <si>
    <t>Grand livre des clients de Juillet</t>
  </si>
  <si>
    <t>Grand livre des fournisseurs de Juillet</t>
  </si>
  <si>
    <t>Grand livre des charges de Août</t>
  </si>
  <si>
    <t>Grand livre des produits de Août</t>
  </si>
  <si>
    <t>Grand livre des clients de Août</t>
  </si>
  <si>
    <t>Grand livre des fournisseurs de Août</t>
  </si>
  <si>
    <t>Grand livre des charges de Septembre</t>
  </si>
  <si>
    <t>Grand livre des produits de Septembre</t>
  </si>
  <si>
    <t>Grand livre des clients de Septembre</t>
  </si>
  <si>
    <t>Grand livre des fournisseurs de Septembre</t>
  </si>
  <si>
    <t>Grand livre des charges de Octobre</t>
  </si>
  <si>
    <t>Grand livre des produits de Octobre</t>
  </si>
  <si>
    <t>Grand livre des clients de Octobre</t>
  </si>
  <si>
    <t>Grand livre des fournisseurs de Octobre</t>
  </si>
  <si>
    <t>Grand livre des charges de Novembre</t>
  </si>
  <si>
    <t>Grand livre des produits de Novembre</t>
  </si>
  <si>
    <t>Grand livre des clients de Novembre</t>
  </si>
  <si>
    <t>Grand livre des fournisseurs de Novembre</t>
  </si>
  <si>
    <t>Grand livre des charges de Décembre</t>
  </si>
  <si>
    <t>Grand livre des produits de Décembre</t>
  </si>
  <si>
    <t>Grand livre des clients de Décembre</t>
  </si>
  <si>
    <t>Grand livre des fournisseurs de Décembre</t>
  </si>
  <si>
    <t>FRAIS TRAIT VOL NESTLE</t>
  </si>
  <si>
    <t xml:space="preserve">  FRAIS TRAIT VOL MH AVIATION</t>
  </si>
  <si>
    <t xml:space="preserve"> FRAIS TRAIT VOL GIE ODER</t>
  </si>
  <si>
    <t>ACHAT BONBONNE GAZ</t>
  </si>
  <si>
    <t>FACT PILES + LAIT</t>
  </si>
  <si>
    <t>FACT GANTS</t>
  </si>
  <si>
    <t>FACT CLAVIER NAK INFO</t>
  </si>
  <si>
    <t>ACHAT GANTS</t>
  </si>
  <si>
    <t>FACT GILLET N° 186/04/04/2012</t>
  </si>
  <si>
    <t>668</t>
  </si>
  <si>
    <t>FACT BATTERIE LAPTOP N° 715</t>
  </si>
  <si>
    <t>ACHAT LAMPE TORCHE</t>
  </si>
  <si>
    <t>FACT NAK INFO N° 019/04/2012</t>
  </si>
  <si>
    <t xml:space="preserve"> ACHAT PANTALON SUPERVISEURS</t>
  </si>
  <si>
    <t>ACHAT GANTS LATEX</t>
  </si>
  <si>
    <t>FACT CADENA</t>
  </si>
  <si>
    <t>690</t>
  </si>
  <si>
    <t>FRAIS COLLAGE ROUE</t>
  </si>
  <si>
    <t>757</t>
  </si>
  <si>
    <t>DROITS LICENCIEMENT ECONOMIQUE</t>
  </si>
  <si>
    <t>DROITS LICENCIEMENT</t>
  </si>
  <si>
    <t>PRIME DE PANIER</t>
  </si>
  <si>
    <t>PRIME DE TENUE</t>
  </si>
  <si>
    <t>INDEMNITE DE REPRES</t>
  </si>
  <si>
    <t>ACHAT CHEMISES BLANCHES</t>
  </si>
  <si>
    <t>691</t>
  </si>
  <si>
    <t>FACT UNIFORMR SSG N° 6734</t>
  </si>
  <si>
    <t>ACHAT UNIFORME SSG</t>
  </si>
  <si>
    <t>609</t>
  </si>
  <si>
    <t>FRAIS RAFFRAICHISSEMENT</t>
  </si>
  <si>
    <t>734</t>
  </si>
  <si>
    <t>FRAIS COLLATION FETE DU TRAVAIL</t>
  </si>
  <si>
    <t>742</t>
  </si>
  <si>
    <t>FRAIS REUNION DELEGUE</t>
  </si>
  <si>
    <t>SVT ETAT DE RAPP UBA  AU 30/04</t>
  </si>
  <si>
    <t>STAGIAIRE NSI</t>
  </si>
  <si>
    <t>602</t>
  </si>
  <si>
    <t>605</t>
  </si>
  <si>
    <t>REMUNERATION DONALD</t>
  </si>
  <si>
    <t>610</t>
  </si>
  <si>
    <t>611</t>
  </si>
  <si>
    <t>FRAIS RETARD VOL VK &amp; ET</t>
  </si>
  <si>
    <t>614</t>
  </si>
  <si>
    <t xml:space="preserve">FRAIS RETARD VOL VK </t>
  </si>
  <si>
    <t>625</t>
  </si>
  <si>
    <t>630</t>
  </si>
  <si>
    <t>638</t>
  </si>
  <si>
    <t>648</t>
  </si>
  <si>
    <t>FRAIS DE DEPLACEMENT NSI-DLA-NSI</t>
  </si>
  <si>
    <t>704</t>
  </si>
  <si>
    <t>709</t>
  </si>
  <si>
    <t>733</t>
  </si>
  <si>
    <t>747</t>
  </si>
  <si>
    <t>FRAIS TRANSPORT AGENTS DOUBLE VOLS</t>
  </si>
  <si>
    <t>SVT ETAT DE RAPP AU 30/04/12</t>
  </si>
  <si>
    <t xml:space="preserve">FRAIS TRANSPORT AGENT </t>
  </si>
  <si>
    <t>FRAIS FORMATION AGENTS</t>
  </si>
  <si>
    <t>FRAIS FORMATION DELEGUES</t>
  </si>
  <si>
    <t>FRAIS DE FORMATION DELEGUE</t>
  </si>
  <si>
    <t>FACT N° 001-0014174T</t>
  </si>
  <si>
    <t xml:space="preserve">FACT LXC N° 740076 LOYER JANV-MARS </t>
  </si>
  <si>
    <t xml:space="preserve"> FACT CARBURANT SPVRS</t>
  </si>
  <si>
    <t>FACT CARBURANT SPVRS</t>
  </si>
  <si>
    <t>FACT EAU</t>
  </si>
  <si>
    <t xml:space="preserve">FACT CARBURANT </t>
  </si>
  <si>
    <t>FACT AQUAVITA N° 12040469</t>
  </si>
  <si>
    <t>FACT SNEC N° 2012041</t>
  </si>
  <si>
    <t>FACT SONEL N° 247058498</t>
  </si>
  <si>
    <t>FACT NAK INFO N° 023/04/2012</t>
  </si>
  <si>
    <t>FACT LXC N° 740075</t>
  </si>
  <si>
    <t>FACT CAMTEL N° 11733336/05-2012</t>
  </si>
  <si>
    <t>FACT ORANGE N° 635500 9</t>
  </si>
  <si>
    <t>FRAIS TELEPHONE SVPS</t>
  </si>
  <si>
    <t>FACT  MTN N° FINV-00188520-52</t>
  </si>
  <si>
    <t>FACT CONSOMMATION  CREOLINK</t>
  </si>
  <si>
    <t>727</t>
  </si>
  <si>
    <t>BACKUP INTERNET AVRIL</t>
  </si>
  <si>
    <t>FACT HTT N° 23712000741</t>
  </si>
  <si>
    <t>FACT HTT N° 23712000888</t>
  </si>
  <si>
    <t>BILLET D'AVION ELAME</t>
  </si>
  <si>
    <t>FACT N° 437735</t>
  </si>
  <si>
    <t>LOYER AVRIL</t>
  </si>
  <si>
    <t>PERDIEM DINN DU 24/03 AU 04/04</t>
  </si>
  <si>
    <t>FRAIS VISA D'ENTREE SSG</t>
  </si>
  <si>
    <t>PERDIEM ELEME DU 07/04 AU 07/05</t>
  </si>
  <si>
    <t>FRAIS VISA SORTIE SSG</t>
  </si>
  <si>
    <t>PERDIEM ELESSA DU 14/04 AU 14/05</t>
  </si>
  <si>
    <t>AVANCE PERDIEM ELESSA</t>
  </si>
  <si>
    <t>669</t>
  </si>
  <si>
    <t>AVANCE PERDIEM SSG</t>
  </si>
  <si>
    <t>FRAIS ACCESSOIRES TITRE DE SEJOUR</t>
  </si>
  <si>
    <t>FRAIS CARTE DE SEJOUR GEORGES</t>
  </si>
  <si>
    <t>FRAIS VISA ALAIN</t>
  </si>
  <si>
    <t>FRAIS TITRE DE SEJOUR ELESSA</t>
  </si>
  <si>
    <t>PERDIEM ALONGA DU 16 AU 29/04</t>
  </si>
  <si>
    <t xml:space="preserve"> FACT RESTO</t>
  </si>
  <si>
    <t>FRAIS EXPEDITION PLI</t>
  </si>
  <si>
    <t>617</t>
  </si>
  <si>
    <t>FRAIS TRANSPORT COFFRE</t>
  </si>
  <si>
    <t>629</t>
  </si>
  <si>
    <t>FACT ENCRE N° 002</t>
  </si>
  <si>
    <t>FRAIS TRANSPORT MATERIEL</t>
  </si>
  <si>
    <t>FRAIS PHOTOCOPIES</t>
  </si>
  <si>
    <t>FACT ENCRE N° DT001279</t>
  </si>
  <si>
    <t>FACT ENCRE N° 1216</t>
  </si>
  <si>
    <t>FRAIS IMAGE TELE</t>
  </si>
  <si>
    <t>FACT PAPIER N° 1223</t>
  </si>
  <si>
    <t>FRAIS GARDE AVION AF</t>
  </si>
  <si>
    <t>FACT FOURNITURES</t>
  </si>
  <si>
    <t>AVANCE SUR FACT N° 001/dzp/15/11</t>
  </si>
  <si>
    <t>FRAIS INTALLATION INTERNET</t>
  </si>
  <si>
    <t>FACT N° 5312</t>
  </si>
  <si>
    <t>FACT N° 44218</t>
  </si>
  <si>
    <t>701</t>
  </si>
  <si>
    <t>FRAIS EXPEDITION COLIS SSG</t>
  </si>
  <si>
    <t>FRAIS SALON VIP ADC</t>
  </si>
  <si>
    <t>FACT N° 4767</t>
  </si>
  <si>
    <t>LOCATION PROJECTEUR</t>
  </si>
  <si>
    <t>FACT PAPIER N° 5307</t>
  </si>
  <si>
    <t>714</t>
  </si>
  <si>
    <t>FACT ENCRE N° 1273</t>
  </si>
  <si>
    <t>FACT KIOSQUE N° 20</t>
  </si>
  <si>
    <t>FRAIS BLANCHISSERIE SUPERVISEUR</t>
  </si>
  <si>
    <t>FACT G4S N° FA043000</t>
  </si>
  <si>
    <t>FACT G4S N° FA043001</t>
  </si>
  <si>
    <t>FRAIS TRANSPORT FOX</t>
  </si>
  <si>
    <t>FACT  PANTHERE N° FCT 491</t>
  </si>
  <si>
    <t>FACT ATM N° 120402</t>
  </si>
  <si>
    <t>FACT N° 15/12</t>
  </si>
  <si>
    <t>COMPLEMENT ASSURANCE</t>
  </si>
  <si>
    <t>ACHAT TIMBRES</t>
  </si>
  <si>
    <t>PEAGE</t>
  </si>
  <si>
    <t>FRAIS REPARATION TOITURE</t>
  </si>
  <si>
    <t>FACT ALBERT DECOR N° 28B/2012</t>
  </si>
  <si>
    <t>FACT ALBERT DECOR N° 28D/2012</t>
  </si>
  <si>
    <t>FACT NGUEDONG N° 0122/12</t>
  </si>
  <si>
    <t>FRAIS CERTFICATION CHEQ</t>
  </si>
  <si>
    <t>INVOICE  SN N° 1204092</t>
  </si>
  <si>
    <t>INVOICE CL SAA N° 1204088</t>
  </si>
  <si>
    <t>INVOICE ET  N° 1204093</t>
  </si>
  <si>
    <t>CREDIT NOTE ET N° 1204081</t>
  </si>
  <si>
    <t>CREDIT NOTE ET N° 1204082</t>
  </si>
  <si>
    <t>INVOICE VK  N° 1204085</t>
  </si>
  <si>
    <t>INVOICE LH N° 1204086</t>
  </si>
  <si>
    <t>INVOICE IB N° 1204083</t>
  </si>
  <si>
    <t>INVOICE IB N° 1204084</t>
  </si>
  <si>
    <t>INVOICE AF N° 1204087</t>
  </si>
  <si>
    <t>INVOICE UX N° 1204089</t>
  </si>
  <si>
    <t>INVOICE  ET N° 1204091</t>
  </si>
  <si>
    <t>INVOICE KQ N° 1204090</t>
  </si>
  <si>
    <t>INVOICE JETEX N° 1204001</t>
  </si>
  <si>
    <t>INVOICE  NESTLE N° SEA1204002</t>
  </si>
  <si>
    <t>INVOICE NESTLE  N° SEA1204004</t>
  </si>
  <si>
    <t>INVOICE  MH  N° SEA1204003</t>
  </si>
  <si>
    <t>INVOICE  GIE ODER  N° SEA1204005</t>
  </si>
  <si>
    <t>INVOICE  N° 1204006</t>
  </si>
  <si>
    <t>INVOICE  JETEX N° SEA1204007</t>
  </si>
  <si>
    <t>INVOICE  N° SEA1204007</t>
  </si>
  <si>
    <t>INVOICE JETEX N° 1204008</t>
  </si>
  <si>
    <t>INVOICE N° 1204087</t>
  </si>
  <si>
    <t>CLGIE</t>
  </si>
  <si>
    <t>INVOICE   N° SEA1204005</t>
  </si>
  <si>
    <t>INVOICE   N° SEA1204003</t>
  </si>
  <si>
    <t>INVOICE  N° SEA1204002</t>
  </si>
  <si>
    <t>INVOICE  N° SEA1204004</t>
  </si>
  <si>
    <t>JBCM</t>
  </si>
  <si>
    <t>INVOICE  N° 1204093</t>
  </si>
  <si>
    <t>INVOICE  N° 1204091</t>
  </si>
  <si>
    <t>INVOICE N° 1204083</t>
  </si>
  <si>
    <t>INVOICE N° 1204001</t>
  </si>
  <si>
    <t>INVOICE N° 1204008</t>
  </si>
  <si>
    <t>INVOICE N° 1204090</t>
  </si>
  <si>
    <t>INVOICE N° 1204086</t>
  </si>
  <si>
    <t>INVOICE CL  N° 1204088</t>
  </si>
  <si>
    <t>INVOICE  N° 1204092</t>
  </si>
  <si>
    <t>INVOICE N° 1204089</t>
  </si>
  <si>
    <t>INVOICE   N° 1204085</t>
  </si>
  <si>
    <t>RGLT FACT AVRIL-JUIN</t>
  </si>
  <si>
    <t>728</t>
  </si>
  <si>
    <t>FACT  N° 247058498</t>
  </si>
  <si>
    <t>RGLT FACT MARS 2012</t>
  </si>
  <si>
    <t>FACT  N° 28B/2012</t>
  </si>
  <si>
    <t>FACT N° 28D/2012</t>
  </si>
  <si>
    <t>FACT  N° 12040469</t>
  </si>
  <si>
    <t>AVANCE / HONORAIRE</t>
  </si>
  <si>
    <t>P/REGUL COMPTE</t>
  </si>
  <si>
    <t>RGLT   N° 11431582</t>
  </si>
  <si>
    <t>AVANCE RGLT FACT</t>
  </si>
  <si>
    <t>FACT LOYER AVRIL</t>
  </si>
  <si>
    <t>FACT  N° FA043000</t>
  </si>
  <si>
    <t>FACT  N° FA043001</t>
  </si>
  <si>
    <t>RGLT FACT JANV  2012</t>
  </si>
  <si>
    <t>RGLT FACT  MARS</t>
  </si>
  <si>
    <t>FACT N° 23712000741</t>
  </si>
  <si>
    <t>FACT  N° 23712000888</t>
  </si>
  <si>
    <t>FACT  N° 20</t>
  </si>
  <si>
    <t>FACT N° 740075</t>
  </si>
  <si>
    <t xml:space="preserve">FACT  N° 740076 LOYER JANV-MARS </t>
  </si>
  <si>
    <t>FACT N° FINV-00188520-52</t>
  </si>
  <si>
    <t>719</t>
  </si>
  <si>
    <t>FACTN° 0122/12</t>
  </si>
  <si>
    <t>FACT  N° 635500 9</t>
  </si>
  <si>
    <t>RGLT FACT N° 604136 9</t>
  </si>
  <si>
    <t>RGLT FACT N° 111</t>
  </si>
  <si>
    <t>FACT  N° FCT 491</t>
  </si>
  <si>
    <t>FACT N° 2012041</t>
  </si>
  <si>
    <t/>
  </si>
  <si>
    <t>Grand Livre des charges Exercice N-1</t>
  </si>
  <si>
    <t>Grand Livre des produits Exercice N-1</t>
  </si>
  <si>
    <t>Grand Livre des clients Exercice N-1</t>
  </si>
  <si>
    <t>Grand Livre des fournisseurs Exercice N-1</t>
  </si>
  <si>
    <t>Budget des charges</t>
  </si>
  <si>
    <t>Budget des produits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</si>
  <si>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</si>
  <si>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</si>
  <si>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</si>
  <si>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</si>
  <si>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</si>
  <si>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</si>
  <si>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</si>
  <si>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</si>
  <si>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</si>
  <si>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</si>
  <si>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</si>
  <si>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</si>
  <si>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CREDIT NOTE CL IB N°1106104</t>
  </si>
  <si>
    <t>477</t>
  </si>
  <si>
    <t>DOT AMORT MAT INFO</t>
  </si>
  <si>
    <t>DOT AMORT MAT EQUIPEMENT</t>
  </si>
  <si>
    <t>DOT AMORT MAT BUREAU</t>
  </si>
  <si>
    <t>DOT AMORT MOB DE BUREAU</t>
  </si>
  <si>
    <t>DOT AMORT MAT TRANSPORT</t>
  </si>
  <si>
    <t>DOT AMORT AMENAGEMENT ET INST</t>
  </si>
  <si>
    <t>DOT AMORT MAT TRANSP MALABO</t>
  </si>
  <si>
    <t>budget</t>
  </si>
  <si>
    <t>NO</t>
  </si>
  <si>
    <t>Actual_charge1</t>
  </si>
  <si>
    <t>Actual_produit1</t>
  </si>
  <si>
    <t>Actual_client1</t>
  </si>
  <si>
    <t>Actual_frss1</t>
  </si>
  <si>
    <t>Actual_frss2</t>
  </si>
  <si>
    <t>Actual_client2</t>
  </si>
  <si>
    <t>Actual_produit2</t>
  </si>
  <si>
    <t>Actual_charge2</t>
  </si>
  <si>
    <t>Actual_frss3</t>
  </si>
  <si>
    <t>Actual_client3</t>
  </si>
  <si>
    <t>Actual_produit3</t>
  </si>
  <si>
    <t>Actual_charge3</t>
  </si>
  <si>
    <t>Actual_frss4</t>
  </si>
  <si>
    <t>Actual_client4</t>
  </si>
  <si>
    <t>Actual_produit4</t>
  </si>
  <si>
    <t>Actual_charge4</t>
  </si>
  <si>
    <t>Actual_frss5</t>
  </si>
  <si>
    <t>Actual_client5</t>
  </si>
  <si>
    <t>Actual_produit5</t>
  </si>
  <si>
    <t>Actual_charge6</t>
  </si>
  <si>
    <t>Actual_charge5</t>
  </si>
  <si>
    <t>Actual_frss6</t>
  </si>
  <si>
    <t>Actual_client6</t>
  </si>
  <si>
    <t>Actual_produit6</t>
  </si>
  <si>
    <t>Actual_frss7</t>
  </si>
  <si>
    <t>Actual_client7</t>
  </si>
  <si>
    <t>Actual_produit7</t>
  </si>
  <si>
    <t>Actual_charge7</t>
  </si>
  <si>
    <t>Actual_frss8</t>
  </si>
  <si>
    <t>Actual_client8</t>
  </si>
  <si>
    <t>Actual_produit8</t>
  </si>
  <si>
    <t>Actual_charge8</t>
  </si>
  <si>
    <t>Actual_frss9</t>
  </si>
  <si>
    <t>Actual_client9</t>
  </si>
  <si>
    <t>Actual_produit9</t>
  </si>
  <si>
    <t>Actual_charge9</t>
  </si>
  <si>
    <t>Actual_frss10</t>
  </si>
  <si>
    <t>Actual_client10</t>
  </si>
  <si>
    <t>Actual_produit10</t>
  </si>
  <si>
    <t>Actual_charge10</t>
  </si>
  <si>
    <t>Actual_frss11</t>
  </si>
  <si>
    <t>Actual_client11</t>
  </si>
  <si>
    <t>Actual_produit11</t>
  </si>
  <si>
    <t>Actual_charge11</t>
  </si>
  <si>
    <t>Actual_frss12</t>
  </si>
  <si>
    <t>Actual_client12</t>
  </si>
  <si>
    <t>Actual_produit12</t>
  </si>
  <si>
    <t>Actual_charge12</t>
  </si>
  <si>
    <t>FRAIS TRAIT VOL IMAGE</t>
  </si>
  <si>
    <t>FRAIS TRAIT VOL CONTINENTAL</t>
  </si>
  <si>
    <t xml:space="preserve"> FRAIS TRAIT VOL DRF</t>
  </si>
  <si>
    <t>FACT MODEM</t>
  </si>
  <si>
    <t>ACHAT PANTALON AGENTS</t>
  </si>
  <si>
    <t>ACHAT AMPOULE</t>
  </si>
  <si>
    <t>FACT CABLE N° 3398</t>
  </si>
  <si>
    <t>ACHAT GANTS ET AMPOULES</t>
  </si>
  <si>
    <t>ACHAT GAZ</t>
  </si>
  <si>
    <t>FACT REPARATION AMORTISSEUR</t>
  </si>
  <si>
    <t>921</t>
  </si>
  <si>
    <t>REPARATIONS VEHUCILE</t>
  </si>
  <si>
    <t>881</t>
  </si>
  <si>
    <t>INDEMNITE LICENCEMENT ECO</t>
  </si>
  <si>
    <t>INDEMNITE DE LICENCIEMENT ECO</t>
  </si>
  <si>
    <t>PRIME DE RESP</t>
  </si>
  <si>
    <t>PENSION VIELLESSE PATRONALE</t>
  </si>
  <si>
    <t>FACT BADGES N° FAS82663</t>
  </si>
  <si>
    <t>FRAIS LOCATION CHAISES</t>
  </si>
  <si>
    <t>COLLATION VOL VK RETARDE</t>
  </si>
  <si>
    <t>FRAIS TRANSPORT SVPS</t>
  </si>
  <si>
    <t>FRAIS RETARD VOL SAA</t>
  </si>
  <si>
    <t xml:space="preserve"> FRAIS RETARD VOL SAA</t>
  </si>
  <si>
    <t>791</t>
  </si>
  <si>
    <t>SALAIRE DONAL AVRIL</t>
  </si>
  <si>
    <t>804</t>
  </si>
  <si>
    <t>FRAIS RETRAD VOL</t>
  </si>
  <si>
    <t>813</t>
  </si>
  <si>
    <t>814</t>
  </si>
  <si>
    <t>815</t>
  </si>
  <si>
    <t>827</t>
  </si>
  <si>
    <t>840</t>
  </si>
  <si>
    <t>844</t>
  </si>
  <si>
    <t>847</t>
  </si>
  <si>
    <t>861</t>
  </si>
  <si>
    <t>873</t>
  </si>
  <si>
    <t>874</t>
  </si>
  <si>
    <t>875</t>
  </si>
  <si>
    <t>876</t>
  </si>
  <si>
    <t>877</t>
  </si>
  <si>
    <t>878</t>
  </si>
  <si>
    <t>882</t>
  </si>
  <si>
    <t>898</t>
  </si>
  <si>
    <t>901</t>
  </si>
  <si>
    <t>910</t>
  </si>
  <si>
    <t>926</t>
  </si>
  <si>
    <t>SVT ETAT DE RAPP AU 31/05/12</t>
  </si>
  <si>
    <t>930</t>
  </si>
  <si>
    <t>LOYER JANV 12- OCT 12</t>
  </si>
  <si>
    <t>879</t>
  </si>
  <si>
    <t>FACT AQUAVITA N° 12050497</t>
  </si>
  <si>
    <t>FACT SNEC N° 2012051</t>
  </si>
  <si>
    <t>FACT SONEL N° 251525108</t>
  </si>
  <si>
    <t>FACT CAMTEL N° 11784316</t>
  </si>
  <si>
    <t>FACT CAMTEL N° 11920833/06-2012</t>
  </si>
  <si>
    <t>FACT CAMTEL N° 11973350/06-2012</t>
  </si>
  <si>
    <t>FACT  ORANGE N° 0000703743 9</t>
  </si>
  <si>
    <t>FRAIS TELEPHONE LAURENT</t>
  </si>
  <si>
    <t xml:space="preserve"> FRAIS TELEPHONE SVPS</t>
  </si>
  <si>
    <t>FACT MTN  N° FIN-00210492-12</t>
  </si>
  <si>
    <t>789</t>
  </si>
  <si>
    <t>FACT BACK UP</t>
  </si>
  <si>
    <t>FACT BACK UP ETHIOPIAN</t>
  </si>
  <si>
    <t xml:space="preserve">FACT BACK UP </t>
  </si>
  <si>
    <t>FACT HTT N° 23712001113</t>
  </si>
  <si>
    <t>FACT HTT N° 23712001063</t>
  </si>
  <si>
    <t>FACT HTT N° 23712001062</t>
  </si>
  <si>
    <t>BILLET D'AVION JOSH</t>
  </si>
  <si>
    <t>FACT LOYER MAI</t>
  </si>
  <si>
    <t>PERDIEM ALAIN</t>
  </si>
  <si>
    <t>AVANCE PERDIEM LAURENT</t>
  </si>
  <si>
    <t>PERDIEMS GEORGES</t>
  </si>
  <si>
    <t>PERDIEM LAURENT</t>
  </si>
  <si>
    <t>853</t>
  </si>
  <si>
    <t>FRAIS DEPLACEMENT LUCIEN A MFOU</t>
  </si>
  <si>
    <t>AVANCE/PERDIEM TIMOTHEE</t>
  </si>
  <si>
    <t>PERDIEMS TIMOTHEE</t>
  </si>
  <si>
    <t>FRAIS PASSPORT STEPHANE</t>
  </si>
  <si>
    <t>FRAIS EXPEDITIONS</t>
  </si>
  <si>
    <t>FACT PAPIER  N° 3080</t>
  </si>
  <si>
    <t>FACT ENCRE N° DT001295</t>
  </si>
  <si>
    <t>SOLDE FACT IMPRESSION GILET</t>
  </si>
  <si>
    <t>FACT ENCRE N° 1282</t>
  </si>
  <si>
    <t>FACT A-Z COMPUTER</t>
  </si>
  <si>
    <t>FRAIS INSTALLATION ENCRE</t>
  </si>
  <si>
    <t>ACHAT ENVELOPPE</t>
  </si>
  <si>
    <t>FACT PAPIER N° 2630</t>
  </si>
  <si>
    <t>PRODUIT DE NETTOYAGE</t>
  </si>
  <si>
    <t>FACT N° 4805</t>
  </si>
  <si>
    <t>FRAIS DE DEMENAGEMENT GERARD</t>
  </si>
  <si>
    <t>FRAIS MENAGE BUREAU</t>
  </si>
  <si>
    <t>FRAIS EXPEDITION PLI ZURICH</t>
  </si>
  <si>
    <t xml:space="preserve"> FACT ENCRE N° 3151</t>
  </si>
  <si>
    <t>FRAIS CABLE TV</t>
  </si>
  <si>
    <t>FACT FOURNITURES DE BUREAU</t>
  </si>
  <si>
    <t>FACT RAME N° 4454</t>
  </si>
  <si>
    <t>FACT PAPIER N° 3175</t>
  </si>
  <si>
    <t>884</t>
  </si>
  <si>
    <t>FRAIS RECUPERATION CLE</t>
  </si>
  <si>
    <t>FACT ENCRE PHOTOCOPIEUSE</t>
  </si>
  <si>
    <t>FACT ENCREUR ET PILES</t>
  </si>
  <si>
    <t>FRAIS DE DEMENAGEMENT NSI-DLA</t>
  </si>
  <si>
    <t>919</t>
  </si>
  <si>
    <t>FRAIS CONFECTION CARTE DE VISITE</t>
  </si>
  <si>
    <t>FACT ENCRE N° 1367</t>
  </si>
  <si>
    <t>FACT KIOSQUE N° 12</t>
  </si>
  <si>
    <t>FACT G4S N° FA043734</t>
  </si>
  <si>
    <t>FACT  G4S N° FA043735</t>
  </si>
  <si>
    <t xml:space="preserve">FACT ATM N° </t>
  </si>
  <si>
    <t>HONORAIRE AVOCAT SSG</t>
  </si>
  <si>
    <t>FRAIS  HONORAIRES ARISTOTE</t>
  </si>
  <si>
    <t xml:space="preserve">FACT HONORAIRES </t>
  </si>
  <si>
    <t>FACT N° 29B/2012</t>
  </si>
  <si>
    <t>FACT N° 29D/2012</t>
  </si>
  <si>
    <t>FACT NGUEDONG N° 0156/12</t>
  </si>
  <si>
    <t>FRAIS CERTIFICA TION CHEQ</t>
  </si>
  <si>
    <t>FRAIS BANCAIRES</t>
  </si>
  <si>
    <t>INVOICE SN BRUSSELS N° 1205103</t>
  </si>
  <si>
    <t>INVOICE ETHIOPIAN N° 1205104</t>
  </si>
  <si>
    <t>CREDIT NOTE  ETHIOPIAN N° 1205105</t>
  </si>
  <si>
    <t>INVOICE  HANGESA N° 1205095</t>
  </si>
  <si>
    <t>INVOICE AIR FRANCE  N° 1205098</t>
  </si>
  <si>
    <t>INVOICE ETHIOPIAN  N° 1205102</t>
  </si>
  <si>
    <t>INVOICE VIAJES GUINEA N° 1205100</t>
  </si>
  <si>
    <t>INVOICE LUFTHANSA N° 1205100</t>
  </si>
  <si>
    <t>INVOICE SAA  N° 1205099</t>
  </si>
  <si>
    <t>INVOICE  KQ N° 1205101</t>
  </si>
  <si>
    <t>INVOICE   VK N° 1205096</t>
  </si>
  <si>
    <t>INVOIVE CL IMAGE AIR N° SEA1205001</t>
  </si>
  <si>
    <t>INVOIVE  JETEX N° SEA1205002</t>
  </si>
  <si>
    <t>INVOIVE  CL CONT N° SEA1205003</t>
  </si>
  <si>
    <t>INVOIVE CL MH N° SEA1205005</t>
  </si>
  <si>
    <t>INVOIVE  JETEX N° SEA1205004</t>
  </si>
  <si>
    <t>INVOIVE   CL DRF N° SEA1205006</t>
  </si>
  <si>
    <t>INVOICE  N° 1205098</t>
  </si>
  <si>
    <t>INVOIVE  N° SEA1205003</t>
  </si>
  <si>
    <t>CLDRF</t>
  </si>
  <si>
    <t>INVOIVE   N° SEA1205006</t>
  </si>
  <si>
    <t>CLIMAGE</t>
  </si>
  <si>
    <t>INVOIVE N° SEA1205001</t>
  </si>
  <si>
    <t>INVOIVE N° SEA1205005</t>
  </si>
  <si>
    <t>RGLT FACT SVT CHEQ N° 0504748</t>
  </si>
  <si>
    <t>INVOICE N° 1205104</t>
  </si>
  <si>
    <t>INVOICE  N° 1205102</t>
  </si>
  <si>
    <t>CREDIT NOTE N° 1205105</t>
  </si>
  <si>
    <t>INVOICE  N° 1205095</t>
  </si>
  <si>
    <t>INVOICE  N° 1205094</t>
  </si>
  <si>
    <t>INVOIVE  N° SEA1205002</t>
  </si>
  <si>
    <t>INVOIVE N° SEA1205004</t>
  </si>
  <si>
    <t>INVOICE  N° 1205101</t>
  </si>
  <si>
    <t>INVOICE N° 1205100</t>
  </si>
  <si>
    <t>INVOICE N° 1205099</t>
  </si>
  <si>
    <t>INVOICE  N° 1205103</t>
  </si>
  <si>
    <t>INVOICE   N° 1205096</t>
  </si>
  <si>
    <t>892</t>
  </si>
  <si>
    <t>RGLT FACT N° 247058498</t>
  </si>
  <si>
    <t>FACT  N° 251525108</t>
  </si>
  <si>
    <t>895</t>
  </si>
  <si>
    <t>FACT N° 12050497</t>
  </si>
  <si>
    <t>EMRUNT REMBOURSABLE ERNEST</t>
  </si>
  <si>
    <t>RGLT FACT N° 11554892/04-2012</t>
  </si>
  <si>
    <t>RGLT FACT N° 11601186 ET 11594347</t>
  </si>
  <si>
    <t>RGLT FACT N° 11733336</t>
  </si>
  <si>
    <t>FACT N° 11920833/06-2012</t>
  </si>
  <si>
    <t>FACT  N° 11973350/06-2012</t>
  </si>
  <si>
    <t>AVANCE SUR LOYER</t>
  </si>
  <si>
    <t>RGLT 6 MOIS LOYER</t>
  </si>
  <si>
    <t>LOYER JANV 12- OCTO 12</t>
  </si>
  <si>
    <t>FACT  N° FA043734</t>
  </si>
  <si>
    <t>FACT  N° FA043735</t>
  </si>
  <si>
    <t>846</t>
  </si>
  <si>
    <t>851</t>
  </si>
  <si>
    <t>FACT  N° 23712001113</t>
  </si>
  <si>
    <t>FACT  N° 23712001063</t>
  </si>
  <si>
    <t>FACT  N° 23712001062</t>
  </si>
  <si>
    <t>802</t>
  </si>
  <si>
    <t>FACT  N° 12</t>
  </si>
  <si>
    <t>FACT  N° FIN-00210492-12</t>
  </si>
  <si>
    <t>RGLT FACT   AVRIL</t>
  </si>
  <si>
    <t>FACT  N° 0156/12</t>
  </si>
  <si>
    <t>FACT  N° 0000703743 9</t>
  </si>
  <si>
    <t>FACT GANTS N° 6958</t>
  </si>
  <si>
    <t>FACT CLE USB</t>
  </si>
  <si>
    <t>PREVISION GANTS</t>
  </si>
  <si>
    <t>PREVISION  FRAIS CABLAGE</t>
  </si>
  <si>
    <t>FACT CISEAUX</t>
  </si>
  <si>
    <t>FACT CHARGEUR TEL</t>
  </si>
  <si>
    <t>FACT PILES N° 445</t>
  </si>
  <si>
    <t>FACT AMPOULES N° 2435</t>
  </si>
  <si>
    <t>FACT AMPOULES</t>
  </si>
  <si>
    <t>ACHAT PARAPLUIE</t>
  </si>
  <si>
    <t>FACT PILES</t>
  </si>
  <si>
    <t>1102</t>
  </si>
  <si>
    <t>FRAIS RAFRAICHISSEMENT AGENTS SUR V</t>
  </si>
  <si>
    <t>SALAIRE DONAL MAI</t>
  </si>
  <si>
    <t>FRAIS DE TRANSPORT NDOH DLA-NSI-DLA</t>
  </si>
  <si>
    <t>981</t>
  </si>
  <si>
    <t>FRAIS TRAIT VOL ETHIOPIAN</t>
  </si>
  <si>
    <t>FRAIS RETARD VOLVK</t>
  </si>
  <si>
    <t>994</t>
  </si>
  <si>
    <t>998</t>
  </si>
  <si>
    <t>1023</t>
  </si>
  <si>
    <t>1025</t>
  </si>
  <si>
    <t>1029</t>
  </si>
  <si>
    <t>1034</t>
  </si>
  <si>
    <t>1035</t>
  </si>
  <si>
    <t>1036</t>
  </si>
  <si>
    <t>1039</t>
  </si>
  <si>
    <t xml:space="preserve"> FRAIS RETARD VOL  KQ ET VK</t>
  </si>
  <si>
    <t>1042</t>
  </si>
  <si>
    <t xml:space="preserve"> FRAIS RETARD VOL  KQ </t>
  </si>
  <si>
    <t xml:space="preserve">  FRAIS RETARD VOL  </t>
  </si>
  <si>
    <t xml:space="preserve">  FRAIS RETARD VOL  KQ </t>
  </si>
  <si>
    <t xml:space="preserve">  FRAIS RETARD VOL  KQ  ET VK</t>
  </si>
  <si>
    <t xml:space="preserve"> FRAIS RETARD VOL  KQ  </t>
  </si>
  <si>
    <t>1049</t>
  </si>
  <si>
    <t>FRAIS RETARD VOL  SAA</t>
  </si>
  <si>
    <t xml:space="preserve"> FRAIS RETARD VOL  </t>
  </si>
  <si>
    <t>FRAIS RETARD VOL  KQ</t>
  </si>
  <si>
    <t>1057</t>
  </si>
  <si>
    <t xml:space="preserve"> FRAIS RETARD VOL  VK &amp;ET</t>
  </si>
  <si>
    <t>1058</t>
  </si>
  <si>
    <t>1062</t>
  </si>
  <si>
    <t>1100</t>
  </si>
  <si>
    <t>ETAT DE RAPP AU 30/06</t>
  </si>
  <si>
    <t>SVT ETAT DE RAPPR AU 30/06</t>
  </si>
  <si>
    <t>PREVISION  FRAIS TRANSPORT AGENTS</t>
  </si>
  <si>
    <t>1024</t>
  </si>
  <si>
    <t>1092</t>
  </si>
  <si>
    <t>PREVISION CARBURANT</t>
  </si>
  <si>
    <t>FRAIS REPARATION TELE</t>
  </si>
  <si>
    <t>FACT ORANGE N° 729005</t>
  </si>
  <si>
    <t>PREVISION  FRAIS TELEPHONE</t>
  </si>
  <si>
    <t>FACT MTN N° FINV-00271945-12</t>
  </si>
  <si>
    <t>BACK UP</t>
  </si>
  <si>
    <t>FACT HOTEL HILTON N° 441929</t>
  </si>
  <si>
    <t>FACT LOYER JUIN</t>
  </si>
  <si>
    <t>1018</t>
  </si>
  <si>
    <t>FRAIS DE DEPLACEMENT LUCIEN</t>
  </si>
  <si>
    <t>FRAIS DOSSIER AGREMENT</t>
  </si>
  <si>
    <t>1081</t>
  </si>
  <si>
    <t>FRAIS PERMIS GEORGES</t>
  </si>
  <si>
    <t>1103</t>
  </si>
  <si>
    <t>FRAIS VISAS GERARD + ADOLPHE SSG</t>
  </si>
  <si>
    <t>PREVISION  FRAIS PERDIEM</t>
  </si>
  <si>
    <t>1078</t>
  </si>
  <si>
    <t>DONS POUR DEUIL A ABELA</t>
  </si>
  <si>
    <t>FACT N° 18540</t>
  </si>
  <si>
    <t>PAPIER HYGIENIQUE+ DIVERS</t>
  </si>
  <si>
    <t>FACT ENCRE N° 1398</t>
  </si>
  <si>
    <t>FRAIS GARDE AVION</t>
  </si>
  <si>
    <t>951</t>
  </si>
  <si>
    <t>FRAIS GARDE AVION KQ</t>
  </si>
  <si>
    <t>FACT PAPIER N° 3205</t>
  </si>
  <si>
    <t>966</t>
  </si>
  <si>
    <t>FACT N° 7735</t>
  </si>
  <si>
    <t>997</t>
  </si>
  <si>
    <t>FACT ENCRE N° 92 ET 2581</t>
  </si>
  <si>
    <t>FACT AGRAPHE</t>
  </si>
  <si>
    <t>ACHAT JOURNAL</t>
  </si>
  <si>
    <t>FACT NAK INFO N° 017/06/2012</t>
  </si>
  <si>
    <t>FRAIS DEPANNAGE ADSL</t>
  </si>
  <si>
    <t>FRAIS REPARATION ROBINET</t>
  </si>
  <si>
    <t>FACT PRODUIT NETTOYAGE</t>
  </si>
  <si>
    <t>1105</t>
  </si>
  <si>
    <t>FACT ENCRE N° 103 ET 3253</t>
  </si>
  <si>
    <t>FACT PHOTOCOPIES N° 10593</t>
  </si>
  <si>
    <t>PREVISION  FRAIS MENAGE</t>
  </si>
  <si>
    <t>FACT  G4S N° FA044337</t>
  </si>
  <si>
    <t>FACT  G4S N° FA044338</t>
  </si>
  <si>
    <t>FACT PRESTATION JUIN</t>
  </si>
  <si>
    <t>FACT ATM N°</t>
  </si>
  <si>
    <t>FACT HONORAIRES</t>
  </si>
  <si>
    <t>FACT ALBERT N° 30D/2012</t>
  </si>
  <si>
    <t>FACT  ALBERT N° 30D/2012</t>
  </si>
  <si>
    <t>FACTNGUEDONG  N° 0185/12</t>
  </si>
  <si>
    <t>SVT ETAT DE RAPP AU 30/06</t>
  </si>
  <si>
    <t>INVOICE  SN N° 1206116</t>
  </si>
  <si>
    <t>INVOICE  ETHIOPIAN N° 1206115</t>
  </si>
  <si>
    <t>CREDIT NOTE ETHIOPIAN N° 1206106</t>
  </si>
  <si>
    <t>INVOICE LUFTHANSA N° 1206110</t>
  </si>
  <si>
    <t>INVOICE UX  N° 1206110</t>
  </si>
  <si>
    <t>INVOICE   IB N° 1206107</t>
  </si>
  <si>
    <t>INVOICE   IB N° 1206108</t>
  </si>
  <si>
    <t>INVOICE   AF N° 1206111</t>
  </si>
  <si>
    <t>INVOICE  ET N° 1206111</t>
  </si>
  <si>
    <t>INVOICE N° SEA 1206001</t>
  </si>
  <si>
    <t>INVOICE N° SEA 1206002</t>
  </si>
  <si>
    <t>INVOICE N° SEA 1206004</t>
  </si>
  <si>
    <t>INVOICE N° 1206007</t>
  </si>
  <si>
    <t>INVOICE N° SEA 1206006</t>
  </si>
  <si>
    <t>INVOICE N° SEA 1206009</t>
  </si>
  <si>
    <t>INVOICE N°</t>
  </si>
  <si>
    <t>INVOICE   N° 1206111</t>
  </si>
  <si>
    <t>RGLT FACT N° SEA1204082 &amp; 1204004</t>
  </si>
  <si>
    <t>CREDIT NOTE N° 1206106</t>
  </si>
  <si>
    <t>INVOICE  N° 1206115</t>
  </si>
  <si>
    <t>INVOICE  N° 1206111</t>
  </si>
  <si>
    <t>INVOICE   N° 1206107</t>
  </si>
  <si>
    <t>INVOICE   N° 1206108</t>
  </si>
  <si>
    <t>INVOICE N° 1206114</t>
  </si>
  <si>
    <t>INVOICE N° 1206110</t>
  </si>
  <si>
    <t>INVOICE N° 1206112</t>
  </si>
  <si>
    <t>INVOICE  N° 1206116</t>
  </si>
  <si>
    <t>INVOICE   N° 1206110</t>
  </si>
  <si>
    <t>INVOICE   N° 1206109</t>
  </si>
  <si>
    <t>1101</t>
  </si>
  <si>
    <t>RGLT FACT N° 251525108</t>
  </si>
  <si>
    <t>RGLT HONORAIRES CABINET ARIOSTE</t>
  </si>
  <si>
    <t>FACT  N° 30D/2012</t>
  </si>
  <si>
    <t>TRANSPORT NDAMBI</t>
  </si>
  <si>
    <t>RGLT REPARATION VX</t>
  </si>
  <si>
    <t>FACT  N°</t>
  </si>
  <si>
    <t>973</t>
  </si>
  <si>
    <t>RGLT ACOMPTE SUR HONORAIRES</t>
  </si>
  <si>
    <t>ACOMPTE / HONORAIRE</t>
  </si>
  <si>
    <t>RGLT FACT N° 11920833 ET 11973350</t>
  </si>
  <si>
    <t>RGLT FACT N° 11450699</t>
  </si>
  <si>
    <t>RGLT FACT  MAI</t>
  </si>
  <si>
    <t>FACT  N° FINV-00271945-12</t>
  </si>
  <si>
    <t>RGLT FACT N° FINV-00210492-12</t>
  </si>
  <si>
    <t>FACT  N° 729005</t>
  </si>
  <si>
    <t>RGLT FACT N° 635500 9</t>
  </si>
  <si>
    <t>RGLT FACT  N° 111</t>
  </si>
  <si>
    <t>PlanComptable</t>
  </si>
  <si>
    <t>Passee_charge</t>
  </si>
  <si>
    <t>Passee_produit</t>
  </si>
  <si>
    <t>Passee_client</t>
  </si>
  <si>
    <t>Passee_frss</t>
  </si>
  <si>
    <t>Budget_charge</t>
  </si>
  <si>
    <t>Budget_produit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</si>
</sst>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,"/>
    <numFmt numFmtId="165" formatCode="0.0%"/>
    <numFmt numFmtId="166" formatCode="m/d/yyyy"/>
  </numFmts>
  <fonts count="18" x14ac:knownFonts="1">
    <font>
      <sz val="8"/>
      <color theme="1"/>
      <name val="Tahoma"/>
      <family val="2"/>
    </font>
    <font>
      <sz val="8"/>
      <color theme="1"/>
      <name val="Tahoma"/>
      <family val="2"/>
    </font>
    <font>
      <u/>
      <sz val="8"/>
      <color theme="1"/>
      <name val="Tahoma"/>
      <family val="2"/>
    </font>
    <font>
      <sz val="8"/>
      <color theme="1"/>
      <name val="Verdana"/>
      <family val="2"/>
    </font>
    <font>
      <u/>
      <sz val="8"/>
      <color theme="1"/>
      <name val="Verdana"/>
      <family val="2"/>
    </font>
    <font>
      <sz val="8"/>
      <color theme="1" tint="0.499984740745262"/>
      <name val="Verdana"/>
      <family val="2"/>
    </font>
    <font>
      <sz val="22"/>
      <color theme="1" tint="0.499984740745262"/>
      <name val="Verdana"/>
      <family val="2"/>
    </font>
    <font>
      <i/>
      <sz val="8"/>
      <color theme="1" tint="0.499984740745262"/>
      <name val="Verdana"/>
      <family val="2"/>
    </font>
    <font>
      <sz val="8"/>
      <color theme="0"/>
      <name val="Verdana"/>
      <family val="2"/>
    </font>
    <font>
      <sz val="9"/>
      <color theme="1"/>
      <name val="Verdana"/>
      <family val="2"/>
    </font>
    <font>
      <sz val="11"/>
      <color theme="1"/>
      <name val="Verdana"/>
      <family val="2"/>
    </font>
    <font>
      <sz val="12"/>
      <color theme="1"/>
      <name val="Verdana"/>
      <family val="2"/>
    </font>
    <font>
      <sz val="14"/>
      <color theme="1"/>
      <name val="Verdana"/>
      <family val="2"/>
    </font>
    <font>
      <sz val="14"/>
      <color theme="3" tint="-0.249977111117893"/>
      <name val="Verdana"/>
      <family val="2"/>
    </font>
    <font>
      <sz val="8"/>
      <color theme="0" tint="-4.9989318521683403E-2"/>
      <name val="Verdana"/>
      <family val="2"/>
    </font>
    <font>
      <sz val="8"/>
      <color theme="0" tint="-4.9989318521683403E-2"/>
      <name val="Tahoma"/>
      <family val="2"/>
    </font>
    <font>
      <sz val="9"/>
      <color theme="0"/>
      <name val="Verdana"/>
      <family val="2"/>
    </font>
    <font>
      <sz val="9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theme="3" tint="-0.2499465926084170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14" fontId="0" fillId="0" borderId="0" xfId="0" applyNumberFormat="1"/>
    <xf numFmtId="3" fontId="0" fillId="0" borderId="0" xfId="0" applyNumberFormat="1"/>
    <xf numFmtId="0" fontId="3" fillId="0" borderId="0" xfId="0" applyFont="1"/>
    <xf numFmtId="14" fontId="3" fillId="0" borderId="0" xfId="0" applyNumberFormat="1" applyFont="1"/>
    <xf numFmtId="3" fontId="3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1" applyFont="1"/>
    <xf numFmtId="0" fontId="2" fillId="0" borderId="0" xfId="0" applyFont="1"/>
    <xf numFmtId="0" fontId="0" fillId="0" borderId="1" xfId="0" applyBorder="1"/>
    <xf numFmtId="0" fontId="5" fillId="0" borderId="0" xfId="0" applyFont="1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9" fontId="5" fillId="0" borderId="0" xfId="1" applyFont="1" applyAlignment="1">
      <alignment vertical="center"/>
    </xf>
    <xf numFmtId="9" fontId="5" fillId="0" borderId="0" xfId="0" applyNumberFormat="1" applyFont="1" applyAlignment="1">
      <alignment horizontal="right" vertical="center"/>
    </xf>
    <xf numFmtId="0" fontId="5" fillId="0" borderId="0" xfId="0" applyFont="1" applyBorder="1"/>
    <xf numFmtId="0" fontId="5" fillId="0" borderId="0" xfId="0" applyFont="1" applyBorder="1" applyAlignment="1">
      <alignment horizontal="right" vertical="center"/>
    </xf>
    <xf numFmtId="9" fontId="5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9" fontId="5" fillId="0" borderId="0" xfId="1" applyFont="1" applyBorder="1" applyAlignment="1">
      <alignment vertical="center"/>
    </xf>
    <xf numFmtId="0" fontId="5" fillId="0" borderId="2" xfId="0" applyFont="1" applyBorder="1"/>
    <xf numFmtId="0" fontId="5" fillId="0" borderId="2" xfId="0" applyFont="1" applyBorder="1" applyAlignment="1">
      <alignment horizontal="right" vertical="center"/>
    </xf>
    <xf numFmtId="9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vertical="center"/>
    </xf>
    <xf numFmtId="9" fontId="5" fillId="0" borderId="2" xfId="1" applyFont="1" applyBorder="1" applyAlignment="1">
      <alignment vertical="center"/>
    </xf>
    <xf numFmtId="0" fontId="3" fillId="0" borderId="2" xfId="0" applyFont="1" applyBorder="1"/>
    <xf numFmtId="0" fontId="3" fillId="0" borderId="0" xfId="0" applyFont="1" applyBorder="1"/>
    <xf numFmtId="9" fontId="3" fillId="0" borderId="0" xfId="0" applyNumberFormat="1" applyFont="1" applyBorder="1"/>
    <xf numFmtId="0" fontId="3" fillId="0" borderId="2" xfId="0" applyFont="1" applyBorder="1" applyAlignment="1">
      <alignment horizontal="left" indent="1"/>
    </xf>
    <xf numFmtId="164" fontId="5" fillId="0" borderId="0" xfId="0" applyNumberFormat="1" applyFont="1" applyAlignment="1">
      <alignment horizontal="right" vertical="center"/>
    </xf>
    <xf numFmtId="164" fontId="5" fillId="0" borderId="0" xfId="0" applyNumberFormat="1" applyFont="1" applyBorder="1" applyAlignment="1">
      <alignment horizontal="right" vertical="center"/>
    </xf>
    <xf numFmtId="164" fontId="5" fillId="0" borderId="2" xfId="0" applyNumberFormat="1" applyFont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right"/>
    </xf>
    <xf numFmtId="9" fontId="5" fillId="0" borderId="3" xfId="1" applyFont="1" applyBorder="1"/>
    <xf numFmtId="0" fontId="5" fillId="0" borderId="3" xfId="0" applyFont="1" applyBorder="1"/>
    <xf numFmtId="164" fontId="5" fillId="0" borderId="3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9" fontId="5" fillId="0" borderId="0" xfId="1" applyFont="1" applyBorder="1"/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right"/>
    </xf>
    <xf numFmtId="9" fontId="5" fillId="0" borderId="4" xfId="1" applyFont="1" applyBorder="1"/>
    <xf numFmtId="0" fontId="5" fillId="0" borderId="4" xfId="0" applyFont="1" applyBorder="1"/>
    <xf numFmtId="164" fontId="5" fillId="0" borderId="4" xfId="0" applyNumberFormat="1" applyFont="1" applyBorder="1" applyAlignment="1">
      <alignment horizontal="right" vertical="center"/>
    </xf>
    <xf numFmtId="9" fontId="3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/>
    <xf numFmtId="0" fontId="6" fillId="0" borderId="5" xfId="0" applyFont="1" applyBorder="1"/>
    <xf numFmtId="0" fontId="7" fillId="0" borderId="0" xfId="0" applyFont="1" applyAlignment="1">
      <alignment horizontal="left" indent="1"/>
    </xf>
    <xf numFmtId="0" fontId="0" fillId="0" borderId="0" xfId="0" applyFont="1"/>
    <xf numFmtId="0" fontId="8" fillId="0" borderId="0" xfId="0" applyFont="1"/>
    <xf numFmtId="0" fontId="12" fillId="0" borderId="5" xfId="0" applyFont="1" applyBorder="1"/>
    <xf numFmtId="0" fontId="13" fillId="0" borderId="6" xfId="0" applyFont="1" applyBorder="1"/>
    <xf numFmtId="3" fontId="12" fillId="0" borderId="5" xfId="0" applyNumberFormat="1" applyFont="1" applyBorder="1"/>
    <xf numFmtId="0" fontId="12" fillId="0" borderId="0" xfId="0" applyFont="1" applyBorder="1"/>
    <xf numFmtId="0" fontId="3" fillId="2" borderId="0" xfId="0" applyFont="1" applyFill="1"/>
    <xf numFmtId="0" fontId="8" fillId="2" borderId="0" xfId="0" applyFont="1" applyFill="1"/>
    <xf numFmtId="0" fontId="14" fillId="2" borderId="0" xfId="0" applyFont="1" applyFill="1"/>
    <xf numFmtId="0" fontId="0" fillId="2" borderId="0" xfId="0" applyFill="1"/>
    <xf numFmtId="166" fontId="3" fillId="0" borderId="0" xfId="0" applyNumberFormat="1" applyFont="1"/>
    <xf numFmtId="165" fontId="7" fillId="0" borderId="0" xfId="1" applyNumberFormat="1" applyFont="1" applyAlignment="1"/>
    <xf numFmtId="0" fontId="8" fillId="0" borderId="0" xfId="0" applyFont="1" applyProtection="1">
      <protection locked="0"/>
    </xf>
    <xf numFmtId="0" fontId="15" fillId="2" borderId="0" xfId="0" applyFont="1" applyFill="1" applyProtection="1">
      <protection locked="0"/>
    </xf>
    <xf numFmtId="0" fontId="9" fillId="2" borderId="0" xfId="0" applyFont="1" applyFill="1" applyProtection="1">
      <protection locked="0"/>
    </xf>
    <xf numFmtId="0" fontId="9" fillId="0" borderId="0" xfId="0" applyFont="1" applyProtection="1">
      <protection locked="0"/>
    </xf>
    <xf numFmtId="3" fontId="9" fillId="0" borderId="0" xfId="0" applyNumberFormat="1" applyFont="1" applyProtection="1">
      <protection locked="0"/>
    </xf>
    <xf numFmtId="3" fontId="16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0" fontId="11" fillId="0" borderId="5" xfId="0" applyFont="1" applyBorder="1" applyProtection="1">
      <protection locked="0"/>
    </xf>
    <xf numFmtId="3" fontId="11" fillId="0" borderId="5" xfId="0" applyNumberFormat="1" applyFont="1" applyBorder="1" applyProtection="1">
      <protection locked="0"/>
    </xf>
    <xf numFmtId="3" fontId="11" fillId="0" borderId="5" xfId="0" applyNumberFormat="1" applyFont="1" applyBorder="1" applyAlignment="1" applyProtection="1">
      <alignment horizontal="center"/>
      <protection locked="0"/>
    </xf>
    <xf numFmtId="3" fontId="11" fillId="0" borderId="0" xfId="0" applyNumberFormat="1" applyFont="1" applyBorder="1" applyProtection="1">
      <protection locked="0"/>
    </xf>
    <xf numFmtId="0" fontId="10" fillId="2" borderId="0" xfId="0" applyFont="1" applyFill="1" applyProtection="1">
      <protection locked="0"/>
    </xf>
    <xf numFmtId="0" fontId="10" fillId="0" borderId="0" xfId="0" applyFont="1" applyProtection="1">
      <protection locked="0"/>
    </xf>
    <xf numFmtId="3" fontId="10" fillId="0" borderId="0" xfId="0" applyNumberFormat="1" applyFont="1" applyProtection="1">
      <protection locked="0"/>
    </xf>
    <xf numFmtId="14" fontId="9" fillId="0" borderId="0" xfId="0" applyNumberFormat="1" applyFont="1" applyProtection="1">
      <protection locked="0"/>
    </xf>
    <xf numFmtId="0" fontId="9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6" fillId="0" borderId="0" xfId="0" applyFont="1" applyProtection="1">
      <protection hidden="1"/>
    </xf>
    <xf numFmtId="14" fontId="9" fillId="0" borderId="0" xfId="0" applyNumberFormat="1" applyFont="1" applyProtection="1">
      <protection hidden="1"/>
    </xf>
    <xf numFmtId="3" fontId="16" fillId="0" borderId="0" xfId="0" applyNumberFormat="1" applyFont="1" applyProtection="1">
      <protection hidden="1"/>
    </xf>
    <xf numFmtId="0" fontId="17" fillId="0" borderId="0" xfId="0" applyFont="1" applyProtection="1">
      <protection hidden="1"/>
    </xf>
    <xf numFmtId="0" fontId="17" fillId="0" borderId="0" xfId="0" applyFont="1" applyProtection="1">
      <protection locked="0"/>
    </xf>
    <xf numFmtId="3" fontId="17" fillId="0" borderId="0" xfId="0" applyNumberFormat="1" applyFont="1" applyProtection="1">
      <protection locked="0"/>
    </xf>
    <xf numFmtId="14" fontId="11" fillId="0" borderId="5" xfId="0" applyNumberFormat="1" applyFont="1" applyBorder="1" applyProtection="1">
      <protection locked="0"/>
    </xf>
    <xf numFmtId="14" fontId="10" fillId="0" borderId="0" xfId="0" applyNumberFormat="1" applyFont="1" applyProtection="1">
      <protection locked="0"/>
    </xf>
    <xf numFmtId="14" fontId="16" fillId="0" borderId="0" xfId="0" applyNumberFormat="1" applyFont="1" applyProtection="1">
      <protection locked="0"/>
    </xf>
    <xf numFmtId="14" fontId="17" fillId="0" borderId="0" xfId="0" applyNumberFormat="1" applyFont="1" applyProtection="1">
      <protection locked="0"/>
    </xf>
    <xf numFmtId="0" fontId="0" fillId="3" borderId="0" xfId="0" applyFill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0" xfId="0" applyFill="1" applyBorder="1"/>
    <xf numFmtId="0" fontId="0" fillId="4" borderId="1" xfId="0" applyFill="1" applyBorder="1"/>
    <xf numFmtId="0" fontId="0" fillId="4" borderId="11" xfId="0" applyFill="1" applyBorder="1"/>
    <xf numFmtId="0" fontId="0" fillId="4" borderId="5" xfId="0" applyFill="1" applyBorder="1"/>
    <xf numFmtId="0" fontId="0" fillId="4" borderId="12" xfId="0" applyFill="1" applyBorder="1"/>
    <xf numFmtId="0" fontId="3" fillId="0" borderId="0" xfId="0" applyFont="1" applyProtection="1">
      <protection locked="0"/>
    </xf>
    <xf numFmtId="164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left" vertical="center"/>
    </xf>
    <xf numFmtId="9" fontId="7" fillId="0" borderId="0" xfId="1" applyFont="1" applyAlignment="1">
      <alignment horizontal="left" indent="6"/>
    </xf>
    <xf numFmtId="9" fontId="7" fillId="0" borderId="0" xfId="1" applyFont="1" applyAlignment="1">
      <alignment horizontal="center"/>
    </xf>
    <xf numFmtId="165" fontId="7" fillId="0" borderId="0" xfId="1" applyNumberFormat="1" applyFont="1" applyAlignment="1">
      <alignment horizontal="left"/>
    </xf>
  </cellXfs>
  <cellStyles count="2">
    <cellStyle name="Normal" xfId="0" builtinId="0"/>
    <cellStyle name="Pourcentage" xfId="1" builtinId="5"/>
  </cellStyles>
  <dxfs count="733">
    <dxf>
      <font>
        <color rgb="FFC00000"/>
      </font>
      <fill>
        <patternFill patternType="none">
          <bgColor auto="1"/>
        </patternFill>
      </fill>
    </dxf>
    <dxf>
      <font>
        <color theme="1"/>
      </font>
    </dxf>
    <dxf>
      <font>
        <color theme="5"/>
      </font>
    </dxf>
    <dxf>
      <font>
        <b/>
        <i val="0"/>
        <color theme="1"/>
      </font>
    </dxf>
    <dxf>
      <numFmt numFmtId="19" formatCode="dd/mm/yyyy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numFmt numFmtId="19" formatCode="dd/mm/yyyy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1" hidden="1"/>
    </dxf>
    <dxf>
      <font>
        <strike val="0"/>
        <outline val="0"/>
        <shadow val="0"/>
        <u val="none"/>
        <vertAlign val="baseline"/>
        <sz val="9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Verdana"/>
        <scheme val="none"/>
      </font>
      <protection locked="0" hidden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protection locked="0" hidden="0"/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u/>
        <color theme="1"/>
      </font>
      <border diagonalUp="0" diagonalDown="0">
        <left/>
        <right/>
        <top/>
        <bottom/>
        <vertical/>
        <horizontal/>
      </border>
    </dxf>
    <dxf>
      <font>
        <color theme="1" tint="0.499984740745262"/>
      </font>
      <border>
        <left/>
        <right/>
        <top style="thin">
          <color theme="0" tint="-0.24994659260841701"/>
        </top>
        <bottom style="thin">
          <color theme="0" tint="-0.24994659260841701"/>
        </bottom>
        <vertical/>
        <horizontal style="thin">
          <color theme="0" tint="-0.24994659260841701"/>
        </horizontal>
      </border>
    </dxf>
  </dxfs>
  <tableStyles count="1" defaultTableStyle="TableStyleMedium2" defaultPivotStyle="PivotStyleLight16">
    <tableStyle name="Style de tableau 1" pivot="0" count="2">
      <tableStyleElement type="wholeTable" dxfId="732"/>
      <tableStyleElement type="headerRow" dxfId="73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701230528002178E-2"/>
          <c:y val="0.13119705340699817"/>
          <c:w val="0.85044169478815146"/>
          <c:h val="0.861436464088397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'donees graphiques'!$E$5</c:f>
              <c:strCache>
                <c:ptCount val="1"/>
                <c:pt idx="0">
                  <c:v>N&gt;Bu</c:v>
                </c:pt>
              </c:strCache>
            </c:strRef>
          </c:tx>
          <c:spPr>
            <a:solidFill>
              <a:schemeClr val="bg2">
                <a:lumMod val="25000"/>
              </a:schemeClr>
            </a:solidFill>
          </c:spPr>
          <c:invertIfNegative val="0"/>
          <c:cat>
            <c:strRef>
              <c:f>'donees graphiques'!$C$6:$C$15</c:f>
              <c:strCache>
                <c:ptCount val="10"/>
                <c:pt idx="0">
                  <c:v>612200</c:v>
                </c:pt>
                <c:pt idx="1">
                  <c:v>601100</c:v>
                </c:pt>
                <c:pt idx="2">
                  <c:v>612100</c:v>
                </c:pt>
                <c:pt idx="3">
                  <c:v>601300</c:v>
                </c:pt>
                <c:pt idx="4">
                  <c:v>601700</c:v>
                </c:pt>
                <c:pt idx="5">
                  <c:v>613300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strCache>
            </c:strRef>
          </c:cat>
          <c:val>
            <c:numRef>
              <c:f>'donees graphiques'!$E$6:$E$15</c:f>
              <c:numCache>
                <c:formatCode>General</c:formatCode>
                <c:ptCount val="10"/>
                <c:pt idx="0">
                  <c:v>0</c:v>
                </c:pt>
                <c:pt idx="1">
                  <c:v>20222016</c:v>
                </c:pt>
                <c:pt idx="2">
                  <c:v>0</c:v>
                </c:pt>
                <c:pt idx="3">
                  <c:v>0</c:v>
                </c:pt>
                <c:pt idx="4">
                  <c:v>800000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'donees graphiques'!$F$5</c:f>
              <c:strCache>
                <c:ptCount val="1"/>
                <c:pt idx="0">
                  <c:v>N&lt;Bu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strRef>
              <c:f>'donees graphiques'!$C$6:$C$15</c:f>
              <c:strCache>
                <c:ptCount val="10"/>
                <c:pt idx="0">
                  <c:v>612200</c:v>
                </c:pt>
                <c:pt idx="1">
                  <c:v>601100</c:v>
                </c:pt>
                <c:pt idx="2">
                  <c:v>612100</c:v>
                </c:pt>
                <c:pt idx="3">
                  <c:v>601300</c:v>
                </c:pt>
                <c:pt idx="4">
                  <c:v>601700</c:v>
                </c:pt>
                <c:pt idx="5">
                  <c:v>613300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strCache>
            </c:strRef>
          </c:cat>
          <c:val>
            <c:numRef>
              <c:f>'donees graphiques'!$F$6:$F$15</c:f>
              <c:numCache>
                <c:formatCode>General</c:formatCode>
                <c:ptCount val="10"/>
                <c:pt idx="0">
                  <c:v>40751590</c:v>
                </c:pt>
                <c:pt idx="1">
                  <c:v>0</c:v>
                </c:pt>
                <c:pt idx="2">
                  <c:v>15069919</c:v>
                </c:pt>
                <c:pt idx="3">
                  <c:v>2889189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-668581248"/>
        <c:axId val="-668586688"/>
      </c:barChart>
      <c:scatterChart>
        <c:scatterStyle val="lineMarker"/>
        <c:varyColors val="0"/>
        <c:ser>
          <c:idx val="2"/>
          <c:order val="2"/>
          <c:tx>
            <c:strRef>
              <c:f>'donees graphiques'!$G$5</c:f>
              <c:strCache>
                <c:ptCount val="1"/>
                <c:pt idx="0">
                  <c:v>Budget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1"/>
            <c:val val="0.5"/>
            <c:spPr>
              <a:ln w="19050"/>
            </c:spPr>
          </c:errBars>
          <c:xVal>
            <c:numRef>
              <c:f>'donees graphiques'!$G$6:$G$15</c:f>
              <c:numCache>
                <c:formatCode>General</c:formatCode>
                <c:ptCount val="10"/>
                <c:pt idx="0">
                  <c:v>51240240</c:v>
                </c:pt>
                <c:pt idx="1">
                  <c:v>18657550</c:v>
                </c:pt>
                <c:pt idx="2">
                  <c:v>19926760.000000004</c:v>
                </c:pt>
                <c:pt idx="3">
                  <c:v>2907450.0000000005</c:v>
                </c:pt>
                <c:pt idx="4">
                  <c:v>800000</c:v>
                </c:pt>
                <c:pt idx="5">
                  <c:v>25910000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xVal>
          <c:yVal>
            <c:numRef>
              <c:f>'donees graphiques'!$B$6:$B$15</c:f>
              <c:numCache>
                <c:formatCode>General</c:formatCode>
                <c:ptCount val="10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68588320"/>
        <c:axId val="-668579616"/>
      </c:scatterChart>
      <c:catAx>
        <c:axId val="-668581248"/>
        <c:scaling>
          <c:orientation val="maxMin"/>
        </c:scaling>
        <c:delete val="1"/>
        <c:axPos val="l"/>
        <c:numFmt formatCode="General" sourceLinked="0"/>
        <c:majorTickMark val="out"/>
        <c:minorTickMark val="none"/>
        <c:tickLblPos val="nextTo"/>
        <c:crossAx val="-668586688"/>
        <c:crosses val="autoZero"/>
        <c:auto val="1"/>
        <c:lblAlgn val="ctr"/>
        <c:lblOffset val="100"/>
        <c:noMultiLvlLbl val="0"/>
      </c:catAx>
      <c:valAx>
        <c:axId val="-668586688"/>
        <c:scaling>
          <c:orientation val="minMax"/>
          <c:min val="0"/>
        </c:scaling>
        <c:delete val="1"/>
        <c:axPos val="t"/>
        <c:numFmt formatCode="#,##0" sourceLinked="0"/>
        <c:majorTickMark val="out"/>
        <c:minorTickMark val="none"/>
        <c:tickLblPos val="nextTo"/>
        <c:crossAx val="-668581248"/>
        <c:crosses val="autoZero"/>
        <c:crossBetween val="between"/>
        <c:dispUnits>
          <c:builtInUnit val="thousands"/>
        </c:dispUnits>
      </c:valAx>
      <c:valAx>
        <c:axId val="-668579616"/>
        <c:scaling>
          <c:orientation val="maxMin"/>
          <c:max val="10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-668588320"/>
        <c:crosses val="max"/>
        <c:crossBetween val="midCat"/>
      </c:valAx>
      <c:valAx>
        <c:axId val="-668588320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-668579616"/>
        <c:crosses val="autoZero"/>
        <c:crossBetween val="midCat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700">
          <a:solidFill>
            <a:schemeClr val="tx1">
              <a:lumMod val="50000"/>
              <a:lumOff val="50000"/>
            </a:schemeClr>
          </a:solidFill>
          <a:latin typeface="Verdana" pitchFamily="34" charset="0"/>
          <a:ea typeface="Verdana" pitchFamily="34" charset="0"/>
          <a:cs typeface="Verdana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130801687763712E-2"/>
          <c:y val="7.1197411003236247E-2"/>
          <c:w val="0.92573839662447255"/>
          <c:h val="0.91585760517799353"/>
        </c:manualLayout>
      </c:layout>
      <c:barChart>
        <c:barDir val="bar"/>
        <c:grouping val="stacked"/>
        <c:varyColors val="0"/>
        <c:ser>
          <c:idx val="1"/>
          <c:order val="1"/>
          <c:tx>
            <c:strRef>
              <c:f>'donees graphiques'!$H$5</c:f>
              <c:strCache>
                <c:ptCount val="1"/>
                <c:pt idx="0">
                  <c:v>N-1</c:v>
                </c:pt>
              </c:strCache>
            </c:strRef>
          </c:tx>
          <c:spPr>
            <a:solidFill>
              <a:schemeClr val="bg2">
                <a:lumMod val="50000"/>
                <a:alpha val="44000"/>
              </a:schemeClr>
            </a:solidFill>
          </c:spPr>
          <c:invertIfNegative val="0"/>
          <c:val>
            <c:numRef>
              <c:f>'donees graphiques'!$H$6:$H$15</c:f>
              <c:numCache>
                <c:formatCode>General</c:formatCode>
                <c:ptCount val="10"/>
                <c:pt idx="0">
                  <c:v>46934096</c:v>
                </c:pt>
                <c:pt idx="1">
                  <c:v>17393734</c:v>
                </c:pt>
                <c:pt idx="2">
                  <c:v>10025381</c:v>
                </c:pt>
                <c:pt idx="3">
                  <c:v>2713198</c:v>
                </c:pt>
                <c:pt idx="4">
                  <c:v>800000</c:v>
                </c:pt>
                <c:pt idx="5">
                  <c:v>21020827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-668586144"/>
        <c:axId val="-668587776"/>
      </c:barChart>
      <c:barChart>
        <c:barDir val="bar"/>
        <c:grouping val="stacked"/>
        <c:varyColors val="0"/>
        <c:ser>
          <c:idx val="0"/>
          <c:order val="0"/>
          <c:tx>
            <c:strRef>
              <c:f>'donees graphiques'!$D$5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val>
            <c:numRef>
              <c:f>'donees graphiques'!$D$6:$D$15</c:f>
              <c:numCache>
                <c:formatCode>General</c:formatCode>
                <c:ptCount val="10"/>
                <c:pt idx="0">
                  <c:v>40751590</c:v>
                </c:pt>
                <c:pt idx="1">
                  <c:v>20222016</c:v>
                </c:pt>
                <c:pt idx="2">
                  <c:v>15069919</c:v>
                </c:pt>
                <c:pt idx="3">
                  <c:v>2889189</c:v>
                </c:pt>
                <c:pt idx="4">
                  <c:v>800000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668575808"/>
        <c:axId val="-668587232"/>
      </c:barChart>
      <c:catAx>
        <c:axId val="-668586144"/>
        <c:scaling>
          <c:orientation val="maxMin"/>
        </c:scaling>
        <c:delete val="1"/>
        <c:axPos val="l"/>
        <c:majorTickMark val="out"/>
        <c:minorTickMark val="none"/>
        <c:tickLblPos val="nextTo"/>
        <c:crossAx val="-668587776"/>
        <c:crosses val="autoZero"/>
        <c:auto val="1"/>
        <c:lblAlgn val="ctr"/>
        <c:lblOffset val="100"/>
        <c:noMultiLvlLbl val="0"/>
      </c:catAx>
      <c:valAx>
        <c:axId val="-668587776"/>
        <c:scaling>
          <c:orientation val="minMax"/>
        </c:scaling>
        <c:delete val="1"/>
        <c:axPos val="t"/>
        <c:numFmt formatCode="#,##0" sourceLinked="0"/>
        <c:majorTickMark val="out"/>
        <c:minorTickMark val="none"/>
        <c:tickLblPos val="nextTo"/>
        <c:crossAx val="-668586144"/>
        <c:crosses val="autoZero"/>
        <c:crossBetween val="between"/>
        <c:dispUnits>
          <c:builtInUnit val="thousands"/>
        </c:dispUnits>
      </c:valAx>
      <c:valAx>
        <c:axId val="-668587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668575808"/>
        <c:crosses val="max"/>
        <c:crossBetween val="between"/>
      </c:valAx>
      <c:catAx>
        <c:axId val="-668575808"/>
        <c:scaling>
          <c:orientation val="maxMin"/>
        </c:scaling>
        <c:delete val="1"/>
        <c:axPos val="l"/>
        <c:majorTickMark val="out"/>
        <c:minorTickMark val="none"/>
        <c:tickLblPos val="nextTo"/>
        <c:crossAx val="-668587232"/>
        <c:crosses val="autoZero"/>
        <c:auto val="1"/>
        <c:lblAlgn val="ctr"/>
        <c:lblOffset val="100"/>
        <c:noMultiLvlLbl val="0"/>
      </c:cat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600">
          <a:latin typeface="Verdana" pitchFamily="34" charset="0"/>
          <a:ea typeface="Verdana" pitchFamily="34" charset="0"/>
          <a:cs typeface="Verdana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701230528002178E-2"/>
          <c:y val="0.13119705340699817"/>
          <c:w val="0.85044169478815146"/>
          <c:h val="0.8614364640883978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'donees graphiques'!$E$5</c:f>
              <c:strCache>
                <c:ptCount val="1"/>
                <c:pt idx="0">
                  <c:v>N&gt;Bu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'donees graphiques'!$C$22:$C$31</c:f>
              <c:strCache>
                <c:ptCount val="10"/>
                <c:pt idx="0">
                  <c:v>403300</c:v>
                </c:pt>
                <c:pt idx="1">
                  <c:v>411100</c:v>
                </c:pt>
                <c:pt idx="2">
                  <c:v>426200</c:v>
                </c:pt>
                <c:pt idx="3">
                  <c:v>415600</c:v>
                </c:pt>
                <c:pt idx="4">
                  <c:v>423300</c:v>
                </c:pt>
                <c:pt idx="5">
                  <c:v>422600</c:v>
                </c:pt>
                <c:pt idx="6">
                  <c:v>430300</c:v>
                </c:pt>
                <c:pt idx="7">
                  <c:v>412000</c:v>
                </c:pt>
                <c:pt idx="8">
                  <c:v>422700</c:v>
                </c:pt>
                <c:pt idx="9">
                  <c:v>425100</c:v>
                </c:pt>
              </c:strCache>
            </c:strRef>
          </c:cat>
          <c:val>
            <c:numRef>
              <c:f>'donees graphiques'!$E$22:$E$31</c:f>
              <c:numCache>
                <c:formatCode>General</c:formatCode>
                <c:ptCount val="10"/>
                <c:pt idx="0">
                  <c:v>37118066</c:v>
                </c:pt>
                <c:pt idx="1">
                  <c:v>0</c:v>
                </c:pt>
                <c:pt idx="2">
                  <c:v>0</c:v>
                </c:pt>
                <c:pt idx="3">
                  <c:v>7261092</c:v>
                </c:pt>
                <c:pt idx="4">
                  <c:v>3660000</c:v>
                </c:pt>
                <c:pt idx="5">
                  <c:v>2576617</c:v>
                </c:pt>
                <c:pt idx="6">
                  <c:v>2474781</c:v>
                </c:pt>
                <c:pt idx="7">
                  <c:v>1877188</c:v>
                </c:pt>
                <c:pt idx="8">
                  <c:v>1532147</c:v>
                </c:pt>
                <c:pt idx="9">
                  <c:v>0</c:v>
                </c:pt>
              </c:numCache>
            </c:numRef>
          </c:val>
        </c:ser>
        <c:ser>
          <c:idx val="1"/>
          <c:order val="1"/>
          <c:tx>
            <c:strRef>
              <c:f>'donees graphiques'!$F$5</c:f>
              <c:strCache>
                <c:ptCount val="1"/>
                <c:pt idx="0">
                  <c:v>N&lt;Bu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strRef>
              <c:f>'donees graphiques'!$C$22:$C$31</c:f>
              <c:strCache>
                <c:ptCount val="10"/>
                <c:pt idx="0">
                  <c:v>403300</c:v>
                </c:pt>
                <c:pt idx="1">
                  <c:v>411100</c:v>
                </c:pt>
                <c:pt idx="2">
                  <c:v>426200</c:v>
                </c:pt>
                <c:pt idx="3">
                  <c:v>415600</c:v>
                </c:pt>
                <c:pt idx="4">
                  <c:v>423300</c:v>
                </c:pt>
                <c:pt idx="5">
                  <c:v>422600</c:v>
                </c:pt>
                <c:pt idx="6">
                  <c:v>430300</c:v>
                </c:pt>
                <c:pt idx="7">
                  <c:v>412000</c:v>
                </c:pt>
                <c:pt idx="8">
                  <c:v>422700</c:v>
                </c:pt>
                <c:pt idx="9">
                  <c:v>425100</c:v>
                </c:pt>
              </c:strCache>
            </c:strRef>
          </c:cat>
          <c:val>
            <c:numRef>
              <c:f>'donees graphiques'!$F$22:$F$31</c:f>
              <c:numCache>
                <c:formatCode>General</c:formatCode>
                <c:ptCount val="10"/>
                <c:pt idx="0">
                  <c:v>0</c:v>
                </c:pt>
                <c:pt idx="1">
                  <c:v>22983521</c:v>
                </c:pt>
                <c:pt idx="2">
                  <c:v>18119210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1163107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9"/>
        <c:overlap val="100"/>
        <c:axId val="-668584512"/>
        <c:axId val="-668580704"/>
      </c:barChart>
      <c:scatterChart>
        <c:scatterStyle val="lineMarker"/>
        <c:varyColors val="0"/>
        <c:ser>
          <c:idx val="2"/>
          <c:order val="2"/>
          <c:tx>
            <c:strRef>
              <c:f>'donees graphiques'!$G$5</c:f>
              <c:strCache>
                <c:ptCount val="1"/>
                <c:pt idx="0">
                  <c:v>Budget</c:v>
                </c:pt>
              </c:strCache>
            </c:strRef>
          </c:tx>
          <c:spPr>
            <a:ln w="28575">
              <a:noFill/>
            </a:ln>
          </c:spPr>
          <c:marker>
            <c:symbol val="none"/>
          </c:marker>
          <c:errBars>
            <c:errDir val="y"/>
            <c:errBarType val="both"/>
            <c:errValType val="fixedVal"/>
            <c:noEndCap val="1"/>
            <c:val val="0.5"/>
            <c:spPr>
              <a:ln w="19050"/>
            </c:spPr>
          </c:errBars>
          <c:xVal>
            <c:numRef>
              <c:f>'donees graphiques'!$G$22:$G$31</c:f>
              <c:numCache>
                <c:formatCode>General</c:formatCode>
                <c:ptCount val="10"/>
                <c:pt idx="0">
                  <c:v>20000000</c:v>
                </c:pt>
                <c:pt idx="1">
                  <c:v>28766000</c:v>
                </c:pt>
                <c:pt idx="2">
                  <c:v>19497000</c:v>
                </c:pt>
                <c:pt idx="3">
                  <c:v>6000000</c:v>
                </c:pt>
                <c:pt idx="4">
                  <c:v>300000</c:v>
                </c:pt>
                <c:pt idx="5">
                  <c:v>1867000</c:v>
                </c:pt>
                <c:pt idx="6">
                  <c:v>600000</c:v>
                </c:pt>
                <c:pt idx="7">
                  <c:v>120000</c:v>
                </c:pt>
                <c:pt idx="8">
                  <c:v>800000</c:v>
                </c:pt>
                <c:pt idx="9">
                  <c:v>2000000</c:v>
                </c:pt>
              </c:numCache>
            </c:numRef>
          </c:xVal>
          <c:yVal>
            <c:numRef>
              <c:f>'donees graphiques'!$B$6:$B$15</c:f>
              <c:numCache>
                <c:formatCode>General</c:formatCode>
                <c:ptCount val="10"/>
                <c:pt idx="0">
                  <c:v>0.5</c:v>
                </c:pt>
                <c:pt idx="1">
                  <c:v>1.5</c:v>
                </c:pt>
                <c:pt idx="2">
                  <c:v>2.5</c:v>
                </c:pt>
                <c:pt idx="3">
                  <c:v>3.5</c:v>
                </c:pt>
                <c:pt idx="4">
                  <c:v>4.5</c:v>
                </c:pt>
                <c:pt idx="5">
                  <c:v>5.5</c:v>
                </c:pt>
                <c:pt idx="6">
                  <c:v>6.5</c:v>
                </c:pt>
                <c:pt idx="7">
                  <c:v>7.5</c:v>
                </c:pt>
                <c:pt idx="8">
                  <c:v>8.5</c:v>
                </c:pt>
                <c:pt idx="9">
                  <c:v>9.5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668583968"/>
        <c:axId val="-668580160"/>
      </c:scatterChart>
      <c:catAx>
        <c:axId val="-668584512"/>
        <c:scaling>
          <c:orientation val="maxMin"/>
        </c:scaling>
        <c:delete val="1"/>
        <c:axPos val="l"/>
        <c:numFmt formatCode="General" sourceLinked="0"/>
        <c:majorTickMark val="out"/>
        <c:minorTickMark val="none"/>
        <c:tickLblPos val="nextTo"/>
        <c:crossAx val="-668580704"/>
        <c:crosses val="autoZero"/>
        <c:auto val="1"/>
        <c:lblAlgn val="ctr"/>
        <c:lblOffset val="100"/>
        <c:noMultiLvlLbl val="0"/>
      </c:catAx>
      <c:valAx>
        <c:axId val="-668580704"/>
        <c:scaling>
          <c:orientation val="minMax"/>
          <c:min val="0"/>
        </c:scaling>
        <c:delete val="1"/>
        <c:axPos val="t"/>
        <c:numFmt formatCode="#,##0" sourceLinked="0"/>
        <c:majorTickMark val="out"/>
        <c:minorTickMark val="none"/>
        <c:tickLblPos val="nextTo"/>
        <c:crossAx val="-668584512"/>
        <c:crosses val="autoZero"/>
        <c:crossBetween val="between"/>
        <c:dispUnits>
          <c:builtInUnit val="thousands"/>
        </c:dispUnits>
      </c:valAx>
      <c:valAx>
        <c:axId val="-668580160"/>
        <c:scaling>
          <c:orientation val="maxMin"/>
          <c:max val="10"/>
          <c:min val="0"/>
        </c:scaling>
        <c:delete val="1"/>
        <c:axPos val="r"/>
        <c:numFmt formatCode="General" sourceLinked="1"/>
        <c:majorTickMark val="out"/>
        <c:minorTickMark val="none"/>
        <c:tickLblPos val="nextTo"/>
        <c:crossAx val="-668583968"/>
        <c:crosses val="max"/>
        <c:crossBetween val="midCat"/>
      </c:valAx>
      <c:valAx>
        <c:axId val="-66858396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-668580160"/>
        <c:crosses val="autoZero"/>
        <c:crossBetween val="midCat"/>
      </c:val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700">
          <a:latin typeface="Verdana" pitchFamily="34" charset="0"/>
          <a:ea typeface="Verdana" pitchFamily="34" charset="0"/>
          <a:cs typeface="Verdana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130801687763712E-2"/>
          <c:y val="7.1197411003236247E-2"/>
          <c:w val="0.92573839662447255"/>
          <c:h val="0.91585760517799353"/>
        </c:manualLayout>
      </c:layout>
      <c:barChart>
        <c:barDir val="bar"/>
        <c:grouping val="stacked"/>
        <c:varyColors val="0"/>
        <c:ser>
          <c:idx val="1"/>
          <c:order val="1"/>
          <c:tx>
            <c:strRef>
              <c:f>'donees graphiques'!$H$5</c:f>
              <c:strCache>
                <c:ptCount val="1"/>
                <c:pt idx="0">
                  <c:v>N-1</c:v>
                </c:pt>
              </c:strCache>
            </c:strRef>
          </c:tx>
          <c:spPr>
            <a:solidFill>
              <a:schemeClr val="bg2">
                <a:lumMod val="50000"/>
                <a:alpha val="44000"/>
              </a:schemeClr>
            </a:solidFill>
          </c:spPr>
          <c:invertIfNegative val="0"/>
          <c:val>
            <c:numRef>
              <c:f>'donees graphiques'!$H$22:$H$31</c:f>
              <c:numCache>
                <c:formatCode>General</c:formatCode>
                <c:ptCount val="10"/>
                <c:pt idx="0">
                  <c:v>16113502</c:v>
                </c:pt>
                <c:pt idx="1">
                  <c:v>26530137</c:v>
                </c:pt>
                <c:pt idx="2">
                  <c:v>15538000</c:v>
                </c:pt>
                <c:pt idx="3">
                  <c:v>5546844</c:v>
                </c:pt>
                <c:pt idx="4">
                  <c:v>2959100</c:v>
                </c:pt>
                <c:pt idx="5">
                  <c:v>2062170</c:v>
                </c:pt>
                <c:pt idx="6">
                  <c:v>3050912</c:v>
                </c:pt>
                <c:pt idx="7">
                  <c:v>2093165</c:v>
                </c:pt>
                <c:pt idx="8">
                  <c:v>1608447</c:v>
                </c:pt>
                <c:pt idx="9">
                  <c:v>939181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-668578528"/>
        <c:axId val="-668583424"/>
      </c:barChart>
      <c:barChart>
        <c:barDir val="bar"/>
        <c:grouping val="stacked"/>
        <c:varyColors val="0"/>
        <c:ser>
          <c:idx val="0"/>
          <c:order val="0"/>
          <c:tx>
            <c:strRef>
              <c:f>'donees graphiques'!$D$5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val>
            <c:numRef>
              <c:f>'donees graphiques'!$D$22:$D$31</c:f>
              <c:numCache>
                <c:formatCode>General</c:formatCode>
                <c:ptCount val="10"/>
                <c:pt idx="0">
                  <c:v>37118066</c:v>
                </c:pt>
                <c:pt idx="1">
                  <c:v>22983521</c:v>
                </c:pt>
                <c:pt idx="2">
                  <c:v>18119210</c:v>
                </c:pt>
                <c:pt idx="3">
                  <c:v>7261092</c:v>
                </c:pt>
                <c:pt idx="4">
                  <c:v>3660000</c:v>
                </c:pt>
                <c:pt idx="5">
                  <c:v>2576617</c:v>
                </c:pt>
                <c:pt idx="6">
                  <c:v>2474781</c:v>
                </c:pt>
                <c:pt idx="7">
                  <c:v>1877188</c:v>
                </c:pt>
                <c:pt idx="8">
                  <c:v>1532147</c:v>
                </c:pt>
                <c:pt idx="9">
                  <c:v>1163107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668582880"/>
        <c:axId val="-668577440"/>
      </c:barChart>
      <c:catAx>
        <c:axId val="-668578528"/>
        <c:scaling>
          <c:orientation val="maxMin"/>
        </c:scaling>
        <c:delete val="1"/>
        <c:axPos val="l"/>
        <c:majorTickMark val="out"/>
        <c:minorTickMark val="none"/>
        <c:tickLblPos val="nextTo"/>
        <c:crossAx val="-668583424"/>
        <c:crosses val="autoZero"/>
        <c:auto val="1"/>
        <c:lblAlgn val="ctr"/>
        <c:lblOffset val="100"/>
        <c:noMultiLvlLbl val="0"/>
      </c:catAx>
      <c:valAx>
        <c:axId val="-668583424"/>
        <c:scaling>
          <c:orientation val="minMax"/>
        </c:scaling>
        <c:delete val="1"/>
        <c:axPos val="t"/>
        <c:numFmt formatCode="#,##0" sourceLinked="0"/>
        <c:majorTickMark val="out"/>
        <c:minorTickMark val="none"/>
        <c:tickLblPos val="nextTo"/>
        <c:crossAx val="-668578528"/>
        <c:crosses val="autoZero"/>
        <c:crossBetween val="between"/>
        <c:dispUnits>
          <c:builtInUnit val="thousands"/>
        </c:dispUnits>
      </c:valAx>
      <c:valAx>
        <c:axId val="-6685774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668582880"/>
        <c:crosses val="max"/>
        <c:crossBetween val="between"/>
      </c:valAx>
      <c:catAx>
        <c:axId val="-668582880"/>
        <c:scaling>
          <c:orientation val="maxMin"/>
        </c:scaling>
        <c:delete val="1"/>
        <c:axPos val="l"/>
        <c:majorTickMark val="out"/>
        <c:minorTickMark val="none"/>
        <c:tickLblPos val="nextTo"/>
        <c:crossAx val="-668577440"/>
        <c:crosses val="autoZero"/>
        <c:auto val="1"/>
        <c:lblAlgn val="ctr"/>
        <c:lblOffset val="100"/>
        <c:noMultiLvlLbl val="0"/>
      </c:cat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600">
          <a:latin typeface="Verdana" pitchFamily="34" charset="0"/>
          <a:ea typeface="Verdana" pitchFamily="34" charset="0"/>
          <a:cs typeface="Verdana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130801687763712E-2"/>
          <c:y val="7.1197411003236247E-2"/>
          <c:w val="0.92573839662447255"/>
          <c:h val="0.91585760517799353"/>
        </c:manualLayout>
      </c:layout>
      <c:barChart>
        <c:barDir val="bar"/>
        <c:grouping val="stacked"/>
        <c:varyColors val="0"/>
        <c:ser>
          <c:idx val="1"/>
          <c:order val="1"/>
          <c:tx>
            <c:strRef>
              <c:f>'donees graphiques'!$H$5</c:f>
              <c:strCache>
                <c:ptCount val="1"/>
                <c:pt idx="0">
                  <c:v>N-1</c:v>
                </c:pt>
              </c:strCache>
            </c:strRef>
          </c:tx>
          <c:spPr>
            <a:solidFill>
              <a:schemeClr val="bg2">
                <a:lumMod val="50000"/>
                <a:alpha val="44000"/>
              </a:schemeClr>
            </a:solidFill>
          </c:spPr>
          <c:invertIfNegative val="0"/>
          <c:val>
            <c:numRef>
              <c:f>'donees graphiques'!$O$6:$O$15</c:f>
              <c:numCache>
                <c:formatCode>General</c:formatCode>
                <c:ptCount val="10"/>
                <c:pt idx="0">
                  <c:v>14134454</c:v>
                </c:pt>
                <c:pt idx="1">
                  <c:v>0</c:v>
                </c:pt>
                <c:pt idx="2">
                  <c:v>0</c:v>
                </c:pt>
                <c:pt idx="3">
                  <c:v>13729180</c:v>
                </c:pt>
                <c:pt idx="4">
                  <c:v>3935742</c:v>
                </c:pt>
                <c:pt idx="5">
                  <c:v>8925230</c:v>
                </c:pt>
                <c:pt idx="6">
                  <c:v>7855425</c:v>
                </c:pt>
                <c:pt idx="7">
                  <c:v>0</c:v>
                </c:pt>
                <c:pt idx="8">
                  <c:v>3005100</c:v>
                </c:pt>
                <c:pt idx="9">
                  <c:v>18429871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-621194896"/>
        <c:axId val="-621187280"/>
      </c:barChart>
      <c:barChart>
        <c:barDir val="bar"/>
        <c:grouping val="stacked"/>
        <c:varyColors val="0"/>
        <c:ser>
          <c:idx val="0"/>
          <c:order val="0"/>
          <c:tx>
            <c:strRef>
              <c:f>'donees graphiques'!$D$5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val>
            <c:numRef>
              <c:f>'donees graphiques'!$N$6:$N$15</c:f>
              <c:numCache>
                <c:formatCode>General</c:formatCode>
                <c:ptCount val="10"/>
                <c:pt idx="0">
                  <c:v>39490473</c:v>
                </c:pt>
                <c:pt idx="1">
                  <c:v>16826831</c:v>
                </c:pt>
                <c:pt idx="2">
                  <c:v>12739428</c:v>
                </c:pt>
                <c:pt idx="3">
                  <c:v>12200819</c:v>
                </c:pt>
                <c:pt idx="4">
                  <c:v>10108854</c:v>
                </c:pt>
                <c:pt idx="5">
                  <c:v>9464968</c:v>
                </c:pt>
                <c:pt idx="6">
                  <c:v>6727167</c:v>
                </c:pt>
                <c:pt idx="7">
                  <c:v>5798240</c:v>
                </c:pt>
                <c:pt idx="8">
                  <c:v>5187375</c:v>
                </c:pt>
                <c:pt idx="9">
                  <c:v>5056845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621180752"/>
        <c:axId val="-621190544"/>
      </c:barChart>
      <c:catAx>
        <c:axId val="-621194896"/>
        <c:scaling>
          <c:orientation val="maxMin"/>
        </c:scaling>
        <c:delete val="1"/>
        <c:axPos val="l"/>
        <c:majorTickMark val="out"/>
        <c:minorTickMark val="none"/>
        <c:tickLblPos val="nextTo"/>
        <c:crossAx val="-621187280"/>
        <c:crosses val="autoZero"/>
        <c:auto val="1"/>
        <c:lblAlgn val="ctr"/>
        <c:lblOffset val="100"/>
        <c:noMultiLvlLbl val="0"/>
      </c:catAx>
      <c:valAx>
        <c:axId val="-621187280"/>
        <c:scaling>
          <c:orientation val="minMax"/>
        </c:scaling>
        <c:delete val="1"/>
        <c:axPos val="t"/>
        <c:numFmt formatCode="#,##0" sourceLinked="0"/>
        <c:majorTickMark val="out"/>
        <c:minorTickMark val="none"/>
        <c:tickLblPos val="nextTo"/>
        <c:crossAx val="-621194896"/>
        <c:crosses val="autoZero"/>
        <c:crossBetween val="between"/>
        <c:dispUnits>
          <c:builtInUnit val="thousands"/>
        </c:dispUnits>
      </c:valAx>
      <c:valAx>
        <c:axId val="-621190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621180752"/>
        <c:crosses val="max"/>
        <c:crossBetween val="between"/>
      </c:valAx>
      <c:catAx>
        <c:axId val="-621180752"/>
        <c:scaling>
          <c:orientation val="maxMin"/>
        </c:scaling>
        <c:delete val="1"/>
        <c:axPos val="l"/>
        <c:majorTickMark val="out"/>
        <c:minorTickMark val="none"/>
        <c:tickLblPos val="nextTo"/>
        <c:crossAx val="-621190544"/>
        <c:crosses val="autoZero"/>
        <c:auto val="1"/>
        <c:lblAlgn val="ctr"/>
        <c:lblOffset val="100"/>
        <c:noMultiLvlLbl val="0"/>
      </c:cat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600">
          <a:latin typeface="Verdana" pitchFamily="34" charset="0"/>
          <a:ea typeface="Verdana" pitchFamily="34" charset="0"/>
          <a:cs typeface="Verdana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130801687763712E-2"/>
          <c:y val="7.1197411003236247E-2"/>
          <c:w val="0.92573839662447255"/>
          <c:h val="0.91585760517799353"/>
        </c:manualLayout>
      </c:layout>
      <c:barChart>
        <c:barDir val="bar"/>
        <c:grouping val="stacked"/>
        <c:varyColors val="0"/>
        <c:ser>
          <c:idx val="1"/>
          <c:order val="1"/>
          <c:tx>
            <c:strRef>
              <c:f>'donees graphiques'!$H$5</c:f>
              <c:strCache>
                <c:ptCount val="1"/>
                <c:pt idx="0">
                  <c:v>N-1</c:v>
                </c:pt>
              </c:strCache>
            </c:strRef>
          </c:tx>
          <c:spPr>
            <a:solidFill>
              <a:schemeClr val="bg2">
                <a:lumMod val="50000"/>
                <a:alpha val="44000"/>
              </a:schemeClr>
            </a:solidFill>
          </c:spPr>
          <c:invertIfNegative val="0"/>
          <c:val>
            <c:numRef>
              <c:f>'donees graphiques'!$O$22:$O$31</c:f>
              <c:numCache>
                <c:formatCode>General</c:formatCode>
                <c:ptCount val="10"/>
                <c:pt idx="0">
                  <c:v>14500000</c:v>
                </c:pt>
                <c:pt idx="1">
                  <c:v>2384010</c:v>
                </c:pt>
                <c:pt idx="2">
                  <c:v>1129148</c:v>
                </c:pt>
                <c:pt idx="3">
                  <c:v>105572</c:v>
                </c:pt>
                <c:pt idx="4">
                  <c:v>800000</c:v>
                </c:pt>
                <c:pt idx="5">
                  <c:v>870780</c:v>
                </c:pt>
                <c:pt idx="6">
                  <c:v>363713</c:v>
                </c:pt>
                <c:pt idx="7">
                  <c:v>340000</c:v>
                </c:pt>
                <c:pt idx="8">
                  <c:v>300000</c:v>
                </c:pt>
                <c:pt idx="9">
                  <c:v>166950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2"/>
        <c:overlap val="100"/>
        <c:axId val="-621184560"/>
        <c:axId val="-621192720"/>
      </c:barChart>
      <c:barChart>
        <c:barDir val="bar"/>
        <c:grouping val="stacked"/>
        <c:varyColors val="0"/>
        <c:ser>
          <c:idx val="0"/>
          <c:order val="0"/>
          <c:tx>
            <c:strRef>
              <c:f>'donees graphiques'!$D$5</c:f>
              <c:strCache>
                <c:ptCount val="1"/>
                <c:pt idx="0">
                  <c:v>N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val>
            <c:numRef>
              <c:f>'donees graphiques'!$N$22:$N$31</c:f>
              <c:numCache>
                <c:formatCode>General</c:formatCode>
                <c:ptCount val="10"/>
                <c:pt idx="0">
                  <c:v>17000000</c:v>
                </c:pt>
                <c:pt idx="1">
                  <c:v>2063140</c:v>
                </c:pt>
                <c:pt idx="2">
                  <c:v>1129148</c:v>
                </c:pt>
                <c:pt idx="3">
                  <c:v>1025733</c:v>
                </c:pt>
                <c:pt idx="4">
                  <c:v>800000</c:v>
                </c:pt>
                <c:pt idx="5">
                  <c:v>726055</c:v>
                </c:pt>
                <c:pt idx="6">
                  <c:v>363713</c:v>
                </c:pt>
                <c:pt idx="7">
                  <c:v>340000</c:v>
                </c:pt>
                <c:pt idx="8">
                  <c:v>300000</c:v>
                </c:pt>
                <c:pt idx="9">
                  <c:v>166950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621194352"/>
        <c:axId val="-621184016"/>
      </c:barChart>
      <c:catAx>
        <c:axId val="-621184560"/>
        <c:scaling>
          <c:orientation val="maxMin"/>
        </c:scaling>
        <c:delete val="1"/>
        <c:axPos val="l"/>
        <c:majorTickMark val="out"/>
        <c:minorTickMark val="none"/>
        <c:tickLblPos val="nextTo"/>
        <c:crossAx val="-621192720"/>
        <c:crosses val="autoZero"/>
        <c:auto val="1"/>
        <c:lblAlgn val="ctr"/>
        <c:lblOffset val="100"/>
        <c:noMultiLvlLbl val="0"/>
      </c:catAx>
      <c:valAx>
        <c:axId val="-621192720"/>
        <c:scaling>
          <c:orientation val="minMax"/>
        </c:scaling>
        <c:delete val="1"/>
        <c:axPos val="t"/>
        <c:numFmt formatCode="#,##0" sourceLinked="0"/>
        <c:majorTickMark val="out"/>
        <c:minorTickMark val="none"/>
        <c:tickLblPos val="nextTo"/>
        <c:crossAx val="-621184560"/>
        <c:crosses val="autoZero"/>
        <c:crossBetween val="between"/>
        <c:dispUnits>
          <c:builtInUnit val="thousands"/>
        </c:dispUnits>
      </c:valAx>
      <c:valAx>
        <c:axId val="-6211840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621194352"/>
        <c:crosses val="max"/>
        <c:crossBetween val="between"/>
      </c:valAx>
      <c:catAx>
        <c:axId val="-621194352"/>
        <c:scaling>
          <c:orientation val="maxMin"/>
        </c:scaling>
        <c:delete val="1"/>
        <c:axPos val="l"/>
        <c:majorTickMark val="out"/>
        <c:minorTickMark val="none"/>
        <c:tickLblPos val="nextTo"/>
        <c:crossAx val="-621184016"/>
        <c:crosses val="autoZero"/>
        <c:auto val="1"/>
        <c:lblAlgn val="ctr"/>
        <c:lblOffset val="100"/>
        <c:noMultiLvlLbl val="0"/>
      </c:catAx>
      <c:spPr>
        <a:noFill/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600">
          <a:latin typeface="Verdana" pitchFamily="34" charset="0"/>
          <a:ea typeface="Verdana" pitchFamily="34" charset="0"/>
          <a:cs typeface="Verdana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848111377382178E-2"/>
          <c:y val="0.13213213213213212"/>
          <c:w val="0.89964829396325474"/>
          <c:h val="0.7357357357357357"/>
        </c:manualLayout>
      </c:layout>
      <c:lineChart>
        <c:grouping val="standard"/>
        <c:varyColors val="0"/>
        <c:ser>
          <c:idx val="0"/>
          <c:order val="0"/>
          <c:tx>
            <c:strRef>
              <c:f>'donees graphiques'!$S$5</c:f>
              <c:strCache>
                <c:ptCount val="1"/>
                <c:pt idx="0">
                  <c:v>N</c:v>
                </c:pt>
              </c:strCache>
            </c:strRef>
          </c:tx>
          <c:spPr>
            <a:ln w="1778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'donees graphiques'!$R$6:$R$17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'donees graphiques'!$S$6:$S$17</c:f>
              <c:numCache>
                <c:formatCode>#,##0</c:formatCode>
                <c:ptCount val="12"/>
                <c:pt idx="0">
                  <c:v>28490146</c:v>
                </c:pt>
                <c:pt idx="1">
                  <c:v>-26200752</c:v>
                </c:pt>
                <c:pt idx="2">
                  <c:v>84908518</c:v>
                </c:pt>
                <c:pt idx="3">
                  <c:v>2298322</c:v>
                </c:pt>
                <c:pt idx="4">
                  <c:v>-2236860</c:v>
                </c:pt>
                <c:pt idx="5">
                  <c:v>6986015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'donees graphiques'!$T$5</c:f>
              <c:strCache>
                <c:ptCount val="1"/>
                <c:pt idx="0">
                  <c:v>N-1</c:v>
                </c:pt>
              </c:strCache>
            </c:strRef>
          </c:tx>
          <c:spPr>
            <a:ln w="17780"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'donees graphiques'!$R$6:$R$17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'donees graphiques'!$T$6:$T$17</c:f>
              <c:numCache>
                <c:formatCode>#,##0</c:formatCode>
                <c:ptCount val="12"/>
                <c:pt idx="0">
                  <c:v>-1145136</c:v>
                </c:pt>
                <c:pt idx="1">
                  <c:v>9867715</c:v>
                </c:pt>
                <c:pt idx="2">
                  <c:v>22300706</c:v>
                </c:pt>
                <c:pt idx="3">
                  <c:v>6224063</c:v>
                </c:pt>
                <c:pt idx="4">
                  <c:v>19644507</c:v>
                </c:pt>
                <c:pt idx="5">
                  <c:v>18441187</c:v>
                </c:pt>
                <c:pt idx="6">
                  <c:v>14013533</c:v>
                </c:pt>
                <c:pt idx="7">
                  <c:v>26208275</c:v>
                </c:pt>
                <c:pt idx="8">
                  <c:v>25269540</c:v>
                </c:pt>
                <c:pt idx="9">
                  <c:v>-27916953</c:v>
                </c:pt>
                <c:pt idx="10">
                  <c:v>12772828</c:v>
                </c:pt>
                <c:pt idx="11">
                  <c:v>-40919679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'donees graphiques'!$U$5</c:f>
              <c:strCache>
                <c:ptCount val="1"/>
                <c:pt idx="0">
                  <c:v>Budget</c:v>
                </c:pt>
              </c:strCache>
            </c:strRef>
          </c:tx>
          <c:spPr>
            <a:ln w="17780">
              <a:solidFill>
                <a:srgbClr val="C00000"/>
              </a:solidFill>
              <a:prstDash val="solid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'donees graphiques'!$R$6:$R$17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'donees graphiques'!$U$6:$U$17</c:f>
              <c:numCache>
                <c:formatCode>#,##0</c:formatCode>
                <c:ptCount val="12"/>
                <c:pt idx="0">
                  <c:v>10267074</c:v>
                </c:pt>
                <c:pt idx="1">
                  <c:v>9355330</c:v>
                </c:pt>
                <c:pt idx="2">
                  <c:v>14401330</c:v>
                </c:pt>
                <c:pt idx="3">
                  <c:v>864830</c:v>
                </c:pt>
                <c:pt idx="4">
                  <c:v>530330</c:v>
                </c:pt>
                <c:pt idx="5">
                  <c:v>3330</c:v>
                </c:pt>
                <c:pt idx="6">
                  <c:v>3474330</c:v>
                </c:pt>
                <c:pt idx="7">
                  <c:v>5970330</c:v>
                </c:pt>
                <c:pt idx="8">
                  <c:v>3607330</c:v>
                </c:pt>
                <c:pt idx="9">
                  <c:v>4361330</c:v>
                </c:pt>
                <c:pt idx="10">
                  <c:v>4424330</c:v>
                </c:pt>
                <c:pt idx="11">
                  <c:v>3852330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621181840"/>
        <c:axId val="-621179664"/>
      </c:lineChart>
      <c:catAx>
        <c:axId val="-6211818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low"/>
        <c:spPr>
          <a:ln>
            <a:solidFill>
              <a:schemeClr val="bg1">
                <a:lumMod val="85000"/>
              </a:schemeClr>
            </a:solidFill>
          </a:ln>
        </c:spPr>
        <c:crossAx val="-621179664"/>
        <c:crossesAt val="0"/>
        <c:auto val="1"/>
        <c:lblAlgn val="ctr"/>
        <c:lblOffset val="100"/>
        <c:noMultiLvlLbl val="0"/>
      </c:catAx>
      <c:valAx>
        <c:axId val="-621179664"/>
        <c:scaling>
          <c:orientation val="minMax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600"/>
            </a:pPr>
            <a:endParaRPr lang="fr-FR"/>
          </a:p>
        </c:txPr>
        <c:crossAx val="-621181840"/>
        <c:crosses val="autoZero"/>
        <c:crossBetween val="midCat"/>
        <c:dispUnits>
          <c:builtInUnit val="thousands"/>
        </c:dispUnits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txPr>
    <a:bodyPr/>
    <a:lstStyle/>
    <a:p>
      <a:pPr>
        <a:defRPr sz="700">
          <a:solidFill>
            <a:schemeClr val="bg1">
              <a:lumMod val="50000"/>
            </a:schemeClr>
          </a:solidFill>
          <a:latin typeface="Verdana" pitchFamily="34" charset="0"/>
          <a:ea typeface="Verdana" pitchFamily="34" charset="0"/>
          <a:cs typeface="Verdana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Lines="12" dropStyle="combo" dx="13" fmlaLink="A1" fmlaRange="Lesmois" val="0"/>
</file>

<file path=xl/ctrlProps/ctrlProp2.xml><?xml version="1.0" encoding="utf-8"?>
<formControlPr xmlns="http://schemas.microsoft.com/office/spreadsheetml/2009/9/main" objectType="Drop" dropLines="2" dropStyle="combo" dx="13" fmlaLink="$T$1" fmlaRange="$S$1:$S$2" noThreeD="1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2673</xdr:rowOff>
    </xdr:from>
    <xdr:ext cx="4044633" cy="1261243"/>
    <xdr:sp macro="" textlink="">
      <xdr:nvSpPr>
        <xdr:cNvPr id="2" name="Rectangle 1"/>
        <xdr:cNvSpPr/>
      </xdr:nvSpPr>
      <xdr:spPr>
        <a:xfrm>
          <a:off x="0" y="2673"/>
          <a:ext cx="4044633" cy="126124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75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oneCellAnchor>
  <xdr:twoCellAnchor>
    <xdr:from>
      <xdr:col>0</xdr:col>
      <xdr:colOff>123825</xdr:colOff>
      <xdr:row>9</xdr:row>
      <xdr:rowOff>28575</xdr:rowOff>
    </xdr:from>
    <xdr:to>
      <xdr:col>5</xdr:col>
      <xdr:colOff>485775</xdr:colOff>
      <xdr:row>12</xdr:row>
      <xdr:rowOff>0</xdr:rowOff>
    </xdr:to>
    <xdr:sp macro="[0]!atteindreData" textlink="">
      <xdr:nvSpPr>
        <xdr:cNvPr id="3" name="Rectangle 2"/>
        <xdr:cNvSpPr/>
      </xdr:nvSpPr>
      <xdr:spPr>
        <a:xfrm>
          <a:off x="123825" y="1228725"/>
          <a:ext cx="3790950" cy="371475"/>
        </a:xfrm>
        <a:prstGeom prst="rect">
          <a:avLst/>
        </a:prstGeom>
        <a:ln w="12700"/>
        <a:effectLst>
          <a:innerShdw blurRad="63500" dist="50800" dir="27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Données de base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14</xdr:row>
          <xdr:rowOff>9525</xdr:rowOff>
        </xdr:from>
        <xdr:to>
          <xdr:col>2</xdr:col>
          <xdr:colOff>676275</xdr:colOff>
          <xdr:row>17</xdr:row>
          <xdr:rowOff>9525</xdr:rowOff>
        </xdr:to>
        <xdr:sp macro="" textlink="">
          <xdr:nvSpPr>
            <xdr:cNvPr id="16386" name="Drop Down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76200</xdr:colOff>
      <xdr:row>14</xdr:row>
      <xdr:rowOff>19050</xdr:rowOff>
    </xdr:from>
    <xdr:to>
      <xdr:col>5</xdr:col>
      <xdr:colOff>504825</xdr:colOff>
      <xdr:row>16</xdr:row>
      <xdr:rowOff>123825</xdr:rowOff>
    </xdr:to>
    <xdr:sp macro="[0]!choixfeuille" textlink="">
      <xdr:nvSpPr>
        <xdr:cNvPr id="6" name="Rectangle 5"/>
        <xdr:cNvSpPr/>
      </xdr:nvSpPr>
      <xdr:spPr>
        <a:xfrm>
          <a:off x="2133600" y="1885950"/>
          <a:ext cx="1800225" cy="371475"/>
        </a:xfrm>
        <a:prstGeom prst="rect">
          <a:avLst/>
        </a:prstGeom>
        <a:ln w="12700"/>
        <a:effectLst>
          <a:innerShdw blurRad="63500" dist="50800" dir="27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Go</a:t>
          </a:r>
        </a:p>
      </xdr:txBody>
    </xdr:sp>
    <xdr:clientData/>
  </xdr:twoCellAnchor>
  <xdr:twoCellAnchor>
    <xdr:from>
      <xdr:col>0</xdr:col>
      <xdr:colOff>114300</xdr:colOff>
      <xdr:row>19</xdr:row>
      <xdr:rowOff>19050</xdr:rowOff>
    </xdr:from>
    <xdr:to>
      <xdr:col>5</xdr:col>
      <xdr:colOff>476250</xdr:colOff>
      <xdr:row>21</xdr:row>
      <xdr:rowOff>123825</xdr:rowOff>
    </xdr:to>
    <xdr:sp macro="[0]!atteindreReport" textlink="">
      <xdr:nvSpPr>
        <xdr:cNvPr id="7" name="Rectangle 6"/>
        <xdr:cNvSpPr/>
      </xdr:nvSpPr>
      <xdr:spPr>
        <a:xfrm>
          <a:off x="114300" y="2552700"/>
          <a:ext cx="3790950" cy="371475"/>
        </a:xfrm>
        <a:prstGeom prst="rect">
          <a:avLst/>
        </a:prstGeom>
        <a:ln w="12700"/>
        <a:effectLst>
          <a:innerShdw blurRad="63500" dist="50800" dir="27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  <xdr:twoCellAnchor>
    <xdr:from>
      <xdr:col>0</xdr:col>
      <xdr:colOff>114300</xdr:colOff>
      <xdr:row>24</xdr:row>
      <xdr:rowOff>9525</xdr:rowOff>
    </xdr:from>
    <xdr:to>
      <xdr:col>5</xdr:col>
      <xdr:colOff>476250</xdr:colOff>
      <xdr:row>26</xdr:row>
      <xdr:rowOff>114300</xdr:rowOff>
    </xdr:to>
    <xdr:sp macro="[0]!atteindreaprop" textlink="">
      <xdr:nvSpPr>
        <xdr:cNvPr id="8" name="Rectangle 7"/>
        <xdr:cNvSpPr/>
      </xdr:nvSpPr>
      <xdr:spPr>
        <a:xfrm>
          <a:off x="114300" y="3209925"/>
          <a:ext cx="3790950" cy="371475"/>
        </a:xfrm>
        <a:prstGeom prst="rect">
          <a:avLst/>
        </a:prstGeom>
        <a:ln w="12700"/>
        <a:effectLst>
          <a:innerShdw blurRad="63500" dist="50800" dir="2700000">
            <a:prstClr val="black">
              <a:alpha val="50000"/>
            </a:prstClr>
          </a:inn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 propos 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295275</xdr:colOff>
      <xdr:row>2</xdr:row>
      <xdr:rowOff>47626</xdr:rowOff>
    </xdr:from>
    <xdr:to>
      <xdr:col>0</xdr:col>
      <xdr:colOff>1905000</xdr:colOff>
      <xdr:row>3</xdr:row>
      <xdr:rowOff>200026</xdr:rowOff>
    </xdr:to>
    <xdr:sp macro="[0]!atteindrePC" textlink="">
      <xdr:nvSpPr>
        <xdr:cNvPr id="3" name="ZoneTexte 2"/>
        <xdr:cNvSpPr txBox="1"/>
      </xdr:nvSpPr>
      <xdr:spPr>
        <a:xfrm>
          <a:off x="295275" y="323851"/>
          <a:ext cx="16097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Plan comptable</a:t>
          </a:r>
        </a:p>
      </xdr:txBody>
    </xdr:sp>
    <xdr:clientData/>
  </xdr:twoCellAnchor>
  <xdr:twoCellAnchor editAs="absolute">
    <xdr:from>
      <xdr:col>0</xdr:col>
      <xdr:colOff>295275</xdr:colOff>
      <xdr:row>3</xdr:row>
      <xdr:rowOff>152401</xdr:rowOff>
    </xdr:from>
    <xdr:to>
      <xdr:col>0</xdr:col>
      <xdr:colOff>2247900</xdr:colOff>
      <xdr:row>5</xdr:row>
      <xdr:rowOff>19051</xdr:rowOff>
    </xdr:to>
    <xdr:sp macro="" textlink="">
      <xdr:nvSpPr>
        <xdr:cNvPr id="4" name="ZoneTexte 3"/>
        <xdr:cNvSpPr txBox="1"/>
      </xdr:nvSpPr>
      <xdr:spPr>
        <a:xfrm>
          <a:off x="295275" y="561976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N-1      </a:t>
          </a:r>
        </a:p>
      </xdr:txBody>
    </xdr:sp>
    <xdr:clientData/>
  </xdr:twoCellAnchor>
  <xdr:twoCellAnchor editAs="absolute">
    <xdr:from>
      <xdr:col>0</xdr:col>
      <xdr:colOff>295275</xdr:colOff>
      <xdr:row>13</xdr:row>
      <xdr:rowOff>38101</xdr:rowOff>
    </xdr:from>
    <xdr:to>
      <xdr:col>0</xdr:col>
      <xdr:colOff>1905000</xdr:colOff>
      <xdr:row>15</xdr:row>
      <xdr:rowOff>57151</xdr:rowOff>
    </xdr:to>
    <xdr:sp macro="" textlink="">
      <xdr:nvSpPr>
        <xdr:cNvPr id="5" name="ZoneTexte 4"/>
        <xdr:cNvSpPr txBox="1"/>
      </xdr:nvSpPr>
      <xdr:spPr>
        <a:xfrm>
          <a:off x="295275" y="1962151"/>
          <a:ext cx="16097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Budgets</a:t>
          </a:r>
        </a:p>
      </xdr:txBody>
    </xdr:sp>
    <xdr:clientData/>
  </xdr:twoCellAnchor>
  <xdr:twoCellAnchor editAs="absolute">
    <xdr:from>
      <xdr:col>0</xdr:col>
      <xdr:colOff>581025</xdr:colOff>
      <xdr:row>4</xdr:row>
      <xdr:rowOff>171451</xdr:rowOff>
    </xdr:from>
    <xdr:to>
      <xdr:col>0</xdr:col>
      <xdr:colOff>1685925</xdr:colOff>
      <xdr:row>6</xdr:row>
      <xdr:rowOff>57150</xdr:rowOff>
    </xdr:to>
    <xdr:sp macro="[0]!Module1.atteindre_GL_charge_N1" textlink="">
      <xdr:nvSpPr>
        <xdr:cNvPr id="6" name="ZoneTexte 5"/>
        <xdr:cNvSpPr txBox="1"/>
      </xdr:nvSpPr>
      <xdr:spPr>
        <a:xfrm>
          <a:off x="581025" y="809626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581025</xdr:colOff>
      <xdr:row>6</xdr:row>
      <xdr:rowOff>114301</xdr:rowOff>
    </xdr:from>
    <xdr:to>
      <xdr:col>0</xdr:col>
      <xdr:colOff>1685925</xdr:colOff>
      <xdr:row>8</xdr:row>
      <xdr:rowOff>28575</xdr:rowOff>
    </xdr:to>
    <xdr:sp macro="[0]!Module1.atteindre_GL_produit_N1" textlink="">
      <xdr:nvSpPr>
        <xdr:cNvPr id="7" name="ZoneTexte 6"/>
        <xdr:cNvSpPr txBox="1"/>
      </xdr:nvSpPr>
      <xdr:spPr>
        <a:xfrm>
          <a:off x="581025" y="1076326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581025</xdr:colOff>
      <xdr:row>8</xdr:row>
      <xdr:rowOff>95251</xdr:rowOff>
    </xdr:from>
    <xdr:to>
      <xdr:col>0</xdr:col>
      <xdr:colOff>1685925</xdr:colOff>
      <xdr:row>10</xdr:row>
      <xdr:rowOff>38100</xdr:rowOff>
    </xdr:to>
    <xdr:sp macro="[0]!Module1.atteindre_GL_client_N1" textlink="">
      <xdr:nvSpPr>
        <xdr:cNvPr id="8" name="ZoneTexte 7"/>
        <xdr:cNvSpPr txBox="1"/>
      </xdr:nvSpPr>
      <xdr:spPr>
        <a:xfrm>
          <a:off x="581025" y="1352551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581025</xdr:colOff>
      <xdr:row>10</xdr:row>
      <xdr:rowOff>95251</xdr:rowOff>
    </xdr:from>
    <xdr:to>
      <xdr:col>0</xdr:col>
      <xdr:colOff>1685925</xdr:colOff>
      <xdr:row>12</xdr:row>
      <xdr:rowOff>38100</xdr:rowOff>
    </xdr:to>
    <xdr:sp macro="[0]!Module1.atteindre_GL_frss_N1" textlink="">
      <xdr:nvSpPr>
        <xdr:cNvPr id="9" name="ZoneTexte 8"/>
        <xdr:cNvSpPr txBox="1"/>
      </xdr:nvSpPr>
      <xdr:spPr>
        <a:xfrm>
          <a:off x="581025" y="1619251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504825</xdr:colOff>
      <xdr:row>4</xdr:row>
      <xdr:rowOff>171451</xdr:rowOff>
    </xdr:from>
    <xdr:to>
      <xdr:col>0</xdr:col>
      <xdr:colOff>628650</xdr:colOff>
      <xdr:row>5</xdr:row>
      <xdr:rowOff>104776</xdr:rowOff>
    </xdr:to>
    <xdr:pic>
      <xdr:nvPicPr>
        <xdr:cNvPr id="11" name="Image 10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809626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504825</xdr:colOff>
      <xdr:row>6</xdr:row>
      <xdr:rowOff>114301</xdr:rowOff>
    </xdr:from>
    <xdr:to>
      <xdr:col>0</xdr:col>
      <xdr:colOff>628650</xdr:colOff>
      <xdr:row>7</xdr:row>
      <xdr:rowOff>76201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076326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504825</xdr:colOff>
      <xdr:row>8</xdr:row>
      <xdr:rowOff>95251</xdr:rowOff>
    </xdr:from>
    <xdr:to>
      <xdr:col>0</xdr:col>
      <xdr:colOff>628650</xdr:colOff>
      <xdr:row>9</xdr:row>
      <xdr:rowOff>85726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352551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504825</xdr:colOff>
      <xdr:row>10</xdr:row>
      <xdr:rowOff>95251</xdr:rowOff>
    </xdr:from>
    <xdr:to>
      <xdr:col>0</xdr:col>
      <xdr:colOff>628650</xdr:colOff>
      <xdr:row>11</xdr:row>
      <xdr:rowOff>85726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1619251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581025</xdr:colOff>
      <xdr:row>15</xdr:row>
      <xdr:rowOff>66675</xdr:rowOff>
    </xdr:from>
    <xdr:to>
      <xdr:col>0</xdr:col>
      <xdr:colOff>1685925</xdr:colOff>
      <xdr:row>17</xdr:row>
      <xdr:rowOff>9524</xdr:rowOff>
    </xdr:to>
    <xdr:sp macro="[0]!atteindre_budget_charge" textlink="">
      <xdr:nvSpPr>
        <xdr:cNvPr id="15" name="ZoneTexte 14"/>
        <xdr:cNvSpPr txBox="1"/>
      </xdr:nvSpPr>
      <xdr:spPr>
        <a:xfrm>
          <a:off x="581025" y="22574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581025</xdr:colOff>
      <xdr:row>17</xdr:row>
      <xdr:rowOff>66675</xdr:rowOff>
    </xdr:from>
    <xdr:to>
      <xdr:col>0</xdr:col>
      <xdr:colOff>1685925</xdr:colOff>
      <xdr:row>19</xdr:row>
      <xdr:rowOff>9524</xdr:rowOff>
    </xdr:to>
    <xdr:sp macro="[0]!atteindre_budget_produit" textlink="">
      <xdr:nvSpPr>
        <xdr:cNvPr id="16" name="ZoneTexte 15"/>
        <xdr:cNvSpPr txBox="1"/>
      </xdr:nvSpPr>
      <xdr:spPr>
        <a:xfrm>
          <a:off x="581025" y="25241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504825</xdr:colOff>
      <xdr:row>15</xdr:row>
      <xdr:rowOff>66675</xdr:rowOff>
    </xdr:from>
    <xdr:to>
      <xdr:col>0</xdr:col>
      <xdr:colOff>628650</xdr:colOff>
      <xdr:row>16</xdr:row>
      <xdr:rowOff>57150</xdr:rowOff>
    </xdr:to>
    <xdr:pic>
      <xdr:nvPicPr>
        <xdr:cNvPr id="17" name="Image 16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2574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504825</xdr:colOff>
      <xdr:row>17</xdr:row>
      <xdr:rowOff>66675</xdr:rowOff>
    </xdr:from>
    <xdr:to>
      <xdr:col>0</xdr:col>
      <xdr:colOff>628650</xdr:colOff>
      <xdr:row>18</xdr:row>
      <xdr:rowOff>57150</xdr:rowOff>
    </xdr:to>
    <xdr:pic>
      <xdr:nvPicPr>
        <xdr:cNvPr id="18" name="Image 17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25241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438150</xdr:colOff>
      <xdr:row>19</xdr:row>
      <xdr:rowOff>95251</xdr:rowOff>
    </xdr:from>
    <xdr:to>
      <xdr:col>0</xdr:col>
      <xdr:colOff>1400175</xdr:colOff>
      <xdr:row>21</xdr:row>
      <xdr:rowOff>85725</xdr:rowOff>
    </xdr:to>
    <xdr:sp macro="[0]!accueil" textlink="">
      <xdr:nvSpPr>
        <xdr:cNvPr id="19" name="Rectangle à coins arrondis 18"/>
        <xdr:cNvSpPr/>
      </xdr:nvSpPr>
      <xdr:spPr>
        <a:xfrm>
          <a:off x="438150" y="2819401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9525</xdr:colOff>
      <xdr:row>0</xdr:row>
      <xdr:rowOff>9525</xdr:rowOff>
    </xdr:from>
    <xdr:to>
      <xdr:col>1</xdr:col>
      <xdr:colOff>0</xdr:colOff>
      <xdr:row>2</xdr:row>
      <xdr:rowOff>47625</xdr:rowOff>
    </xdr:to>
    <xdr:sp macro="" textlink="">
      <xdr:nvSpPr>
        <xdr:cNvPr id="20" name="Rectangle 19"/>
        <xdr:cNvSpPr/>
      </xdr:nvSpPr>
      <xdr:spPr>
        <a:xfrm>
          <a:off x="9525" y="9525"/>
          <a:ext cx="22764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Données de base</a:t>
          </a:r>
        </a:p>
      </xdr:txBody>
    </xdr:sp>
    <xdr:clientData/>
  </xdr:twoCellAnchor>
  <xdr:twoCellAnchor editAs="absolute">
    <xdr:from>
      <xdr:col>0</xdr:col>
      <xdr:colOff>438150</xdr:colOff>
      <xdr:row>22</xdr:row>
      <xdr:rowOff>47626</xdr:rowOff>
    </xdr:from>
    <xdr:to>
      <xdr:col>0</xdr:col>
      <xdr:colOff>1400175</xdr:colOff>
      <xdr:row>24</xdr:row>
      <xdr:rowOff>85726</xdr:rowOff>
    </xdr:to>
    <xdr:sp macro="[0]!atteindreReport" textlink="">
      <xdr:nvSpPr>
        <xdr:cNvPr id="21" name="Rectangle à coins arrondis 20"/>
        <xdr:cNvSpPr/>
      </xdr:nvSpPr>
      <xdr:spPr>
        <a:xfrm>
          <a:off x="438150" y="3171826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7" name="ZoneTexte 6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8" name="ZoneTexte 7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9" name="ZoneTexte 8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10" name="ZoneTexte 9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11" name="ZoneTexte 10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5" name="Image 14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200025</xdr:colOff>
      <xdr:row>9</xdr:row>
      <xdr:rowOff>38100</xdr:rowOff>
    </xdr:from>
    <xdr:to>
      <xdr:col>0</xdr:col>
      <xdr:colOff>1533525</xdr:colOff>
      <xdr:row>12</xdr:row>
      <xdr:rowOff>95251</xdr:rowOff>
    </xdr:to>
    <xdr:sp macro="[0]!mois_suivant" textlink="">
      <xdr:nvSpPr>
        <xdr:cNvPr id="16" name="Flèche droite 15"/>
        <xdr:cNvSpPr/>
      </xdr:nvSpPr>
      <xdr:spPr>
        <a:xfrm>
          <a:off x="200025" y="1628775"/>
          <a:ext cx="1333500" cy="485776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</a:rPr>
            <a:t>Mois suivant</a:t>
          </a:r>
        </a:p>
      </xdr:txBody>
    </xdr:sp>
    <xdr:clientData/>
  </xdr:twoCellAnchor>
  <xdr:twoCellAnchor editAs="absolute">
    <xdr:from>
      <xdr:col>0</xdr:col>
      <xdr:colOff>0</xdr:colOff>
      <xdr:row>0</xdr:row>
      <xdr:rowOff>9525</xdr:rowOff>
    </xdr:from>
    <xdr:to>
      <xdr:col>0</xdr:col>
      <xdr:colOff>2009775</xdr:colOff>
      <xdr:row>0</xdr:row>
      <xdr:rowOff>323850</xdr:rowOff>
    </xdr:to>
    <xdr:sp macro="" textlink="">
      <xdr:nvSpPr>
        <xdr:cNvPr id="17" name="Rectangle 16"/>
        <xdr:cNvSpPr/>
      </xdr:nvSpPr>
      <xdr:spPr>
        <a:xfrm>
          <a:off x="0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Janvier</a:t>
          </a:r>
        </a:p>
      </xdr:txBody>
    </xdr:sp>
    <xdr:clientData/>
  </xdr:twoCellAnchor>
  <xdr:twoCellAnchor editAs="absolute">
    <xdr:from>
      <xdr:col>0</xdr:col>
      <xdr:colOff>219075</xdr:colOff>
      <xdr:row>13</xdr:row>
      <xdr:rowOff>0</xdr:rowOff>
    </xdr:from>
    <xdr:to>
      <xdr:col>0</xdr:col>
      <xdr:colOff>1181100</xdr:colOff>
      <xdr:row>14</xdr:row>
      <xdr:rowOff>114299</xdr:rowOff>
    </xdr:to>
    <xdr:sp macro="[0]!accueil" textlink="">
      <xdr:nvSpPr>
        <xdr:cNvPr id="18" name="Rectangle à coins arrondis 17"/>
        <xdr:cNvSpPr/>
      </xdr:nvSpPr>
      <xdr:spPr>
        <a:xfrm>
          <a:off x="219075" y="2162175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228600</xdr:colOff>
      <xdr:row>15</xdr:row>
      <xdr:rowOff>66675</xdr:rowOff>
    </xdr:from>
    <xdr:to>
      <xdr:col>0</xdr:col>
      <xdr:colOff>1190625</xdr:colOff>
      <xdr:row>17</xdr:row>
      <xdr:rowOff>85725</xdr:rowOff>
    </xdr:to>
    <xdr:sp macro="[0]!atteindreReport" textlink="">
      <xdr:nvSpPr>
        <xdr:cNvPr id="19" name="Rectangle à coins arrondis 18"/>
        <xdr:cNvSpPr/>
      </xdr:nvSpPr>
      <xdr:spPr>
        <a:xfrm>
          <a:off x="228600" y="251460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7" name="ZoneTexte 6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8" name="ZoneTexte 7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9" name="ZoneTexte 8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10" name="ZoneTexte 9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11" name="ZoneTexte 10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5" name="Image 14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238125</xdr:colOff>
      <xdr:row>10</xdr:row>
      <xdr:rowOff>28575</xdr:rowOff>
    </xdr:from>
    <xdr:to>
      <xdr:col>0</xdr:col>
      <xdr:colOff>1571625</xdr:colOff>
      <xdr:row>13</xdr:row>
      <xdr:rowOff>47625</xdr:rowOff>
    </xdr:to>
    <xdr:sp macro="[0]!mois_suivant" textlink="">
      <xdr:nvSpPr>
        <xdr:cNvPr id="16" name="Flèche droite 15"/>
        <xdr:cNvSpPr/>
      </xdr:nvSpPr>
      <xdr:spPr>
        <a:xfrm>
          <a:off x="238125" y="1762125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0</xdr:colOff>
      <xdr:row>0</xdr:row>
      <xdr:rowOff>9525</xdr:rowOff>
    </xdr:from>
    <xdr:to>
      <xdr:col>0</xdr:col>
      <xdr:colOff>2009775</xdr:colOff>
      <xdr:row>0</xdr:row>
      <xdr:rowOff>323850</xdr:rowOff>
    </xdr:to>
    <xdr:sp macro="" textlink="">
      <xdr:nvSpPr>
        <xdr:cNvPr id="17" name="Rectangle 16"/>
        <xdr:cNvSpPr/>
      </xdr:nvSpPr>
      <xdr:spPr>
        <a:xfrm>
          <a:off x="0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Février</a:t>
          </a:r>
        </a:p>
      </xdr:txBody>
    </xdr:sp>
    <xdr:clientData/>
  </xdr:twoCellAnchor>
  <xdr:twoCellAnchor editAs="absolute">
    <xdr:from>
      <xdr:col>0</xdr:col>
      <xdr:colOff>200024</xdr:colOff>
      <xdr:row>13</xdr:row>
      <xdr:rowOff>28575</xdr:rowOff>
    </xdr:from>
    <xdr:to>
      <xdr:col>0</xdr:col>
      <xdr:colOff>1532024</xdr:colOff>
      <xdr:row>16</xdr:row>
      <xdr:rowOff>46350</xdr:rowOff>
    </xdr:to>
    <xdr:sp macro="[0]!mois_precedent" textlink="">
      <xdr:nvSpPr>
        <xdr:cNvPr id="19" name="Flèche gauche 18"/>
        <xdr:cNvSpPr/>
      </xdr:nvSpPr>
      <xdr:spPr>
        <a:xfrm>
          <a:off x="200024" y="2190750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219075</xdr:colOff>
      <xdr:row>17</xdr:row>
      <xdr:rowOff>47625</xdr:rowOff>
    </xdr:from>
    <xdr:to>
      <xdr:col>0</xdr:col>
      <xdr:colOff>1181100</xdr:colOff>
      <xdr:row>19</xdr:row>
      <xdr:rowOff>19049</xdr:rowOff>
    </xdr:to>
    <xdr:sp macro="[0]!accueil" textlink="">
      <xdr:nvSpPr>
        <xdr:cNvPr id="20" name="Rectangle à coins arrondis 19"/>
        <xdr:cNvSpPr/>
      </xdr:nvSpPr>
      <xdr:spPr>
        <a:xfrm>
          <a:off x="219075" y="2781300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228600</xdr:colOff>
      <xdr:row>19</xdr:row>
      <xdr:rowOff>123825</xdr:rowOff>
    </xdr:from>
    <xdr:to>
      <xdr:col>0</xdr:col>
      <xdr:colOff>1190625</xdr:colOff>
      <xdr:row>22</xdr:row>
      <xdr:rowOff>0</xdr:rowOff>
    </xdr:to>
    <xdr:sp macro="[0]!atteindreReport" textlink="">
      <xdr:nvSpPr>
        <xdr:cNvPr id="18" name="Rectangle à coins arrondis 17"/>
        <xdr:cNvSpPr/>
      </xdr:nvSpPr>
      <xdr:spPr>
        <a:xfrm>
          <a:off x="228600" y="314325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7" name="ZoneTexte 6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8" name="ZoneTexte 7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9" name="ZoneTexte 8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10" name="ZoneTexte 9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11" name="ZoneTexte 10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5" name="Image 14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9525</xdr:colOff>
      <xdr:row>0</xdr:row>
      <xdr:rowOff>9525</xdr:rowOff>
    </xdr:from>
    <xdr:to>
      <xdr:col>1</xdr:col>
      <xdr:colOff>0</xdr:colOff>
      <xdr:row>0</xdr:row>
      <xdr:rowOff>323850</xdr:rowOff>
    </xdr:to>
    <xdr:sp macro="" textlink="">
      <xdr:nvSpPr>
        <xdr:cNvPr id="18" name="Rectangle 17"/>
        <xdr:cNvSpPr/>
      </xdr:nvSpPr>
      <xdr:spPr>
        <a:xfrm>
          <a:off x="9525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Mars</a:t>
          </a:r>
        </a:p>
      </xdr:txBody>
    </xdr:sp>
    <xdr:clientData/>
  </xdr:twoCellAnchor>
  <xdr:twoCellAnchor editAs="absolute">
    <xdr:from>
      <xdr:col>0</xdr:col>
      <xdr:colOff>228601</xdr:colOff>
      <xdr:row>10</xdr:row>
      <xdr:rowOff>9525</xdr:rowOff>
    </xdr:from>
    <xdr:to>
      <xdr:col>0</xdr:col>
      <xdr:colOff>1562101</xdr:colOff>
      <xdr:row>13</xdr:row>
      <xdr:rowOff>28575</xdr:rowOff>
    </xdr:to>
    <xdr:sp macro="[0]!mois_suivant" textlink="">
      <xdr:nvSpPr>
        <xdr:cNvPr id="19" name="Flèche droite 18"/>
        <xdr:cNvSpPr/>
      </xdr:nvSpPr>
      <xdr:spPr>
        <a:xfrm>
          <a:off x="228601" y="1743075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190500</xdr:colOff>
      <xdr:row>13</xdr:row>
      <xdr:rowOff>9525</xdr:rowOff>
    </xdr:from>
    <xdr:to>
      <xdr:col>0</xdr:col>
      <xdr:colOff>1522500</xdr:colOff>
      <xdr:row>16</xdr:row>
      <xdr:rowOff>27300</xdr:rowOff>
    </xdr:to>
    <xdr:sp macro="[0]!mois_precedent" textlink="">
      <xdr:nvSpPr>
        <xdr:cNvPr id="20" name="Flèche gauche 19"/>
        <xdr:cNvSpPr/>
      </xdr:nvSpPr>
      <xdr:spPr>
        <a:xfrm>
          <a:off x="190500" y="2171700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228600</xdr:colOff>
      <xdr:row>17</xdr:row>
      <xdr:rowOff>19050</xdr:rowOff>
    </xdr:from>
    <xdr:to>
      <xdr:col>0</xdr:col>
      <xdr:colOff>1190625</xdr:colOff>
      <xdr:row>18</xdr:row>
      <xdr:rowOff>133349</xdr:rowOff>
    </xdr:to>
    <xdr:sp macro="[0]!accueil" textlink="">
      <xdr:nvSpPr>
        <xdr:cNvPr id="21" name="Rectangle à coins arrondis 20"/>
        <xdr:cNvSpPr/>
      </xdr:nvSpPr>
      <xdr:spPr>
        <a:xfrm>
          <a:off x="228600" y="2752725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219075</xdr:colOff>
      <xdr:row>19</xdr:row>
      <xdr:rowOff>114300</xdr:rowOff>
    </xdr:from>
    <xdr:to>
      <xdr:col>0</xdr:col>
      <xdr:colOff>1181100</xdr:colOff>
      <xdr:row>21</xdr:row>
      <xdr:rowOff>133350</xdr:rowOff>
    </xdr:to>
    <xdr:sp macro="[0]!atteindreReport" textlink="">
      <xdr:nvSpPr>
        <xdr:cNvPr id="16" name="Rectangle à coins arrondis 15"/>
        <xdr:cNvSpPr/>
      </xdr:nvSpPr>
      <xdr:spPr>
        <a:xfrm>
          <a:off x="219075" y="3133725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7" name="ZoneTexte 6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8" name="ZoneTexte 7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9" name="ZoneTexte 8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10" name="ZoneTexte 9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11" name="ZoneTexte 10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5" name="Image 14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0</xdr:colOff>
      <xdr:row>0</xdr:row>
      <xdr:rowOff>9525</xdr:rowOff>
    </xdr:from>
    <xdr:to>
      <xdr:col>0</xdr:col>
      <xdr:colOff>2009775</xdr:colOff>
      <xdr:row>0</xdr:row>
      <xdr:rowOff>323850</xdr:rowOff>
    </xdr:to>
    <xdr:sp macro="" textlink="">
      <xdr:nvSpPr>
        <xdr:cNvPr id="17" name="Rectangle 16"/>
        <xdr:cNvSpPr/>
      </xdr:nvSpPr>
      <xdr:spPr>
        <a:xfrm>
          <a:off x="0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Avril</a:t>
          </a:r>
        </a:p>
      </xdr:txBody>
    </xdr:sp>
    <xdr:clientData/>
  </xdr:twoCellAnchor>
  <xdr:twoCellAnchor editAs="absolute">
    <xdr:from>
      <xdr:col>0</xdr:col>
      <xdr:colOff>180976</xdr:colOff>
      <xdr:row>9</xdr:row>
      <xdr:rowOff>123825</xdr:rowOff>
    </xdr:from>
    <xdr:to>
      <xdr:col>0</xdr:col>
      <xdr:colOff>1514476</xdr:colOff>
      <xdr:row>13</xdr:row>
      <xdr:rowOff>0</xdr:rowOff>
    </xdr:to>
    <xdr:sp macro="[0]!mois_suivant" textlink="">
      <xdr:nvSpPr>
        <xdr:cNvPr id="18" name="Flèche droite 17"/>
        <xdr:cNvSpPr/>
      </xdr:nvSpPr>
      <xdr:spPr>
        <a:xfrm>
          <a:off x="180976" y="1714500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142875</xdr:colOff>
      <xdr:row>12</xdr:row>
      <xdr:rowOff>123825</xdr:rowOff>
    </xdr:from>
    <xdr:to>
      <xdr:col>0</xdr:col>
      <xdr:colOff>1474875</xdr:colOff>
      <xdr:row>15</xdr:row>
      <xdr:rowOff>141600</xdr:rowOff>
    </xdr:to>
    <xdr:sp macro="[0]!mois_precedent" textlink="">
      <xdr:nvSpPr>
        <xdr:cNvPr id="19" name="Flèche gauche 18"/>
        <xdr:cNvSpPr/>
      </xdr:nvSpPr>
      <xdr:spPr>
        <a:xfrm>
          <a:off x="142875" y="2143125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171450</xdr:colOff>
      <xdr:row>17</xdr:row>
      <xdr:rowOff>28575</xdr:rowOff>
    </xdr:from>
    <xdr:to>
      <xdr:col>0</xdr:col>
      <xdr:colOff>1133475</xdr:colOff>
      <xdr:row>18</xdr:row>
      <xdr:rowOff>142874</xdr:rowOff>
    </xdr:to>
    <xdr:sp macro="[0]!accueil" textlink="">
      <xdr:nvSpPr>
        <xdr:cNvPr id="20" name="Rectangle à coins arrondis 19"/>
        <xdr:cNvSpPr/>
      </xdr:nvSpPr>
      <xdr:spPr>
        <a:xfrm>
          <a:off x="171450" y="2762250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190500</xdr:colOff>
      <xdr:row>19</xdr:row>
      <xdr:rowOff>133350</xdr:rowOff>
    </xdr:from>
    <xdr:to>
      <xdr:col>0</xdr:col>
      <xdr:colOff>1152525</xdr:colOff>
      <xdr:row>22</xdr:row>
      <xdr:rowOff>9525</xdr:rowOff>
    </xdr:to>
    <xdr:sp macro="[0]!atteindreReport" textlink="">
      <xdr:nvSpPr>
        <xdr:cNvPr id="16" name="Rectangle à coins arrondis 15"/>
        <xdr:cNvSpPr/>
      </xdr:nvSpPr>
      <xdr:spPr>
        <a:xfrm>
          <a:off x="190500" y="3152775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7" name="ZoneTexte 6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8" name="ZoneTexte 7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9" name="ZoneTexte 8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304800</xdr:colOff>
      <xdr:row>5</xdr:row>
      <xdr:rowOff>104774</xdr:rowOff>
    </xdr:from>
    <xdr:to>
      <xdr:col>0</xdr:col>
      <xdr:colOff>1409700</xdr:colOff>
      <xdr:row>7</xdr:row>
      <xdr:rowOff>28573</xdr:rowOff>
    </xdr:to>
    <xdr:sp macro="[0]!atteindre_GL_client_N" textlink="">
      <xdr:nvSpPr>
        <xdr:cNvPr id="10" name="ZoneTexte 9"/>
        <xdr:cNvSpPr txBox="1"/>
      </xdr:nvSpPr>
      <xdr:spPr>
        <a:xfrm>
          <a:off x="304800" y="1085849"/>
          <a:ext cx="1104900" cy="2476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266700</xdr:colOff>
      <xdr:row>7</xdr:row>
      <xdr:rowOff>95250</xdr:rowOff>
    </xdr:from>
    <xdr:to>
      <xdr:col>0</xdr:col>
      <xdr:colOff>1371600</xdr:colOff>
      <xdr:row>9</xdr:row>
      <xdr:rowOff>19049</xdr:rowOff>
    </xdr:to>
    <xdr:sp macro="[0]!atteindre_GL_frss_N" textlink="">
      <xdr:nvSpPr>
        <xdr:cNvPr id="11" name="ZoneTexte 10"/>
        <xdr:cNvSpPr txBox="1"/>
      </xdr:nvSpPr>
      <xdr:spPr>
        <a:xfrm>
          <a:off x="266700" y="140017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190500</xdr:colOff>
      <xdr:row>7</xdr:row>
      <xdr:rowOff>95250</xdr:rowOff>
    </xdr:from>
    <xdr:to>
      <xdr:col>0</xdr:col>
      <xdr:colOff>314325</xdr:colOff>
      <xdr:row>8</xdr:row>
      <xdr:rowOff>76200</xdr:rowOff>
    </xdr:to>
    <xdr:pic>
      <xdr:nvPicPr>
        <xdr:cNvPr id="15" name="Image 14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4001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9525</xdr:colOff>
      <xdr:row>0</xdr:row>
      <xdr:rowOff>9525</xdr:rowOff>
    </xdr:from>
    <xdr:to>
      <xdr:col>1</xdr:col>
      <xdr:colOff>0</xdr:colOff>
      <xdr:row>0</xdr:row>
      <xdr:rowOff>323850</xdr:rowOff>
    </xdr:to>
    <xdr:sp macro="" textlink="">
      <xdr:nvSpPr>
        <xdr:cNvPr id="17" name="Rectangle 16"/>
        <xdr:cNvSpPr/>
      </xdr:nvSpPr>
      <xdr:spPr>
        <a:xfrm>
          <a:off x="9525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Mai</a:t>
          </a:r>
        </a:p>
      </xdr:txBody>
    </xdr:sp>
    <xdr:clientData/>
  </xdr:twoCellAnchor>
  <xdr:twoCellAnchor editAs="absolute">
    <xdr:from>
      <xdr:col>0</xdr:col>
      <xdr:colOff>209551</xdr:colOff>
      <xdr:row>9</xdr:row>
      <xdr:rowOff>38100</xdr:rowOff>
    </xdr:from>
    <xdr:to>
      <xdr:col>0</xdr:col>
      <xdr:colOff>1543051</xdr:colOff>
      <xdr:row>12</xdr:row>
      <xdr:rowOff>57150</xdr:rowOff>
    </xdr:to>
    <xdr:sp macro="[0]!mois_suivant" textlink="">
      <xdr:nvSpPr>
        <xdr:cNvPr id="18" name="Flèche droite 17"/>
        <xdr:cNvSpPr/>
      </xdr:nvSpPr>
      <xdr:spPr>
        <a:xfrm>
          <a:off x="209551" y="1628775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171450</xdr:colOff>
      <xdr:row>12</xdr:row>
      <xdr:rowOff>38100</xdr:rowOff>
    </xdr:from>
    <xdr:to>
      <xdr:col>0</xdr:col>
      <xdr:colOff>1503450</xdr:colOff>
      <xdr:row>15</xdr:row>
      <xdr:rowOff>55875</xdr:rowOff>
    </xdr:to>
    <xdr:sp macro="[0]!mois_precedent" textlink="">
      <xdr:nvSpPr>
        <xdr:cNvPr id="19" name="Flèche gauche 18"/>
        <xdr:cNvSpPr/>
      </xdr:nvSpPr>
      <xdr:spPr>
        <a:xfrm>
          <a:off x="171450" y="2057400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171450</xdr:colOff>
      <xdr:row>16</xdr:row>
      <xdr:rowOff>9525</xdr:rowOff>
    </xdr:from>
    <xdr:to>
      <xdr:col>0</xdr:col>
      <xdr:colOff>1133475</xdr:colOff>
      <xdr:row>17</xdr:row>
      <xdr:rowOff>123824</xdr:rowOff>
    </xdr:to>
    <xdr:sp macro="[0]!accueil" textlink="">
      <xdr:nvSpPr>
        <xdr:cNvPr id="20" name="Rectangle à coins arrondis 19"/>
        <xdr:cNvSpPr/>
      </xdr:nvSpPr>
      <xdr:spPr>
        <a:xfrm>
          <a:off x="171450" y="2600325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180975</xdr:colOff>
      <xdr:row>18</xdr:row>
      <xdr:rowOff>76200</xdr:rowOff>
    </xdr:from>
    <xdr:to>
      <xdr:col>0</xdr:col>
      <xdr:colOff>1143000</xdr:colOff>
      <xdr:row>20</xdr:row>
      <xdr:rowOff>95250</xdr:rowOff>
    </xdr:to>
    <xdr:sp macro="[0]!atteindreReport" textlink="">
      <xdr:nvSpPr>
        <xdr:cNvPr id="16" name="Rectangle à coins arrondis 15"/>
        <xdr:cNvSpPr/>
      </xdr:nvSpPr>
      <xdr:spPr>
        <a:xfrm>
          <a:off x="180975" y="295275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7" name="ZoneTexte 6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8" name="ZoneTexte 7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9" name="ZoneTexte 8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10" name="ZoneTexte 9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11" name="ZoneTexte 10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5" name="Image 14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0</xdr:colOff>
      <xdr:row>0</xdr:row>
      <xdr:rowOff>9525</xdr:rowOff>
    </xdr:from>
    <xdr:to>
      <xdr:col>0</xdr:col>
      <xdr:colOff>2009775</xdr:colOff>
      <xdr:row>0</xdr:row>
      <xdr:rowOff>323850</xdr:rowOff>
    </xdr:to>
    <xdr:sp macro="" textlink="">
      <xdr:nvSpPr>
        <xdr:cNvPr id="17" name="Rectangle 16"/>
        <xdr:cNvSpPr/>
      </xdr:nvSpPr>
      <xdr:spPr>
        <a:xfrm>
          <a:off x="0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Juin</a:t>
          </a:r>
        </a:p>
      </xdr:txBody>
    </xdr:sp>
    <xdr:clientData/>
  </xdr:twoCellAnchor>
  <xdr:twoCellAnchor editAs="absolute">
    <xdr:from>
      <xdr:col>0</xdr:col>
      <xdr:colOff>209551</xdr:colOff>
      <xdr:row>9</xdr:row>
      <xdr:rowOff>104775</xdr:rowOff>
    </xdr:from>
    <xdr:to>
      <xdr:col>0</xdr:col>
      <xdr:colOff>1543051</xdr:colOff>
      <xdr:row>12</xdr:row>
      <xdr:rowOff>123825</xdr:rowOff>
    </xdr:to>
    <xdr:sp macro="[0]!mois_suivant" textlink="">
      <xdr:nvSpPr>
        <xdr:cNvPr id="18" name="Flèche droite 17"/>
        <xdr:cNvSpPr/>
      </xdr:nvSpPr>
      <xdr:spPr>
        <a:xfrm>
          <a:off x="209551" y="1695450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171450</xdr:colOff>
      <xdr:row>12</xdr:row>
      <xdr:rowOff>104775</xdr:rowOff>
    </xdr:from>
    <xdr:to>
      <xdr:col>0</xdr:col>
      <xdr:colOff>1503450</xdr:colOff>
      <xdr:row>15</xdr:row>
      <xdr:rowOff>122550</xdr:rowOff>
    </xdr:to>
    <xdr:sp macro="[0]!mois_precedent" textlink="">
      <xdr:nvSpPr>
        <xdr:cNvPr id="19" name="Flèche gauche 18"/>
        <xdr:cNvSpPr/>
      </xdr:nvSpPr>
      <xdr:spPr>
        <a:xfrm>
          <a:off x="171450" y="2124075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180975</xdr:colOff>
      <xdr:row>16</xdr:row>
      <xdr:rowOff>85725</xdr:rowOff>
    </xdr:from>
    <xdr:to>
      <xdr:col>0</xdr:col>
      <xdr:colOff>1143000</xdr:colOff>
      <xdr:row>18</xdr:row>
      <xdr:rowOff>57149</xdr:rowOff>
    </xdr:to>
    <xdr:sp macro="[0]!accueil" textlink="">
      <xdr:nvSpPr>
        <xdr:cNvPr id="20" name="Rectangle à coins arrondis 19"/>
        <xdr:cNvSpPr/>
      </xdr:nvSpPr>
      <xdr:spPr>
        <a:xfrm>
          <a:off x="180975" y="2676525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180975</xdr:colOff>
      <xdr:row>19</xdr:row>
      <xdr:rowOff>66675</xdr:rowOff>
    </xdr:from>
    <xdr:to>
      <xdr:col>0</xdr:col>
      <xdr:colOff>1143000</xdr:colOff>
      <xdr:row>21</xdr:row>
      <xdr:rowOff>85725</xdr:rowOff>
    </xdr:to>
    <xdr:sp macro="[0]!atteindreReport" textlink="">
      <xdr:nvSpPr>
        <xdr:cNvPr id="16" name="Rectangle à coins arrondis 15"/>
        <xdr:cNvSpPr/>
      </xdr:nvSpPr>
      <xdr:spPr>
        <a:xfrm>
          <a:off x="180975" y="308610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7" name="ZoneTexte 6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8" name="ZoneTexte 7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9" name="ZoneTexte 8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10" name="ZoneTexte 9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11" name="ZoneTexte 10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5" name="Image 14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0</xdr:colOff>
      <xdr:row>0</xdr:row>
      <xdr:rowOff>9525</xdr:rowOff>
    </xdr:from>
    <xdr:to>
      <xdr:col>0</xdr:col>
      <xdr:colOff>2009775</xdr:colOff>
      <xdr:row>0</xdr:row>
      <xdr:rowOff>323850</xdr:rowOff>
    </xdr:to>
    <xdr:sp macro="" textlink="">
      <xdr:nvSpPr>
        <xdr:cNvPr id="17" name="Rectangle 16"/>
        <xdr:cNvSpPr/>
      </xdr:nvSpPr>
      <xdr:spPr>
        <a:xfrm>
          <a:off x="0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Juillet</a:t>
          </a:r>
        </a:p>
      </xdr:txBody>
    </xdr:sp>
    <xdr:clientData/>
  </xdr:twoCellAnchor>
  <xdr:twoCellAnchor editAs="absolute">
    <xdr:from>
      <xdr:col>0</xdr:col>
      <xdr:colOff>266701</xdr:colOff>
      <xdr:row>9</xdr:row>
      <xdr:rowOff>85725</xdr:rowOff>
    </xdr:from>
    <xdr:to>
      <xdr:col>0</xdr:col>
      <xdr:colOff>1600201</xdr:colOff>
      <xdr:row>12</xdr:row>
      <xdr:rowOff>104775</xdr:rowOff>
    </xdr:to>
    <xdr:sp macro="[0]!mois_suivant" textlink="">
      <xdr:nvSpPr>
        <xdr:cNvPr id="18" name="Flèche droite 17"/>
        <xdr:cNvSpPr/>
      </xdr:nvSpPr>
      <xdr:spPr>
        <a:xfrm>
          <a:off x="266701" y="1676400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228600</xdr:colOff>
      <xdr:row>12</xdr:row>
      <xdr:rowOff>85725</xdr:rowOff>
    </xdr:from>
    <xdr:to>
      <xdr:col>0</xdr:col>
      <xdr:colOff>1560600</xdr:colOff>
      <xdr:row>15</xdr:row>
      <xdr:rowOff>103500</xdr:rowOff>
    </xdr:to>
    <xdr:sp macro="[0]!mois_precedent" textlink="">
      <xdr:nvSpPr>
        <xdr:cNvPr id="19" name="Flèche gauche 18"/>
        <xdr:cNvSpPr/>
      </xdr:nvSpPr>
      <xdr:spPr>
        <a:xfrm>
          <a:off x="228600" y="2105025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219075</xdr:colOff>
      <xdr:row>16</xdr:row>
      <xdr:rowOff>123825</xdr:rowOff>
    </xdr:from>
    <xdr:to>
      <xdr:col>0</xdr:col>
      <xdr:colOff>1181100</xdr:colOff>
      <xdr:row>18</xdr:row>
      <xdr:rowOff>95249</xdr:rowOff>
    </xdr:to>
    <xdr:sp macro="[0]!accueil" textlink="">
      <xdr:nvSpPr>
        <xdr:cNvPr id="20" name="Rectangle à coins arrondis 19"/>
        <xdr:cNvSpPr/>
      </xdr:nvSpPr>
      <xdr:spPr>
        <a:xfrm>
          <a:off x="219075" y="2714625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209550</xdr:colOff>
      <xdr:row>19</xdr:row>
      <xdr:rowOff>85725</xdr:rowOff>
    </xdr:from>
    <xdr:to>
      <xdr:col>0</xdr:col>
      <xdr:colOff>1171575</xdr:colOff>
      <xdr:row>21</xdr:row>
      <xdr:rowOff>104775</xdr:rowOff>
    </xdr:to>
    <xdr:sp macro="[0]!atteindreReport" textlink="">
      <xdr:nvSpPr>
        <xdr:cNvPr id="16" name="Rectangle à coins arrondis 15"/>
        <xdr:cNvSpPr/>
      </xdr:nvSpPr>
      <xdr:spPr>
        <a:xfrm>
          <a:off x="209550" y="310515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7" name="ZoneTexte 6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8" name="ZoneTexte 7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9" name="ZoneTexte 8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10" name="ZoneTexte 9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11" name="ZoneTexte 10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12" name="Image 11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13" name="Image 12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14" name="Image 13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5" name="Image 14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2009775</xdr:colOff>
      <xdr:row>0</xdr:row>
      <xdr:rowOff>314325</xdr:rowOff>
    </xdr:to>
    <xdr:sp macro="" textlink="">
      <xdr:nvSpPr>
        <xdr:cNvPr id="17" name="Rectangle 16"/>
        <xdr:cNvSpPr/>
      </xdr:nvSpPr>
      <xdr:spPr>
        <a:xfrm>
          <a:off x="0" y="0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Août</a:t>
          </a:r>
        </a:p>
      </xdr:txBody>
    </xdr:sp>
    <xdr:clientData/>
  </xdr:twoCellAnchor>
  <xdr:twoCellAnchor editAs="absolute">
    <xdr:from>
      <xdr:col>0</xdr:col>
      <xdr:colOff>219076</xdr:colOff>
      <xdr:row>10</xdr:row>
      <xdr:rowOff>0</xdr:rowOff>
    </xdr:from>
    <xdr:to>
      <xdr:col>0</xdr:col>
      <xdr:colOff>1552576</xdr:colOff>
      <xdr:row>13</xdr:row>
      <xdr:rowOff>19050</xdr:rowOff>
    </xdr:to>
    <xdr:sp macro="[0]!mois_suivant" textlink="">
      <xdr:nvSpPr>
        <xdr:cNvPr id="18" name="Flèche droite 17"/>
        <xdr:cNvSpPr/>
      </xdr:nvSpPr>
      <xdr:spPr>
        <a:xfrm>
          <a:off x="219076" y="1733550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180975</xdr:colOff>
      <xdr:row>13</xdr:row>
      <xdr:rowOff>0</xdr:rowOff>
    </xdr:from>
    <xdr:to>
      <xdr:col>0</xdr:col>
      <xdr:colOff>1512975</xdr:colOff>
      <xdr:row>16</xdr:row>
      <xdr:rowOff>17775</xdr:rowOff>
    </xdr:to>
    <xdr:sp macro="[0]!mois_precedent" textlink="">
      <xdr:nvSpPr>
        <xdr:cNvPr id="19" name="Flèche gauche 18"/>
        <xdr:cNvSpPr/>
      </xdr:nvSpPr>
      <xdr:spPr>
        <a:xfrm>
          <a:off x="180975" y="2162175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142875</xdr:colOff>
      <xdr:row>16</xdr:row>
      <xdr:rowOff>123825</xdr:rowOff>
    </xdr:from>
    <xdr:to>
      <xdr:col>0</xdr:col>
      <xdr:colOff>1104900</xdr:colOff>
      <xdr:row>18</xdr:row>
      <xdr:rowOff>95249</xdr:rowOff>
    </xdr:to>
    <xdr:sp macro="[0]!accueil" textlink="">
      <xdr:nvSpPr>
        <xdr:cNvPr id="20" name="Rectangle à coins arrondis 19"/>
        <xdr:cNvSpPr/>
      </xdr:nvSpPr>
      <xdr:spPr>
        <a:xfrm>
          <a:off x="142875" y="2714625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190500</xdr:colOff>
      <xdr:row>19</xdr:row>
      <xdr:rowOff>66675</xdr:rowOff>
    </xdr:from>
    <xdr:to>
      <xdr:col>0</xdr:col>
      <xdr:colOff>1152525</xdr:colOff>
      <xdr:row>21</xdr:row>
      <xdr:rowOff>85725</xdr:rowOff>
    </xdr:to>
    <xdr:sp macro="[0]!atteindreReport" textlink="">
      <xdr:nvSpPr>
        <xdr:cNvPr id="16" name="Rectangle à coins arrondis 15"/>
        <xdr:cNvSpPr/>
      </xdr:nvSpPr>
      <xdr:spPr>
        <a:xfrm>
          <a:off x="190500" y="308610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3" name="ZoneTexte 2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4" name="ZoneTexte 3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5" name="ZoneTexte 4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6" name="ZoneTexte 5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7" name="Image 6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8" name="Image 7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9" name="Image 8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0" name="Image 9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9525</xdr:colOff>
      <xdr:row>0</xdr:row>
      <xdr:rowOff>9525</xdr:rowOff>
    </xdr:from>
    <xdr:to>
      <xdr:col>1</xdr:col>
      <xdr:colOff>0</xdr:colOff>
      <xdr:row>0</xdr:row>
      <xdr:rowOff>323850</xdr:rowOff>
    </xdr:to>
    <xdr:sp macro="" textlink="">
      <xdr:nvSpPr>
        <xdr:cNvPr id="12" name="Rectangle 11"/>
        <xdr:cNvSpPr/>
      </xdr:nvSpPr>
      <xdr:spPr>
        <a:xfrm>
          <a:off x="9525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Septembre</a:t>
          </a:r>
        </a:p>
      </xdr:txBody>
    </xdr:sp>
    <xdr:clientData/>
  </xdr:twoCellAnchor>
  <xdr:twoCellAnchor editAs="absolute">
    <xdr:from>
      <xdr:col>0</xdr:col>
      <xdr:colOff>228601</xdr:colOff>
      <xdr:row>9</xdr:row>
      <xdr:rowOff>95250</xdr:rowOff>
    </xdr:from>
    <xdr:to>
      <xdr:col>0</xdr:col>
      <xdr:colOff>1562101</xdr:colOff>
      <xdr:row>12</xdr:row>
      <xdr:rowOff>114300</xdr:rowOff>
    </xdr:to>
    <xdr:sp macro="[0]!mois_suivant" textlink="">
      <xdr:nvSpPr>
        <xdr:cNvPr id="13" name="Flèche droite 12"/>
        <xdr:cNvSpPr/>
      </xdr:nvSpPr>
      <xdr:spPr>
        <a:xfrm>
          <a:off x="228601" y="1685925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190500</xdr:colOff>
      <xdr:row>12</xdr:row>
      <xdr:rowOff>95250</xdr:rowOff>
    </xdr:from>
    <xdr:to>
      <xdr:col>0</xdr:col>
      <xdr:colOff>1522500</xdr:colOff>
      <xdr:row>15</xdr:row>
      <xdr:rowOff>113025</xdr:rowOff>
    </xdr:to>
    <xdr:sp macro="[0]!mois_precedent" textlink="">
      <xdr:nvSpPr>
        <xdr:cNvPr id="14" name="Flèche gauche 13"/>
        <xdr:cNvSpPr/>
      </xdr:nvSpPr>
      <xdr:spPr>
        <a:xfrm>
          <a:off x="190500" y="2114550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209550</xdr:colOff>
      <xdr:row>16</xdr:row>
      <xdr:rowOff>85725</xdr:rowOff>
    </xdr:from>
    <xdr:to>
      <xdr:col>0</xdr:col>
      <xdr:colOff>1171575</xdr:colOff>
      <xdr:row>18</xdr:row>
      <xdr:rowOff>57149</xdr:rowOff>
    </xdr:to>
    <xdr:sp macro="[0]!accueil" textlink="">
      <xdr:nvSpPr>
        <xdr:cNvPr id="15" name="Rectangle à coins arrondis 14"/>
        <xdr:cNvSpPr/>
      </xdr:nvSpPr>
      <xdr:spPr>
        <a:xfrm>
          <a:off x="209550" y="2676525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209550</xdr:colOff>
      <xdr:row>19</xdr:row>
      <xdr:rowOff>57150</xdr:rowOff>
    </xdr:from>
    <xdr:to>
      <xdr:col>0</xdr:col>
      <xdr:colOff>1171575</xdr:colOff>
      <xdr:row>21</xdr:row>
      <xdr:rowOff>76200</xdr:rowOff>
    </xdr:to>
    <xdr:sp macro="[0]!atteindreReport" textlink="">
      <xdr:nvSpPr>
        <xdr:cNvPr id="16" name="Rectangle à coins arrondis 15"/>
        <xdr:cNvSpPr/>
      </xdr:nvSpPr>
      <xdr:spPr>
        <a:xfrm>
          <a:off x="209550" y="3076575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3" name="ZoneTexte 2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4" name="ZoneTexte 3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5" name="ZoneTexte 4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6" name="ZoneTexte 5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7" name="Image 6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8" name="Image 7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9" name="Image 8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0" name="Image 9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0</xdr:colOff>
      <xdr:row>0</xdr:row>
      <xdr:rowOff>9525</xdr:rowOff>
    </xdr:from>
    <xdr:to>
      <xdr:col>0</xdr:col>
      <xdr:colOff>2009775</xdr:colOff>
      <xdr:row>0</xdr:row>
      <xdr:rowOff>323850</xdr:rowOff>
    </xdr:to>
    <xdr:sp macro="" textlink="">
      <xdr:nvSpPr>
        <xdr:cNvPr id="12" name="Rectangle 11"/>
        <xdr:cNvSpPr/>
      </xdr:nvSpPr>
      <xdr:spPr>
        <a:xfrm>
          <a:off x="0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Octobre</a:t>
          </a:r>
        </a:p>
      </xdr:txBody>
    </xdr:sp>
    <xdr:clientData/>
  </xdr:twoCellAnchor>
  <xdr:twoCellAnchor editAs="absolute">
    <xdr:from>
      <xdr:col>0</xdr:col>
      <xdr:colOff>238126</xdr:colOff>
      <xdr:row>9</xdr:row>
      <xdr:rowOff>76200</xdr:rowOff>
    </xdr:from>
    <xdr:to>
      <xdr:col>0</xdr:col>
      <xdr:colOff>1571626</xdr:colOff>
      <xdr:row>12</xdr:row>
      <xdr:rowOff>95250</xdr:rowOff>
    </xdr:to>
    <xdr:sp macro="[0]!mois_suivant" textlink="">
      <xdr:nvSpPr>
        <xdr:cNvPr id="13" name="Flèche droite 12"/>
        <xdr:cNvSpPr/>
      </xdr:nvSpPr>
      <xdr:spPr>
        <a:xfrm>
          <a:off x="238126" y="1666875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200025</xdr:colOff>
      <xdr:row>12</xdr:row>
      <xdr:rowOff>76200</xdr:rowOff>
    </xdr:from>
    <xdr:to>
      <xdr:col>0</xdr:col>
      <xdr:colOff>1532025</xdr:colOff>
      <xdr:row>15</xdr:row>
      <xdr:rowOff>93975</xdr:rowOff>
    </xdr:to>
    <xdr:sp macro="[0]!mois_precedent" textlink="">
      <xdr:nvSpPr>
        <xdr:cNvPr id="14" name="Flèche gauche 13"/>
        <xdr:cNvSpPr/>
      </xdr:nvSpPr>
      <xdr:spPr>
        <a:xfrm>
          <a:off x="200025" y="2095500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200025</xdr:colOff>
      <xdr:row>16</xdr:row>
      <xdr:rowOff>76200</xdr:rowOff>
    </xdr:from>
    <xdr:to>
      <xdr:col>0</xdr:col>
      <xdr:colOff>1162050</xdr:colOff>
      <xdr:row>18</xdr:row>
      <xdr:rowOff>47624</xdr:rowOff>
    </xdr:to>
    <xdr:sp macro="[0]!accueil" textlink="">
      <xdr:nvSpPr>
        <xdr:cNvPr id="15" name="Rectangle à coins arrondis 14"/>
        <xdr:cNvSpPr/>
      </xdr:nvSpPr>
      <xdr:spPr>
        <a:xfrm>
          <a:off x="200025" y="2667000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190500</xdr:colOff>
      <xdr:row>19</xdr:row>
      <xdr:rowOff>66675</xdr:rowOff>
    </xdr:from>
    <xdr:to>
      <xdr:col>0</xdr:col>
      <xdr:colOff>1152525</xdr:colOff>
      <xdr:row>21</xdr:row>
      <xdr:rowOff>85725</xdr:rowOff>
    </xdr:to>
    <xdr:sp macro="[0]!atteindreReport" textlink="">
      <xdr:nvSpPr>
        <xdr:cNvPr id="16" name="Rectangle à coins arrondis 15"/>
        <xdr:cNvSpPr/>
      </xdr:nvSpPr>
      <xdr:spPr>
        <a:xfrm>
          <a:off x="190500" y="308610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3" name="ZoneTexte 2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4" name="ZoneTexte 3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5" name="ZoneTexte 4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6" name="ZoneTexte 5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7" name="Image 6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8" name="Image 7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9" name="Image 8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0" name="Image 9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9525</xdr:colOff>
      <xdr:row>0</xdr:row>
      <xdr:rowOff>9525</xdr:rowOff>
    </xdr:from>
    <xdr:to>
      <xdr:col>1</xdr:col>
      <xdr:colOff>0</xdr:colOff>
      <xdr:row>0</xdr:row>
      <xdr:rowOff>323850</xdr:rowOff>
    </xdr:to>
    <xdr:sp macro="" textlink="">
      <xdr:nvSpPr>
        <xdr:cNvPr id="12" name="Rectangle 11"/>
        <xdr:cNvSpPr/>
      </xdr:nvSpPr>
      <xdr:spPr>
        <a:xfrm>
          <a:off x="9525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Novembre</a:t>
          </a:r>
        </a:p>
      </xdr:txBody>
    </xdr:sp>
    <xdr:clientData/>
  </xdr:twoCellAnchor>
  <xdr:twoCellAnchor editAs="absolute">
    <xdr:from>
      <xdr:col>0</xdr:col>
      <xdr:colOff>247651</xdr:colOff>
      <xdr:row>9</xdr:row>
      <xdr:rowOff>104775</xdr:rowOff>
    </xdr:from>
    <xdr:to>
      <xdr:col>0</xdr:col>
      <xdr:colOff>1581151</xdr:colOff>
      <xdr:row>12</xdr:row>
      <xdr:rowOff>123825</xdr:rowOff>
    </xdr:to>
    <xdr:sp macro="[0]!mois_suivant" textlink="">
      <xdr:nvSpPr>
        <xdr:cNvPr id="13" name="Flèche droite 12"/>
        <xdr:cNvSpPr/>
      </xdr:nvSpPr>
      <xdr:spPr>
        <a:xfrm>
          <a:off x="247651" y="1695450"/>
          <a:ext cx="1333500" cy="447675"/>
        </a:xfrm>
        <a:prstGeom prst="rightArrow">
          <a:avLst>
            <a:gd name="adj1" fmla="val 50000"/>
            <a:gd name="adj2" fmla="val 43548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suivant</a:t>
          </a:r>
        </a:p>
      </xdr:txBody>
    </xdr:sp>
    <xdr:clientData/>
  </xdr:twoCellAnchor>
  <xdr:twoCellAnchor editAs="absolute">
    <xdr:from>
      <xdr:col>0</xdr:col>
      <xdr:colOff>209550</xdr:colOff>
      <xdr:row>12</xdr:row>
      <xdr:rowOff>104775</xdr:rowOff>
    </xdr:from>
    <xdr:to>
      <xdr:col>0</xdr:col>
      <xdr:colOff>1541550</xdr:colOff>
      <xdr:row>15</xdr:row>
      <xdr:rowOff>122550</xdr:rowOff>
    </xdr:to>
    <xdr:sp macro="[0]!mois_precedent" textlink="">
      <xdr:nvSpPr>
        <xdr:cNvPr id="14" name="Flèche gauche 13"/>
        <xdr:cNvSpPr/>
      </xdr:nvSpPr>
      <xdr:spPr>
        <a:xfrm>
          <a:off x="209550" y="2124075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238125</xdr:colOff>
      <xdr:row>16</xdr:row>
      <xdr:rowOff>76200</xdr:rowOff>
    </xdr:from>
    <xdr:to>
      <xdr:col>0</xdr:col>
      <xdr:colOff>1200150</xdr:colOff>
      <xdr:row>18</xdr:row>
      <xdr:rowOff>47624</xdr:rowOff>
    </xdr:to>
    <xdr:sp macro="[0]!accueil" textlink="">
      <xdr:nvSpPr>
        <xdr:cNvPr id="15" name="Rectangle à coins arrondis 14"/>
        <xdr:cNvSpPr/>
      </xdr:nvSpPr>
      <xdr:spPr>
        <a:xfrm>
          <a:off x="238125" y="2667000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228600</xdr:colOff>
      <xdr:row>19</xdr:row>
      <xdr:rowOff>47625</xdr:rowOff>
    </xdr:from>
    <xdr:to>
      <xdr:col>0</xdr:col>
      <xdr:colOff>1190625</xdr:colOff>
      <xdr:row>21</xdr:row>
      <xdr:rowOff>66675</xdr:rowOff>
    </xdr:to>
    <xdr:sp macro="[0]!atteindreReport" textlink="">
      <xdr:nvSpPr>
        <xdr:cNvPr id="16" name="Rectangle à coins arrondis 15"/>
        <xdr:cNvSpPr/>
      </xdr:nvSpPr>
      <xdr:spPr>
        <a:xfrm>
          <a:off x="228600" y="306705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1</xdr:row>
      <xdr:rowOff>0</xdr:rowOff>
    </xdr:from>
    <xdr:to>
      <xdr:col>0</xdr:col>
      <xdr:colOff>1952625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0" y="142875"/>
          <a:ext cx="195262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Grands-livres</a:t>
          </a:r>
          <a:r>
            <a:rPr lang="fr-FR" sz="1000" u="sng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r>
            <a:rPr lang="fr-FR" sz="1000" u="sng">
              <a:latin typeface="Verdana" pitchFamily="34" charset="0"/>
              <a:ea typeface="Verdana" pitchFamily="34" charset="0"/>
              <a:cs typeface="Verdana" pitchFamily="34" charset="0"/>
            </a:rPr>
            <a:t>Exercice N      </a:t>
          </a:r>
        </a:p>
      </xdr:txBody>
    </xdr:sp>
    <xdr:clientData/>
  </xdr:twoCellAnchor>
  <xdr:twoCellAnchor editAs="absolute">
    <xdr:from>
      <xdr:col>0</xdr:col>
      <xdr:colOff>285750</xdr:colOff>
      <xdr:row>2</xdr:row>
      <xdr:rowOff>104775</xdr:rowOff>
    </xdr:from>
    <xdr:to>
      <xdr:col>0</xdr:col>
      <xdr:colOff>1390650</xdr:colOff>
      <xdr:row>3</xdr:row>
      <xdr:rowOff>171449</xdr:rowOff>
    </xdr:to>
    <xdr:sp macro="[0]!atteindre_GL_charge_N" textlink="">
      <xdr:nvSpPr>
        <xdr:cNvPr id="3" name="ZoneTexte 2"/>
        <xdr:cNvSpPr txBox="1"/>
      </xdr:nvSpPr>
      <xdr:spPr>
        <a:xfrm>
          <a:off x="285750" y="3905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Charges</a:t>
          </a:r>
        </a:p>
      </xdr:txBody>
    </xdr:sp>
    <xdr:clientData/>
  </xdr:twoCellAnchor>
  <xdr:twoCellAnchor editAs="absolute">
    <xdr:from>
      <xdr:col>0</xdr:col>
      <xdr:colOff>285750</xdr:colOff>
      <xdr:row>4</xdr:row>
      <xdr:rowOff>38100</xdr:rowOff>
    </xdr:from>
    <xdr:to>
      <xdr:col>0</xdr:col>
      <xdr:colOff>1390650</xdr:colOff>
      <xdr:row>5</xdr:row>
      <xdr:rowOff>104774</xdr:rowOff>
    </xdr:to>
    <xdr:sp macro="[0]!atteindre_GL_produit_N" textlink="">
      <xdr:nvSpPr>
        <xdr:cNvPr id="4" name="ZoneTexte 3"/>
        <xdr:cNvSpPr txBox="1"/>
      </xdr:nvSpPr>
      <xdr:spPr>
        <a:xfrm>
          <a:off x="285750" y="657225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Produits</a:t>
          </a:r>
        </a:p>
      </xdr:txBody>
    </xdr:sp>
    <xdr:clientData/>
  </xdr:twoCellAnchor>
  <xdr:twoCellAnchor editAs="absolute">
    <xdr:from>
      <xdr:col>0</xdr:col>
      <xdr:colOff>285750</xdr:colOff>
      <xdr:row>5</xdr:row>
      <xdr:rowOff>171450</xdr:rowOff>
    </xdr:from>
    <xdr:to>
      <xdr:col>0</xdr:col>
      <xdr:colOff>1390650</xdr:colOff>
      <xdr:row>7</xdr:row>
      <xdr:rowOff>57149</xdr:rowOff>
    </xdr:to>
    <xdr:sp macro="[0]!atteindre_GL_client_N" textlink="">
      <xdr:nvSpPr>
        <xdr:cNvPr id="5" name="ZoneTexte 4"/>
        <xdr:cNvSpPr txBox="1"/>
      </xdr:nvSpPr>
      <xdr:spPr>
        <a:xfrm>
          <a:off x="285750" y="9334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Clients</a:t>
          </a:r>
        </a:p>
      </xdr:txBody>
    </xdr:sp>
    <xdr:clientData/>
  </xdr:twoCellAnchor>
  <xdr:twoCellAnchor editAs="absolute">
    <xdr:from>
      <xdr:col>0</xdr:col>
      <xdr:colOff>285750</xdr:colOff>
      <xdr:row>7</xdr:row>
      <xdr:rowOff>114300</xdr:rowOff>
    </xdr:from>
    <xdr:to>
      <xdr:col>0</xdr:col>
      <xdr:colOff>1390650</xdr:colOff>
      <xdr:row>9</xdr:row>
      <xdr:rowOff>38099</xdr:rowOff>
    </xdr:to>
    <xdr:sp macro="[0]!atteindre_GL_frss_N" textlink="">
      <xdr:nvSpPr>
        <xdr:cNvPr id="6" name="ZoneTexte 5"/>
        <xdr:cNvSpPr txBox="1"/>
      </xdr:nvSpPr>
      <xdr:spPr>
        <a:xfrm>
          <a:off x="285750" y="1200150"/>
          <a:ext cx="1104900" cy="209549"/>
        </a:xfrm>
        <a:prstGeom prst="rect">
          <a:avLst/>
        </a:prstGeom>
        <a:noFill/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r>
            <a:rPr lang="fr-FR" sz="1000" u="none">
              <a:effectLst/>
              <a:latin typeface="Verdana" pitchFamily="34" charset="0"/>
              <a:ea typeface="Verdana" pitchFamily="34" charset="0"/>
              <a:cs typeface="Verdana" pitchFamily="34" charset="0"/>
            </a:rPr>
            <a:t>Fournisseurs</a:t>
          </a:r>
        </a:p>
      </xdr:txBody>
    </xdr:sp>
    <xdr:clientData/>
  </xdr:twoCellAnchor>
  <xdr:twoCellAnchor editAs="absolute">
    <xdr:from>
      <xdr:col>0</xdr:col>
      <xdr:colOff>209550</xdr:colOff>
      <xdr:row>2</xdr:row>
      <xdr:rowOff>104775</xdr:rowOff>
    </xdr:from>
    <xdr:to>
      <xdr:col>0</xdr:col>
      <xdr:colOff>333375</xdr:colOff>
      <xdr:row>3</xdr:row>
      <xdr:rowOff>85725</xdr:rowOff>
    </xdr:to>
    <xdr:pic>
      <xdr:nvPicPr>
        <xdr:cNvPr id="7" name="Image 6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905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4</xdr:row>
      <xdr:rowOff>38100</xdr:rowOff>
    </xdr:from>
    <xdr:to>
      <xdr:col>0</xdr:col>
      <xdr:colOff>333375</xdr:colOff>
      <xdr:row>5</xdr:row>
      <xdr:rowOff>19050</xdr:rowOff>
    </xdr:to>
    <xdr:pic>
      <xdr:nvPicPr>
        <xdr:cNvPr id="8" name="Image 7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65722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5</xdr:row>
      <xdr:rowOff>171450</xdr:rowOff>
    </xdr:from>
    <xdr:to>
      <xdr:col>0</xdr:col>
      <xdr:colOff>333375</xdr:colOff>
      <xdr:row>6</xdr:row>
      <xdr:rowOff>114300</xdr:rowOff>
    </xdr:to>
    <xdr:pic>
      <xdr:nvPicPr>
        <xdr:cNvPr id="9" name="Image 8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9334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209550</xdr:colOff>
      <xdr:row>7</xdr:row>
      <xdr:rowOff>114300</xdr:rowOff>
    </xdr:from>
    <xdr:to>
      <xdr:col>0</xdr:col>
      <xdr:colOff>333375</xdr:colOff>
      <xdr:row>8</xdr:row>
      <xdr:rowOff>95250</xdr:rowOff>
    </xdr:to>
    <xdr:pic>
      <xdr:nvPicPr>
        <xdr:cNvPr id="10" name="Image 9" descr="C:\Program Files (x86)\Microsoft Office\MEDIA\OFFICE14\Bullets\BD21335_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0015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0</xdr:colOff>
      <xdr:row>0</xdr:row>
      <xdr:rowOff>9525</xdr:rowOff>
    </xdr:from>
    <xdr:to>
      <xdr:col>0</xdr:col>
      <xdr:colOff>2009775</xdr:colOff>
      <xdr:row>0</xdr:row>
      <xdr:rowOff>323850</xdr:rowOff>
    </xdr:to>
    <xdr:sp macro="" textlink="">
      <xdr:nvSpPr>
        <xdr:cNvPr id="11" name="Rectangle 10"/>
        <xdr:cNvSpPr/>
      </xdr:nvSpPr>
      <xdr:spPr>
        <a:xfrm>
          <a:off x="0" y="9525"/>
          <a:ext cx="2009775" cy="314325"/>
        </a:xfrm>
        <a:prstGeom prst="rect">
          <a:avLst/>
        </a:prstGeom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Décembre</a:t>
          </a:r>
        </a:p>
      </xdr:txBody>
    </xdr:sp>
    <xdr:clientData/>
  </xdr:twoCellAnchor>
  <xdr:twoCellAnchor editAs="absolute">
    <xdr:from>
      <xdr:col>0</xdr:col>
      <xdr:colOff>171450</xdr:colOff>
      <xdr:row>10</xdr:row>
      <xdr:rowOff>28575</xdr:rowOff>
    </xdr:from>
    <xdr:to>
      <xdr:col>0</xdr:col>
      <xdr:colOff>1503450</xdr:colOff>
      <xdr:row>13</xdr:row>
      <xdr:rowOff>46350</xdr:rowOff>
    </xdr:to>
    <xdr:sp macro="[0]!mois_precedent" textlink="">
      <xdr:nvSpPr>
        <xdr:cNvPr id="13" name="Flèche gauche 12"/>
        <xdr:cNvSpPr/>
      </xdr:nvSpPr>
      <xdr:spPr>
        <a:xfrm>
          <a:off x="171450" y="1762125"/>
          <a:ext cx="1332000" cy="446400"/>
        </a:xfrm>
        <a:prstGeom prst="leftArrow">
          <a:avLst>
            <a:gd name="adj1" fmla="val 50000"/>
            <a:gd name="adj2" fmla="val 36487"/>
          </a:avLst>
        </a:prstGeom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marL="0" indent="0" algn="ctr"/>
          <a:r>
            <a:rPr lang="fr-FR" sz="9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Mois précédent</a:t>
          </a:r>
        </a:p>
      </xdr:txBody>
    </xdr:sp>
    <xdr:clientData/>
  </xdr:twoCellAnchor>
  <xdr:twoCellAnchor editAs="absolute">
    <xdr:from>
      <xdr:col>0</xdr:col>
      <xdr:colOff>171450</xdr:colOff>
      <xdr:row>14</xdr:row>
      <xdr:rowOff>47625</xdr:rowOff>
    </xdr:from>
    <xdr:to>
      <xdr:col>0</xdr:col>
      <xdr:colOff>1133475</xdr:colOff>
      <xdr:row>16</xdr:row>
      <xdr:rowOff>19049</xdr:rowOff>
    </xdr:to>
    <xdr:sp macro="[0]!accueil" textlink="">
      <xdr:nvSpPr>
        <xdr:cNvPr id="14" name="Rectangle à coins arrondis 13"/>
        <xdr:cNvSpPr/>
      </xdr:nvSpPr>
      <xdr:spPr>
        <a:xfrm>
          <a:off x="171450" y="2352675"/>
          <a:ext cx="962025" cy="257174"/>
        </a:xfrm>
        <a:prstGeom prst="roundRect">
          <a:avLst/>
        </a:prstGeom>
        <a:solidFill>
          <a:schemeClr val="bg1"/>
        </a:solidFill>
        <a:ln w="12700"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/>
  </xdr:twoCellAnchor>
  <xdr:twoCellAnchor editAs="absolute">
    <xdr:from>
      <xdr:col>0</xdr:col>
      <xdr:colOff>219075</xdr:colOff>
      <xdr:row>17</xdr:row>
      <xdr:rowOff>66675</xdr:rowOff>
    </xdr:from>
    <xdr:to>
      <xdr:col>0</xdr:col>
      <xdr:colOff>1181100</xdr:colOff>
      <xdr:row>19</xdr:row>
      <xdr:rowOff>85725</xdr:rowOff>
    </xdr:to>
    <xdr:sp macro="[0]!atteindreReport" textlink="">
      <xdr:nvSpPr>
        <xdr:cNvPr id="15" name="Rectangle à coins arrondis 14"/>
        <xdr:cNvSpPr/>
      </xdr:nvSpPr>
      <xdr:spPr>
        <a:xfrm>
          <a:off x="219075" y="2800350"/>
          <a:ext cx="962025" cy="304800"/>
        </a:xfrm>
        <a:prstGeom prst="roundRect">
          <a:avLst/>
        </a:prstGeom>
        <a:ln w="6350"/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Reporting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19051</xdr:rowOff>
    </xdr:from>
    <xdr:to>
      <xdr:col>7</xdr:col>
      <xdr:colOff>381000</xdr:colOff>
      <xdr:row>23</xdr:row>
      <xdr:rowOff>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371475</xdr:colOff>
      <xdr:row>12</xdr:row>
      <xdr:rowOff>38100</xdr:rowOff>
    </xdr:from>
    <xdr:to>
      <xdr:col>10</xdr:col>
      <xdr:colOff>85725</xdr:colOff>
      <xdr:row>23</xdr:row>
      <xdr:rowOff>57150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447675</xdr:colOff>
      <xdr:row>24</xdr:row>
      <xdr:rowOff>95250</xdr:rowOff>
    </xdr:from>
    <xdr:to>
      <xdr:col>7</xdr:col>
      <xdr:colOff>361950</xdr:colOff>
      <xdr:row>37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371475</xdr:colOff>
      <xdr:row>26</xdr:row>
      <xdr:rowOff>28575</xdr:rowOff>
    </xdr:from>
    <xdr:to>
      <xdr:col>10</xdr:col>
      <xdr:colOff>85725</xdr:colOff>
      <xdr:row>37</xdr:row>
      <xdr:rowOff>47625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0</xdr:colOff>
      <xdr:row>12</xdr:row>
      <xdr:rowOff>28575</xdr:rowOff>
    </xdr:from>
    <xdr:to>
      <xdr:col>15</xdr:col>
      <xdr:colOff>228600</xdr:colOff>
      <xdr:row>23</xdr:row>
      <xdr:rowOff>47625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0</xdr:colOff>
      <xdr:row>26</xdr:row>
      <xdr:rowOff>19050</xdr:rowOff>
    </xdr:from>
    <xdr:to>
      <xdr:col>15</xdr:col>
      <xdr:colOff>228600</xdr:colOff>
      <xdr:row>37</xdr:row>
      <xdr:rowOff>38100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581024</xdr:colOff>
      <xdr:row>38</xdr:row>
      <xdr:rowOff>85725</xdr:rowOff>
    </xdr:from>
    <xdr:to>
      <xdr:col>15</xdr:col>
      <xdr:colOff>685799</xdr:colOff>
      <xdr:row>46</xdr:row>
      <xdr:rowOff>76200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oneCell">
    <xdr:from>
      <xdr:col>16</xdr:col>
      <xdr:colOff>314325</xdr:colOff>
      <xdr:row>6</xdr:row>
      <xdr:rowOff>38098</xdr:rowOff>
    </xdr:from>
    <xdr:to>
      <xdr:col>17</xdr:col>
      <xdr:colOff>657225</xdr:colOff>
      <xdr:row>29</xdr:row>
      <xdr:rowOff>129267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56396" y="1063169"/>
              <a:ext cx="1032329" cy="31210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614274</xdr:colOff>
      <xdr:row>5</xdr:row>
      <xdr:rowOff>337865</xdr:rowOff>
    </xdr:from>
    <xdr:to>
      <xdr:col>1</xdr:col>
      <xdr:colOff>593749</xdr:colOff>
      <xdr:row>7</xdr:row>
      <xdr:rowOff>52415</xdr:rowOff>
    </xdr:to>
    <xdr:sp macro="[0]!trieTcd" textlink="">
      <xdr:nvSpPr>
        <xdr:cNvPr id="11" name="Rectangle 10"/>
        <xdr:cNvSpPr/>
      </xdr:nvSpPr>
      <xdr:spPr>
        <a:xfrm>
          <a:off x="614274" y="1011804"/>
          <a:ext cx="662400" cy="190800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Verdana" pitchFamily="34" charset="0"/>
              <a:ea typeface="Verdana" pitchFamily="34" charset="0"/>
              <a:cs typeface="Verdana" pitchFamily="34" charset="0"/>
            </a:rPr>
            <a:t>Trier</a:t>
          </a:r>
          <a:r>
            <a:rPr lang="fr-FR" sz="1100" baseline="0">
              <a:latin typeface="Verdana" pitchFamily="34" charset="0"/>
              <a:ea typeface="Verdana" pitchFamily="34" charset="0"/>
              <a:cs typeface="Verdana" pitchFamily="34" charset="0"/>
            </a:rPr>
            <a:t> </a:t>
          </a:r>
          <a:endParaRPr lang="fr-FR" sz="1100"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304800</xdr:colOff>
          <xdr:row>30</xdr:row>
          <xdr:rowOff>57150</xdr:rowOff>
        </xdr:from>
        <xdr:to>
          <xdr:col>18</xdr:col>
          <xdr:colOff>9525</xdr:colOff>
          <xdr:row>31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0</xdr:col>
      <xdr:colOff>609600</xdr:colOff>
      <xdr:row>5</xdr:row>
      <xdr:rowOff>47625</xdr:rowOff>
    </xdr:from>
    <xdr:to>
      <xdr:col>1</xdr:col>
      <xdr:colOff>590550</xdr:colOff>
      <xdr:row>5</xdr:row>
      <xdr:rowOff>238125</xdr:rowOff>
    </xdr:to>
    <xdr:sp macro="[0]!consolider" textlink="">
      <xdr:nvSpPr>
        <xdr:cNvPr id="8" name="Rectangle 7"/>
        <xdr:cNvSpPr/>
      </xdr:nvSpPr>
      <xdr:spPr>
        <a:xfrm>
          <a:off x="609600" y="714375"/>
          <a:ext cx="666750" cy="190500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Verdana" pitchFamily="34" charset="0"/>
              <a:ea typeface="Verdana" pitchFamily="34" charset="0"/>
              <a:cs typeface="Verdana" pitchFamily="34" charset="0"/>
            </a:rPr>
            <a:t>MAJ</a:t>
          </a:r>
        </a:p>
      </xdr:txBody>
    </xdr:sp>
    <xdr:clientData fPrintsWithSheet="0"/>
  </xdr:twoCellAnchor>
  <xdr:twoCellAnchor editAs="absolute">
    <xdr:from>
      <xdr:col>0</xdr:col>
      <xdr:colOff>601154</xdr:colOff>
      <xdr:row>8</xdr:row>
      <xdr:rowOff>16714</xdr:rowOff>
    </xdr:from>
    <xdr:to>
      <xdr:col>1</xdr:col>
      <xdr:colOff>563354</xdr:colOff>
      <xdr:row>8</xdr:row>
      <xdr:rowOff>207214</xdr:rowOff>
    </xdr:to>
    <xdr:sp macro="[0]!accueil" textlink="">
      <xdr:nvSpPr>
        <xdr:cNvPr id="13" name="Rectangle 12"/>
        <xdr:cNvSpPr/>
      </xdr:nvSpPr>
      <xdr:spPr>
        <a:xfrm>
          <a:off x="601154" y="1301690"/>
          <a:ext cx="645125" cy="190500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0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</xdr:colOff>
      <xdr:row>3</xdr:row>
      <xdr:rowOff>57150</xdr:rowOff>
    </xdr:from>
    <xdr:to>
      <xdr:col>4</xdr:col>
      <xdr:colOff>485450</xdr:colOff>
      <xdr:row>14</xdr:row>
      <xdr:rowOff>28395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457200"/>
          <a:ext cx="2600000" cy="1438095"/>
        </a:xfrm>
        <a:prstGeom prst="rect">
          <a:avLst/>
        </a:prstGeom>
      </xdr:spPr>
    </xdr:pic>
    <xdr:clientData/>
  </xdr:twoCellAnchor>
  <xdr:twoCellAnchor>
    <xdr:from>
      <xdr:col>4</xdr:col>
      <xdr:colOff>533399</xdr:colOff>
      <xdr:row>4</xdr:row>
      <xdr:rowOff>9524</xdr:rowOff>
    </xdr:from>
    <xdr:to>
      <xdr:col>10</xdr:col>
      <xdr:colOff>409575</xdr:colOff>
      <xdr:row>21</xdr:row>
      <xdr:rowOff>38099</xdr:rowOff>
    </xdr:to>
    <xdr:sp macro="" textlink="">
      <xdr:nvSpPr>
        <xdr:cNvPr id="3" name="ZoneTexte 2"/>
        <xdr:cNvSpPr txBox="1"/>
      </xdr:nvSpPr>
      <xdr:spPr>
        <a:xfrm>
          <a:off x="3428999" y="542924"/>
          <a:ext cx="4457701" cy="2295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>
              <a:solidFill>
                <a:schemeClr val="tx1">
                  <a:lumMod val="65000"/>
                  <a:lumOff val="3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Cet outil</a:t>
          </a:r>
          <a:r>
            <a:rPr lang="fr-FR" sz="800" baseline="0">
              <a:solidFill>
                <a:schemeClr val="tx1">
                  <a:lumMod val="65000"/>
                  <a:lumOff val="3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 a été fait pour </a:t>
          </a:r>
          <a:r>
            <a:rPr lang="fr-FR" sz="800" b="1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Technology and Strategic solutions </a:t>
          </a:r>
          <a:r>
            <a:rPr lang="fr-FR" sz="800" b="0" baseline="0">
              <a:solidFill>
                <a:schemeClr val="tx1">
                  <a:lumMod val="65000"/>
                  <a:lumOff val="35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pour aider dans le reporting financier</a:t>
          </a:r>
          <a:endParaRPr lang="fr-FR" sz="800" baseline="0">
            <a:solidFill>
              <a:schemeClr val="tx1">
                <a:lumMod val="65000"/>
                <a:lumOff val="35000"/>
              </a:schemeClr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  <a:p>
          <a:endParaRPr lang="fr-FR" sz="800" baseline="0">
            <a:solidFill>
              <a:schemeClr val="tx1">
                <a:lumMod val="65000"/>
                <a:lumOff val="35000"/>
              </a:schemeClr>
            </a:solidFill>
            <a:latin typeface="Verdana" pitchFamily="34" charset="0"/>
            <a:ea typeface="Verdana" pitchFamily="34" charset="0"/>
            <a:cs typeface="Verdana" pitchFamily="34" charset="0"/>
          </a:endParaRPr>
        </a:p>
      </xdr:txBody>
    </xdr:sp>
    <xdr:clientData/>
  </xdr:twoCellAnchor>
  <xdr:twoCellAnchor>
    <xdr:from>
      <xdr:col>1</xdr:col>
      <xdr:colOff>152400</xdr:colOff>
      <xdr:row>17</xdr:row>
      <xdr:rowOff>19050</xdr:rowOff>
    </xdr:from>
    <xdr:to>
      <xdr:col>4</xdr:col>
      <xdr:colOff>447675</xdr:colOff>
      <xdr:row>22</xdr:row>
      <xdr:rowOff>9526</xdr:rowOff>
    </xdr:to>
    <xdr:sp macro="" textlink="">
      <xdr:nvSpPr>
        <xdr:cNvPr id="4" name="ZoneTexte 3"/>
        <xdr:cNvSpPr txBox="1"/>
      </xdr:nvSpPr>
      <xdr:spPr>
        <a:xfrm>
          <a:off x="762000" y="2286000"/>
          <a:ext cx="2581275" cy="6572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700">
              <a:solidFill>
                <a:schemeClr val="tx1">
                  <a:lumMod val="50000"/>
                  <a:lumOff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Copyright 2011, Technology and Strategic Solutions</a:t>
          </a:r>
        </a:p>
        <a:p>
          <a:r>
            <a:rPr lang="fr-FR" sz="700">
              <a:solidFill>
                <a:schemeClr val="tx1">
                  <a:lumMod val="50000"/>
                  <a:lumOff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All rights</a:t>
          </a:r>
          <a:r>
            <a:rPr lang="fr-FR" sz="700" baseline="0">
              <a:solidFill>
                <a:schemeClr val="tx1">
                  <a:lumMod val="50000"/>
                  <a:lumOff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 reserved</a:t>
          </a:r>
        </a:p>
        <a:p>
          <a:r>
            <a:rPr lang="fr-FR" sz="700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www.tssperformance.com</a:t>
          </a:r>
        </a:p>
        <a:p>
          <a:r>
            <a:rPr lang="fr-FR" sz="700" baseline="0">
              <a:solidFill>
                <a:sysClr val="windowText" lastClr="0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stephane.temgoua@tssperformance.com</a:t>
          </a:r>
        </a:p>
        <a:p>
          <a:r>
            <a:rPr lang="fr-FR" sz="700" baseline="0">
              <a:solidFill>
                <a:schemeClr val="tx1">
                  <a:lumMod val="50000"/>
                  <a:lumOff val="50000"/>
                </a:schemeClr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tel: +237 94 18 87 67, +237 75  66  86  39</a:t>
          </a:r>
        </a:p>
      </xdr:txBody>
    </xdr:sp>
    <xdr:clientData/>
  </xdr:twoCellAnchor>
  <xdr:twoCellAnchor>
    <xdr:from>
      <xdr:col>9</xdr:col>
      <xdr:colOff>323850</xdr:colOff>
      <xdr:row>19</xdr:row>
      <xdr:rowOff>95250</xdr:rowOff>
    </xdr:from>
    <xdr:to>
      <xdr:col>10</xdr:col>
      <xdr:colOff>375404</xdr:colOff>
      <xdr:row>21</xdr:row>
      <xdr:rowOff>47625</xdr:rowOff>
    </xdr:to>
    <xdr:sp macro="[0]!accueil" textlink="">
      <xdr:nvSpPr>
        <xdr:cNvPr id="5" name="Rectangle 4"/>
        <xdr:cNvSpPr/>
      </xdr:nvSpPr>
      <xdr:spPr>
        <a:xfrm>
          <a:off x="6496050" y="2628900"/>
          <a:ext cx="823079" cy="219075"/>
        </a:xfrm>
        <a:prstGeom prst="rect">
          <a:avLst/>
        </a:prstGeom>
        <a:solidFill>
          <a:schemeClr val="bg1"/>
        </a:solidFill>
        <a:ln w="3175">
          <a:solidFill>
            <a:schemeClr val="tx1"/>
          </a:solidFill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angle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900" b="0">
              <a:solidFill>
                <a:srgbClr val="C00000"/>
              </a:solidFill>
              <a:latin typeface="Verdana" pitchFamily="34" charset="0"/>
              <a:ea typeface="Verdana" pitchFamily="34" charset="0"/>
              <a:cs typeface="Verdana" pitchFamily="34" charset="0"/>
            </a:rPr>
            <a:t>Accueil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SS" refreshedDate="41101.980626620367" createdVersion="4" refreshedVersion="4" minRefreshableVersion="3" recordCount="9431">
  <cacheSource type="worksheet">
    <worksheetSource name="Consolidation"/>
  </cacheSource>
  <cacheFields count="13">
    <cacheField name="Période" numFmtId="0">
      <sharedItems count="4">
        <s v="budget"/>
        <s v="N-1"/>
        <s v="N"/>
        <s v=""/>
      </sharedItems>
    </cacheField>
    <cacheField name="type" numFmtId="0">
      <sharedItems count="5">
        <s v="charge"/>
        <s v="produit"/>
        <s v="client"/>
        <s v="frss"/>
        <s v=""/>
      </sharedItems>
    </cacheField>
    <cacheField name="Compte" numFmtId="0">
      <sharedItems containsBlank="1" count="166">
        <s v="411100"/>
        <s v="412100"/>
        <s v="412300"/>
        <s v="413100"/>
        <s v="413200"/>
        <s v="413400"/>
        <s v="413500"/>
        <s v="413900"/>
        <s v="421100"/>
        <s v="421300"/>
        <s v="422500"/>
        <s v="422600"/>
        <s v="422700"/>
        <s v="423100"/>
        <s v="423200"/>
        <s v="423900"/>
        <s v="424100"/>
        <s v="425100"/>
        <s v="426200"/>
        <s v="426300"/>
        <s v="426400"/>
        <s v="426600"/>
        <s v="427100"/>
        <s v="427400"/>
        <s v="428100"/>
        <s v="429500"/>
        <s v="429950"/>
        <s v="403300"/>
        <s v="413000"/>
        <s v="415600"/>
        <s v="412000"/>
        <s v="423300"/>
        <s v="430300"/>
        <s v="404500"/>
        <s v="406300"/>
        <s v="406400"/>
        <s v="407200"/>
        <s v="414600"/>
        <s v="415100"/>
        <s v="415200"/>
        <s v="415400"/>
        <s v="415500"/>
        <s v="416100"/>
        <s v="422100"/>
        <s v="424200"/>
        <s v="430400"/>
        <s v="430900"/>
        <s v="433600"/>
        <s v="454100"/>
        <s v="601100"/>
        <s v="601300"/>
        <s v="601700"/>
        <s v="612100"/>
        <s v="612200"/>
        <s v="613300"/>
        <s v="AF"/>
        <s v="ANTONOV"/>
        <s v="APT"/>
        <s v="B3"/>
        <s v="CAA"/>
        <s v="CLACCESS"/>
        <s v="CLAERO"/>
        <s v="CLAN"/>
        <s v="CLANA"/>
        <s v="CLASTRA"/>
        <s v="CLAV"/>
        <s v="CLAVIA"/>
        <s v="CLCONT"/>
        <s v="CLETI"/>
        <s v="CLFLIT"/>
        <s v="CLGER"/>
        <s v="CLMH"/>
        <s v="CLMK"/>
        <s v="CLNES"/>
        <s v="CLPER"/>
        <s v="CLPRESI"/>
        <s v="CLQU"/>
        <s v="CLTUR"/>
        <s v="CLWHITE"/>
        <s v="DALIA"/>
        <s v="ET"/>
        <s v="HADID"/>
        <s v="HELLO"/>
        <s v="IB"/>
        <s v="IBERWORLD"/>
        <s v="JETEX"/>
        <s v="JK"/>
        <s v="KQ"/>
        <s v="LH"/>
        <s v="LINK"/>
        <s v="LX"/>
        <s v="MIDEAST"/>
        <s v="MIRACLE"/>
        <s v="PRIVATE"/>
        <s v="SAA"/>
        <s v="SKYPLAN"/>
        <s v="SN"/>
        <s v="UX"/>
        <s v="VK"/>
        <s v="VOLGA"/>
        <s v="ADC"/>
        <s v="AES"/>
        <s v="AISC"/>
        <s v="AJC"/>
        <s v="ALBERTDECOR"/>
        <s v="AQUAVITA"/>
        <s v="ARNO"/>
        <s v="ASCOMA"/>
        <s v="ASECNA"/>
        <s v="ATM"/>
        <s v="BEAUJOLAIS"/>
        <s v="CABINET"/>
        <s v="CAMTEL"/>
        <s v="CAT"/>
        <s v="CCAA"/>
        <s v="CERIMA"/>
        <s v="CGE"/>
        <s v="CTH"/>
        <s v="DAVID"/>
        <s v="DJEUGA"/>
        <s v="DLA1"/>
        <s v="FDV"/>
        <s v="FETCHONANGHENRI"/>
        <s v="FLEURS"/>
        <s v="FRAL"/>
        <s v="FRBAIL"/>
        <s v="FRCN"/>
        <s v="FRDIW"/>
        <s v="FREX"/>
        <s v="FRMOUA"/>
        <s v="FRPR"/>
        <s v="FRTAN"/>
        <s v="G4S"/>
        <s v="GLOBALTEL"/>
        <s v="GSC"/>
        <s v="GTI"/>
        <s v="HTT"/>
        <s v="KIOSQUE"/>
        <s v="LIPACAM"/>
        <s v="LXC"/>
        <s v="MTN"/>
        <s v="NAK"/>
        <s v="NGUEDONG"/>
        <s v="NORTH"/>
        <s v="ORACLE"/>
        <s v="ORANGE"/>
        <s v="PANTHERE"/>
        <s v="PARAMOUNT"/>
        <s v="PASCO"/>
        <s v="PEBUCO"/>
        <s v="PHOTO"/>
        <s v="SIPAL"/>
        <s v="SNEC"/>
        <s v="SONAVI"/>
        <s v="SWISSPORT"/>
        <s v="VIDECOM"/>
        <s v="VITELEC"/>
        <s v="WISE"/>
        <s v="ADGE"/>
        <s v="CLRAM"/>
        <s v="NGANO"/>
        <s v="INTERFROID"/>
        <s v="CLGIE"/>
        <m/>
        <s v="CLDRF"/>
        <s v="CLIMAGE"/>
      </sharedItems>
    </cacheField>
    <cacheField name="Date" numFmtId="14">
      <sharedItems containsNonDate="0" containsDate="1" containsString="0" containsBlank="1" minDate="2011-01-01T00:00:00" maxDate="2012-12-02T00:00:00" count="492">
        <d v="2012-01-01T00:00:00"/>
        <d v="2012-02-01T00:00:00"/>
        <d v="2012-03-01T00:00:00"/>
        <d v="2012-04-01T00:00:00"/>
        <d v="2012-05-01T00:00:00"/>
        <d v="2012-06-01T00:00:00"/>
        <d v="2012-07-01T00:00:00"/>
        <d v="2012-08-01T00:00:00"/>
        <d v="2012-09-01T00:00:00"/>
        <d v="2012-10-01T00:00:00"/>
        <d v="2012-11-01T00:00:00"/>
        <d v="2012-12-01T00:00:00"/>
        <d v="2011-01-02T00:00:00"/>
        <d v="2011-01-06T00:00:00"/>
        <d v="2011-01-07T00:00:00"/>
        <d v="2011-01-14T00:00:00"/>
        <d v="2011-01-19T00:00:00"/>
        <d v="2011-01-21T00:00:00"/>
        <d v="2011-01-24T00:00:00"/>
        <d v="2011-01-26T00:00:00"/>
        <d v="2011-02-01T00:00:00"/>
        <d v="2011-02-02T00:00:00"/>
        <d v="2011-02-18T00:00:00"/>
        <d v="2011-02-21T00:00:00"/>
        <d v="2011-02-25T00:00:00"/>
        <d v="2011-02-26T00:00:00"/>
        <d v="2011-02-28T00:00:00"/>
        <d v="2011-03-01T00:00:00"/>
        <d v="2011-03-07T00:00:00"/>
        <d v="2011-03-09T00:00:00"/>
        <d v="2011-03-12T00:00:00"/>
        <d v="2011-03-13T00:00:00"/>
        <d v="2011-03-14T00:00:00"/>
        <d v="2011-03-15T00:00:00"/>
        <d v="2011-03-18T00:00:00"/>
        <d v="2011-03-24T00:00:00"/>
        <d v="2011-03-25T00:00:00"/>
        <d v="2011-03-28T00:00:00"/>
        <d v="2011-04-01T00:00:00"/>
        <d v="2011-04-02T00:00:00"/>
        <d v="2011-04-04T00:00:00"/>
        <d v="2011-04-05T00:00:00"/>
        <d v="2011-04-06T00:00:00"/>
        <d v="2011-04-09T00:00:00"/>
        <d v="2011-04-11T00:00:00"/>
        <d v="2011-04-12T00:00:00"/>
        <d v="2011-04-16T00:00:00"/>
        <d v="2011-04-17T00:00:00"/>
        <d v="2011-04-18T00:00:00"/>
        <d v="2011-04-22T00:00:00"/>
        <d v="2011-04-26T00:00:00"/>
        <d v="2011-04-27T00:00:00"/>
        <d v="2011-04-30T00:00:00"/>
        <d v="2011-05-02T00:00:00"/>
        <d v="2011-05-03T00:00:00"/>
        <d v="2011-05-12T00:00:00"/>
        <d v="2011-05-13T00:00:00"/>
        <d v="2011-05-16T00:00:00"/>
        <d v="2011-05-17T00:00:00"/>
        <d v="2011-05-21T00:00:00"/>
        <d v="2011-05-23T00:00:00"/>
        <d v="2011-05-31T00:00:00"/>
        <d v="2011-06-01T00:00:00"/>
        <d v="2011-06-02T00:00:00"/>
        <d v="2011-06-04T00:00:00"/>
        <d v="2011-06-05T00:00:00"/>
        <d v="2011-06-07T00:00:00"/>
        <d v="2011-06-09T00:00:00"/>
        <d v="2011-06-14T00:00:00"/>
        <d v="2011-06-30T00:00:00"/>
        <d v="2011-07-01T00:00:00"/>
        <d v="2011-07-06T00:00:00"/>
        <d v="2011-07-08T00:00:00"/>
        <d v="2011-07-17T00:00:00"/>
        <d v="2011-07-19T00:00:00"/>
        <d v="2011-07-22T00:00:00"/>
        <d v="2011-07-25T00:00:00"/>
        <d v="2011-07-28T00:00:00"/>
        <d v="2011-07-31T00:00:00"/>
        <d v="2011-08-01T00:00:00"/>
        <d v="2011-08-17T00:00:00"/>
        <d v="2011-08-24T00:00:00"/>
        <d v="2011-08-26T00:00:00"/>
        <d v="2011-08-27T00:00:00"/>
        <d v="2011-08-31T00:00:00"/>
        <d v="2011-09-03T00:00:00"/>
        <d v="2011-09-08T00:00:00"/>
        <d v="2011-09-09T00:00:00"/>
        <d v="2011-09-10T00:00:00"/>
        <d v="2011-09-11T00:00:00"/>
        <d v="2011-09-13T00:00:00"/>
        <d v="2011-09-15T00:00:00"/>
        <d v="2011-09-20T00:00:00"/>
        <d v="2011-09-30T00:00:00"/>
        <d v="2011-10-01T00:00:00"/>
        <d v="2011-10-05T00:00:00"/>
        <d v="2011-10-06T00:00:00"/>
        <d v="2011-10-10T00:00:00"/>
        <d v="2011-10-13T00:00:00"/>
        <d v="2011-10-14T00:00:00"/>
        <d v="2011-10-15T00:00:00"/>
        <d v="2011-10-21T00:00:00"/>
        <d v="2011-10-27T00:00:00"/>
        <d v="2011-10-31T00:00:00"/>
        <d v="2011-11-02T00:00:00"/>
        <d v="2011-11-04T00:00:00"/>
        <d v="2011-11-16T00:00:00"/>
        <d v="2011-11-17T00:00:00"/>
        <d v="2011-11-23T00:00:00"/>
        <d v="2011-11-26T00:00:00"/>
        <d v="2011-11-27T00:00:00"/>
        <d v="2011-11-30T00:00:00"/>
        <d v="2011-12-01T00:00:00"/>
        <d v="2011-12-02T00:00:00"/>
        <d v="2011-12-03T00:00:00"/>
        <d v="2011-12-04T00:00:00"/>
        <d v="2011-12-08T00:00:00"/>
        <d v="2011-12-09T00:00:00"/>
        <d v="2011-12-12T00:00:00"/>
        <d v="2011-12-13T00:00:00"/>
        <d v="2011-12-16T00:00:00"/>
        <d v="2011-12-21T00:00:00"/>
        <d v="2011-12-22T00:00:00"/>
        <d v="2011-12-23T00:00:00"/>
        <d v="2011-12-27T00:00:00"/>
        <d v="2011-12-30T00:00:00"/>
        <d v="2011-12-31T00:00:00"/>
        <d v="2011-01-03T00:00:00"/>
        <d v="2011-01-04T00:00:00"/>
        <d v="2011-01-15T00:00:00"/>
        <d v="2011-01-18T00:00:00"/>
        <d v="2011-01-20T00:00:00"/>
        <d v="2011-02-04T00:00:00"/>
        <d v="2011-02-08T00:00:00"/>
        <d v="2011-03-08T00:00:00"/>
        <d v="2011-03-10T00:00:00"/>
        <d v="2011-03-23T00:00:00"/>
        <d v="2011-03-30T00:00:00"/>
        <d v="2011-03-31T00:00:00"/>
        <d v="2011-04-07T00:00:00"/>
        <d v="2011-04-08T00:00:00"/>
        <d v="2011-04-10T00:00:00"/>
        <d v="2011-04-19T00:00:00"/>
        <d v="2011-04-21T00:00:00"/>
        <d v="2011-05-04T00:00:00"/>
        <d v="2011-05-05T00:00:00"/>
        <d v="2011-05-09T00:00:00"/>
        <d v="2011-05-10T00:00:00"/>
        <d v="2011-05-18T00:00:00"/>
        <d v="2011-05-19T00:00:00"/>
        <d v="2011-05-24T00:00:00"/>
        <d v="2011-05-26T00:00:00"/>
        <d v="2011-06-06T00:00:00"/>
        <d v="2011-06-10T00:00:00"/>
        <d v="2011-06-15T00:00:00"/>
        <d v="2011-06-16T00:00:00"/>
        <d v="2011-06-20T00:00:00"/>
        <d v="2011-06-24T00:00:00"/>
        <d v="2011-06-27T00:00:00"/>
        <d v="2011-07-03T00:00:00"/>
        <d v="2011-07-04T00:00:00"/>
        <d v="2011-07-05T00:00:00"/>
        <d v="2011-07-07T00:00:00"/>
        <d v="2011-07-12T00:00:00"/>
        <d v="2011-08-05T00:00:00"/>
        <d v="2011-08-08T00:00:00"/>
        <d v="2011-08-09T00:00:00"/>
        <d v="2011-08-10T00:00:00"/>
        <d v="2011-08-12T00:00:00"/>
        <d v="2011-08-13T00:00:00"/>
        <d v="2011-08-15T00:00:00"/>
        <d v="2011-08-16T00:00:00"/>
        <d v="2011-08-22T00:00:00"/>
        <d v="2011-08-23T00:00:00"/>
        <d v="2011-09-01T00:00:00"/>
        <d v="2011-09-02T00:00:00"/>
        <d v="2011-09-06T00:00:00"/>
        <d v="2011-09-12T00:00:00"/>
        <d v="2011-09-16T00:00:00"/>
        <d v="2011-09-21T00:00:00"/>
        <d v="2011-09-22T00:00:00"/>
        <d v="2011-09-23T00:00:00"/>
        <d v="2011-09-24T00:00:00"/>
        <d v="2011-09-26T00:00:00"/>
        <d v="2011-09-28T00:00:00"/>
        <d v="2011-09-29T00:00:00"/>
        <d v="2011-10-04T00:00:00"/>
        <d v="2011-10-07T00:00:00"/>
        <d v="2011-10-12T00:00:00"/>
        <d v="2011-10-17T00:00:00"/>
        <d v="2011-10-18T00:00:00"/>
        <d v="2011-10-19T00:00:00"/>
        <d v="2011-10-24T00:00:00"/>
        <d v="2011-11-01T00:00:00"/>
        <d v="2011-11-08T00:00:00"/>
        <d v="2011-11-10T00:00:00"/>
        <d v="2011-11-11T00:00:00"/>
        <d v="2011-11-18T00:00:00"/>
        <d v="2011-11-21T00:00:00"/>
        <d v="2011-11-22T00:00:00"/>
        <d v="2011-11-29T00:00:00"/>
        <d v="2011-12-05T00:00:00"/>
        <d v="2011-12-07T00:00:00"/>
        <d v="2011-12-14T00:00:00"/>
        <d v="2011-12-19T00:00:00"/>
        <d v="2011-12-28T00:00:00"/>
        <d v="2011-12-29T00:00:00"/>
        <d v="2011-01-28T00:00:00"/>
        <d v="2011-01-31T00:00:00"/>
        <d v="2011-07-18T00:00:00"/>
        <d v="2011-07-27T00:00:00"/>
        <d v="2011-08-03T00:00:00"/>
        <d v="2011-08-11T00:00:00"/>
        <d v="2011-09-19T00:00:00"/>
        <d v="2011-11-14T00:00:00"/>
        <d v="2011-01-05T00:00:00"/>
        <d v="2011-01-08T00:00:00"/>
        <d v="2011-01-11T00:00:00"/>
        <d v="2011-02-03T00:00:00"/>
        <d v="2011-02-07T00:00:00"/>
        <d v="2011-02-22T00:00:00"/>
        <d v="2011-02-23T00:00:00"/>
        <d v="2011-02-24T00:00:00"/>
        <d v="2011-03-03T00:00:00"/>
        <d v="2011-03-21T00:00:00"/>
        <d v="2011-04-25T00:00:00"/>
        <d v="2011-05-25T00:00:00"/>
        <d v="2011-05-27T00:00:00"/>
        <d v="2011-06-17T00:00:00"/>
        <d v="2011-06-22T00:00:00"/>
        <d v="2011-07-14T00:00:00"/>
        <d v="2011-08-02T00:00:00"/>
        <d v="2011-09-27T00:00:00"/>
        <d v="2011-11-09T00:00:00"/>
        <d v="2011-11-15T00:00:00"/>
        <d v="2011-12-06T00:00:00"/>
        <d v="2011-07-11T00:00:00"/>
        <d v="2011-04-13T00:00:00"/>
        <d v="2011-01-13T00:00:00"/>
        <d v="2011-03-22T00:00:00"/>
        <d v="2011-03-29T00:00:00"/>
        <d v="2011-04-14T00:00:00"/>
        <d v="2011-04-15T00:00:00"/>
        <d v="2011-04-20T00:00:00"/>
        <d v="2011-04-28T00:00:00"/>
        <d v="2011-05-06T00:00:00"/>
        <d v="2011-09-05T00:00:00"/>
        <d v="2011-10-20T00:00:00"/>
        <d v="2011-01-10T00:00:00"/>
        <d v="2011-03-04T00:00:00"/>
        <d v="2011-03-11T00:00:00"/>
        <d v="2011-04-03T00:00:00"/>
        <d v="2011-07-09T00:00:00"/>
        <d v="2011-01-01T00:00:00"/>
        <d v="2011-01-12T00:00:00"/>
        <d v="2011-01-17T00:00:00"/>
        <d v="2011-01-25T00:00:00"/>
        <d v="2011-01-27T00:00:00"/>
        <d v="2011-01-29T00:00:00"/>
        <d v="2011-02-09T00:00:00"/>
        <d v="2011-02-10T00:00:00"/>
        <d v="2011-02-12T00:00:00"/>
        <d v="2011-02-14T00:00:00"/>
        <d v="2011-02-15T00:00:00"/>
        <d v="2011-02-16T00:00:00"/>
        <d v="2011-02-17T00:00:00"/>
        <d v="2011-03-02T00:00:00"/>
        <d v="2011-03-06T00:00:00"/>
        <d v="2011-03-16T00:00:00"/>
        <d v="2011-03-17T00:00:00"/>
        <d v="2011-04-29T00:00:00"/>
        <d v="2011-05-07T00:00:00"/>
        <d v="2011-05-11T00:00:00"/>
        <d v="2011-05-30T00:00:00"/>
        <d v="2011-06-03T00:00:00"/>
        <d v="2011-06-08T00:00:00"/>
        <d v="2011-06-13T00:00:00"/>
        <d v="2011-06-21T00:00:00"/>
        <d v="2011-06-23T00:00:00"/>
        <d v="2011-06-28T00:00:00"/>
        <d v="2011-06-29T00:00:00"/>
        <d v="2011-07-13T00:00:00"/>
        <d v="2011-07-15T00:00:00"/>
        <d v="2011-07-20T00:00:00"/>
        <d v="2011-07-21T00:00:00"/>
        <d v="2011-07-24T00:00:00"/>
        <d v="2011-07-26T00:00:00"/>
        <d v="2011-07-29T00:00:00"/>
        <d v="2011-07-30T00:00:00"/>
        <d v="2011-08-04T00:00:00"/>
        <d v="2011-08-18T00:00:00"/>
        <d v="2011-08-19T00:00:00"/>
        <d v="2011-08-25T00:00:00"/>
        <d v="2011-08-29T00:00:00"/>
        <d v="2011-09-07T00:00:00"/>
        <d v="2011-09-14T00:00:00"/>
        <d v="2011-10-03T00:00:00"/>
        <d v="2011-10-11T00:00:00"/>
        <d v="2011-10-22T00:00:00"/>
        <d v="2011-10-25T00:00:00"/>
        <d v="2011-10-26T00:00:00"/>
        <d v="2011-10-28T00:00:00"/>
        <d v="2011-11-03T00:00:00"/>
        <d v="2011-11-05T00:00:00"/>
        <d v="2011-11-20T00:00:00"/>
        <d v="2011-11-25T00:00:00"/>
        <d v="2011-11-28T00:00:00"/>
        <d v="2011-12-11T00:00:00"/>
        <d v="2011-12-15T00:00:00"/>
        <d v="2011-12-20T00:00:00"/>
        <d v="2011-06-25T00:00:00"/>
        <d v="2011-07-02T00:00:00"/>
        <d v="2011-11-13T00:00:00"/>
        <d v="2011-12-17T00:00:00"/>
        <d v="2011-03-20T00:00:00"/>
        <d v="2011-08-06T00:00:00"/>
        <d v="2011-10-09T00:00:00"/>
        <d v="2011-05-22T00:00:00"/>
        <d v="2011-05-01T00:00:00"/>
        <d v="2011-11-06T00:00:00"/>
        <d v="2011-05-08T00:00:00"/>
        <d v="2011-09-25T00:00:00"/>
        <d v="2011-12-25T00:00:00"/>
        <d v="2011-02-05T00:00:00"/>
        <d v="2011-05-20T00:00:00"/>
        <d v="2011-10-16T00:00:00"/>
        <d v="2011-06-18T00:00:00"/>
        <d v="2011-05-28T00:00:00"/>
        <d v="2012-01-06T00:00:00"/>
        <d v="2012-01-11T00:00:00"/>
        <d v="2012-01-12T00:00:00"/>
        <d v="2012-01-14T00:00:00"/>
        <d v="2012-01-17T00:00:00"/>
        <d v="2012-01-19T00:00:00"/>
        <d v="2012-01-21T00:00:00"/>
        <d v="2012-01-22T00:00:00"/>
        <d v="2012-01-23T00:00:00"/>
        <d v="2012-01-24T00:00:00"/>
        <d v="2012-01-25T00:00:00"/>
        <d v="2012-01-27T00:00:00"/>
        <d v="2012-01-29T00:00:00"/>
        <d v="2012-01-31T00:00:00"/>
        <d v="2012-01-04T00:00:00"/>
        <d v="2012-01-07T00:00:00"/>
        <d v="2012-01-09T00:00:00"/>
        <d v="2012-01-10T00:00:00"/>
        <d v="2012-01-30T00:00:00"/>
        <d v="2012-01-16T00:00:00"/>
        <d v="2012-01-18T00:00:00"/>
        <d v="2012-01-02T00:00:00"/>
        <d v="2012-01-05T00:00:00"/>
        <d v="2012-01-26T00:00:00"/>
        <d v="2012-01-13T00:00:00"/>
        <d v="2012-01-03T00:00:00"/>
        <d v="2012-01-08T00:00:00"/>
        <d v="2012-01-20T00:00:00"/>
        <d v="2012-01-28T00:00:00"/>
        <d v="2012-02-02T00:00:00"/>
        <d v="2012-02-05T00:00:00"/>
        <d v="2012-02-06T00:00:00"/>
        <d v="2012-02-07T00:00:00"/>
        <d v="2012-02-13T00:00:00"/>
        <d v="2012-02-14T00:00:00"/>
        <d v="2012-02-15T00:00:00"/>
        <d v="2012-02-16T00:00:00"/>
        <d v="2012-02-19T00:00:00"/>
        <d v="2012-02-20T00:00:00"/>
        <d v="2012-02-21T00:00:00"/>
        <d v="2012-02-22T00:00:00"/>
        <d v="2012-02-26T00:00:00"/>
        <d v="2012-02-28T00:00:00"/>
        <d v="2012-02-29T00:00:00"/>
        <d v="2012-02-03T00:00:00"/>
        <d v="2012-02-27T00:00:00"/>
        <d v="2012-02-10T00:00:00"/>
        <d v="2012-02-11T00:00:00"/>
        <d v="2012-02-08T00:00:00"/>
        <d v="2012-02-09T00:00:00"/>
        <d v="2012-02-17T00:00:00"/>
        <d v="2012-02-23T00:00:00"/>
        <d v="2012-02-24T00:00:00"/>
        <d v="2012-02-18T00:00:00"/>
        <d v="2012-02-04T00:00:00"/>
        <d v="2012-02-25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3-26T00:00:00"/>
        <d v="2012-03-27T00:00:00"/>
        <d v="2012-03-28T00:00:00"/>
        <d v="2012-03-29T00:00:00"/>
        <d v="2012-03-30T00:00:00"/>
        <d v="2012-03-31T00:00:00"/>
        <d v="2012-04-12T00:00:00"/>
        <d v="2012-04-13T00:00:00"/>
        <d v="2012-04-16T00:00:00"/>
        <d v="2012-04-18T00:00:00"/>
        <d v="2012-04-20T00:00:00"/>
        <d v="2012-04-22T00:00:00"/>
        <d v="2012-04-08T00:00:00"/>
        <d v="2012-04-09T00:00:00"/>
        <d v="2012-04-10T00:00:00"/>
        <d v="2012-04-11T00:00:00"/>
        <d v="2012-04-14T00:00:00"/>
        <d v="2012-04-17T00:00:00"/>
        <d v="2012-04-24T00:00:00"/>
        <d v="2012-04-27T00:00:00"/>
        <d v="2012-04-19T00:00:00"/>
        <d v="2012-04-30T00:00:00"/>
        <d v="2012-04-25T00:00:00"/>
        <d v="2012-04-26T00:00:00"/>
        <d v="2012-04-03T00:00:00"/>
        <d v="2012-04-02T00:00:00"/>
        <d v="2012-04-04T00:00:00"/>
        <d v="2012-04-05T00:00:00"/>
        <d v="2012-04-21T00:00:00"/>
        <d v="2012-04-23T00:00:00"/>
        <d v="2012-04-07T00:00:00"/>
        <d v="2012-04-29T00:00:00"/>
        <d v="2012-04-06T00:00:00"/>
        <d v="2012-05-12T00:00:00"/>
        <d v="2012-05-15T00:00:00"/>
        <d v="2012-05-18T00:00:00"/>
        <d v="2012-05-24T00:00:00"/>
        <d v="2012-05-30T00:00:00"/>
        <d v="2012-05-02T00:00:00"/>
        <d v="2012-05-05T00:00:00"/>
        <d v="2012-05-19T00:00:00"/>
        <d v="2012-05-22T00:00:00"/>
        <d v="2012-05-25T00:00:00"/>
        <d v="2012-05-28T00:00:00"/>
        <d v="2012-05-04T00:00:00"/>
        <d v="2012-05-29T00:00:00"/>
        <d v="2012-05-31T00:00:00"/>
        <d v="2012-05-14T00:00:00"/>
        <d v="2012-05-03T00:00:00"/>
        <d v="2012-05-07T00:00:00"/>
        <d v="2012-05-08T00:00:00"/>
        <d v="2012-05-09T00:00:00"/>
        <d v="2012-05-10T00:00:00"/>
        <d v="2012-05-11T00:00:00"/>
        <d v="2012-05-16T00:00:00"/>
        <d v="2012-05-23T00:00:00"/>
        <d v="2012-05-26T00:00:00"/>
        <d v="2012-05-06T00:00:00"/>
        <d v="2012-05-21T00:00:00"/>
        <m/>
        <d v="2012-06-13T00:00:00"/>
        <d v="2012-06-19T00:00:00"/>
        <d v="2012-06-20T00:00:00"/>
        <d v="2012-06-21T00:00:00"/>
        <d v="2012-06-25T00:00:00"/>
        <d v="2012-06-30T00:00:00"/>
        <d v="2012-06-05T00:00:00"/>
        <d v="2012-06-08T00:00:00"/>
        <d v="2012-06-11T00:00:00"/>
        <d v="2012-06-18T00:00:00"/>
        <d v="2012-06-27T00:00:00"/>
        <d v="2012-06-28T00:00:00"/>
        <d v="2012-06-06T00:00:00"/>
        <d v="2012-06-02T00:00:00"/>
        <d v="2012-06-04T00:00:00"/>
        <d v="2012-06-07T00:00:00"/>
        <d v="2012-06-10T00:00:00"/>
        <d v="2012-06-12T00:00:00"/>
        <d v="2012-06-14T00:00:00"/>
        <d v="2012-06-15T00:00:00"/>
        <d v="2012-06-22T00:00:00"/>
        <d v="2012-06-26T00:00:00"/>
        <d v="2012-06-29T00:00:00"/>
        <d v="2012-06-09T00:00:00"/>
      </sharedItems>
      <fieldGroup base="3">
        <rangePr groupBy="months" startDate="2011-01-01T00:00:00" endDate="2012-12-02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2"/>
        </groupItems>
      </fieldGroup>
    </cacheField>
    <cacheField name="Jrnl" numFmtId="0">
      <sharedItems containsBlank="1"/>
    </cacheField>
    <cacheField name="Num" numFmtId="0">
      <sharedItems containsBlank="1"/>
    </cacheField>
    <cacheField name="Libelle" numFmtId="0">
      <sharedItems containsBlank="1"/>
    </cacheField>
    <cacheField name="Debit" numFmtId="0">
      <sharedItems containsString="0" containsBlank="1" containsNumber="1" containsInteger="1" minValue="-2538558" maxValue="52111952"/>
    </cacheField>
    <cacheField name="Credit" numFmtId="0">
      <sharedItems containsString="0" containsBlank="1" containsNumber="1" minValue="-8764875" maxValue="56466000"/>
    </cacheField>
    <cacheField name="Solde" numFmtId="0">
      <sharedItems containsString="0" containsBlank="1" containsNumber="1" containsInteger="1" minValue="-1403724698" maxValue="1318964112"/>
    </cacheField>
    <cacheField name="solde_credit" numFmtId="0" formula="Credit-Debit" databaseField="0"/>
    <cacheField name="Champ1" numFmtId="0" formula="Debit-Credit" databaseField="0"/>
    <cacheField name="Marge" numFmtId="0" formula="Credit-Debit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431">
  <r>
    <x v="0"/>
    <x v="0"/>
    <x v="0"/>
    <x v="0"/>
    <m/>
    <m/>
    <m/>
    <n v="28766000"/>
    <m/>
    <m/>
  </r>
  <r>
    <x v="0"/>
    <x v="0"/>
    <x v="1"/>
    <x v="0"/>
    <m/>
    <m/>
    <m/>
    <n v="2600000"/>
    <m/>
    <m/>
  </r>
  <r>
    <x v="0"/>
    <x v="0"/>
    <x v="2"/>
    <x v="0"/>
    <m/>
    <m/>
    <m/>
    <n v="1100000"/>
    <m/>
    <m/>
  </r>
  <r>
    <x v="0"/>
    <x v="0"/>
    <x v="3"/>
    <x v="0"/>
    <m/>
    <m/>
    <m/>
    <n v="36000"/>
    <m/>
    <m/>
  </r>
  <r>
    <x v="0"/>
    <x v="0"/>
    <x v="4"/>
    <x v="0"/>
    <m/>
    <m/>
    <m/>
    <n v="450000"/>
    <m/>
    <m/>
  </r>
  <r>
    <x v="0"/>
    <x v="0"/>
    <x v="5"/>
    <x v="0"/>
    <m/>
    <m/>
    <m/>
    <n v="100000"/>
    <m/>
    <m/>
  </r>
  <r>
    <x v="0"/>
    <x v="0"/>
    <x v="6"/>
    <x v="0"/>
    <m/>
    <m/>
    <m/>
    <n v="660000"/>
    <m/>
    <m/>
  </r>
  <r>
    <x v="0"/>
    <x v="0"/>
    <x v="7"/>
    <x v="0"/>
    <m/>
    <m/>
    <m/>
    <n v="6500000"/>
    <m/>
    <m/>
  </r>
  <r>
    <x v="0"/>
    <x v="0"/>
    <x v="8"/>
    <x v="0"/>
    <m/>
    <m/>
    <m/>
    <n v="1829000"/>
    <m/>
    <m/>
  </r>
  <r>
    <x v="0"/>
    <x v="0"/>
    <x v="9"/>
    <x v="0"/>
    <m/>
    <m/>
    <m/>
    <n v="0"/>
    <m/>
    <m/>
  </r>
  <r>
    <x v="0"/>
    <x v="0"/>
    <x v="10"/>
    <x v="0"/>
    <m/>
    <m/>
    <m/>
    <n v="700000"/>
    <m/>
    <m/>
  </r>
  <r>
    <x v="0"/>
    <x v="0"/>
    <x v="11"/>
    <x v="0"/>
    <m/>
    <m/>
    <m/>
    <n v="1867000"/>
    <m/>
    <m/>
  </r>
  <r>
    <x v="0"/>
    <x v="0"/>
    <x v="12"/>
    <x v="0"/>
    <m/>
    <m/>
    <m/>
    <n v="800000"/>
    <m/>
    <m/>
  </r>
  <r>
    <x v="0"/>
    <x v="0"/>
    <x v="13"/>
    <x v="0"/>
    <m/>
    <m/>
    <m/>
    <n v="2416000"/>
    <m/>
    <m/>
  </r>
  <r>
    <x v="0"/>
    <x v="0"/>
    <x v="14"/>
    <x v="0"/>
    <m/>
    <m/>
    <m/>
    <n v="1000000"/>
    <m/>
    <m/>
  </r>
  <r>
    <x v="0"/>
    <x v="0"/>
    <x v="15"/>
    <x v="0"/>
    <m/>
    <m/>
    <m/>
    <n v="0"/>
    <m/>
    <m/>
  </r>
  <r>
    <x v="0"/>
    <x v="0"/>
    <x v="16"/>
    <x v="0"/>
    <m/>
    <m/>
    <m/>
    <n v="625000"/>
    <m/>
    <m/>
  </r>
  <r>
    <x v="0"/>
    <x v="0"/>
    <x v="17"/>
    <x v="0"/>
    <m/>
    <m/>
    <m/>
    <n v="2000000"/>
    <m/>
    <m/>
  </r>
  <r>
    <x v="0"/>
    <x v="0"/>
    <x v="18"/>
    <x v="0"/>
    <m/>
    <m/>
    <m/>
    <n v="23997000"/>
    <m/>
    <m/>
  </r>
  <r>
    <x v="0"/>
    <x v="0"/>
    <x v="19"/>
    <x v="0"/>
    <m/>
    <m/>
    <m/>
    <n v="500000"/>
    <m/>
    <m/>
  </r>
  <r>
    <x v="0"/>
    <x v="0"/>
    <x v="20"/>
    <x v="0"/>
    <m/>
    <m/>
    <m/>
    <n v="166670"/>
    <m/>
    <m/>
  </r>
  <r>
    <x v="0"/>
    <x v="0"/>
    <x v="21"/>
    <x v="0"/>
    <m/>
    <m/>
    <m/>
    <n v="830000"/>
    <m/>
    <m/>
  </r>
  <r>
    <x v="0"/>
    <x v="0"/>
    <x v="22"/>
    <x v="0"/>
    <m/>
    <m/>
    <m/>
    <n v="1363000"/>
    <m/>
    <m/>
  </r>
  <r>
    <x v="0"/>
    <x v="0"/>
    <x v="23"/>
    <x v="0"/>
    <m/>
    <m/>
    <m/>
    <n v="365000"/>
    <m/>
    <m/>
  </r>
  <r>
    <x v="0"/>
    <x v="0"/>
    <x v="24"/>
    <x v="0"/>
    <m/>
    <m/>
    <m/>
    <n v="250000"/>
    <m/>
    <m/>
  </r>
  <r>
    <x v="0"/>
    <x v="0"/>
    <x v="25"/>
    <x v="0"/>
    <m/>
    <m/>
    <m/>
    <n v="800000"/>
    <m/>
    <m/>
  </r>
  <r>
    <x v="0"/>
    <x v="0"/>
    <x v="26"/>
    <x v="0"/>
    <m/>
    <m/>
    <m/>
    <n v="700000"/>
    <m/>
    <m/>
  </r>
  <r>
    <x v="0"/>
    <x v="0"/>
    <x v="27"/>
    <x v="0"/>
    <m/>
    <m/>
    <m/>
    <n v="20000000"/>
    <m/>
    <m/>
  </r>
  <r>
    <x v="0"/>
    <x v="0"/>
    <x v="28"/>
    <x v="0"/>
    <m/>
    <m/>
    <m/>
    <n v="7746000"/>
    <m/>
    <m/>
  </r>
  <r>
    <x v="0"/>
    <x v="0"/>
    <x v="29"/>
    <x v="0"/>
    <m/>
    <m/>
    <m/>
    <n v="6000000"/>
    <m/>
    <m/>
  </r>
  <r>
    <x v="0"/>
    <x v="0"/>
    <x v="30"/>
    <x v="0"/>
    <m/>
    <m/>
    <m/>
    <n v="120000"/>
    <m/>
    <m/>
  </r>
  <r>
    <x v="0"/>
    <x v="0"/>
    <x v="31"/>
    <x v="0"/>
    <m/>
    <m/>
    <m/>
    <n v="300000"/>
    <m/>
    <m/>
  </r>
  <r>
    <x v="0"/>
    <x v="0"/>
    <x v="32"/>
    <x v="0"/>
    <m/>
    <m/>
    <m/>
    <n v="600000"/>
    <m/>
    <m/>
  </r>
  <r>
    <x v="0"/>
    <x v="0"/>
    <x v="0"/>
    <x v="1"/>
    <m/>
    <m/>
    <m/>
    <n v="28766000"/>
    <m/>
    <m/>
  </r>
  <r>
    <x v="0"/>
    <x v="0"/>
    <x v="1"/>
    <x v="1"/>
    <m/>
    <m/>
    <m/>
    <n v="2600000"/>
    <m/>
    <m/>
  </r>
  <r>
    <x v="0"/>
    <x v="0"/>
    <x v="2"/>
    <x v="1"/>
    <m/>
    <m/>
    <m/>
    <n v="1100000"/>
    <m/>
    <m/>
  </r>
  <r>
    <x v="0"/>
    <x v="0"/>
    <x v="3"/>
    <x v="1"/>
    <m/>
    <m/>
    <m/>
    <n v="36000"/>
    <m/>
    <m/>
  </r>
  <r>
    <x v="0"/>
    <x v="0"/>
    <x v="4"/>
    <x v="1"/>
    <m/>
    <m/>
    <m/>
    <n v="450000"/>
    <m/>
    <m/>
  </r>
  <r>
    <x v="0"/>
    <x v="0"/>
    <x v="5"/>
    <x v="1"/>
    <m/>
    <m/>
    <m/>
    <n v="100000"/>
    <m/>
    <m/>
  </r>
  <r>
    <x v="0"/>
    <x v="0"/>
    <x v="6"/>
    <x v="1"/>
    <m/>
    <m/>
    <m/>
    <n v="660000"/>
    <m/>
    <m/>
  </r>
  <r>
    <x v="0"/>
    <x v="0"/>
    <x v="7"/>
    <x v="1"/>
    <m/>
    <m/>
    <m/>
    <n v="6500000"/>
    <m/>
    <m/>
  </r>
  <r>
    <x v="0"/>
    <x v="0"/>
    <x v="8"/>
    <x v="1"/>
    <m/>
    <m/>
    <m/>
    <n v="1229000"/>
    <m/>
    <m/>
  </r>
  <r>
    <x v="0"/>
    <x v="0"/>
    <x v="9"/>
    <x v="1"/>
    <m/>
    <m/>
    <m/>
    <n v="0"/>
    <m/>
    <m/>
  </r>
  <r>
    <x v="0"/>
    <x v="0"/>
    <x v="10"/>
    <x v="1"/>
    <m/>
    <m/>
    <m/>
    <n v="700000"/>
    <m/>
    <m/>
  </r>
  <r>
    <x v="0"/>
    <x v="0"/>
    <x v="11"/>
    <x v="1"/>
    <m/>
    <m/>
    <m/>
    <n v="1867000"/>
    <m/>
    <m/>
  </r>
  <r>
    <x v="0"/>
    <x v="0"/>
    <x v="12"/>
    <x v="1"/>
    <m/>
    <m/>
    <m/>
    <n v="800000"/>
    <m/>
    <m/>
  </r>
  <r>
    <x v="0"/>
    <x v="0"/>
    <x v="13"/>
    <x v="1"/>
    <m/>
    <m/>
    <m/>
    <n v="2416000"/>
    <m/>
    <m/>
  </r>
  <r>
    <x v="0"/>
    <x v="0"/>
    <x v="14"/>
    <x v="1"/>
    <m/>
    <m/>
    <m/>
    <n v="1000000"/>
    <m/>
    <m/>
  </r>
  <r>
    <x v="0"/>
    <x v="0"/>
    <x v="15"/>
    <x v="1"/>
    <m/>
    <m/>
    <m/>
    <n v="0"/>
    <m/>
    <m/>
  </r>
  <r>
    <x v="0"/>
    <x v="0"/>
    <x v="16"/>
    <x v="1"/>
    <m/>
    <m/>
    <m/>
    <n v="625000"/>
    <m/>
    <m/>
  </r>
  <r>
    <x v="0"/>
    <x v="0"/>
    <x v="17"/>
    <x v="1"/>
    <m/>
    <m/>
    <m/>
    <n v="2000000"/>
    <m/>
    <m/>
  </r>
  <r>
    <x v="0"/>
    <x v="0"/>
    <x v="18"/>
    <x v="1"/>
    <m/>
    <m/>
    <m/>
    <n v="19497000"/>
    <m/>
    <m/>
  </r>
  <r>
    <x v="0"/>
    <x v="0"/>
    <x v="19"/>
    <x v="1"/>
    <m/>
    <m/>
    <m/>
    <n v="500000"/>
    <m/>
    <m/>
  </r>
  <r>
    <x v="0"/>
    <x v="0"/>
    <x v="20"/>
    <x v="1"/>
    <m/>
    <m/>
    <m/>
    <n v="166670"/>
    <m/>
    <m/>
  </r>
  <r>
    <x v="0"/>
    <x v="0"/>
    <x v="21"/>
    <x v="1"/>
    <m/>
    <m/>
    <m/>
    <n v="830000"/>
    <m/>
    <m/>
  </r>
  <r>
    <x v="0"/>
    <x v="0"/>
    <x v="22"/>
    <x v="1"/>
    <m/>
    <m/>
    <m/>
    <n v="1363000"/>
    <m/>
    <m/>
  </r>
  <r>
    <x v="0"/>
    <x v="0"/>
    <x v="23"/>
    <x v="1"/>
    <m/>
    <m/>
    <m/>
    <n v="365000"/>
    <m/>
    <m/>
  </r>
  <r>
    <x v="0"/>
    <x v="0"/>
    <x v="24"/>
    <x v="1"/>
    <m/>
    <m/>
    <m/>
    <n v="250000"/>
    <m/>
    <m/>
  </r>
  <r>
    <x v="0"/>
    <x v="0"/>
    <x v="25"/>
    <x v="1"/>
    <m/>
    <m/>
    <m/>
    <n v="800000"/>
    <m/>
    <m/>
  </r>
  <r>
    <x v="0"/>
    <x v="0"/>
    <x v="26"/>
    <x v="1"/>
    <m/>
    <m/>
    <m/>
    <n v="700000"/>
    <m/>
    <m/>
  </r>
  <r>
    <x v="0"/>
    <x v="0"/>
    <x v="27"/>
    <x v="1"/>
    <m/>
    <m/>
    <m/>
    <n v="20000000"/>
    <m/>
    <m/>
  </r>
  <r>
    <x v="0"/>
    <x v="0"/>
    <x v="28"/>
    <x v="1"/>
    <m/>
    <m/>
    <m/>
    <n v="7746000"/>
    <m/>
    <m/>
  </r>
  <r>
    <x v="0"/>
    <x v="0"/>
    <x v="29"/>
    <x v="1"/>
    <m/>
    <m/>
    <m/>
    <n v="6000000"/>
    <m/>
    <m/>
  </r>
  <r>
    <x v="0"/>
    <x v="0"/>
    <x v="30"/>
    <x v="1"/>
    <m/>
    <m/>
    <m/>
    <n v="120000"/>
    <m/>
    <m/>
  </r>
  <r>
    <x v="0"/>
    <x v="0"/>
    <x v="31"/>
    <x v="1"/>
    <m/>
    <m/>
    <m/>
    <n v="300000"/>
    <m/>
    <m/>
  </r>
  <r>
    <x v="0"/>
    <x v="0"/>
    <x v="32"/>
    <x v="1"/>
    <m/>
    <m/>
    <m/>
    <n v="600000"/>
    <m/>
    <m/>
  </r>
  <r>
    <x v="0"/>
    <x v="0"/>
    <x v="0"/>
    <x v="2"/>
    <m/>
    <m/>
    <m/>
    <n v="28766000"/>
    <m/>
    <m/>
  </r>
  <r>
    <x v="0"/>
    <x v="0"/>
    <x v="1"/>
    <x v="2"/>
    <m/>
    <m/>
    <m/>
    <n v="2600000"/>
    <m/>
    <m/>
  </r>
  <r>
    <x v="0"/>
    <x v="0"/>
    <x v="2"/>
    <x v="2"/>
    <m/>
    <m/>
    <m/>
    <n v="1100000"/>
    <m/>
    <m/>
  </r>
  <r>
    <x v="0"/>
    <x v="0"/>
    <x v="3"/>
    <x v="2"/>
    <m/>
    <m/>
    <m/>
    <n v="36000"/>
    <m/>
    <m/>
  </r>
  <r>
    <x v="0"/>
    <x v="0"/>
    <x v="4"/>
    <x v="2"/>
    <m/>
    <m/>
    <m/>
    <n v="450000"/>
    <m/>
    <m/>
  </r>
  <r>
    <x v="0"/>
    <x v="0"/>
    <x v="5"/>
    <x v="2"/>
    <m/>
    <m/>
    <m/>
    <n v="100000"/>
    <m/>
    <m/>
  </r>
  <r>
    <x v="0"/>
    <x v="0"/>
    <x v="6"/>
    <x v="2"/>
    <m/>
    <m/>
    <m/>
    <n v="660000"/>
    <m/>
    <m/>
  </r>
  <r>
    <x v="0"/>
    <x v="0"/>
    <x v="7"/>
    <x v="2"/>
    <m/>
    <m/>
    <m/>
    <n v="6500000"/>
    <m/>
    <m/>
  </r>
  <r>
    <x v="0"/>
    <x v="0"/>
    <x v="8"/>
    <x v="2"/>
    <m/>
    <m/>
    <m/>
    <n v="1831000"/>
    <m/>
    <m/>
  </r>
  <r>
    <x v="0"/>
    <x v="0"/>
    <x v="9"/>
    <x v="2"/>
    <m/>
    <m/>
    <m/>
    <n v="0"/>
    <m/>
    <m/>
  </r>
  <r>
    <x v="0"/>
    <x v="0"/>
    <x v="10"/>
    <x v="2"/>
    <m/>
    <m/>
    <m/>
    <n v="700000"/>
    <m/>
    <m/>
  </r>
  <r>
    <x v="0"/>
    <x v="0"/>
    <x v="11"/>
    <x v="2"/>
    <m/>
    <m/>
    <m/>
    <n v="1867000"/>
    <m/>
    <m/>
  </r>
  <r>
    <x v="0"/>
    <x v="0"/>
    <x v="12"/>
    <x v="2"/>
    <m/>
    <m/>
    <m/>
    <n v="800000"/>
    <m/>
    <m/>
  </r>
  <r>
    <x v="0"/>
    <x v="0"/>
    <x v="13"/>
    <x v="2"/>
    <m/>
    <m/>
    <m/>
    <n v="2416000"/>
    <m/>
    <m/>
  </r>
  <r>
    <x v="0"/>
    <x v="0"/>
    <x v="14"/>
    <x v="2"/>
    <m/>
    <m/>
    <m/>
    <n v="1000000"/>
    <m/>
    <m/>
  </r>
  <r>
    <x v="0"/>
    <x v="0"/>
    <x v="15"/>
    <x v="2"/>
    <m/>
    <m/>
    <m/>
    <n v="0"/>
    <m/>
    <m/>
  </r>
  <r>
    <x v="0"/>
    <x v="0"/>
    <x v="16"/>
    <x v="2"/>
    <m/>
    <m/>
    <m/>
    <n v="625000"/>
    <m/>
    <m/>
  </r>
  <r>
    <x v="0"/>
    <x v="0"/>
    <x v="17"/>
    <x v="2"/>
    <m/>
    <m/>
    <m/>
    <n v="2000000"/>
    <m/>
    <m/>
  </r>
  <r>
    <x v="0"/>
    <x v="0"/>
    <x v="18"/>
    <x v="2"/>
    <m/>
    <m/>
    <m/>
    <n v="24496000"/>
    <m/>
    <m/>
  </r>
  <r>
    <x v="0"/>
    <x v="0"/>
    <x v="19"/>
    <x v="2"/>
    <m/>
    <m/>
    <m/>
    <n v="500000"/>
    <m/>
    <m/>
  </r>
  <r>
    <x v="0"/>
    <x v="0"/>
    <x v="20"/>
    <x v="2"/>
    <m/>
    <m/>
    <m/>
    <n v="166670"/>
    <m/>
    <m/>
  </r>
  <r>
    <x v="0"/>
    <x v="0"/>
    <x v="21"/>
    <x v="2"/>
    <m/>
    <m/>
    <m/>
    <n v="830000"/>
    <m/>
    <m/>
  </r>
  <r>
    <x v="0"/>
    <x v="0"/>
    <x v="22"/>
    <x v="2"/>
    <m/>
    <m/>
    <m/>
    <n v="1363000"/>
    <m/>
    <m/>
  </r>
  <r>
    <x v="0"/>
    <x v="0"/>
    <x v="23"/>
    <x v="2"/>
    <m/>
    <m/>
    <m/>
    <n v="365000"/>
    <m/>
    <m/>
  </r>
  <r>
    <x v="0"/>
    <x v="0"/>
    <x v="24"/>
    <x v="2"/>
    <m/>
    <m/>
    <m/>
    <n v="250000"/>
    <m/>
    <m/>
  </r>
  <r>
    <x v="0"/>
    <x v="0"/>
    <x v="25"/>
    <x v="2"/>
    <m/>
    <m/>
    <m/>
    <n v="800000"/>
    <m/>
    <m/>
  </r>
  <r>
    <x v="0"/>
    <x v="0"/>
    <x v="26"/>
    <x v="2"/>
    <m/>
    <m/>
    <m/>
    <n v="700000"/>
    <m/>
    <m/>
  </r>
  <r>
    <x v="0"/>
    <x v="0"/>
    <x v="27"/>
    <x v="2"/>
    <m/>
    <m/>
    <m/>
    <n v="20000000"/>
    <m/>
    <m/>
  </r>
  <r>
    <x v="0"/>
    <x v="0"/>
    <x v="28"/>
    <x v="2"/>
    <m/>
    <m/>
    <m/>
    <n v="7746000"/>
    <m/>
    <m/>
  </r>
  <r>
    <x v="0"/>
    <x v="0"/>
    <x v="29"/>
    <x v="2"/>
    <m/>
    <m/>
    <m/>
    <n v="6000000"/>
    <m/>
    <m/>
  </r>
  <r>
    <x v="0"/>
    <x v="0"/>
    <x v="30"/>
    <x v="2"/>
    <m/>
    <m/>
    <m/>
    <n v="120000"/>
    <m/>
    <m/>
  </r>
  <r>
    <x v="0"/>
    <x v="0"/>
    <x v="31"/>
    <x v="2"/>
    <m/>
    <m/>
    <m/>
    <n v="300000"/>
    <m/>
    <m/>
  </r>
  <r>
    <x v="0"/>
    <x v="0"/>
    <x v="32"/>
    <x v="2"/>
    <m/>
    <m/>
    <m/>
    <n v="600000"/>
    <m/>
    <m/>
  </r>
  <r>
    <x v="0"/>
    <x v="0"/>
    <x v="0"/>
    <x v="3"/>
    <m/>
    <m/>
    <m/>
    <n v="16989000"/>
    <m/>
    <m/>
  </r>
  <r>
    <x v="0"/>
    <x v="0"/>
    <x v="1"/>
    <x v="3"/>
    <m/>
    <m/>
    <m/>
    <n v="2215000"/>
    <m/>
    <m/>
  </r>
  <r>
    <x v="0"/>
    <x v="0"/>
    <x v="2"/>
    <x v="3"/>
    <m/>
    <m/>
    <m/>
    <n v="1100000"/>
    <m/>
    <m/>
  </r>
  <r>
    <x v="0"/>
    <x v="0"/>
    <x v="3"/>
    <x v="3"/>
    <m/>
    <m/>
    <m/>
    <n v="36000"/>
    <m/>
    <m/>
  </r>
  <r>
    <x v="0"/>
    <x v="0"/>
    <x v="4"/>
    <x v="3"/>
    <m/>
    <m/>
    <m/>
    <n v="300000"/>
    <m/>
    <m/>
  </r>
  <r>
    <x v="0"/>
    <x v="0"/>
    <x v="5"/>
    <x v="3"/>
    <m/>
    <m/>
    <m/>
    <n v="100000"/>
    <m/>
    <m/>
  </r>
  <r>
    <x v="0"/>
    <x v="0"/>
    <x v="6"/>
    <x v="3"/>
    <m/>
    <m/>
    <m/>
    <n v="660000"/>
    <m/>
    <m/>
  </r>
  <r>
    <x v="0"/>
    <x v="0"/>
    <x v="7"/>
    <x v="3"/>
    <m/>
    <m/>
    <m/>
    <n v="5500000"/>
    <m/>
    <m/>
  </r>
  <r>
    <x v="0"/>
    <x v="0"/>
    <x v="8"/>
    <x v="3"/>
    <m/>
    <m/>
    <m/>
    <n v="5548500"/>
    <m/>
    <m/>
  </r>
  <r>
    <x v="0"/>
    <x v="0"/>
    <x v="9"/>
    <x v="3"/>
    <m/>
    <m/>
    <m/>
    <n v="264000"/>
    <m/>
    <m/>
  </r>
  <r>
    <x v="0"/>
    <x v="0"/>
    <x v="10"/>
    <x v="3"/>
    <m/>
    <m/>
    <m/>
    <n v="700000"/>
    <m/>
    <m/>
  </r>
  <r>
    <x v="0"/>
    <x v="0"/>
    <x v="11"/>
    <x v="3"/>
    <m/>
    <m/>
    <m/>
    <n v="1867000"/>
    <m/>
    <m/>
  </r>
  <r>
    <x v="0"/>
    <x v="0"/>
    <x v="12"/>
    <x v="3"/>
    <m/>
    <m/>
    <m/>
    <n v="800000"/>
    <m/>
    <m/>
  </r>
  <r>
    <x v="0"/>
    <x v="0"/>
    <x v="13"/>
    <x v="3"/>
    <m/>
    <m/>
    <m/>
    <n v="1100000"/>
    <m/>
    <m/>
  </r>
  <r>
    <x v="0"/>
    <x v="0"/>
    <x v="14"/>
    <x v="3"/>
    <m/>
    <m/>
    <m/>
    <n v="1000000"/>
    <m/>
    <m/>
  </r>
  <r>
    <x v="0"/>
    <x v="0"/>
    <x v="15"/>
    <x v="3"/>
    <m/>
    <m/>
    <m/>
    <n v="1116000"/>
    <m/>
    <m/>
  </r>
  <r>
    <x v="0"/>
    <x v="0"/>
    <x v="16"/>
    <x v="3"/>
    <m/>
    <m/>
    <m/>
    <n v="625000"/>
    <m/>
    <m/>
  </r>
  <r>
    <x v="0"/>
    <x v="0"/>
    <x v="17"/>
    <x v="3"/>
    <m/>
    <m/>
    <m/>
    <n v="1000000"/>
    <m/>
    <m/>
  </r>
  <r>
    <x v="0"/>
    <x v="0"/>
    <x v="18"/>
    <x v="3"/>
    <m/>
    <m/>
    <m/>
    <n v="23159000"/>
    <m/>
    <m/>
  </r>
  <r>
    <x v="0"/>
    <x v="0"/>
    <x v="19"/>
    <x v="3"/>
    <m/>
    <m/>
    <m/>
    <n v="500000"/>
    <m/>
    <m/>
  </r>
  <r>
    <x v="0"/>
    <x v="0"/>
    <x v="20"/>
    <x v="3"/>
    <m/>
    <m/>
    <m/>
    <n v="166670"/>
    <m/>
    <m/>
  </r>
  <r>
    <x v="0"/>
    <x v="0"/>
    <x v="21"/>
    <x v="3"/>
    <m/>
    <m/>
    <m/>
    <n v="830000"/>
    <m/>
    <m/>
  </r>
  <r>
    <x v="0"/>
    <x v="0"/>
    <x v="22"/>
    <x v="3"/>
    <m/>
    <m/>
    <m/>
    <n v="1364000"/>
    <m/>
    <m/>
  </r>
  <r>
    <x v="0"/>
    <x v="0"/>
    <x v="23"/>
    <x v="3"/>
    <m/>
    <m/>
    <m/>
    <n v="365000"/>
    <m/>
    <m/>
  </r>
  <r>
    <x v="0"/>
    <x v="0"/>
    <x v="24"/>
    <x v="3"/>
    <m/>
    <m/>
    <m/>
    <n v="250000"/>
    <m/>
    <m/>
  </r>
  <r>
    <x v="0"/>
    <x v="0"/>
    <x v="25"/>
    <x v="3"/>
    <m/>
    <m/>
    <m/>
    <n v="800000"/>
    <m/>
    <m/>
  </r>
  <r>
    <x v="0"/>
    <x v="0"/>
    <x v="26"/>
    <x v="3"/>
    <m/>
    <m/>
    <m/>
    <n v="700000"/>
    <m/>
    <m/>
  </r>
  <r>
    <x v="0"/>
    <x v="0"/>
    <x v="27"/>
    <x v="3"/>
    <m/>
    <m/>
    <m/>
    <n v="20000000"/>
    <m/>
    <m/>
  </r>
  <r>
    <x v="0"/>
    <x v="0"/>
    <x v="28"/>
    <x v="3"/>
    <m/>
    <m/>
    <m/>
    <n v="6596000"/>
    <m/>
    <m/>
  </r>
  <r>
    <x v="0"/>
    <x v="0"/>
    <x v="29"/>
    <x v="3"/>
    <m/>
    <m/>
    <m/>
    <n v="6000000"/>
    <m/>
    <m/>
  </r>
  <r>
    <x v="0"/>
    <x v="0"/>
    <x v="30"/>
    <x v="3"/>
    <m/>
    <m/>
    <m/>
    <n v="120000"/>
    <m/>
    <m/>
  </r>
  <r>
    <x v="0"/>
    <x v="0"/>
    <x v="31"/>
    <x v="3"/>
    <m/>
    <m/>
    <m/>
    <n v="300000"/>
    <m/>
    <m/>
  </r>
  <r>
    <x v="0"/>
    <x v="0"/>
    <x v="32"/>
    <x v="3"/>
    <m/>
    <m/>
    <m/>
    <n v="600000"/>
    <m/>
    <m/>
  </r>
  <r>
    <x v="0"/>
    <x v="0"/>
    <x v="0"/>
    <x v="4"/>
    <m/>
    <m/>
    <m/>
    <n v="16989000"/>
    <m/>
    <m/>
  </r>
  <r>
    <x v="0"/>
    <x v="0"/>
    <x v="1"/>
    <x v="4"/>
    <m/>
    <m/>
    <m/>
    <n v="2215000"/>
    <m/>
    <m/>
  </r>
  <r>
    <x v="0"/>
    <x v="0"/>
    <x v="2"/>
    <x v="4"/>
    <m/>
    <m/>
    <m/>
    <n v="1100000"/>
    <m/>
    <m/>
  </r>
  <r>
    <x v="0"/>
    <x v="0"/>
    <x v="3"/>
    <x v="4"/>
    <m/>
    <m/>
    <m/>
    <n v="36000"/>
    <m/>
    <m/>
  </r>
  <r>
    <x v="0"/>
    <x v="0"/>
    <x v="4"/>
    <x v="4"/>
    <m/>
    <m/>
    <m/>
    <n v="300000"/>
    <m/>
    <m/>
  </r>
  <r>
    <x v="0"/>
    <x v="0"/>
    <x v="5"/>
    <x v="4"/>
    <m/>
    <m/>
    <m/>
    <n v="100000"/>
    <m/>
    <m/>
  </r>
  <r>
    <x v="0"/>
    <x v="0"/>
    <x v="6"/>
    <x v="4"/>
    <m/>
    <m/>
    <m/>
    <n v="660000"/>
    <m/>
    <m/>
  </r>
  <r>
    <x v="0"/>
    <x v="0"/>
    <x v="7"/>
    <x v="4"/>
    <m/>
    <m/>
    <m/>
    <n v="5500000"/>
    <m/>
    <m/>
  </r>
  <r>
    <x v="0"/>
    <x v="0"/>
    <x v="8"/>
    <x v="4"/>
    <m/>
    <m/>
    <m/>
    <n v="2800000"/>
    <m/>
    <m/>
  </r>
  <r>
    <x v="0"/>
    <x v="0"/>
    <x v="9"/>
    <x v="4"/>
    <m/>
    <m/>
    <m/>
    <n v="264000"/>
    <m/>
    <m/>
  </r>
  <r>
    <x v="0"/>
    <x v="0"/>
    <x v="10"/>
    <x v="4"/>
    <m/>
    <m/>
    <m/>
    <n v="700000"/>
    <m/>
    <m/>
  </r>
  <r>
    <x v="0"/>
    <x v="0"/>
    <x v="11"/>
    <x v="4"/>
    <m/>
    <m/>
    <m/>
    <n v="1867000"/>
    <m/>
    <m/>
  </r>
  <r>
    <x v="0"/>
    <x v="0"/>
    <x v="12"/>
    <x v="4"/>
    <m/>
    <m/>
    <m/>
    <n v="800000"/>
    <m/>
    <m/>
  </r>
  <r>
    <x v="0"/>
    <x v="0"/>
    <x v="13"/>
    <x v="4"/>
    <m/>
    <m/>
    <m/>
    <n v="1100000"/>
    <m/>
    <m/>
  </r>
  <r>
    <x v="0"/>
    <x v="0"/>
    <x v="14"/>
    <x v="4"/>
    <m/>
    <m/>
    <m/>
    <n v="1000000"/>
    <m/>
    <m/>
  </r>
  <r>
    <x v="0"/>
    <x v="0"/>
    <x v="15"/>
    <x v="4"/>
    <m/>
    <m/>
    <m/>
    <n v="1116000"/>
    <m/>
    <m/>
  </r>
  <r>
    <x v="0"/>
    <x v="0"/>
    <x v="16"/>
    <x v="4"/>
    <m/>
    <m/>
    <m/>
    <n v="625000"/>
    <m/>
    <m/>
  </r>
  <r>
    <x v="0"/>
    <x v="0"/>
    <x v="17"/>
    <x v="4"/>
    <m/>
    <m/>
    <m/>
    <n v="1000000"/>
    <m/>
    <m/>
  </r>
  <r>
    <x v="0"/>
    <x v="0"/>
    <x v="18"/>
    <x v="4"/>
    <m/>
    <m/>
    <m/>
    <n v="30606000"/>
    <m/>
    <m/>
  </r>
  <r>
    <x v="0"/>
    <x v="0"/>
    <x v="19"/>
    <x v="4"/>
    <m/>
    <m/>
    <m/>
    <n v="500000"/>
    <m/>
    <m/>
  </r>
  <r>
    <x v="0"/>
    <x v="0"/>
    <x v="20"/>
    <x v="4"/>
    <m/>
    <m/>
    <m/>
    <n v="166670"/>
    <m/>
    <m/>
  </r>
  <r>
    <x v="0"/>
    <x v="0"/>
    <x v="21"/>
    <x v="4"/>
    <m/>
    <m/>
    <m/>
    <n v="830000"/>
    <m/>
    <m/>
  </r>
  <r>
    <x v="0"/>
    <x v="0"/>
    <x v="22"/>
    <x v="4"/>
    <m/>
    <m/>
    <m/>
    <n v="1364000"/>
    <m/>
    <m/>
  </r>
  <r>
    <x v="0"/>
    <x v="0"/>
    <x v="23"/>
    <x v="4"/>
    <m/>
    <m/>
    <m/>
    <n v="365000"/>
    <m/>
    <m/>
  </r>
  <r>
    <x v="0"/>
    <x v="0"/>
    <x v="24"/>
    <x v="4"/>
    <m/>
    <m/>
    <m/>
    <n v="250000"/>
    <m/>
    <m/>
  </r>
  <r>
    <x v="0"/>
    <x v="0"/>
    <x v="25"/>
    <x v="4"/>
    <m/>
    <m/>
    <m/>
    <n v="800000"/>
    <m/>
    <m/>
  </r>
  <r>
    <x v="0"/>
    <x v="0"/>
    <x v="26"/>
    <x v="4"/>
    <m/>
    <m/>
    <m/>
    <n v="700000"/>
    <m/>
    <m/>
  </r>
  <r>
    <x v="0"/>
    <x v="0"/>
    <x v="27"/>
    <x v="4"/>
    <m/>
    <m/>
    <m/>
    <n v="20000000"/>
    <m/>
    <m/>
  </r>
  <r>
    <x v="0"/>
    <x v="0"/>
    <x v="28"/>
    <x v="4"/>
    <m/>
    <m/>
    <m/>
    <n v="6596000"/>
    <m/>
    <m/>
  </r>
  <r>
    <x v="0"/>
    <x v="0"/>
    <x v="29"/>
    <x v="4"/>
    <m/>
    <m/>
    <m/>
    <n v="6000000"/>
    <m/>
    <m/>
  </r>
  <r>
    <x v="0"/>
    <x v="0"/>
    <x v="30"/>
    <x v="4"/>
    <m/>
    <m/>
    <m/>
    <n v="120000"/>
    <m/>
    <m/>
  </r>
  <r>
    <x v="0"/>
    <x v="0"/>
    <x v="31"/>
    <x v="4"/>
    <m/>
    <m/>
    <m/>
    <n v="300000"/>
    <m/>
    <m/>
  </r>
  <r>
    <x v="0"/>
    <x v="0"/>
    <x v="32"/>
    <x v="4"/>
    <m/>
    <m/>
    <m/>
    <n v="600000"/>
    <m/>
    <m/>
  </r>
  <r>
    <x v="0"/>
    <x v="0"/>
    <x v="0"/>
    <x v="5"/>
    <m/>
    <m/>
    <m/>
    <n v="17747000"/>
    <m/>
    <m/>
  </r>
  <r>
    <x v="0"/>
    <x v="0"/>
    <x v="1"/>
    <x v="5"/>
    <m/>
    <m/>
    <m/>
    <n v="2715000"/>
    <m/>
    <m/>
  </r>
  <r>
    <x v="0"/>
    <x v="0"/>
    <x v="2"/>
    <x v="5"/>
    <m/>
    <m/>
    <m/>
    <n v="1642000"/>
    <m/>
    <m/>
  </r>
  <r>
    <x v="0"/>
    <x v="0"/>
    <x v="3"/>
    <x v="5"/>
    <m/>
    <m/>
    <m/>
    <n v="36000"/>
    <m/>
    <m/>
  </r>
  <r>
    <x v="0"/>
    <x v="0"/>
    <x v="4"/>
    <x v="5"/>
    <m/>
    <m/>
    <m/>
    <n v="300000"/>
    <m/>
    <m/>
  </r>
  <r>
    <x v="0"/>
    <x v="0"/>
    <x v="5"/>
    <x v="5"/>
    <m/>
    <m/>
    <m/>
    <n v="100000"/>
    <m/>
    <m/>
  </r>
  <r>
    <x v="0"/>
    <x v="0"/>
    <x v="6"/>
    <x v="5"/>
    <m/>
    <m/>
    <m/>
    <n v="660000"/>
    <m/>
    <m/>
  </r>
  <r>
    <x v="0"/>
    <x v="0"/>
    <x v="7"/>
    <x v="5"/>
    <m/>
    <m/>
    <m/>
    <n v="5500000"/>
    <m/>
    <m/>
  </r>
  <r>
    <x v="0"/>
    <x v="0"/>
    <x v="8"/>
    <x v="5"/>
    <m/>
    <m/>
    <m/>
    <n v="2800000"/>
    <m/>
    <m/>
  </r>
  <r>
    <x v="0"/>
    <x v="0"/>
    <x v="9"/>
    <x v="5"/>
    <m/>
    <m/>
    <m/>
    <n v="264000"/>
    <m/>
    <m/>
  </r>
  <r>
    <x v="0"/>
    <x v="0"/>
    <x v="10"/>
    <x v="5"/>
    <m/>
    <m/>
    <m/>
    <n v="700000"/>
    <m/>
    <m/>
  </r>
  <r>
    <x v="0"/>
    <x v="0"/>
    <x v="11"/>
    <x v="5"/>
    <m/>
    <m/>
    <m/>
    <n v="1867000"/>
    <m/>
    <m/>
  </r>
  <r>
    <x v="0"/>
    <x v="0"/>
    <x v="12"/>
    <x v="5"/>
    <m/>
    <m/>
    <m/>
    <n v="800000"/>
    <m/>
    <m/>
  </r>
  <r>
    <x v="0"/>
    <x v="0"/>
    <x v="13"/>
    <x v="5"/>
    <m/>
    <m/>
    <m/>
    <n v="1100000"/>
    <m/>
    <m/>
  </r>
  <r>
    <x v="0"/>
    <x v="0"/>
    <x v="14"/>
    <x v="5"/>
    <m/>
    <m/>
    <m/>
    <n v="1000000"/>
    <m/>
    <m/>
  </r>
  <r>
    <x v="0"/>
    <x v="0"/>
    <x v="15"/>
    <x v="5"/>
    <m/>
    <m/>
    <m/>
    <n v="1116000"/>
    <m/>
    <m/>
  </r>
  <r>
    <x v="0"/>
    <x v="0"/>
    <x v="16"/>
    <x v="5"/>
    <m/>
    <m/>
    <m/>
    <n v="625000"/>
    <m/>
    <m/>
  </r>
  <r>
    <x v="0"/>
    <x v="0"/>
    <x v="17"/>
    <x v="5"/>
    <m/>
    <m/>
    <m/>
    <n v="1000000"/>
    <m/>
    <m/>
  </r>
  <r>
    <x v="0"/>
    <x v="0"/>
    <x v="18"/>
    <x v="5"/>
    <m/>
    <m/>
    <m/>
    <n v="26007000"/>
    <m/>
    <m/>
  </r>
  <r>
    <x v="0"/>
    <x v="0"/>
    <x v="19"/>
    <x v="5"/>
    <m/>
    <m/>
    <m/>
    <n v="500000"/>
    <m/>
    <m/>
  </r>
  <r>
    <x v="0"/>
    <x v="0"/>
    <x v="20"/>
    <x v="5"/>
    <m/>
    <m/>
    <m/>
    <n v="166670"/>
    <m/>
    <m/>
  </r>
  <r>
    <x v="0"/>
    <x v="0"/>
    <x v="21"/>
    <x v="5"/>
    <m/>
    <m/>
    <m/>
    <n v="830000"/>
    <m/>
    <m/>
  </r>
  <r>
    <x v="0"/>
    <x v="0"/>
    <x v="22"/>
    <x v="5"/>
    <m/>
    <m/>
    <m/>
    <n v="1363000"/>
    <m/>
    <m/>
  </r>
  <r>
    <x v="0"/>
    <x v="0"/>
    <x v="23"/>
    <x v="5"/>
    <m/>
    <m/>
    <m/>
    <n v="365000"/>
    <m/>
    <m/>
  </r>
  <r>
    <x v="0"/>
    <x v="0"/>
    <x v="24"/>
    <x v="5"/>
    <m/>
    <m/>
    <m/>
    <n v="250000"/>
    <m/>
    <m/>
  </r>
  <r>
    <x v="0"/>
    <x v="0"/>
    <x v="25"/>
    <x v="5"/>
    <m/>
    <m/>
    <m/>
    <n v="800000"/>
    <m/>
    <m/>
  </r>
  <r>
    <x v="0"/>
    <x v="0"/>
    <x v="26"/>
    <x v="5"/>
    <m/>
    <m/>
    <m/>
    <n v="700000"/>
    <m/>
    <m/>
  </r>
  <r>
    <x v="0"/>
    <x v="0"/>
    <x v="27"/>
    <x v="5"/>
    <m/>
    <m/>
    <m/>
    <n v="20000000"/>
    <m/>
    <m/>
  </r>
  <r>
    <x v="0"/>
    <x v="0"/>
    <x v="28"/>
    <x v="5"/>
    <m/>
    <m/>
    <m/>
    <n v="6596000"/>
    <m/>
    <m/>
  </r>
  <r>
    <x v="0"/>
    <x v="0"/>
    <x v="29"/>
    <x v="5"/>
    <m/>
    <m/>
    <m/>
    <n v="6000000"/>
    <m/>
    <m/>
  </r>
  <r>
    <x v="0"/>
    <x v="0"/>
    <x v="30"/>
    <x v="5"/>
    <m/>
    <m/>
    <m/>
    <n v="120000"/>
    <m/>
    <m/>
  </r>
  <r>
    <x v="0"/>
    <x v="0"/>
    <x v="31"/>
    <x v="5"/>
    <m/>
    <m/>
    <m/>
    <n v="300000"/>
    <m/>
    <m/>
  </r>
  <r>
    <x v="0"/>
    <x v="0"/>
    <x v="32"/>
    <x v="5"/>
    <m/>
    <m/>
    <m/>
    <n v="600000"/>
    <m/>
    <m/>
  </r>
  <r>
    <x v="0"/>
    <x v="0"/>
    <x v="0"/>
    <x v="6"/>
    <m/>
    <m/>
    <m/>
    <n v="17747000"/>
    <m/>
    <m/>
  </r>
  <r>
    <x v="0"/>
    <x v="0"/>
    <x v="1"/>
    <x v="6"/>
    <m/>
    <m/>
    <m/>
    <n v="2715000"/>
    <m/>
    <m/>
  </r>
  <r>
    <x v="0"/>
    <x v="0"/>
    <x v="2"/>
    <x v="6"/>
    <m/>
    <m/>
    <m/>
    <n v="1642000"/>
    <m/>
    <m/>
  </r>
  <r>
    <x v="0"/>
    <x v="0"/>
    <x v="3"/>
    <x v="6"/>
    <m/>
    <m/>
    <m/>
    <n v="36000"/>
    <m/>
    <m/>
  </r>
  <r>
    <x v="0"/>
    <x v="0"/>
    <x v="4"/>
    <x v="6"/>
    <m/>
    <m/>
    <m/>
    <n v="300000"/>
    <m/>
    <m/>
  </r>
  <r>
    <x v="0"/>
    <x v="0"/>
    <x v="5"/>
    <x v="6"/>
    <m/>
    <m/>
    <m/>
    <n v="100000"/>
    <m/>
    <m/>
  </r>
  <r>
    <x v="0"/>
    <x v="0"/>
    <x v="6"/>
    <x v="6"/>
    <m/>
    <m/>
    <m/>
    <n v="660000"/>
    <m/>
    <m/>
  </r>
  <r>
    <x v="0"/>
    <x v="0"/>
    <x v="7"/>
    <x v="6"/>
    <m/>
    <m/>
    <m/>
    <n v="5500000"/>
    <m/>
    <m/>
  </r>
  <r>
    <x v="0"/>
    <x v="0"/>
    <x v="8"/>
    <x v="6"/>
    <m/>
    <m/>
    <m/>
    <n v="2800000"/>
    <m/>
    <m/>
  </r>
  <r>
    <x v="0"/>
    <x v="0"/>
    <x v="9"/>
    <x v="6"/>
    <m/>
    <m/>
    <m/>
    <n v="264000"/>
    <m/>
    <m/>
  </r>
  <r>
    <x v="0"/>
    <x v="0"/>
    <x v="10"/>
    <x v="6"/>
    <m/>
    <m/>
    <m/>
    <n v="700000"/>
    <m/>
    <m/>
  </r>
  <r>
    <x v="0"/>
    <x v="0"/>
    <x v="11"/>
    <x v="6"/>
    <m/>
    <m/>
    <m/>
    <n v="1867000"/>
    <m/>
    <m/>
  </r>
  <r>
    <x v="0"/>
    <x v="0"/>
    <x v="12"/>
    <x v="6"/>
    <m/>
    <m/>
    <m/>
    <n v="1800000"/>
    <m/>
    <m/>
  </r>
  <r>
    <x v="0"/>
    <x v="0"/>
    <x v="13"/>
    <x v="6"/>
    <m/>
    <m/>
    <m/>
    <n v="2100000"/>
    <m/>
    <m/>
  </r>
  <r>
    <x v="0"/>
    <x v="0"/>
    <x v="14"/>
    <x v="6"/>
    <m/>
    <m/>
    <m/>
    <n v="1000000"/>
    <m/>
    <m/>
  </r>
  <r>
    <x v="0"/>
    <x v="0"/>
    <x v="15"/>
    <x v="6"/>
    <m/>
    <m/>
    <m/>
    <n v="2116000"/>
    <m/>
    <m/>
  </r>
  <r>
    <x v="0"/>
    <x v="0"/>
    <x v="16"/>
    <x v="6"/>
    <m/>
    <m/>
    <m/>
    <n v="625000"/>
    <m/>
    <m/>
  </r>
  <r>
    <x v="0"/>
    <x v="0"/>
    <x v="17"/>
    <x v="6"/>
    <m/>
    <m/>
    <m/>
    <n v="1000000"/>
    <m/>
    <m/>
  </r>
  <r>
    <x v="0"/>
    <x v="0"/>
    <x v="18"/>
    <x v="6"/>
    <m/>
    <m/>
    <m/>
    <n v="32406000"/>
    <m/>
    <m/>
  </r>
  <r>
    <x v="0"/>
    <x v="0"/>
    <x v="19"/>
    <x v="6"/>
    <m/>
    <m/>
    <m/>
    <n v="500000"/>
    <m/>
    <m/>
  </r>
  <r>
    <x v="0"/>
    <x v="0"/>
    <x v="20"/>
    <x v="6"/>
    <m/>
    <m/>
    <m/>
    <n v="166670"/>
    <m/>
    <m/>
  </r>
  <r>
    <x v="0"/>
    <x v="0"/>
    <x v="21"/>
    <x v="6"/>
    <m/>
    <m/>
    <m/>
    <n v="830000"/>
    <m/>
    <m/>
  </r>
  <r>
    <x v="0"/>
    <x v="0"/>
    <x v="22"/>
    <x v="6"/>
    <m/>
    <m/>
    <m/>
    <n v="1364000"/>
    <m/>
    <m/>
  </r>
  <r>
    <x v="0"/>
    <x v="0"/>
    <x v="23"/>
    <x v="6"/>
    <m/>
    <m/>
    <m/>
    <n v="365000"/>
    <m/>
    <m/>
  </r>
  <r>
    <x v="0"/>
    <x v="0"/>
    <x v="24"/>
    <x v="6"/>
    <m/>
    <m/>
    <m/>
    <n v="250000"/>
    <m/>
    <m/>
  </r>
  <r>
    <x v="0"/>
    <x v="0"/>
    <x v="25"/>
    <x v="6"/>
    <m/>
    <m/>
    <m/>
    <n v="800000"/>
    <m/>
    <m/>
  </r>
  <r>
    <x v="0"/>
    <x v="0"/>
    <x v="26"/>
    <x v="6"/>
    <m/>
    <m/>
    <m/>
    <n v="700000"/>
    <m/>
    <m/>
  </r>
  <r>
    <x v="0"/>
    <x v="0"/>
    <x v="27"/>
    <x v="6"/>
    <m/>
    <m/>
    <m/>
    <n v="20000000"/>
    <m/>
    <m/>
  </r>
  <r>
    <x v="0"/>
    <x v="0"/>
    <x v="28"/>
    <x v="6"/>
    <m/>
    <m/>
    <m/>
    <n v="6596000"/>
    <m/>
    <m/>
  </r>
  <r>
    <x v="0"/>
    <x v="0"/>
    <x v="29"/>
    <x v="6"/>
    <m/>
    <m/>
    <m/>
    <n v="6000000"/>
    <m/>
    <m/>
  </r>
  <r>
    <x v="0"/>
    <x v="0"/>
    <x v="30"/>
    <x v="6"/>
    <m/>
    <m/>
    <m/>
    <n v="120000"/>
    <m/>
    <m/>
  </r>
  <r>
    <x v="0"/>
    <x v="0"/>
    <x v="31"/>
    <x v="6"/>
    <m/>
    <m/>
    <m/>
    <n v="300000"/>
    <m/>
    <m/>
  </r>
  <r>
    <x v="0"/>
    <x v="0"/>
    <x v="32"/>
    <x v="6"/>
    <m/>
    <m/>
    <m/>
    <n v="600000"/>
    <m/>
    <m/>
  </r>
  <r>
    <x v="0"/>
    <x v="0"/>
    <x v="0"/>
    <x v="7"/>
    <m/>
    <m/>
    <m/>
    <n v="17747000"/>
    <m/>
    <m/>
  </r>
  <r>
    <x v="0"/>
    <x v="0"/>
    <x v="1"/>
    <x v="7"/>
    <m/>
    <m/>
    <m/>
    <n v="2715000"/>
    <m/>
    <m/>
  </r>
  <r>
    <x v="0"/>
    <x v="0"/>
    <x v="2"/>
    <x v="7"/>
    <m/>
    <m/>
    <m/>
    <n v="1642000"/>
    <m/>
    <m/>
  </r>
  <r>
    <x v="0"/>
    <x v="0"/>
    <x v="3"/>
    <x v="7"/>
    <m/>
    <m/>
    <m/>
    <n v="36000"/>
    <m/>
    <m/>
  </r>
  <r>
    <x v="0"/>
    <x v="0"/>
    <x v="4"/>
    <x v="7"/>
    <m/>
    <m/>
    <m/>
    <n v="300000"/>
    <m/>
    <m/>
  </r>
  <r>
    <x v="0"/>
    <x v="0"/>
    <x v="5"/>
    <x v="7"/>
    <m/>
    <m/>
    <m/>
    <n v="100000"/>
    <m/>
    <m/>
  </r>
  <r>
    <x v="0"/>
    <x v="0"/>
    <x v="6"/>
    <x v="7"/>
    <m/>
    <m/>
    <m/>
    <n v="660000"/>
    <m/>
    <m/>
  </r>
  <r>
    <x v="0"/>
    <x v="0"/>
    <x v="7"/>
    <x v="7"/>
    <m/>
    <m/>
    <m/>
    <n v="5500000"/>
    <m/>
    <m/>
  </r>
  <r>
    <x v="0"/>
    <x v="0"/>
    <x v="8"/>
    <x v="7"/>
    <m/>
    <m/>
    <m/>
    <n v="2800000"/>
    <m/>
    <m/>
  </r>
  <r>
    <x v="0"/>
    <x v="0"/>
    <x v="9"/>
    <x v="7"/>
    <m/>
    <m/>
    <m/>
    <n v="264000"/>
    <m/>
    <m/>
  </r>
  <r>
    <x v="0"/>
    <x v="0"/>
    <x v="10"/>
    <x v="7"/>
    <m/>
    <m/>
    <m/>
    <n v="700000"/>
    <m/>
    <m/>
  </r>
  <r>
    <x v="0"/>
    <x v="0"/>
    <x v="11"/>
    <x v="7"/>
    <m/>
    <m/>
    <m/>
    <n v="1867000"/>
    <m/>
    <m/>
  </r>
  <r>
    <x v="0"/>
    <x v="0"/>
    <x v="12"/>
    <x v="7"/>
    <m/>
    <m/>
    <m/>
    <n v="1800000"/>
    <m/>
    <m/>
  </r>
  <r>
    <x v="0"/>
    <x v="0"/>
    <x v="13"/>
    <x v="7"/>
    <m/>
    <m/>
    <m/>
    <n v="2100000"/>
    <m/>
    <m/>
  </r>
  <r>
    <x v="0"/>
    <x v="0"/>
    <x v="14"/>
    <x v="7"/>
    <m/>
    <m/>
    <m/>
    <n v="1000000"/>
    <m/>
    <m/>
  </r>
  <r>
    <x v="0"/>
    <x v="0"/>
    <x v="15"/>
    <x v="7"/>
    <m/>
    <m/>
    <m/>
    <n v="2116000"/>
    <m/>
    <m/>
  </r>
  <r>
    <x v="0"/>
    <x v="0"/>
    <x v="16"/>
    <x v="7"/>
    <m/>
    <m/>
    <m/>
    <n v="625000"/>
    <m/>
    <m/>
  </r>
  <r>
    <x v="0"/>
    <x v="0"/>
    <x v="17"/>
    <x v="7"/>
    <m/>
    <m/>
    <m/>
    <n v="1000000"/>
    <m/>
    <m/>
  </r>
  <r>
    <x v="0"/>
    <x v="0"/>
    <x v="18"/>
    <x v="7"/>
    <m/>
    <m/>
    <m/>
    <n v="32606000"/>
    <m/>
    <m/>
  </r>
  <r>
    <x v="0"/>
    <x v="0"/>
    <x v="19"/>
    <x v="7"/>
    <m/>
    <m/>
    <m/>
    <n v="500000"/>
    <m/>
    <m/>
  </r>
  <r>
    <x v="0"/>
    <x v="0"/>
    <x v="20"/>
    <x v="7"/>
    <m/>
    <m/>
    <m/>
    <n v="166670"/>
    <m/>
    <m/>
  </r>
  <r>
    <x v="0"/>
    <x v="0"/>
    <x v="21"/>
    <x v="7"/>
    <m/>
    <m/>
    <m/>
    <n v="830000"/>
    <m/>
    <m/>
  </r>
  <r>
    <x v="0"/>
    <x v="0"/>
    <x v="22"/>
    <x v="7"/>
    <m/>
    <m/>
    <m/>
    <n v="1364000"/>
    <m/>
    <m/>
  </r>
  <r>
    <x v="0"/>
    <x v="0"/>
    <x v="23"/>
    <x v="7"/>
    <m/>
    <m/>
    <m/>
    <n v="365000"/>
    <m/>
    <m/>
  </r>
  <r>
    <x v="0"/>
    <x v="0"/>
    <x v="24"/>
    <x v="7"/>
    <m/>
    <m/>
    <m/>
    <n v="250000"/>
    <m/>
    <m/>
  </r>
  <r>
    <x v="0"/>
    <x v="0"/>
    <x v="25"/>
    <x v="7"/>
    <m/>
    <m/>
    <m/>
    <n v="800000"/>
    <m/>
    <m/>
  </r>
  <r>
    <x v="0"/>
    <x v="0"/>
    <x v="26"/>
    <x v="7"/>
    <m/>
    <m/>
    <m/>
    <n v="700000"/>
    <m/>
    <m/>
  </r>
  <r>
    <x v="0"/>
    <x v="0"/>
    <x v="27"/>
    <x v="7"/>
    <m/>
    <m/>
    <m/>
    <n v="20000000"/>
    <m/>
    <m/>
  </r>
  <r>
    <x v="0"/>
    <x v="0"/>
    <x v="28"/>
    <x v="7"/>
    <m/>
    <m/>
    <m/>
    <n v="6596000"/>
    <m/>
    <m/>
  </r>
  <r>
    <x v="0"/>
    <x v="0"/>
    <x v="29"/>
    <x v="7"/>
    <m/>
    <m/>
    <m/>
    <n v="6000000"/>
    <m/>
    <m/>
  </r>
  <r>
    <x v="0"/>
    <x v="0"/>
    <x v="30"/>
    <x v="7"/>
    <m/>
    <m/>
    <m/>
    <n v="120000"/>
    <m/>
    <m/>
  </r>
  <r>
    <x v="0"/>
    <x v="0"/>
    <x v="31"/>
    <x v="7"/>
    <m/>
    <m/>
    <m/>
    <n v="300000"/>
    <m/>
    <m/>
  </r>
  <r>
    <x v="0"/>
    <x v="0"/>
    <x v="32"/>
    <x v="7"/>
    <m/>
    <m/>
    <m/>
    <n v="600000"/>
    <m/>
    <m/>
  </r>
  <r>
    <x v="0"/>
    <x v="0"/>
    <x v="0"/>
    <x v="8"/>
    <m/>
    <m/>
    <m/>
    <n v="17747000"/>
    <m/>
    <m/>
  </r>
  <r>
    <x v="0"/>
    <x v="0"/>
    <x v="1"/>
    <x v="8"/>
    <m/>
    <m/>
    <m/>
    <n v="2715000"/>
    <m/>
    <m/>
  </r>
  <r>
    <x v="0"/>
    <x v="0"/>
    <x v="2"/>
    <x v="8"/>
    <m/>
    <m/>
    <m/>
    <n v="1642000"/>
    <m/>
    <m/>
  </r>
  <r>
    <x v="0"/>
    <x v="0"/>
    <x v="3"/>
    <x v="8"/>
    <m/>
    <m/>
    <m/>
    <n v="36000"/>
    <m/>
    <m/>
  </r>
  <r>
    <x v="0"/>
    <x v="0"/>
    <x v="4"/>
    <x v="8"/>
    <m/>
    <m/>
    <m/>
    <n v="300000"/>
    <m/>
    <m/>
  </r>
  <r>
    <x v="0"/>
    <x v="0"/>
    <x v="5"/>
    <x v="8"/>
    <m/>
    <m/>
    <m/>
    <n v="100000"/>
    <m/>
    <m/>
  </r>
  <r>
    <x v="0"/>
    <x v="0"/>
    <x v="6"/>
    <x v="8"/>
    <m/>
    <m/>
    <m/>
    <n v="660000"/>
    <m/>
    <m/>
  </r>
  <r>
    <x v="0"/>
    <x v="0"/>
    <x v="7"/>
    <x v="8"/>
    <m/>
    <m/>
    <m/>
    <n v="5500000"/>
    <m/>
    <m/>
  </r>
  <r>
    <x v="0"/>
    <x v="0"/>
    <x v="8"/>
    <x v="8"/>
    <m/>
    <m/>
    <m/>
    <n v="2800000"/>
    <m/>
    <m/>
  </r>
  <r>
    <x v="0"/>
    <x v="0"/>
    <x v="9"/>
    <x v="8"/>
    <m/>
    <m/>
    <m/>
    <n v="264000"/>
    <m/>
    <m/>
  </r>
  <r>
    <x v="0"/>
    <x v="0"/>
    <x v="10"/>
    <x v="8"/>
    <m/>
    <m/>
    <m/>
    <n v="700000"/>
    <m/>
    <m/>
  </r>
  <r>
    <x v="0"/>
    <x v="0"/>
    <x v="11"/>
    <x v="8"/>
    <m/>
    <m/>
    <m/>
    <n v="1867000"/>
    <m/>
    <m/>
  </r>
  <r>
    <x v="0"/>
    <x v="0"/>
    <x v="12"/>
    <x v="8"/>
    <m/>
    <m/>
    <m/>
    <n v="1800000"/>
    <m/>
    <m/>
  </r>
  <r>
    <x v="0"/>
    <x v="0"/>
    <x v="13"/>
    <x v="8"/>
    <m/>
    <m/>
    <m/>
    <n v="2100000"/>
    <m/>
    <m/>
  </r>
  <r>
    <x v="0"/>
    <x v="0"/>
    <x v="14"/>
    <x v="8"/>
    <m/>
    <m/>
    <m/>
    <n v="1000000"/>
    <m/>
    <m/>
  </r>
  <r>
    <x v="0"/>
    <x v="0"/>
    <x v="15"/>
    <x v="8"/>
    <m/>
    <m/>
    <m/>
    <n v="2118000"/>
    <m/>
    <m/>
  </r>
  <r>
    <x v="0"/>
    <x v="0"/>
    <x v="16"/>
    <x v="8"/>
    <m/>
    <m/>
    <m/>
    <n v="625000"/>
    <m/>
    <m/>
  </r>
  <r>
    <x v="0"/>
    <x v="0"/>
    <x v="17"/>
    <x v="8"/>
    <m/>
    <m/>
    <m/>
    <n v="1000000"/>
    <m/>
    <m/>
  </r>
  <r>
    <x v="0"/>
    <x v="0"/>
    <x v="18"/>
    <x v="8"/>
    <m/>
    <m/>
    <m/>
    <n v="31207000"/>
    <m/>
    <m/>
  </r>
  <r>
    <x v="0"/>
    <x v="0"/>
    <x v="19"/>
    <x v="8"/>
    <m/>
    <m/>
    <m/>
    <n v="500000"/>
    <m/>
    <m/>
  </r>
  <r>
    <x v="0"/>
    <x v="0"/>
    <x v="20"/>
    <x v="8"/>
    <m/>
    <m/>
    <m/>
    <n v="166670"/>
    <m/>
    <m/>
  </r>
  <r>
    <x v="0"/>
    <x v="0"/>
    <x v="21"/>
    <x v="8"/>
    <m/>
    <m/>
    <m/>
    <n v="830000"/>
    <m/>
    <m/>
  </r>
  <r>
    <x v="0"/>
    <x v="0"/>
    <x v="22"/>
    <x v="8"/>
    <m/>
    <m/>
    <m/>
    <n v="1363000"/>
    <m/>
    <m/>
  </r>
  <r>
    <x v="0"/>
    <x v="0"/>
    <x v="23"/>
    <x v="8"/>
    <m/>
    <m/>
    <m/>
    <n v="365000"/>
    <m/>
    <m/>
  </r>
  <r>
    <x v="0"/>
    <x v="0"/>
    <x v="24"/>
    <x v="8"/>
    <m/>
    <m/>
    <m/>
    <n v="250000"/>
    <m/>
    <m/>
  </r>
  <r>
    <x v="0"/>
    <x v="0"/>
    <x v="25"/>
    <x v="8"/>
    <m/>
    <m/>
    <m/>
    <n v="800000"/>
    <m/>
    <m/>
  </r>
  <r>
    <x v="0"/>
    <x v="0"/>
    <x v="26"/>
    <x v="8"/>
    <m/>
    <m/>
    <m/>
    <n v="700000"/>
    <m/>
    <m/>
  </r>
  <r>
    <x v="0"/>
    <x v="0"/>
    <x v="27"/>
    <x v="8"/>
    <m/>
    <m/>
    <m/>
    <n v="20000000"/>
    <m/>
    <m/>
  </r>
  <r>
    <x v="0"/>
    <x v="0"/>
    <x v="28"/>
    <x v="8"/>
    <m/>
    <m/>
    <m/>
    <n v="6596000"/>
    <m/>
    <m/>
  </r>
  <r>
    <x v="0"/>
    <x v="0"/>
    <x v="29"/>
    <x v="8"/>
    <m/>
    <m/>
    <m/>
    <n v="6000000"/>
    <m/>
    <m/>
  </r>
  <r>
    <x v="0"/>
    <x v="0"/>
    <x v="30"/>
    <x v="8"/>
    <m/>
    <m/>
    <m/>
    <n v="120000"/>
    <m/>
    <m/>
  </r>
  <r>
    <x v="0"/>
    <x v="0"/>
    <x v="31"/>
    <x v="8"/>
    <m/>
    <m/>
    <m/>
    <n v="300000"/>
    <m/>
    <m/>
  </r>
  <r>
    <x v="0"/>
    <x v="0"/>
    <x v="32"/>
    <x v="8"/>
    <m/>
    <m/>
    <m/>
    <n v="600000"/>
    <m/>
    <m/>
  </r>
  <r>
    <x v="0"/>
    <x v="0"/>
    <x v="0"/>
    <x v="9"/>
    <m/>
    <m/>
    <m/>
    <n v="17747000"/>
    <m/>
    <m/>
  </r>
  <r>
    <x v="0"/>
    <x v="0"/>
    <x v="1"/>
    <x v="9"/>
    <m/>
    <m/>
    <m/>
    <n v="2715000"/>
    <m/>
    <m/>
  </r>
  <r>
    <x v="0"/>
    <x v="0"/>
    <x v="2"/>
    <x v="9"/>
    <m/>
    <m/>
    <m/>
    <n v="1642000"/>
    <m/>
    <m/>
  </r>
  <r>
    <x v="0"/>
    <x v="0"/>
    <x v="3"/>
    <x v="9"/>
    <m/>
    <m/>
    <m/>
    <n v="36000"/>
    <m/>
    <m/>
  </r>
  <r>
    <x v="0"/>
    <x v="0"/>
    <x v="4"/>
    <x v="9"/>
    <m/>
    <m/>
    <m/>
    <n v="300000"/>
    <m/>
    <m/>
  </r>
  <r>
    <x v="0"/>
    <x v="0"/>
    <x v="5"/>
    <x v="9"/>
    <m/>
    <m/>
    <m/>
    <n v="100000"/>
    <m/>
    <m/>
  </r>
  <r>
    <x v="0"/>
    <x v="0"/>
    <x v="6"/>
    <x v="9"/>
    <m/>
    <m/>
    <m/>
    <n v="660000"/>
    <m/>
    <m/>
  </r>
  <r>
    <x v="0"/>
    <x v="0"/>
    <x v="7"/>
    <x v="9"/>
    <m/>
    <m/>
    <m/>
    <n v="5500000"/>
    <m/>
    <m/>
  </r>
  <r>
    <x v="0"/>
    <x v="0"/>
    <x v="8"/>
    <x v="9"/>
    <m/>
    <m/>
    <m/>
    <n v="2800000"/>
    <m/>
    <m/>
  </r>
  <r>
    <x v="0"/>
    <x v="0"/>
    <x v="9"/>
    <x v="9"/>
    <m/>
    <m/>
    <m/>
    <n v="264000"/>
    <m/>
    <m/>
  </r>
  <r>
    <x v="0"/>
    <x v="0"/>
    <x v="10"/>
    <x v="9"/>
    <m/>
    <m/>
    <m/>
    <n v="700000"/>
    <m/>
    <m/>
  </r>
  <r>
    <x v="0"/>
    <x v="0"/>
    <x v="11"/>
    <x v="9"/>
    <m/>
    <m/>
    <m/>
    <n v="1867000"/>
    <m/>
    <m/>
  </r>
  <r>
    <x v="0"/>
    <x v="0"/>
    <x v="12"/>
    <x v="9"/>
    <m/>
    <m/>
    <m/>
    <n v="1800000"/>
    <m/>
    <m/>
  </r>
  <r>
    <x v="0"/>
    <x v="0"/>
    <x v="13"/>
    <x v="9"/>
    <m/>
    <m/>
    <m/>
    <n v="2100000"/>
    <m/>
    <m/>
  </r>
  <r>
    <x v="0"/>
    <x v="0"/>
    <x v="14"/>
    <x v="9"/>
    <m/>
    <m/>
    <m/>
    <n v="1000000"/>
    <m/>
    <m/>
  </r>
  <r>
    <x v="0"/>
    <x v="0"/>
    <x v="15"/>
    <x v="9"/>
    <m/>
    <m/>
    <m/>
    <n v="2118000"/>
    <m/>
    <m/>
  </r>
  <r>
    <x v="0"/>
    <x v="0"/>
    <x v="16"/>
    <x v="9"/>
    <m/>
    <m/>
    <m/>
    <n v="625000"/>
    <m/>
    <m/>
  </r>
  <r>
    <x v="0"/>
    <x v="0"/>
    <x v="17"/>
    <x v="9"/>
    <m/>
    <m/>
    <m/>
    <n v="1000000"/>
    <m/>
    <m/>
  </r>
  <r>
    <x v="0"/>
    <x v="0"/>
    <x v="18"/>
    <x v="9"/>
    <m/>
    <m/>
    <m/>
    <n v="32703000"/>
    <m/>
    <m/>
  </r>
  <r>
    <x v="0"/>
    <x v="0"/>
    <x v="19"/>
    <x v="9"/>
    <m/>
    <m/>
    <m/>
    <n v="500000"/>
    <m/>
    <m/>
  </r>
  <r>
    <x v="0"/>
    <x v="0"/>
    <x v="20"/>
    <x v="9"/>
    <m/>
    <m/>
    <m/>
    <n v="166670"/>
    <m/>
    <m/>
  </r>
  <r>
    <x v="0"/>
    <x v="0"/>
    <x v="21"/>
    <x v="9"/>
    <m/>
    <m/>
    <m/>
    <n v="830000"/>
    <m/>
    <m/>
  </r>
  <r>
    <x v="0"/>
    <x v="0"/>
    <x v="22"/>
    <x v="9"/>
    <m/>
    <m/>
    <m/>
    <n v="1363000"/>
    <m/>
    <m/>
  </r>
  <r>
    <x v="0"/>
    <x v="0"/>
    <x v="23"/>
    <x v="9"/>
    <m/>
    <m/>
    <m/>
    <n v="365000"/>
    <m/>
    <m/>
  </r>
  <r>
    <x v="0"/>
    <x v="0"/>
    <x v="24"/>
    <x v="9"/>
    <m/>
    <m/>
    <m/>
    <n v="250000"/>
    <m/>
    <m/>
  </r>
  <r>
    <x v="0"/>
    <x v="0"/>
    <x v="25"/>
    <x v="9"/>
    <m/>
    <m/>
    <m/>
    <n v="800000"/>
    <m/>
    <m/>
  </r>
  <r>
    <x v="0"/>
    <x v="0"/>
    <x v="26"/>
    <x v="9"/>
    <m/>
    <m/>
    <m/>
    <n v="700000"/>
    <m/>
    <m/>
  </r>
  <r>
    <x v="0"/>
    <x v="0"/>
    <x v="27"/>
    <x v="9"/>
    <m/>
    <m/>
    <m/>
    <n v="20000000"/>
    <m/>
    <m/>
  </r>
  <r>
    <x v="0"/>
    <x v="0"/>
    <x v="28"/>
    <x v="9"/>
    <m/>
    <m/>
    <m/>
    <n v="6596000"/>
    <m/>
    <m/>
  </r>
  <r>
    <x v="0"/>
    <x v="0"/>
    <x v="29"/>
    <x v="9"/>
    <m/>
    <m/>
    <m/>
    <n v="6000000"/>
    <m/>
    <m/>
  </r>
  <r>
    <x v="0"/>
    <x v="0"/>
    <x v="30"/>
    <x v="9"/>
    <m/>
    <m/>
    <m/>
    <n v="120000"/>
    <m/>
    <m/>
  </r>
  <r>
    <x v="0"/>
    <x v="0"/>
    <x v="31"/>
    <x v="9"/>
    <m/>
    <m/>
    <m/>
    <n v="300000"/>
    <m/>
    <m/>
  </r>
  <r>
    <x v="0"/>
    <x v="0"/>
    <x v="32"/>
    <x v="9"/>
    <m/>
    <m/>
    <m/>
    <n v="600000"/>
    <m/>
    <m/>
  </r>
  <r>
    <x v="0"/>
    <x v="0"/>
    <x v="0"/>
    <x v="10"/>
    <m/>
    <m/>
    <m/>
    <n v="17747000"/>
    <m/>
    <m/>
  </r>
  <r>
    <x v="0"/>
    <x v="0"/>
    <x v="1"/>
    <x v="10"/>
    <m/>
    <m/>
    <m/>
    <n v="2715000"/>
    <m/>
    <m/>
  </r>
  <r>
    <x v="0"/>
    <x v="0"/>
    <x v="2"/>
    <x v="10"/>
    <m/>
    <m/>
    <m/>
    <n v="1642000"/>
    <m/>
    <m/>
  </r>
  <r>
    <x v="0"/>
    <x v="0"/>
    <x v="3"/>
    <x v="10"/>
    <m/>
    <m/>
    <m/>
    <n v="36000"/>
    <m/>
    <m/>
  </r>
  <r>
    <x v="0"/>
    <x v="0"/>
    <x v="4"/>
    <x v="10"/>
    <m/>
    <m/>
    <m/>
    <n v="300000"/>
    <m/>
    <m/>
  </r>
  <r>
    <x v="0"/>
    <x v="0"/>
    <x v="5"/>
    <x v="10"/>
    <m/>
    <m/>
    <m/>
    <n v="100000"/>
    <m/>
    <m/>
  </r>
  <r>
    <x v="0"/>
    <x v="0"/>
    <x v="6"/>
    <x v="10"/>
    <m/>
    <m/>
    <m/>
    <n v="660000"/>
    <m/>
    <m/>
  </r>
  <r>
    <x v="0"/>
    <x v="0"/>
    <x v="7"/>
    <x v="10"/>
    <m/>
    <m/>
    <m/>
    <n v="5500000"/>
    <m/>
    <m/>
  </r>
  <r>
    <x v="0"/>
    <x v="0"/>
    <x v="8"/>
    <x v="10"/>
    <m/>
    <m/>
    <m/>
    <n v="2800000"/>
    <m/>
    <m/>
  </r>
  <r>
    <x v="0"/>
    <x v="0"/>
    <x v="9"/>
    <x v="10"/>
    <m/>
    <m/>
    <m/>
    <n v="264000"/>
    <m/>
    <m/>
  </r>
  <r>
    <x v="0"/>
    <x v="0"/>
    <x v="10"/>
    <x v="10"/>
    <m/>
    <m/>
    <m/>
    <n v="700000"/>
    <m/>
    <m/>
  </r>
  <r>
    <x v="0"/>
    <x v="0"/>
    <x v="11"/>
    <x v="10"/>
    <m/>
    <m/>
    <m/>
    <n v="1867000"/>
    <m/>
    <m/>
  </r>
  <r>
    <x v="0"/>
    <x v="0"/>
    <x v="12"/>
    <x v="10"/>
    <m/>
    <m/>
    <m/>
    <n v="1800000"/>
    <m/>
    <m/>
  </r>
  <r>
    <x v="0"/>
    <x v="0"/>
    <x v="13"/>
    <x v="10"/>
    <m/>
    <m/>
    <m/>
    <n v="2100000"/>
    <m/>
    <m/>
  </r>
  <r>
    <x v="0"/>
    <x v="0"/>
    <x v="14"/>
    <x v="10"/>
    <m/>
    <m/>
    <m/>
    <n v="1000000"/>
    <m/>
    <m/>
  </r>
  <r>
    <x v="0"/>
    <x v="0"/>
    <x v="15"/>
    <x v="10"/>
    <m/>
    <m/>
    <m/>
    <n v="2118000"/>
    <m/>
    <m/>
  </r>
  <r>
    <x v="0"/>
    <x v="0"/>
    <x v="16"/>
    <x v="10"/>
    <m/>
    <m/>
    <m/>
    <n v="625000"/>
    <m/>
    <m/>
  </r>
  <r>
    <x v="0"/>
    <x v="0"/>
    <x v="17"/>
    <x v="10"/>
    <m/>
    <m/>
    <m/>
    <n v="1000000"/>
    <m/>
    <m/>
  </r>
  <r>
    <x v="0"/>
    <x v="0"/>
    <x v="18"/>
    <x v="10"/>
    <m/>
    <m/>
    <m/>
    <n v="32208000"/>
    <m/>
    <m/>
  </r>
  <r>
    <x v="0"/>
    <x v="0"/>
    <x v="19"/>
    <x v="10"/>
    <m/>
    <m/>
    <m/>
    <n v="500000"/>
    <m/>
    <m/>
  </r>
  <r>
    <x v="0"/>
    <x v="0"/>
    <x v="20"/>
    <x v="10"/>
    <m/>
    <m/>
    <m/>
    <n v="166670"/>
    <m/>
    <m/>
  </r>
  <r>
    <x v="0"/>
    <x v="0"/>
    <x v="21"/>
    <x v="10"/>
    <m/>
    <m/>
    <m/>
    <n v="830000"/>
    <m/>
    <m/>
  </r>
  <r>
    <x v="0"/>
    <x v="0"/>
    <x v="22"/>
    <x v="10"/>
    <m/>
    <m/>
    <m/>
    <n v="1363000"/>
    <m/>
    <m/>
  </r>
  <r>
    <x v="0"/>
    <x v="0"/>
    <x v="23"/>
    <x v="10"/>
    <m/>
    <m/>
    <m/>
    <n v="365000"/>
    <m/>
    <m/>
  </r>
  <r>
    <x v="0"/>
    <x v="0"/>
    <x v="24"/>
    <x v="10"/>
    <m/>
    <m/>
    <m/>
    <n v="250000"/>
    <m/>
    <m/>
  </r>
  <r>
    <x v="0"/>
    <x v="0"/>
    <x v="25"/>
    <x v="10"/>
    <m/>
    <m/>
    <m/>
    <n v="800000"/>
    <m/>
    <m/>
  </r>
  <r>
    <x v="0"/>
    <x v="0"/>
    <x v="26"/>
    <x v="10"/>
    <m/>
    <m/>
    <m/>
    <n v="700000"/>
    <m/>
    <m/>
  </r>
  <r>
    <x v="0"/>
    <x v="0"/>
    <x v="27"/>
    <x v="10"/>
    <m/>
    <m/>
    <m/>
    <n v="20000000"/>
    <m/>
    <m/>
  </r>
  <r>
    <x v="0"/>
    <x v="0"/>
    <x v="28"/>
    <x v="10"/>
    <m/>
    <m/>
    <m/>
    <n v="6596000"/>
    <m/>
    <m/>
  </r>
  <r>
    <x v="0"/>
    <x v="0"/>
    <x v="29"/>
    <x v="10"/>
    <m/>
    <m/>
    <m/>
    <n v="6000000"/>
    <m/>
    <m/>
  </r>
  <r>
    <x v="0"/>
    <x v="0"/>
    <x v="30"/>
    <x v="10"/>
    <m/>
    <m/>
    <m/>
    <n v="120000"/>
    <m/>
    <m/>
  </r>
  <r>
    <x v="0"/>
    <x v="0"/>
    <x v="31"/>
    <x v="10"/>
    <m/>
    <m/>
    <m/>
    <n v="300000"/>
    <m/>
    <m/>
  </r>
  <r>
    <x v="0"/>
    <x v="0"/>
    <x v="32"/>
    <x v="10"/>
    <m/>
    <m/>
    <m/>
    <n v="600000"/>
    <m/>
    <m/>
  </r>
  <r>
    <x v="0"/>
    <x v="0"/>
    <x v="0"/>
    <x v="11"/>
    <m/>
    <m/>
    <m/>
    <n v="17747000"/>
    <m/>
    <m/>
  </r>
  <r>
    <x v="0"/>
    <x v="0"/>
    <x v="1"/>
    <x v="11"/>
    <m/>
    <m/>
    <m/>
    <n v="2715000"/>
    <m/>
    <m/>
  </r>
  <r>
    <x v="0"/>
    <x v="0"/>
    <x v="2"/>
    <x v="11"/>
    <m/>
    <m/>
    <m/>
    <n v="1642000"/>
    <m/>
    <m/>
  </r>
  <r>
    <x v="0"/>
    <x v="0"/>
    <x v="3"/>
    <x v="11"/>
    <m/>
    <m/>
    <m/>
    <n v="36000"/>
    <m/>
    <m/>
  </r>
  <r>
    <x v="0"/>
    <x v="0"/>
    <x v="4"/>
    <x v="11"/>
    <m/>
    <m/>
    <m/>
    <n v="300000"/>
    <m/>
    <m/>
  </r>
  <r>
    <x v="0"/>
    <x v="0"/>
    <x v="5"/>
    <x v="11"/>
    <m/>
    <m/>
    <m/>
    <n v="100000"/>
    <m/>
    <m/>
  </r>
  <r>
    <x v="0"/>
    <x v="0"/>
    <x v="6"/>
    <x v="11"/>
    <m/>
    <m/>
    <m/>
    <n v="660000"/>
    <m/>
    <m/>
  </r>
  <r>
    <x v="0"/>
    <x v="0"/>
    <x v="7"/>
    <x v="11"/>
    <m/>
    <m/>
    <m/>
    <n v="5500000"/>
    <m/>
    <m/>
  </r>
  <r>
    <x v="0"/>
    <x v="0"/>
    <x v="8"/>
    <x v="11"/>
    <m/>
    <m/>
    <m/>
    <n v="2800000"/>
    <m/>
    <m/>
  </r>
  <r>
    <x v="0"/>
    <x v="0"/>
    <x v="9"/>
    <x v="11"/>
    <m/>
    <m/>
    <m/>
    <n v="264000"/>
    <m/>
    <m/>
  </r>
  <r>
    <x v="0"/>
    <x v="0"/>
    <x v="10"/>
    <x v="11"/>
    <m/>
    <m/>
    <m/>
    <n v="700000"/>
    <m/>
    <m/>
  </r>
  <r>
    <x v="0"/>
    <x v="0"/>
    <x v="11"/>
    <x v="11"/>
    <m/>
    <m/>
    <m/>
    <n v="1867000"/>
    <m/>
    <m/>
  </r>
  <r>
    <x v="0"/>
    <x v="0"/>
    <x v="12"/>
    <x v="11"/>
    <m/>
    <m/>
    <m/>
    <n v="1800000"/>
    <m/>
    <m/>
  </r>
  <r>
    <x v="0"/>
    <x v="0"/>
    <x v="13"/>
    <x v="11"/>
    <m/>
    <m/>
    <m/>
    <n v="2100000"/>
    <m/>
    <m/>
  </r>
  <r>
    <x v="0"/>
    <x v="0"/>
    <x v="14"/>
    <x v="11"/>
    <m/>
    <m/>
    <m/>
    <n v="1000000"/>
    <m/>
    <m/>
  </r>
  <r>
    <x v="0"/>
    <x v="0"/>
    <x v="15"/>
    <x v="11"/>
    <m/>
    <m/>
    <m/>
    <n v="2118000"/>
    <m/>
    <m/>
  </r>
  <r>
    <x v="0"/>
    <x v="0"/>
    <x v="16"/>
    <x v="11"/>
    <m/>
    <m/>
    <m/>
    <n v="625000"/>
    <m/>
    <m/>
  </r>
  <r>
    <x v="0"/>
    <x v="0"/>
    <x v="17"/>
    <x v="11"/>
    <m/>
    <m/>
    <m/>
    <n v="1000000"/>
    <m/>
    <m/>
  </r>
  <r>
    <x v="0"/>
    <x v="0"/>
    <x v="18"/>
    <x v="11"/>
    <m/>
    <m/>
    <m/>
    <n v="33704000"/>
    <m/>
    <m/>
  </r>
  <r>
    <x v="0"/>
    <x v="0"/>
    <x v="19"/>
    <x v="11"/>
    <m/>
    <m/>
    <m/>
    <n v="500000"/>
    <m/>
    <m/>
  </r>
  <r>
    <x v="0"/>
    <x v="0"/>
    <x v="20"/>
    <x v="11"/>
    <m/>
    <m/>
    <m/>
    <n v="166670"/>
    <m/>
    <m/>
  </r>
  <r>
    <x v="0"/>
    <x v="0"/>
    <x v="21"/>
    <x v="11"/>
    <m/>
    <m/>
    <m/>
    <n v="830000"/>
    <m/>
    <m/>
  </r>
  <r>
    <x v="0"/>
    <x v="0"/>
    <x v="22"/>
    <x v="11"/>
    <m/>
    <m/>
    <m/>
    <n v="1363000"/>
    <m/>
    <m/>
  </r>
  <r>
    <x v="0"/>
    <x v="0"/>
    <x v="23"/>
    <x v="11"/>
    <m/>
    <m/>
    <m/>
    <n v="364000"/>
    <m/>
    <m/>
  </r>
  <r>
    <x v="0"/>
    <x v="0"/>
    <x v="24"/>
    <x v="11"/>
    <m/>
    <m/>
    <m/>
    <n v="250000"/>
    <m/>
    <m/>
  </r>
  <r>
    <x v="0"/>
    <x v="0"/>
    <x v="25"/>
    <x v="11"/>
    <m/>
    <m/>
    <m/>
    <n v="800000"/>
    <m/>
    <m/>
  </r>
  <r>
    <x v="0"/>
    <x v="0"/>
    <x v="26"/>
    <x v="11"/>
    <m/>
    <m/>
    <m/>
    <n v="700000"/>
    <m/>
    <m/>
  </r>
  <r>
    <x v="0"/>
    <x v="0"/>
    <x v="27"/>
    <x v="11"/>
    <m/>
    <m/>
    <m/>
    <n v="20000000"/>
    <m/>
    <m/>
  </r>
  <r>
    <x v="0"/>
    <x v="0"/>
    <x v="28"/>
    <x v="11"/>
    <m/>
    <m/>
    <m/>
    <n v="6596000"/>
    <m/>
    <m/>
  </r>
  <r>
    <x v="0"/>
    <x v="0"/>
    <x v="29"/>
    <x v="11"/>
    <m/>
    <m/>
    <m/>
    <n v="6000000"/>
    <m/>
    <m/>
  </r>
  <r>
    <x v="0"/>
    <x v="0"/>
    <x v="30"/>
    <x v="11"/>
    <m/>
    <m/>
    <m/>
    <n v="120000"/>
    <m/>
    <m/>
  </r>
  <r>
    <x v="0"/>
    <x v="0"/>
    <x v="31"/>
    <x v="11"/>
    <m/>
    <m/>
    <m/>
    <n v="300000"/>
    <m/>
    <m/>
  </r>
  <r>
    <x v="0"/>
    <x v="0"/>
    <x v="32"/>
    <x v="11"/>
    <m/>
    <m/>
    <m/>
    <n v="600000"/>
    <m/>
    <m/>
  </r>
  <r>
    <x v="1"/>
    <x v="0"/>
    <x v="27"/>
    <x v="12"/>
    <s v="JOD"/>
    <s v="1"/>
    <s v="FRAIT TRAIT CL HADID  N°1101001"/>
    <n v="824574"/>
    <m/>
    <n v="824574"/>
  </r>
  <r>
    <x v="1"/>
    <x v="0"/>
    <x v="27"/>
    <x v="12"/>
    <s v="JBS"/>
    <s v="1"/>
    <s v="FRAIT TRAIT CL MH  N°1101003"/>
    <n v="849453"/>
    <m/>
    <n v="1674027"/>
  </r>
  <r>
    <x v="1"/>
    <x v="0"/>
    <x v="27"/>
    <x v="12"/>
    <s v="JBS"/>
    <s v="1"/>
    <s v="FRAIT TRAIT CL MH  N°1101003"/>
    <n v="999174"/>
    <m/>
    <n v="2673201"/>
  </r>
  <r>
    <x v="1"/>
    <x v="0"/>
    <x v="27"/>
    <x v="12"/>
    <s v="JOD"/>
    <s v="2"/>
    <s v="FRAIT TRAIT CL HADID  N°1101002"/>
    <n v="223275"/>
    <m/>
    <n v="2896476"/>
  </r>
  <r>
    <x v="1"/>
    <x v="0"/>
    <x v="27"/>
    <x v="12"/>
    <s v="JOD"/>
    <s v="3"/>
    <s v="FRAIT TRAIT CL MH  N°1101003"/>
    <n v="100000"/>
    <m/>
    <n v="2996476"/>
  </r>
  <r>
    <x v="1"/>
    <x v="0"/>
    <x v="27"/>
    <x v="13"/>
    <s v="JOD"/>
    <s v="4"/>
    <s v="FRAIT TRAIT CL JETEX N°1101004"/>
    <n v="2915164"/>
    <m/>
    <n v="5911640"/>
  </r>
  <r>
    <x v="1"/>
    <x v="0"/>
    <x v="27"/>
    <x v="14"/>
    <s v="JOD"/>
    <s v="5"/>
    <s v="FRAIT TRAIT CL MH N°1101005"/>
    <n v="958198"/>
    <m/>
    <n v="6869838"/>
  </r>
  <r>
    <x v="1"/>
    <x v="0"/>
    <x v="27"/>
    <x v="15"/>
    <s v="JBS"/>
    <s v="2"/>
    <s v="FRAIT TRAIT CL JETEX N°1101007"/>
    <n v="2970000"/>
    <m/>
    <n v="9839838"/>
  </r>
  <r>
    <x v="1"/>
    <x v="0"/>
    <x v="27"/>
    <x v="15"/>
    <s v="JOD"/>
    <s v="6"/>
    <s v="FRAIT TRAIT CL JETEX N°1101006"/>
    <n v="4116188"/>
    <m/>
    <n v="13956026"/>
  </r>
  <r>
    <x v="1"/>
    <x v="0"/>
    <x v="27"/>
    <x v="15"/>
    <s v="JOD"/>
    <s v="7"/>
    <s v="FRAIT TRAIT CL JETEX N°1101007"/>
    <n v="890091"/>
    <m/>
    <n v="14846117"/>
  </r>
  <r>
    <x v="1"/>
    <x v="0"/>
    <x v="27"/>
    <x v="15"/>
    <s v="JOD"/>
    <s v="8"/>
    <s v="FRAIT TRAIT CL QUICKN°1101008"/>
    <n v="392923"/>
    <m/>
    <n v="15239040"/>
  </r>
  <r>
    <x v="1"/>
    <x v="0"/>
    <x v="27"/>
    <x v="15"/>
    <s v="JOD"/>
    <s v="10"/>
    <s v="FRAIS TRAIT VOL LX"/>
    <n v="100000"/>
    <m/>
    <n v="15339040"/>
  </r>
  <r>
    <x v="1"/>
    <x v="0"/>
    <x v="27"/>
    <x v="16"/>
    <s v="JOD"/>
    <s v="11"/>
    <s v="FRAIS TRAIT CL JETEX N°1101009"/>
    <n v="1146823"/>
    <m/>
    <n v="16485863"/>
  </r>
  <r>
    <x v="1"/>
    <x v="0"/>
    <x v="27"/>
    <x v="17"/>
    <s v="JOD"/>
    <s v="12"/>
    <s v="FRAIS TRAIT CL HADIDN°1101010"/>
    <n v="874354"/>
    <m/>
    <n v="17360217"/>
  </r>
  <r>
    <x v="1"/>
    <x v="0"/>
    <x v="27"/>
    <x v="17"/>
    <s v="JBS"/>
    <s v="16"/>
    <s v="FRAIS TRAIT CL HADIDN°1101010"/>
    <n v="282424"/>
    <m/>
    <n v="17642641"/>
  </r>
  <r>
    <x v="1"/>
    <x v="0"/>
    <x v="27"/>
    <x v="18"/>
    <s v="JOD"/>
    <s v="13"/>
    <s v="FRAIS TRAIT CL HADIDN°1101011"/>
    <n v="135284"/>
    <m/>
    <n v="17777925"/>
  </r>
  <r>
    <x v="1"/>
    <x v="0"/>
    <x v="27"/>
    <x v="18"/>
    <s v="JBS"/>
    <s v="17"/>
    <s v="FRAIS TRAIT CL HADIDN°1101011"/>
    <n v="146940"/>
    <m/>
    <n v="17924865"/>
  </r>
  <r>
    <x v="1"/>
    <x v="0"/>
    <x v="27"/>
    <x v="19"/>
    <s v="JOD"/>
    <s v="14"/>
    <s v="FRAIS TRAIT CL HADIDN°1101012"/>
    <n v="2170931"/>
    <m/>
    <n v="20095796"/>
  </r>
  <r>
    <x v="1"/>
    <x v="0"/>
    <x v="27"/>
    <x v="19"/>
    <s v="JOD"/>
    <s v="16"/>
    <s v="NOTE DE FRAIS  LX N°1101019"/>
    <n v="390300"/>
    <m/>
    <n v="20486096"/>
  </r>
  <r>
    <x v="1"/>
    <x v="0"/>
    <x v="27"/>
    <x v="19"/>
    <s v="JOD"/>
    <s v="17"/>
    <s v="NOTE DE FRAIS LX N°1101002"/>
    <n v="354217"/>
    <m/>
    <n v="20840313"/>
  </r>
  <r>
    <x v="1"/>
    <x v="0"/>
    <x v="27"/>
    <x v="19"/>
    <s v="JBS"/>
    <s v="18"/>
    <s v="FRAIS TRAIT CL HADIDN°1101012"/>
    <n v="465589"/>
    <m/>
    <n v="21305902"/>
  </r>
  <r>
    <x v="1"/>
    <x v="0"/>
    <x v="27"/>
    <x v="20"/>
    <s v="JOD"/>
    <s v="34"/>
    <s v="FRAIS TRAIT VS CL JETEX N°1101013"/>
    <n v="547691"/>
    <m/>
    <n v="21853593"/>
  </r>
  <r>
    <x v="1"/>
    <x v="0"/>
    <x v="27"/>
    <x v="20"/>
    <s v="JBS"/>
    <s v="37"/>
    <s v="FRAIS TRAIT VS CL JETEX N°1101013"/>
    <n v="643478"/>
    <m/>
    <n v="22497071"/>
  </r>
  <r>
    <x v="1"/>
    <x v="0"/>
    <x v="27"/>
    <x v="21"/>
    <s v="JOD"/>
    <s v="35"/>
    <s v="FRAIS TRAIT VS CL JETEX N°1102001"/>
    <n v="559797"/>
    <m/>
    <n v="23056868"/>
  </r>
  <r>
    <x v="1"/>
    <x v="0"/>
    <x v="27"/>
    <x v="21"/>
    <s v="JOD"/>
    <s v="36"/>
    <s v="FRAIS TRAIT VS CL JETEX N°1102002"/>
    <n v="2116525"/>
    <m/>
    <n v="25173393"/>
  </r>
  <r>
    <x v="1"/>
    <x v="0"/>
    <x v="27"/>
    <x v="21"/>
    <s v="JOD"/>
    <s v="37"/>
    <s v="FRAIS TRAIT VS CL NESTLE N°1102003"/>
    <n v="286314"/>
    <m/>
    <n v="25459707"/>
  </r>
  <r>
    <x v="1"/>
    <x v="0"/>
    <x v="27"/>
    <x v="21"/>
    <s v="JBS"/>
    <s v="38"/>
    <s v="FRAIS TRAIT VS CL JETEX N°1102002"/>
    <n v="2277829"/>
    <m/>
    <n v="27737536"/>
  </r>
  <r>
    <x v="1"/>
    <x v="0"/>
    <x v="27"/>
    <x v="21"/>
    <s v="JOD"/>
    <s v="38"/>
    <s v="FRAIS TRAIT VS CL CONTIN. N°1102004"/>
    <n v="319975"/>
    <m/>
    <n v="28057511"/>
  </r>
  <r>
    <x v="1"/>
    <x v="0"/>
    <x v="27"/>
    <x v="21"/>
    <s v="JBS"/>
    <s v="39"/>
    <s v="FRAIS TRAIT VS CL CONTIN. N°1102004"/>
    <n v="196671"/>
    <m/>
    <n v="28254182"/>
  </r>
  <r>
    <x v="1"/>
    <x v="0"/>
    <x v="27"/>
    <x v="21"/>
    <s v="JOD"/>
    <s v="39"/>
    <s v="FRAIS TRAIT VS CL JETEX. N°1102005"/>
    <n v="660958"/>
    <m/>
    <n v="28915140"/>
  </r>
  <r>
    <x v="1"/>
    <x v="0"/>
    <x v="27"/>
    <x v="22"/>
    <s v="JOD"/>
    <s v="61"/>
    <s v="FRAIS TRAIT VS NESTLE N°1102006"/>
    <n v="618675"/>
    <m/>
    <n v="29533815"/>
  </r>
  <r>
    <x v="1"/>
    <x v="0"/>
    <x v="27"/>
    <x v="23"/>
    <s v="JOD"/>
    <s v="41"/>
    <s v="FRAIS TRAIT JETEX N° 1102007"/>
    <n v="1265813"/>
    <m/>
    <n v="30799628"/>
  </r>
  <r>
    <x v="1"/>
    <x v="0"/>
    <x v="27"/>
    <x v="23"/>
    <s v="JBS"/>
    <s v="58"/>
    <s v="FRAIS TRAIT VS CL JETEX N° 1102007"/>
    <n v="1250435"/>
    <m/>
    <n v="32050063"/>
  </r>
  <r>
    <x v="1"/>
    <x v="0"/>
    <x v="27"/>
    <x v="24"/>
    <s v="JBS"/>
    <s v="56"/>
    <s v="FRAIS TRAIT VS N°1102008"/>
    <n v="1230475"/>
    <m/>
    <n v="33280538"/>
  </r>
  <r>
    <x v="1"/>
    <x v="0"/>
    <x v="27"/>
    <x v="24"/>
    <s v="JBS"/>
    <s v="57"/>
    <s v="FRAIS TRAIT VS N°1102009"/>
    <n v="695139"/>
    <m/>
    <n v="33975677"/>
  </r>
  <r>
    <x v="1"/>
    <x v="0"/>
    <x v="27"/>
    <x v="25"/>
    <s v="JOD"/>
    <s v="42"/>
    <s v="FRAIS TRAIT JETEX N° 1102008"/>
    <n v="994504"/>
    <m/>
    <n v="34970181"/>
  </r>
  <r>
    <x v="1"/>
    <x v="0"/>
    <x v="27"/>
    <x v="25"/>
    <s v="JOD"/>
    <s v="43"/>
    <s v="FRAIS TRAIT JETEX N° 1102009"/>
    <n v="1481383"/>
    <m/>
    <n v="36451564"/>
  </r>
  <r>
    <x v="1"/>
    <x v="0"/>
    <x v="27"/>
    <x v="26"/>
    <s v="JOD"/>
    <s v="58"/>
    <s v="NOTE DE FRAIS CL LX N° 1102021"/>
    <n v="477000"/>
    <m/>
    <n v="36928564"/>
  </r>
  <r>
    <x v="1"/>
    <x v="0"/>
    <x v="27"/>
    <x v="26"/>
    <s v="JOD"/>
    <s v="59"/>
    <s v="NOTE DE FRAIS CL LX N° 1102020"/>
    <n v="210000"/>
    <m/>
    <n v="37138564"/>
  </r>
  <r>
    <x v="1"/>
    <x v="0"/>
    <x v="27"/>
    <x v="26"/>
    <s v="JBS"/>
    <s v="62"/>
    <s v="D'APRES ETAT RAP AU 28/02"/>
    <n v="280840"/>
    <m/>
    <n v="37419404"/>
  </r>
  <r>
    <x v="1"/>
    <x v="0"/>
    <x v="27"/>
    <x v="27"/>
    <s v="JOD"/>
    <s v="66"/>
    <s v="FRAIS TRAIT JETEX INVOICESEA1102010"/>
    <n v="275000"/>
    <m/>
    <n v="37694404"/>
  </r>
  <r>
    <x v="1"/>
    <x v="0"/>
    <x v="27"/>
    <x v="28"/>
    <s v="JOD"/>
    <s v="67"/>
    <s v="FRAIS TRAIT JETEX INVOICESEA1103001"/>
    <n v="555670"/>
    <m/>
    <n v="38250074"/>
  </r>
  <r>
    <x v="1"/>
    <x v="0"/>
    <x v="27"/>
    <x v="28"/>
    <s v="JOD"/>
    <s v="68"/>
    <s v="FRAIS TRAIT JETEX INVOICESEA1103002"/>
    <n v="498584"/>
    <m/>
    <n v="38748658"/>
  </r>
  <r>
    <x v="1"/>
    <x v="0"/>
    <x v="27"/>
    <x v="28"/>
    <s v="JBS"/>
    <s v="105"/>
    <s v="FRAIS TRAIT JETEX INVOICESEA1103001"/>
    <n v="423748"/>
    <m/>
    <n v="39172406"/>
  </r>
  <r>
    <x v="1"/>
    <x v="0"/>
    <x v="27"/>
    <x v="29"/>
    <s v="JOD"/>
    <s v="69"/>
    <s v="FRAIS TRAIT MIRACLINVOICESEA1103003"/>
    <n v="720758"/>
    <m/>
    <n v="39893164"/>
  </r>
  <r>
    <x v="1"/>
    <x v="0"/>
    <x v="27"/>
    <x v="29"/>
    <s v="JOD"/>
    <s v="70"/>
    <s v="FRAIS TRAIT HADID INVOICESEA1103004"/>
    <n v="521266"/>
    <m/>
    <n v="40414430"/>
  </r>
  <r>
    <x v="1"/>
    <x v="0"/>
    <x v="27"/>
    <x v="29"/>
    <s v="JBS"/>
    <s v="107"/>
    <s v="FRAIS TRAIT HADID INVOICESEA1103004"/>
    <n v="1174097"/>
    <m/>
    <n v="41588527"/>
  </r>
  <r>
    <x v="1"/>
    <x v="0"/>
    <x v="27"/>
    <x v="30"/>
    <s v="JOD"/>
    <s v="71"/>
    <s v="FRAIS TRAIT JETEXINVOICESEA1103005"/>
    <n v="291060"/>
    <m/>
    <n v="41879587"/>
  </r>
  <r>
    <x v="1"/>
    <x v="0"/>
    <x v="27"/>
    <x v="30"/>
    <s v="JOD"/>
    <s v="72"/>
    <s v="FRAIS TRAITHADIDINVOICESEA1103007"/>
    <n v="1453339"/>
    <m/>
    <n v="43332926"/>
  </r>
  <r>
    <x v="1"/>
    <x v="0"/>
    <x v="27"/>
    <x v="30"/>
    <s v="JOD"/>
    <s v="73"/>
    <s v="FRAIS TRAITJETEXINVOICESEA1103008"/>
    <n v="731931"/>
    <m/>
    <n v="44064857"/>
  </r>
  <r>
    <x v="1"/>
    <x v="0"/>
    <x v="27"/>
    <x v="30"/>
    <s v="JBS"/>
    <s v="108"/>
    <s v="FRAIS TRAIT JETEXINVOICESEA1103005"/>
    <n v="150607"/>
    <m/>
    <n v="44215464"/>
  </r>
  <r>
    <x v="1"/>
    <x v="0"/>
    <x v="27"/>
    <x v="30"/>
    <s v="JBS"/>
    <s v="109"/>
    <s v="FRAIS TRAITHADIDINVOICESEA1103007"/>
    <n v="1615930"/>
    <m/>
    <n v="45831394"/>
  </r>
  <r>
    <x v="1"/>
    <x v="0"/>
    <x v="27"/>
    <x v="31"/>
    <s v="JOD"/>
    <s v="74"/>
    <s v="FRAIS TRAITJETEXINVOICESEA1103009"/>
    <n v="1073620"/>
    <m/>
    <n v="46905014"/>
  </r>
  <r>
    <x v="1"/>
    <x v="0"/>
    <x v="27"/>
    <x v="32"/>
    <s v="JOD"/>
    <s v="114"/>
    <s v="NOTE DE FRAIS LX INVOICE N °1102038"/>
    <n v="1319000"/>
    <m/>
    <n v="48224014"/>
  </r>
  <r>
    <x v="1"/>
    <x v="0"/>
    <x v="27"/>
    <x v="33"/>
    <s v="JOD"/>
    <s v="75"/>
    <s v="FRAIS TRAITMHINVOICESEA1103011"/>
    <n v="1088613"/>
    <m/>
    <n v="49312627"/>
  </r>
  <r>
    <x v="1"/>
    <x v="0"/>
    <x v="27"/>
    <x v="33"/>
    <s v="JOD"/>
    <s v="76"/>
    <s v="FRAIS TRAITJETEXINVOICESEA1103012"/>
    <n v="1420823"/>
    <m/>
    <n v="50733450"/>
  </r>
  <r>
    <x v="1"/>
    <x v="0"/>
    <x v="27"/>
    <x v="33"/>
    <s v="JBS"/>
    <s v="110"/>
    <s v="FRAIS TRAITMHINVOICESEA1103011"/>
    <n v="199221"/>
    <m/>
    <n v="50932671"/>
  </r>
  <r>
    <x v="1"/>
    <x v="0"/>
    <x v="27"/>
    <x v="34"/>
    <s v="JOD"/>
    <s v="77"/>
    <s v="FRAIS TRAITJETEXINVOICESEA1103013"/>
    <n v="300000"/>
    <m/>
    <n v="51232671"/>
  </r>
  <r>
    <x v="1"/>
    <x v="0"/>
    <x v="27"/>
    <x v="35"/>
    <s v="JOD"/>
    <s v="78"/>
    <s v="FRAIS TRAITHADIDINVOICESEA1103014"/>
    <n v="258084"/>
    <m/>
    <n v="51490755"/>
  </r>
  <r>
    <x v="1"/>
    <x v="0"/>
    <x v="27"/>
    <x v="35"/>
    <s v="JBS"/>
    <s v="111"/>
    <s v="FRAIS TRAITHADIDINVOICESEA1103014"/>
    <n v="530024"/>
    <m/>
    <n v="52020779"/>
  </r>
  <r>
    <x v="1"/>
    <x v="0"/>
    <x v="27"/>
    <x v="35"/>
    <s v="JBS"/>
    <s v="111"/>
    <s v="FRAIS TRAITHADIDINVOICESEA1103014"/>
    <n v="414778"/>
    <m/>
    <n v="52435557"/>
  </r>
  <r>
    <x v="1"/>
    <x v="0"/>
    <x v="27"/>
    <x v="35"/>
    <s v="JOD"/>
    <s v="115"/>
    <s v="NOTE DE FRAIS LX INVOICE N °1103055"/>
    <n v="161000"/>
    <m/>
    <n v="52596557"/>
  </r>
  <r>
    <x v="1"/>
    <x v="0"/>
    <x v="27"/>
    <x v="35"/>
    <s v="JOD"/>
    <s v="116"/>
    <s v="NOTE DE FRAIS LX INVOICE N °1103056"/>
    <n v="90000"/>
    <m/>
    <n v="52686557"/>
  </r>
  <r>
    <x v="1"/>
    <x v="0"/>
    <x v="27"/>
    <x v="36"/>
    <s v="JOD"/>
    <s v="79"/>
    <s v="FRAIS TRAITASTRAINVOICESEA1103016"/>
    <n v="215396"/>
    <m/>
    <n v="52901953"/>
  </r>
  <r>
    <x v="1"/>
    <x v="0"/>
    <x v="27"/>
    <x v="36"/>
    <s v="JOD"/>
    <s v="81"/>
    <s v="FRAIS TRAITJETEXINVOICESEA1103019"/>
    <n v="154000"/>
    <m/>
    <n v="53055953"/>
  </r>
  <r>
    <x v="1"/>
    <x v="0"/>
    <x v="27"/>
    <x v="36"/>
    <s v="JOD"/>
    <s v="91"/>
    <s v="FRAIS TRAITJETEXINVOICESEA1103017"/>
    <n v="214000"/>
    <m/>
    <n v="53269953"/>
  </r>
  <r>
    <x v="1"/>
    <x v="0"/>
    <x v="27"/>
    <x v="36"/>
    <s v="JBS"/>
    <s v="112"/>
    <s v="FRAIS TRAITASTRAINVOICESEA1103016"/>
    <n v="1154595"/>
    <m/>
    <n v="54424548"/>
  </r>
  <r>
    <x v="1"/>
    <x v="0"/>
    <x v="27"/>
    <x v="37"/>
    <s v="JOD"/>
    <s v="80"/>
    <s v="FRAIS TRAITHADIDINVOICESEA1103018"/>
    <n v="780143"/>
    <m/>
    <n v="55204691"/>
  </r>
  <r>
    <x v="1"/>
    <x v="0"/>
    <x v="27"/>
    <x v="37"/>
    <s v="JOD"/>
    <s v="82"/>
    <s v="FRAIS TRAITJETEXINVOICESEA1103020"/>
    <n v="70000"/>
    <m/>
    <n v="55274691"/>
  </r>
  <r>
    <x v="1"/>
    <x v="0"/>
    <x v="27"/>
    <x v="37"/>
    <s v="JBS"/>
    <s v="113"/>
    <s v="FRAIS TRAITHADIDINVOICESEA1103018"/>
    <n v="773276"/>
    <m/>
    <n v="56047967"/>
  </r>
  <r>
    <x v="1"/>
    <x v="0"/>
    <x v="27"/>
    <x v="38"/>
    <s v="JOD"/>
    <s v="124"/>
    <s v="FRAIS TRAIT JETEX  INVOICEN°1103015"/>
    <n v="1561142"/>
    <m/>
    <n v="57609109"/>
  </r>
  <r>
    <x v="1"/>
    <x v="0"/>
    <x v="27"/>
    <x v="39"/>
    <s v="JOD"/>
    <s v="125"/>
    <s v="FRAIS TRAIT JETEX  INVOICEN°1104001"/>
    <n v="253290"/>
    <m/>
    <n v="57862399"/>
  </r>
  <r>
    <x v="1"/>
    <x v="0"/>
    <x v="27"/>
    <x v="39"/>
    <s v="JBS"/>
    <s v="142"/>
    <s v="FRAIS TRAIT JETEX  INVOICEN°1104001"/>
    <n v="820415"/>
    <m/>
    <n v="58682814"/>
  </r>
  <r>
    <x v="1"/>
    <x v="0"/>
    <x v="27"/>
    <x v="40"/>
    <s v="JOD"/>
    <s v="127"/>
    <s v="FRAIS TRAIT JETEX  INVOICEN°1104003"/>
    <n v="277088"/>
    <m/>
    <n v="58959902"/>
  </r>
  <r>
    <x v="1"/>
    <x v="0"/>
    <x v="27"/>
    <x v="40"/>
    <s v="JBS"/>
    <s v="143"/>
    <s v="FRAIS TRAIT JETEX  INVOICEN°1104003"/>
    <n v="1152589"/>
    <m/>
    <n v="60112491"/>
  </r>
  <r>
    <x v="1"/>
    <x v="0"/>
    <x v="27"/>
    <x v="41"/>
    <s v="JOD"/>
    <s v="126"/>
    <s v="FRAIS TRAIT JETEX  INVOICEN°1104002"/>
    <n v="1514533"/>
    <m/>
    <n v="61627024"/>
  </r>
  <r>
    <x v="1"/>
    <x v="0"/>
    <x v="27"/>
    <x v="42"/>
    <s v="JOD"/>
    <s v="128"/>
    <s v="FRAIS TRAIT JETEX  INVOICEN°1104004"/>
    <n v="426340"/>
    <m/>
    <n v="62053364"/>
  </r>
  <r>
    <x v="1"/>
    <x v="0"/>
    <x v="27"/>
    <x v="42"/>
    <s v="JBS"/>
    <s v="144"/>
    <s v="FRAIS TRAIT JETEX  INVOICEN°1104004"/>
    <n v="310420"/>
    <m/>
    <n v="62363784"/>
  </r>
  <r>
    <x v="1"/>
    <x v="0"/>
    <x v="27"/>
    <x v="43"/>
    <s v="JOD"/>
    <s v="129"/>
    <s v="FRAIS TRAIT JETEX  INVOICEN°1104005"/>
    <n v="95012"/>
    <m/>
    <n v="62458796"/>
  </r>
  <r>
    <x v="1"/>
    <x v="0"/>
    <x v="27"/>
    <x v="43"/>
    <s v="JBS"/>
    <s v="145"/>
    <s v="FRAIS TRAIT JETEX  INVOICEN°1104005"/>
    <n v="1506900"/>
    <m/>
    <n v="63965696"/>
  </r>
  <r>
    <x v="1"/>
    <x v="0"/>
    <x v="27"/>
    <x v="43"/>
    <s v="JBS"/>
    <s v="145"/>
    <s v="FRAIS TRAIT JETEX  INVOICEN°1104005"/>
    <n v="1867055"/>
    <m/>
    <n v="65832751"/>
  </r>
  <r>
    <x v="1"/>
    <x v="0"/>
    <x v="27"/>
    <x v="43"/>
    <s v="JBS"/>
    <s v="145"/>
    <s v="FRAIS TRAIT JETEX  INVOICEN°1104005"/>
    <n v="677804"/>
    <m/>
    <n v="66510555"/>
  </r>
  <r>
    <x v="1"/>
    <x v="0"/>
    <x v="27"/>
    <x v="43"/>
    <s v="JOD"/>
    <s v="252"/>
    <s v="FRAIS TRAIT JETEX  INVOICEN°1104005"/>
    <n v="2600197"/>
    <m/>
    <n v="69110752"/>
  </r>
  <r>
    <x v="1"/>
    <x v="0"/>
    <x v="27"/>
    <x v="44"/>
    <s v="JOD"/>
    <s v="130"/>
    <s v="FRAIS TRAIT MH INVOICEN°1104006"/>
    <n v="383976"/>
    <m/>
    <n v="69494728"/>
  </r>
  <r>
    <x v="1"/>
    <x v="0"/>
    <x v="27"/>
    <x v="45"/>
    <s v="JOD"/>
    <s v="131"/>
    <s v="FRAIS TRAIT MH INVOICEN°1104007"/>
    <n v="241976"/>
    <m/>
    <n v="69736704"/>
  </r>
  <r>
    <x v="1"/>
    <x v="0"/>
    <x v="27"/>
    <x v="45"/>
    <s v="JOD"/>
    <s v="132"/>
    <s v="FRAIS TRAIT JETEX INVOICEN°1104008"/>
    <n v="575740"/>
    <m/>
    <n v="70312444"/>
  </r>
  <r>
    <x v="1"/>
    <x v="0"/>
    <x v="27"/>
    <x v="46"/>
    <s v="JOD"/>
    <s v="135"/>
    <s v="FRAIS TRAIT JETEX INVOICEN°1104011"/>
    <n v="1294335"/>
    <m/>
    <n v="71606779"/>
  </r>
  <r>
    <x v="1"/>
    <x v="0"/>
    <x v="27"/>
    <x v="47"/>
    <s v="JOD"/>
    <s v="133"/>
    <s v="FRAIS TRAIT JETEX INVOICEN°1104009"/>
    <n v="683053"/>
    <m/>
    <n v="72289832"/>
  </r>
  <r>
    <x v="1"/>
    <x v="0"/>
    <x v="27"/>
    <x v="47"/>
    <s v="JBS"/>
    <s v="146"/>
    <s v="FRAIS TRAIT JETEX INVOICEN°1104009"/>
    <n v="85334"/>
    <m/>
    <n v="72375166"/>
  </r>
  <r>
    <x v="1"/>
    <x v="0"/>
    <x v="27"/>
    <x v="48"/>
    <s v="JOD"/>
    <s v="134"/>
    <s v="FRAIS TRAIT JETEX INVOICEN°1104010"/>
    <n v="471336"/>
    <m/>
    <n v="72846502"/>
  </r>
  <r>
    <x v="1"/>
    <x v="0"/>
    <x v="27"/>
    <x v="48"/>
    <s v="JOD"/>
    <s v="249"/>
    <s v="FRAIS TRAIT JETEX INVOICEN°1104010"/>
    <n v="195668"/>
    <m/>
    <n v="73042170"/>
  </r>
  <r>
    <x v="1"/>
    <x v="0"/>
    <x v="27"/>
    <x v="49"/>
    <s v="JOD"/>
    <s v="136"/>
    <s v="FRAIS TRAIT JETEX INVOICEN°1104012"/>
    <n v="263706"/>
    <m/>
    <n v="73305876"/>
  </r>
  <r>
    <x v="1"/>
    <x v="0"/>
    <x v="27"/>
    <x v="49"/>
    <s v="JBS"/>
    <s v="147"/>
    <s v="FRAIS TRAIT JETEX INVOICEN°1104012"/>
    <n v="85334"/>
    <m/>
    <n v="73391210"/>
  </r>
  <r>
    <x v="1"/>
    <x v="0"/>
    <x v="27"/>
    <x v="50"/>
    <s v="JOD"/>
    <s v="138"/>
    <s v="FRAIS TRAIT JETEX INVOICEN°1104014"/>
    <n v="938010"/>
    <m/>
    <n v="74329220"/>
  </r>
  <r>
    <x v="1"/>
    <x v="0"/>
    <x v="27"/>
    <x v="50"/>
    <s v="JBS"/>
    <s v="149"/>
    <s v="FRAIS TRAIT JETEX INVOICEN°1104014"/>
    <n v="43231"/>
    <m/>
    <n v="74372451"/>
  </r>
  <r>
    <x v="1"/>
    <x v="0"/>
    <x v="27"/>
    <x v="51"/>
    <s v="JOD"/>
    <s v="137"/>
    <s v="FRAIS TRAIT NESTLE INVOICEN°1104013"/>
    <n v="699725"/>
    <m/>
    <n v="75072176"/>
  </r>
  <r>
    <x v="1"/>
    <x v="0"/>
    <x v="27"/>
    <x v="51"/>
    <s v="JBS"/>
    <s v="148"/>
    <s v="FRAIS TRAIT NESTLE INVOICEN°1104013"/>
    <n v="280840"/>
    <m/>
    <n v="75353016"/>
  </r>
  <r>
    <x v="1"/>
    <x v="0"/>
    <x v="27"/>
    <x v="52"/>
    <s v="JOD"/>
    <s v="139"/>
    <s v="FRAIS TRAIT JETEX INVOICEN°1104015"/>
    <n v="2472981"/>
    <m/>
    <n v="77825997"/>
  </r>
  <r>
    <x v="1"/>
    <x v="0"/>
    <x v="27"/>
    <x v="52"/>
    <s v="JOD"/>
    <s v="143"/>
    <s v="NOTE DE FRAIS LX N° 1104060"/>
    <n v="21000"/>
    <m/>
    <n v="77846997"/>
  </r>
  <r>
    <x v="1"/>
    <x v="0"/>
    <x v="27"/>
    <x v="52"/>
    <s v="JOD"/>
    <s v="144"/>
    <s v="NOTE DE FRAIS LX N° 1104061"/>
    <n v="260000"/>
    <m/>
    <n v="78106997"/>
  </r>
  <r>
    <x v="1"/>
    <x v="0"/>
    <x v="27"/>
    <x v="52"/>
    <s v="JOD"/>
    <s v="145"/>
    <s v="NOTE DE FRAIS LX N° 1104062"/>
    <n v="262800"/>
    <m/>
    <n v="78369797"/>
  </r>
  <r>
    <x v="1"/>
    <x v="0"/>
    <x v="27"/>
    <x v="52"/>
    <s v="JOD"/>
    <s v="146"/>
    <s v="NOTE DE FRAIS LX N° 1104063"/>
    <n v="764000"/>
    <m/>
    <n v="79133797"/>
  </r>
  <r>
    <x v="1"/>
    <x v="0"/>
    <x v="27"/>
    <x v="52"/>
    <s v="JOD"/>
    <s v="147"/>
    <s v="NOTE DE FRAIS LX N° 1104064"/>
    <n v="1246500"/>
    <m/>
    <n v="80380297"/>
  </r>
  <r>
    <x v="1"/>
    <x v="0"/>
    <x v="27"/>
    <x v="52"/>
    <s v="JBS"/>
    <s v="150"/>
    <s v="FRAIS TRAIT JETEX INVOICEN°1104015"/>
    <n v="2467407"/>
    <m/>
    <n v="82847704"/>
  </r>
  <r>
    <x v="1"/>
    <x v="0"/>
    <x v="27"/>
    <x v="53"/>
    <s v="JBS"/>
    <s v="168"/>
    <s v="FRAISTRAIT VS JETEX N°SEA1105002"/>
    <n v="352789"/>
    <m/>
    <n v="83200493"/>
  </r>
  <r>
    <x v="1"/>
    <x v="0"/>
    <x v="27"/>
    <x v="53"/>
    <s v="JOD"/>
    <s v="174"/>
    <s v="FRAISTRAIT VS JETEX N°SEA1105002"/>
    <n v="257904"/>
    <m/>
    <n v="83458397"/>
  </r>
  <r>
    <x v="1"/>
    <x v="0"/>
    <x v="27"/>
    <x v="54"/>
    <s v="JOD"/>
    <s v="173"/>
    <s v="FRAISJETEX CREDIT NOTE N°SEA1105001"/>
    <n v="-308000"/>
    <m/>
    <n v="83150397"/>
  </r>
  <r>
    <x v="1"/>
    <x v="0"/>
    <x v="27"/>
    <x v="54"/>
    <s v="JOD"/>
    <s v="175"/>
    <s v="FRAISTRAIT VS JETEX N°SEA1105003"/>
    <n v="444524"/>
    <m/>
    <n v="83594921"/>
  </r>
  <r>
    <x v="1"/>
    <x v="0"/>
    <x v="27"/>
    <x v="55"/>
    <s v="JOD"/>
    <s v="194"/>
    <s v="NOTE DE FRAIS LX N° 1105081"/>
    <n v="255000"/>
    <m/>
    <n v="83849921"/>
  </r>
  <r>
    <x v="1"/>
    <x v="0"/>
    <x v="27"/>
    <x v="56"/>
    <s v="JBS"/>
    <s v="169"/>
    <s v="FRAISTRAIT VS JETEX N°SEA1105005"/>
    <n v="140922"/>
    <m/>
    <n v="83990843"/>
  </r>
  <r>
    <x v="1"/>
    <x v="0"/>
    <x v="27"/>
    <x v="56"/>
    <s v="JOD"/>
    <s v="176"/>
    <s v="FRAISTRAIT VS JETEX N°SEA1105004"/>
    <n v="1041933"/>
    <m/>
    <n v="85032776"/>
  </r>
  <r>
    <x v="1"/>
    <x v="0"/>
    <x v="27"/>
    <x v="56"/>
    <s v="JOD"/>
    <s v="177"/>
    <s v="FRAISTRAIT VS JETEX N°SEA1105005"/>
    <n v="233600"/>
    <m/>
    <n v="85266376"/>
  </r>
  <r>
    <x v="1"/>
    <x v="0"/>
    <x v="27"/>
    <x v="57"/>
    <s v="JBS"/>
    <s v="171"/>
    <s v="FRAISTRAIT VS HADIDN°SEA1105007"/>
    <n v="1389745"/>
    <m/>
    <n v="86656121"/>
  </r>
  <r>
    <x v="1"/>
    <x v="0"/>
    <x v="27"/>
    <x v="57"/>
    <s v="JOD"/>
    <s v="179"/>
    <s v="FRAISTRAIT VS HADIDN°SEA1105007"/>
    <n v="269984"/>
    <m/>
    <n v="86926105"/>
  </r>
  <r>
    <x v="1"/>
    <x v="0"/>
    <x v="27"/>
    <x v="57"/>
    <s v="JOD"/>
    <s v="180"/>
    <s v="FRAISTRAIT VS JETEXN°SEA1105008"/>
    <n v="154000"/>
    <m/>
    <n v="87080105"/>
  </r>
  <r>
    <x v="1"/>
    <x v="0"/>
    <x v="27"/>
    <x v="58"/>
    <s v="JBS"/>
    <s v="170"/>
    <s v="FRAISTRAIT VS JETEX N°SEA1105006"/>
    <n v="1273732"/>
    <m/>
    <n v="88353837"/>
  </r>
  <r>
    <x v="1"/>
    <x v="0"/>
    <x v="27"/>
    <x v="58"/>
    <s v="JOD"/>
    <s v="178"/>
    <s v="FRAISTRAIT VS JETEX N°SEA1105006"/>
    <n v="1310446"/>
    <m/>
    <n v="89664283"/>
  </r>
  <r>
    <x v="1"/>
    <x v="0"/>
    <x v="27"/>
    <x v="59"/>
    <s v="JBS"/>
    <s v="172"/>
    <s v="FRAISTRAIT VS JETEXN°SEA11009"/>
    <n v="1436692"/>
    <m/>
    <n v="91100975"/>
  </r>
  <r>
    <x v="1"/>
    <x v="0"/>
    <x v="27"/>
    <x v="59"/>
    <s v="JOD"/>
    <s v="181"/>
    <s v="FRAISTRAIT VS JETEXN°SEA11009"/>
    <n v="1910299"/>
    <m/>
    <n v="93011274"/>
  </r>
  <r>
    <x v="1"/>
    <x v="0"/>
    <x v="27"/>
    <x v="60"/>
    <s v="JBS"/>
    <s v="173"/>
    <s v="FRAISTRAIT VS JETEXN°SEA11010"/>
    <n v="1538489"/>
    <m/>
    <n v="94549763"/>
  </r>
  <r>
    <x v="1"/>
    <x v="0"/>
    <x v="27"/>
    <x v="60"/>
    <s v="JOD"/>
    <s v="182"/>
    <s v="FRAISTRAIT VS JETEXN°SEA11010"/>
    <n v="902878"/>
    <m/>
    <n v="95452641"/>
  </r>
  <r>
    <x v="1"/>
    <x v="0"/>
    <x v="27"/>
    <x v="61"/>
    <s v="JBS"/>
    <s v="192"/>
    <s v="D'APRES ETAT RAP AU 31/05"/>
    <n v="5132430"/>
    <m/>
    <n v="100585071"/>
  </r>
  <r>
    <x v="1"/>
    <x v="0"/>
    <x v="27"/>
    <x v="61"/>
    <s v="JOD"/>
    <s v="195"/>
    <s v="NOTE DE FRAIS LX N° 1105097"/>
    <n v="370000"/>
    <m/>
    <n v="100955071"/>
  </r>
  <r>
    <x v="1"/>
    <x v="0"/>
    <x v="27"/>
    <x v="62"/>
    <s v="JBS"/>
    <s v="196"/>
    <s v="FRAIS TRAIT JETEX INVOICE N°1105015"/>
    <n v="349167"/>
    <m/>
    <n v="101304238"/>
  </r>
  <r>
    <x v="1"/>
    <x v="0"/>
    <x v="27"/>
    <x v="62"/>
    <s v="JBS"/>
    <s v="196"/>
    <s v="FRAIS TRAIT JETEX INVOICE N°1105015"/>
    <n v="1919464"/>
    <m/>
    <n v="103223702"/>
  </r>
  <r>
    <x v="1"/>
    <x v="0"/>
    <x v="27"/>
    <x v="62"/>
    <s v="JOD"/>
    <s v="197"/>
    <s v="FRAIS TRAIT JETEX INVOICE N°1105011"/>
    <n v="1104347"/>
    <m/>
    <n v="104328049"/>
  </r>
  <r>
    <x v="1"/>
    <x v="0"/>
    <x v="27"/>
    <x v="62"/>
    <s v="JOD"/>
    <s v="198"/>
    <s v="FRAIS TRAIT JETEX INVOICE N°1105012"/>
    <n v="2056914"/>
    <m/>
    <n v="106384963"/>
  </r>
  <r>
    <x v="1"/>
    <x v="0"/>
    <x v="27"/>
    <x v="62"/>
    <s v="JOD"/>
    <s v="199"/>
    <s v="FRAIS TRAIT JETEX INVOICE N°1105013"/>
    <n v="1351192"/>
    <m/>
    <n v="107736155"/>
  </r>
  <r>
    <x v="1"/>
    <x v="0"/>
    <x v="27"/>
    <x v="62"/>
    <s v="JOD"/>
    <s v="201"/>
    <s v="FRAIS TRAIT JETEX INVOICE N°1105015"/>
    <n v="75000"/>
    <m/>
    <n v="107811155"/>
  </r>
  <r>
    <x v="1"/>
    <x v="0"/>
    <x v="27"/>
    <x v="63"/>
    <s v="JBS"/>
    <s v="195"/>
    <s v="FRAIS TRAIT JETEX INVOICE N°1105014"/>
    <n v="1420109"/>
    <m/>
    <n v="109231264"/>
  </r>
  <r>
    <x v="1"/>
    <x v="0"/>
    <x v="27"/>
    <x v="63"/>
    <s v="JBS"/>
    <s v="197"/>
    <s v="FRAIS TRAIT JETEX INVOICE N°1106001"/>
    <n v="346346"/>
    <m/>
    <n v="109577610"/>
  </r>
  <r>
    <x v="1"/>
    <x v="0"/>
    <x v="27"/>
    <x v="63"/>
    <s v="JBS"/>
    <s v="197"/>
    <s v="FRAIS TRAIT JETEX INVOICE N°1106001"/>
    <n v="1874464"/>
    <m/>
    <n v="111452074"/>
  </r>
  <r>
    <x v="1"/>
    <x v="0"/>
    <x v="27"/>
    <x v="63"/>
    <s v="JOD"/>
    <s v="200"/>
    <s v="FRAIS TRAIT JETEX INVOICE N°1105014"/>
    <n v="1590908"/>
    <m/>
    <n v="113042982"/>
  </r>
  <r>
    <x v="1"/>
    <x v="0"/>
    <x v="27"/>
    <x v="63"/>
    <s v="JOD"/>
    <s v="202"/>
    <s v="FRAIS TRAIT JETEX INVOICE N°1106001"/>
    <n v="75000"/>
    <m/>
    <n v="113117982"/>
  </r>
  <r>
    <x v="1"/>
    <x v="0"/>
    <x v="27"/>
    <x v="64"/>
    <s v="JBS"/>
    <s v="198"/>
    <s v="FRAIS TRAIT JETEX INVOICE N°1106002"/>
    <n v="1314682"/>
    <m/>
    <n v="114432664"/>
  </r>
  <r>
    <x v="1"/>
    <x v="0"/>
    <x v="27"/>
    <x v="64"/>
    <s v="JOD"/>
    <s v="203"/>
    <s v="FRAIS TRAIT JETEX INVOICE N°1106002"/>
    <n v="569533"/>
    <m/>
    <n v="115002197"/>
  </r>
  <r>
    <x v="1"/>
    <x v="0"/>
    <x v="27"/>
    <x v="65"/>
    <s v="JBS"/>
    <s v="199"/>
    <s v="FRAIS TRAIT JETEX INVOICE N°1106003"/>
    <n v="1301032"/>
    <m/>
    <n v="116303229"/>
  </r>
  <r>
    <x v="1"/>
    <x v="0"/>
    <x v="27"/>
    <x v="65"/>
    <s v="JOD"/>
    <s v="204"/>
    <s v="FRAIS TRAIT JETEX INVOICE N°1106003"/>
    <n v="1342383"/>
    <m/>
    <n v="117645612"/>
  </r>
  <r>
    <x v="1"/>
    <x v="0"/>
    <x v="27"/>
    <x v="66"/>
    <s v="JBS"/>
    <s v="200"/>
    <s v="FRAIS TRAIT NESTL INVOICE N°1106004"/>
    <n v="146940"/>
    <m/>
    <n v="117792552"/>
  </r>
  <r>
    <x v="1"/>
    <x v="0"/>
    <x v="27"/>
    <x v="66"/>
    <s v="JBS"/>
    <s v="201"/>
    <s v="FRAIS TRAITJETEX INVOICE N°1106005"/>
    <n v="1704464"/>
    <m/>
    <n v="119497016"/>
  </r>
  <r>
    <x v="1"/>
    <x v="0"/>
    <x v="27"/>
    <x v="66"/>
    <s v="JBS"/>
    <s v="201"/>
    <s v="FRAIS TRAITJETEX INVOICE N°1106005"/>
    <n v="349167"/>
    <m/>
    <n v="119846183"/>
  </r>
  <r>
    <x v="1"/>
    <x v="0"/>
    <x v="27"/>
    <x v="66"/>
    <s v="JOD"/>
    <s v="205"/>
    <s v="FRAIS TRAIT NESTL INVOICE N°1106004"/>
    <n v="155874"/>
    <m/>
    <n v="120002057"/>
  </r>
  <r>
    <x v="1"/>
    <x v="0"/>
    <x v="27"/>
    <x v="66"/>
    <s v="JOD"/>
    <s v="206"/>
    <s v="FRAIS TRAITJETEX INVOICE N°1106005"/>
    <n v="75000"/>
    <m/>
    <n v="120077057"/>
  </r>
  <r>
    <x v="1"/>
    <x v="0"/>
    <x v="27"/>
    <x v="67"/>
    <s v="JBS"/>
    <s v="202"/>
    <s v="FRAIS TRAIT NESTLEINVOICE N°1106006"/>
    <n v="292031"/>
    <m/>
    <n v="120369088"/>
  </r>
  <r>
    <x v="1"/>
    <x v="0"/>
    <x v="27"/>
    <x v="67"/>
    <s v="JBS"/>
    <s v="203"/>
    <s v="FRAIS TRAIT JETEX INVOICE N°1106007"/>
    <n v="346346"/>
    <m/>
    <n v="120715434"/>
  </r>
  <r>
    <x v="1"/>
    <x v="0"/>
    <x v="27"/>
    <x v="67"/>
    <s v="JBS"/>
    <s v="203"/>
    <s v="FRAIS TRAIT JETEX INVOICE N°1106007"/>
    <n v="1874464"/>
    <m/>
    <n v="122589898"/>
  </r>
  <r>
    <x v="1"/>
    <x v="0"/>
    <x v="27"/>
    <x v="67"/>
    <s v="JOD"/>
    <s v="207"/>
    <s v="FRAIS TRAIT NESTLEINVOICE N°1106006"/>
    <n v="612813"/>
    <m/>
    <n v="123202711"/>
  </r>
  <r>
    <x v="1"/>
    <x v="0"/>
    <x v="27"/>
    <x v="67"/>
    <s v="JOD"/>
    <s v="208"/>
    <s v="FRAIS TRAIT JETEX INVOICE N°1106007"/>
    <n v="75000"/>
    <m/>
    <n v="123277711"/>
  </r>
  <r>
    <x v="1"/>
    <x v="0"/>
    <x v="27"/>
    <x v="68"/>
    <s v="JOD"/>
    <s v="209"/>
    <s v="FRAIS TRAIT JETEX INVOICE N°1106008"/>
    <n v="131000"/>
    <m/>
    <n v="123408711"/>
  </r>
  <r>
    <x v="1"/>
    <x v="0"/>
    <x v="27"/>
    <x v="69"/>
    <s v="JOD"/>
    <s v="218"/>
    <s v="NOTE DE FRAIS LX N°1106108"/>
    <n v="313000"/>
    <m/>
    <n v="123721711"/>
  </r>
  <r>
    <x v="1"/>
    <x v="0"/>
    <x v="27"/>
    <x v="69"/>
    <s v="JBS"/>
    <s v="224"/>
    <s v="D'APRES ETAT RAP AU 30/06 "/>
    <n v="305494"/>
    <m/>
    <n v="124027205"/>
  </r>
  <r>
    <x v="1"/>
    <x v="0"/>
    <x v="27"/>
    <x v="70"/>
    <s v="JOD"/>
    <s v="221"/>
    <s v="FRAIS TRAIT CL JETEX   SEA1106009"/>
    <n v="75000"/>
    <m/>
    <n v="124102205"/>
  </r>
  <r>
    <x v="1"/>
    <x v="0"/>
    <x v="27"/>
    <x v="70"/>
    <s v="JOD"/>
    <s v="222"/>
    <s v="FRAIS TRAIT CL JETEX   SEA1106009"/>
    <n v="1919464"/>
    <m/>
    <n v="126021669"/>
  </r>
  <r>
    <x v="1"/>
    <x v="0"/>
    <x v="27"/>
    <x v="70"/>
    <s v="JOD"/>
    <s v="222"/>
    <s v="FRAIS TRAIT CL JETEX   SEA1106009"/>
    <n v="351988"/>
    <m/>
    <n v="126373657"/>
  </r>
  <r>
    <x v="1"/>
    <x v="0"/>
    <x v="27"/>
    <x v="70"/>
    <s v="JOD"/>
    <s v="223"/>
    <s v="FRAIS TRAIT CL JETEX   SEA1106010"/>
    <n v="416735"/>
    <m/>
    <n v="126790392"/>
  </r>
  <r>
    <x v="1"/>
    <x v="0"/>
    <x v="27"/>
    <x v="70"/>
    <s v="JOD"/>
    <s v="224"/>
    <s v="FRAIS TRAIT CL JETEX   SEA1106011"/>
    <n v="736645"/>
    <m/>
    <n v="127527037"/>
  </r>
  <r>
    <x v="1"/>
    <x v="0"/>
    <x v="27"/>
    <x v="70"/>
    <s v="JOD"/>
    <s v="225"/>
    <s v="FRAIS TRAIT CL JETEX   SEA1106012"/>
    <n v="154000"/>
    <m/>
    <n v="127681037"/>
  </r>
  <r>
    <x v="1"/>
    <x v="0"/>
    <x v="27"/>
    <x v="70"/>
    <s v="JOD"/>
    <s v="226"/>
    <s v="FRAIS TRAIT CL IBERWOR   SEA1106013"/>
    <n v="1965140"/>
    <m/>
    <n v="129646177"/>
  </r>
  <r>
    <x v="1"/>
    <x v="0"/>
    <x v="27"/>
    <x v="70"/>
    <s v="JOD"/>
    <s v="227"/>
    <s v="FRAIS TRAIT CL JETEX   SEA1106014"/>
    <n v="154000"/>
    <m/>
    <n v="129800177"/>
  </r>
  <r>
    <x v="1"/>
    <x v="0"/>
    <x v="27"/>
    <x v="70"/>
    <s v="JBS"/>
    <s v="255"/>
    <s v="FRAIS TRAIT CL JETEX   SEA1106010"/>
    <n v="159359"/>
    <m/>
    <n v="129959536"/>
  </r>
  <r>
    <x v="1"/>
    <x v="0"/>
    <x v="27"/>
    <x v="70"/>
    <s v="JBS"/>
    <s v="256"/>
    <s v="FRAIS TRAIT CL JETEX   SEA1106011"/>
    <n v="453700"/>
    <m/>
    <n v="130413236"/>
  </r>
  <r>
    <x v="1"/>
    <x v="0"/>
    <x v="27"/>
    <x v="70"/>
    <s v="JBS"/>
    <s v="257"/>
    <s v="FRAIS TRAIT CL IBERWORL  SEA1106013"/>
    <n v="761846"/>
    <m/>
    <n v="131175082"/>
  </r>
  <r>
    <x v="1"/>
    <x v="0"/>
    <x v="27"/>
    <x v="71"/>
    <s v="JOD"/>
    <s v="229"/>
    <s v="FRAIS TRAIT CL HADID   SEA1107004"/>
    <n v="708588"/>
    <m/>
    <n v="131883670"/>
  </r>
  <r>
    <x v="1"/>
    <x v="0"/>
    <x v="27"/>
    <x v="72"/>
    <s v="JOD"/>
    <s v="228"/>
    <s v="FRAIS TRAIT CL JETEX   SEA1107003"/>
    <n v="742027"/>
    <m/>
    <n v="132625697"/>
  </r>
  <r>
    <x v="1"/>
    <x v="0"/>
    <x v="27"/>
    <x v="73"/>
    <s v="JOD"/>
    <s v="443"/>
    <s v="FRAIS TRAIT VS MID EAST SEA 1107005"/>
    <n v="3041000"/>
    <m/>
    <n v="135666697"/>
  </r>
  <r>
    <x v="1"/>
    <x v="0"/>
    <x v="27"/>
    <x v="74"/>
    <s v="JOD"/>
    <s v="233"/>
    <s v="NOTE DE FRAIS CL LX N°1107109"/>
    <n v="240000"/>
    <m/>
    <n v="135906697"/>
  </r>
  <r>
    <x v="1"/>
    <x v="0"/>
    <x v="27"/>
    <x v="75"/>
    <s v="JOD"/>
    <s v="230"/>
    <s v="FRAIS TRAIT CL  CONTINE  SEA1107006"/>
    <n v="285320"/>
    <m/>
    <n v="136192017"/>
  </r>
  <r>
    <x v="1"/>
    <x v="0"/>
    <x v="27"/>
    <x v="75"/>
    <s v="JOD"/>
    <s v="231"/>
    <s v="FRAIS TRAIT CL  NESTLE  SEA1107007"/>
    <n v="642546"/>
    <m/>
    <n v="136834563"/>
  </r>
  <r>
    <x v="1"/>
    <x v="0"/>
    <x v="27"/>
    <x v="75"/>
    <s v="JBS"/>
    <s v="258"/>
    <s v="FRAIS TRAIT CL  CONTINE  SEA1107006"/>
    <n v="196671"/>
    <m/>
    <n v="137031234"/>
  </r>
  <r>
    <x v="1"/>
    <x v="0"/>
    <x v="27"/>
    <x v="76"/>
    <s v="JOD"/>
    <s v="234"/>
    <s v="NOTE DE FRAIS CL LX N°1107126"/>
    <n v="220000"/>
    <m/>
    <n v="137251234"/>
  </r>
  <r>
    <x v="1"/>
    <x v="0"/>
    <x v="27"/>
    <x v="76"/>
    <s v="JOD"/>
    <s v="235"/>
    <s v="NOTE DE FRAIS CL LX N°1107127"/>
    <n v="396000"/>
    <m/>
    <n v="137647234"/>
  </r>
  <r>
    <x v="1"/>
    <x v="0"/>
    <x v="27"/>
    <x v="77"/>
    <s v="JOD"/>
    <s v="237"/>
    <s v="INVOICE CL JETEX N° SEA1107008"/>
    <n v="200000"/>
    <m/>
    <n v="137847234"/>
  </r>
  <r>
    <x v="1"/>
    <x v="0"/>
    <x v="27"/>
    <x v="78"/>
    <s v="JOD"/>
    <s v="255"/>
    <s v="NOTE DE FRAIS CL LX N°1107128"/>
    <n v="40000"/>
    <m/>
    <n v="137887234"/>
  </r>
  <r>
    <x v="1"/>
    <x v="0"/>
    <x v="27"/>
    <x v="78"/>
    <s v="JBS"/>
    <s v="260"/>
    <s v="D'APRES ETAT RAP AU 31/07 RGLT ASEC"/>
    <n v="314432"/>
    <m/>
    <n v="138201666"/>
  </r>
  <r>
    <x v="1"/>
    <x v="0"/>
    <x v="27"/>
    <x v="78"/>
    <s v="JBS"/>
    <s v="260"/>
    <s v="D'APRES ETAT RAP AU 31/07 VS MIDEAS"/>
    <n v="7034932"/>
    <m/>
    <n v="145236598"/>
  </r>
  <r>
    <x v="1"/>
    <x v="0"/>
    <x v="27"/>
    <x v="79"/>
    <s v="JOD"/>
    <s v="261"/>
    <s v="FRAIS TRAIT CL HADID N°SEA1107001"/>
    <n v="874249"/>
    <m/>
    <n v="146110847"/>
  </r>
  <r>
    <x v="1"/>
    <x v="0"/>
    <x v="27"/>
    <x v="79"/>
    <s v="JOD"/>
    <s v="262"/>
    <s v="FRAIS TRAIT CL HADID N°SEA1107002"/>
    <n v="401180"/>
    <m/>
    <n v="146512027"/>
  </r>
  <r>
    <x v="1"/>
    <x v="0"/>
    <x v="27"/>
    <x v="80"/>
    <s v="JOD"/>
    <s v="263"/>
    <s v="FRAIS TRAIT CL ANA AVI N°SEA1108001"/>
    <n v="11192906"/>
    <m/>
    <n v="157704933"/>
  </r>
  <r>
    <x v="1"/>
    <x v="0"/>
    <x v="27"/>
    <x v="80"/>
    <s v="JOD"/>
    <s v="264"/>
    <s v="FRAIS TRAIT CL PRE N°SEA1108002"/>
    <n v="820824"/>
    <m/>
    <n v="158525757"/>
  </r>
  <r>
    <x v="1"/>
    <x v="0"/>
    <x v="27"/>
    <x v="80"/>
    <s v="JBS"/>
    <s v="287"/>
    <s v="FRAIS TRAIT CL ANA AVI N°SEA1108001"/>
    <n v="1807176"/>
    <m/>
    <n v="160332933"/>
  </r>
  <r>
    <x v="1"/>
    <x v="0"/>
    <x v="27"/>
    <x v="80"/>
    <s v="JBS"/>
    <s v="288"/>
    <s v="FRAIS TRAIT CL PRE  N°SEA1108002"/>
    <n v="6282350"/>
    <m/>
    <n v="166615283"/>
  </r>
  <r>
    <x v="1"/>
    <x v="0"/>
    <x v="27"/>
    <x v="81"/>
    <s v="JOD"/>
    <s v="265"/>
    <s v="FRAIS TRAIT CL JETEX N°SEA1108003"/>
    <n v="437678"/>
    <m/>
    <n v="167052961"/>
  </r>
  <r>
    <x v="1"/>
    <x v="0"/>
    <x v="27"/>
    <x v="81"/>
    <s v="JOD"/>
    <s v="266"/>
    <s v="FRAIS TRAIT CLJETEX N°SEA1108004"/>
    <n v="132732"/>
    <m/>
    <n v="167185693"/>
  </r>
  <r>
    <x v="1"/>
    <x v="0"/>
    <x v="27"/>
    <x v="81"/>
    <s v="JOD"/>
    <s v="267"/>
    <s v="FRAIS TRAIT CL JETEX  N°SEA1108005"/>
    <n v="100000"/>
    <m/>
    <n v="167285693"/>
  </r>
  <r>
    <x v="1"/>
    <x v="0"/>
    <x v="27"/>
    <x v="82"/>
    <s v="JOD"/>
    <s v="268"/>
    <s v="FRAIS TRAIT CL JETEX  N°SEA1108006"/>
    <n v="437678"/>
    <m/>
    <n v="167723371"/>
  </r>
  <r>
    <x v="1"/>
    <x v="0"/>
    <x v="27"/>
    <x v="83"/>
    <s v="JOD"/>
    <s v="269"/>
    <s v="FRAIS TRAIT CL JETEX  N°SEA1108007"/>
    <n v="132732"/>
    <m/>
    <n v="167856103"/>
  </r>
  <r>
    <x v="1"/>
    <x v="0"/>
    <x v="27"/>
    <x v="83"/>
    <s v="JOD"/>
    <s v="270"/>
    <s v="FRAIS TRAIT CL JETEX  N°SEA1108008"/>
    <n v="136904"/>
    <m/>
    <n v="167993007"/>
  </r>
  <r>
    <x v="1"/>
    <x v="0"/>
    <x v="27"/>
    <x v="83"/>
    <s v="JBS"/>
    <s v="289"/>
    <s v="FRAIS TRAIT CL JETEX  N°SEA1108008"/>
    <n v="282967"/>
    <m/>
    <n v="168275974"/>
  </r>
  <r>
    <x v="1"/>
    <x v="0"/>
    <x v="27"/>
    <x v="84"/>
    <s v="JOD"/>
    <s v="277"/>
    <s v="NOTE DE FRAIS N° 1108147"/>
    <n v="651639"/>
    <m/>
    <n v="168927613"/>
  </r>
  <r>
    <x v="1"/>
    <x v="0"/>
    <x v="27"/>
    <x v="84"/>
    <s v="JOD"/>
    <s v="280"/>
    <s v="NOTE DE FRAIS N° 1108148"/>
    <n v="330000"/>
    <m/>
    <n v="169257613"/>
  </r>
  <r>
    <x v="1"/>
    <x v="0"/>
    <x v="27"/>
    <x v="84"/>
    <s v="JOD"/>
    <s v="281"/>
    <s v="NOTE DE FRAIS N° 1108149"/>
    <n v="140000"/>
    <m/>
    <n v="169397613"/>
  </r>
  <r>
    <x v="1"/>
    <x v="0"/>
    <x v="27"/>
    <x v="85"/>
    <s v="JOD"/>
    <s v="298"/>
    <s v="FRAIS TRAIT CL CONTIN N°SEA1109001"/>
    <n v="4184883"/>
    <m/>
    <n v="173582496"/>
  </r>
  <r>
    <x v="1"/>
    <x v="0"/>
    <x v="27"/>
    <x v="85"/>
    <s v="JBS"/>
    <s v="312"/>
    <s v="FRAIS TRAIT CL CONTIN N°SEA1109001"/>
    <n v="745030"/>
    <m/>
    <n v="174327526"/>
  </r>
  <r>
    <x v="1"/>
    <x v="0"/>
    <x v="27"/>
    <x v="86"/>
    <s v="JOD"/>
    <s v="290"/>
    <s v="FRAIS TRAIT CL JETEX  N° SEA1109004"/>
    <n v="200000"/>
    <m/>
    <n v="174527526"/>
  </r>
  <r>
    <x v="1"/>
    <x v="0"/>
    <x v="27"/>
    <x v="87"/>
    <s v="JOD"/>
    <s v="289"/>
    <s v="FRAIS TRAIT CL JETEX  N° SEA1109003"/>
    <n v="1543275"/>
    <m/>
    <n v="176070801"/>
  </r>
  <r>
    <x v="1"/>
    <x v="0"/>
    <x v="27"/>
    <x v="87"/>
    <s v="JBS"/>
    <s v="308"/>
    <s v="FRAIS TRAIT CL JETEX  N° SEA1109003"/>
    <n v="182736"/>
    <m/>
    <n v="176253537"/>
  </r>
  <r>
    <x v="1"/>
    <x v="0"/>
    <x v="27"/>
    <x v="88"/>
    <s v="JOD"/>
    <s v="292"/>
    <s v="FRAIS TRAIT CL CONTI  N° SEA1109006"/>
    <n v="278950"/>
    <m/>
    <n v="176532487"/>
  </r>
  <r>
    <x v="1"/>
    <x v="0"/>
    <x v="27"/>
    <x v="88"/>
    <s v="JBS"/>
    <s v="309"/>
    <s v="FRAIS TRAIT CL CONTI  N° SEA1109006"/>
    <n v="140922"/>
    <m/>
    <n v="176673409"/>
  </r>
  <r>
    <x v="1"/>
    <x v="0"/>
    <x v="27"/>
    <x v="89"/>
    <s v="JOD"/>
    <s v="293"/>
    <s v="FRAIS TRAIT CL JETEX  N° SEA1109007"/>
    <n v="781855"/>
    <m/>
    <n v="177455264"/>
  </r>
  <r>
    <x v="1"/>
    <x v="0"/>
    <x v="27"/>
    <x v="89"/>
    <s v="JOD"/>
    <s v="294"/>
    <s v="FRAIS TRAIT CL JETEX N° SEA1109008"/>
    <n v="294825"/>
    <m/>
    <n v="177750089"/>
  </r>
  <r>
    <x v="1"/>
    <x v="0"/>
    <x v="27"/>
    <x v="90"/>
    <s v="JOD"/>
    <s v="295"/>
    <s v="FRAIS TRAIT CL HADID N° SEA1109010"/>
    <n v="209486"/>
    <m/>
    <n v="177959575"/>
  </r>
  <r>
    <x v="1"/>
    <x v="0"/>
    <x v="27"/>
    <x v="90"/>
    <s v="JOD"/>
    <s v="299"/>
    <s v="FRAIS TRAIT CL IBERWO N° SEA1109009"/>
    <n v="1965140"/>
    <m/>
    <n v="179924715"/>
  </r>
  <r>
    <x v="1"/>
    <x v="0"/>
    <x v="27"/>
    <x v="90"/>
    <s v="JBS"/>
    <s v="310"/>
    <s v="FRAIS TRAIT CL IBERWO N° SEA1109009"/>
    <n v="1230475"/>
    <m/>
    <n v="181155190"/>
  </r>
  <r>
    <x v="1"/>
    <x v="0"/>
    <x v="27"/>
    <x v="90"/>
    <s v="JBS"/>
    <s v="311"/>
    <s v="FRAIS TRAIT CL HADID N° SEA1109010"/>
    <n v="309417"/>
    <m/>
    <n v="181464607"/>
  </r>
  <r>
    <x v="1"/>
    <x v="0"/>
    <x v="27"/>
    <x v="91"/>
    <s v="JOD"/>
    <s v="296"/>
    <s v="FRAIS TRAIT CL HADID N° SEA1109011"/>
    <n v="259332"/>
    <m/>
    <n v="181723939"/>
  </r>
  <r>
    <x v="1"/>
    <x v="0"/>
    <x v="27"/>
    <x v="91"/>
    <s v="JOD"/>
    <s v="297"/>
    <s v="FRAIS TRAIT CL HADID N° SEA1109012"/>
    <n v="448376"/>
    <m/>
    <n v="182172315"/>
  </r>
  <r>
    <x v="1"/>
    <x v="0"/>
    <x v="27"/>
    <x v="92"/>
    <s v="JOD"/>
    <s v="300"/>
    <s v="FRAIS TRAIT CL HADID N° SEA1109013"/>
    <n v="3660692"/>
    <m/>
    <n v="185833007"/>
  </r>
  <r>
    <x v="1"/>
    <x v="0"/>
    <x v="27"/>
    <x v="92"/>
    <s v="JBS"/>
    <s v="313"/>
    <s v="FRAIS TRAIT CL HADID N° SEA1109013"/>
    <n v="1297720"/>
    <m/>
    <n v="187130727"/>
  </r>
  <r>
    <x v="1"/>
    <x v="0"/>
    <x v="27"/>
    <x v="93"/>
    <s v="JOD"/>
    <s v="314"/>
    <s v="ANNULAT° NOTE DE FRAISLX N°1108148"/>
    <m/>
    <n v="330000"/>
    <n v="186800727"/>
  </r>
  <r>
    <x v="1"/>
    <x v="0"/>
    <x v="27"/>
    <x v="93"/>
    <s v="JOD"/>
    <s v="315"/>
    <s v=" NOTE DE FRAISLX N°1108148"/>
    <n v="250000"/>
    <m/>
    <n v="187050727"/>
  </r>
  <r>
    <x v="1"/>
    <x v="0"/>
    <x v="27"/>
    <x v="93"/>
    <s v="JOD"/>
    <s v="317"/>
    <s v="NOTE DE FRAIS LX "/>
    <n v="786000"/>
    <m/>
    <n v="187836727"/>
  </r>
  <r>
    <x v="1"/>
    <x v="0"/>
    <x v="27"/>
    <x v="94"/>
    <s v="JOD"/>
    <s v="326"/>
    <s v="FRAIS TRAIT CL NESTLE SEA1109002"/>
    <n v="129374"/>
    <m/>
    <n v="187966101"/>
  </r>
  <r>
    <x v="1"/>
    <x v="0"/>
    <x v="27"/>
    <x v="94"/>
    <s v="JOD"/>
    <s v="327"/>
    <s v="FRAIS TRAIT CL JETEX SEA1109014"/>
    <n v="100000"/>
    <m/>
    <n v="188066101"/>
  </r>
  <r>
    <x v="1"/>
    <x v="0"/>
    <x v="27"/>
    <x v="94"/>
    <s v="JOD"/>
    <s v="328"/>
    <s v="FRAIS TRAIT CL JETEX SEA1109015"/>
    <n v="782735"/>
    <m/>
    <n v="188848836"/>
  </r>
  <r>
    <x v="1"/>
    <x v="0"/>
    <x v="27"/>
    <x v="94"/>
    <s v="JOD"/>
    <s v="329"/>
    <s v="FRAIS TRAIT CL JETEX SEA1110001"/>
    <n v="6466149"/>
    <m/>
    <n v="195314985"/>
  </r>
  <r>
    <x v="1"/>
    <x v="0"/>
    <x v="27"/>
    <x v="94"/>
    <s v="JOD"/>
    <s v="334"/>
    <s v="FRAIS TRAIT CL JETEX SEA1109005"/>
    <n v="101154"/>
    <m/>
    <n v="195416139"/>
  </r>
  <r>
    <x v="1"/>
    <x v="0"/>
    <x v="27"/>
    <x v="94"/>
    <s v="JBS"/>
    <s v="346"/>
    <s v="FRAIS TRAIT CL NESTLE SEA1109002"/>
    <n v="146940"/>
    <m/>
    <n v="195563079"/>
  </r>
  <r>
    <x v="1"/>
    <x v="0"/>
    <x v="27"/>
    <x v="94"/>
    <s v="JBS"/>
    <s v="347"/>
    <s v="FRAIS TRAIT CL JETEX SEA1110001"/>
    <n v="16768782"/>
    <m/>
    <n v="212331861"/>
  </r>
  <r>
    <x v="1"/>
    <x v="0"/>
    <x v="27"/>
    <x v="94"/>
    <s v="JBS"/>
    <s v="350"/>
    <s v="FRAIS TRAIT CL NESTLE SEA1109005"/>
    <n v="146940"/>
    <m/>
    <n v="212478801"/>
  </r>
  <r>
    <x v="1"/>
    <x v="0"/>
    <x v="27"/>
    <x v="95"/>
    <s v="JOD"/>
    <s v="330"/>
    <s v="FRAIS TRAIT CL AIRNAUTIC SEA1110002"/>
    <n v="8486874"/>
    <m/>
    <n v="220965675"/>
  </r>
  <r>
    <x v="1"/>
    <x v="0"/>
    <x v="27"/>
    <x v="95"/>
    <s v="JBS"/>
    <s v="348"/>
    <s v="FRAIS TRAIT CL AIRNAUTIC SEA1110002"/>
    <n v="15404885"/>
    <m/>
    <n v="236370560"/>
  </r>
  <r>
    <x v="1"/>
    <x v="0"/>
    <x v="27"/>
    <x v="96"/>
    <s v="JOD"/>
    <s v="331"/>
    <s v="FRAIS TRAIT CL AIRNAUTIC SEA1110003"/>
    <n v="4018033"/>
    <m/>
    <n v="240388593"/>
  </r>
  <r>
    <x v="1"/>
    <x v="0"/>
    <x v="27"/>
    <x v="96"/>
    <s v="JOD"/>
    <s v="332"/>
    <s v="FRAIS TRAIT CL AIRNAUTIC SEA1110004"/>
    <n v="3935229"/>
    <m/>
    <n v="244323822"/>
  </r>
  <r>
    <x v="1"/>
    <x v="0"/>
    <x v="27"/>
    <x v="96"/>
    <s v="JBS"/>
    <s v="349"/>
    <s v="FRAIS TRAIT CL AIRNAUTIC SEA1110003"/>
    <n v="17695490"/>
    <m/>
    <n v="262019312"/>
  </r>
  <r>
    <x v="1"/>
    <x v="0"/>
    <x v="27"/>
    <x v="96"/>
    <s v="JBS"/>
    <s v="353"/>
    <s v="FRAIS TRAIT CL AIRNAUTIC SEA1110004"/>
    <n v="13811810"/>
    <m/>
    <n v="275831122"/>
  </r>
  <r>
    <x v="1"/>
    <x v="0"/>
    <x v="27"/>
    <x v="97"/>
    <s v="JOD"/>
    <s v="333"/>
    <s v="FRAIS TRAIT CL JETEX SEA1110005"/>
    <n v="291729"/>
    <m/>
    <n v="276122851"/>
  </r>
  <r>
    <x v="1"/>
    <x v="0"/>
    <x v="27"/>
    <x v="98"/>
    <s v="JBS"/>
    <s v="354"/>
    <s v="FRAIS TRAIT CL ACCESS SEA1110008"/>
    <n v="2348000"/>
    <m/>
    <n v="278470851"/>
  </r>
  <r>
    <x v="1"/>
    <x v="0"/>
    <x v="27"/>
    <x v="98"/>
    <s v="JOD"/>
    <s v="358"/>
    <s v="FRAIS TRAIT CL ACCESS SEA1110008"/>
    <n v="2925042"/>
    <m/>
    <n v="281395893"/>
  </r>
  <r>
    <x v="1"/>
    <x v="0"/>
    <x v="27"/>
    <x v="99"/>
    <s v="JOD"/>
    <s v="336"/>
    <s v="FRAIS TRAIT CL CONTINENT SEA1110007"/>
    <n v="324575"/>
    <m/>
    <n v="281720468"/>
  </r>
  <r>
    <x v="1"/>
    <x v="0"/>
    <x v="27"/>
    <x v="99"/>
    <s v="JBS"/>
    <s v="351"/>
    <s v="FRAIS TRAIT CL CONTINENT SEA1110007"/>
    <n v="274822"/>
    <m/>
    <n v="281995290"/>
  </r>
  <r>
    <x v="1"/>
    <x v="0"/>
    <x v="27"/>
    <x v="100"/>
    <s v="JOD"/>
    <s v="335"/>
    <s v="FRAIS TRAIT CL JETEX SEA1110006"/>
    <n v="1050434"/>
    <m/>
    <n v="283045724"/>
  </r>
  <r>
    <x v="1"/>
    <x v="0"/>
    <x v="27"/>
    <x v="100"/>
    <s v="JOD"/>
    <s v="338"/>
    <s v="FRAIS TRAIT CL JETEX SEA1110009"/>
    <n v="488166"/>
    <m/>
    <n v="283533890"/>
  </r>
  <r>
    <x v="1"/>
    <x v="0"/>
    <x v="27"/>
    <x v="100"/>
    <s v="JOD"/>
    <s v="339"/>
    <s v="FRAIS TRAIT CL JETEX SEA1110010"/>
    <n v="313785"/>
    <m/>
    <n v="283847675"/>
  </r>
  <r>
    <x v="1"/>
    <x v="0"/>
    <x v="27"/>
    <x v="101"/>
    <s v="JOD"/>
    <s v="340"/>
    <s v="FRAIS TRAIT CL MIRACLE SEA1110011"/>
    <n v="167556"/>
    <m/>
    <n v="284015231"/>
  </r>
  <r>
    <x v="1"/>
    <x v="0"/>
    <x v="27"/>
    <x v="101"/>
    <s v="JBS"/>
    <s v="352"/>
    <s v="FRAIS TRAIT CL MIRACLE SEA1110011"/>
    <n v="308414"/>
    <m/>
    <n v="284323645"/>
  </r>
  <r>
    <x v="1"/>
    <x v="0"/>
    <x v="27"/>
    <x v="102"/>
    <s v="JOD"/>
    <s v="341"/>
    <s v="FRAIS TRAIT CL JETEX SEA1110012"/>
    <n v="300000"/>
    <m/>
    <n v="284623645"/>
  </r>
  <r>
    <x v="1"/>
    <x v="0"/>
    <x v="27"/>
    <x v="103"/>
    <s v="JOD"/>
    <s v="350"/>
    <s v="NOTE DE FRAIS LX N°1110185"/>
    <n v="20000"/>
    <m/>
    <n v="284643645"/>
  </r>
  <r>
    <x v="1"/>
    <x v="0"/>
    <x v="27"/>
    <x v="103"/>
    <s v="JOD"/>
    <s v="351"/>
    <s v="NOTE DE FRAIS LX N°1110186"/>
    <n v="90000"/>
    <m/>
    <n v="284733645"/>
  </r>
  <r>
    <x v="1"/>
    <x v="0"/>
    <x v="27"/>
    <x v="103"/>
    <s v="JOD"/>
    <s v="352"/>
    <s v="NOTE DE FRAIS LX N°1110187"/>
    <n v="40000"/>
    <m/>
    <n v="284773645"/>
  </r>
  <r>
    <x v="1"/>
    <x v="0"/>
    <x v="27"/>
    <x v="103"/>
    <s v="JOD"/>
    <s v="353"/>
    <s v="NOTE DE FRAIS LX N°1110188"/>
    <n v="100000"/>
    <m/>
    <n v="284873645"/>
  </r>
  <r>
    <x v="1"/>
    <x v="0"/>
    <x v="27"/>
    <x v="103"/>
    <s v="JOD"/>
    <s v="354"/>
    <s v="CREDIT NOTE LX N°1110188"/>
    <m/>
    <n v="25000"/>
    <n v="284848645"/>
  </r>
  <r>
    <x v="1"/>
    <x v="0"/>
    <x v="27"/>
    <x v="103"/>
    <s v="JOD"/>
    <s v="355"/>
    <s v=" NOTE DE FRAIS LX N°1110189"/>
    <n v="150000"/>
    <m/>
    <n v="284998645"/>
  </r>
  <r>
    <x v="1"/>
    <x v="0"/>
    <x v="27"/>
    <x v="103"/>
    <s v="JOD"/>
    <s v="356"/>
    <s v=" NOTE DE FRAIS LX N°1110190"/>
    <n v="20000"/>
    <m/>
    <n v="285018645"/>
  </r>
  <r>
    <x v="1"/>
    <x v="0"/>
    <x v="27"/>
    <x v="103"/>
    <s v="JOD"/>
    <s v="357"/>
    <s v=" NOTE DE FRAIS LX N°1110191"/>
    <n v="114400"/>
    <m/>
    <n v="285133045"/>
  </r>
  <r>
    <x v="1"/>
    <x v="0"/>
    <x v="27"/>
    <x v="104"/>
    <s v="JOD"/>
    <s v="371"/>
    <s v="FRAIS TRAIT CL JETEX SEA1111001"/>
    <n v="396729"/>
    <m/>
    <n v="285529774"/>
  </r>
  <r>
    <x v="1"/>
    <x v="0"/>
    <x v="27"/>
    <x v="105"/>
    <s v="JOD"/>
    <s v="372"/>
    <s v="FRAIS TRAIT CL JETEX SEA1111002"/>
    <n v="1368161"/>
    <m/>
    <n v="286897935"/>
  </r>
  <r>
    <x v="1"/>
    <x v="0"/>
    <x v="27"/>
    <x v="106"/>
    <s v="JOD"/>
    <s v="373"/>
    <s v="FRAIS TRAIT CL JETEX SEA1111003"/>
    <n v="420915"/>
    <m/>
    <n v="287318850"/>
  </r>
  <r>
    <x v="1"/>
    <x v="0"/>
    <x v="27"/>
    <x v="107"/>
    <s v="JOD"/>
    <s v="374"/>
    <s v="FRAIS TRAIT CL CONTINENT SEA1111004"/>
    <n v="126734"/>
    <m/>
    <n v="287445584"/>
  </r>
  <r>
    <x v="1"/>
    <x v="0"/>
    <x v="27"/>
    <x v="107"/>
    <s v="JBS"/>
    <s v="389"/>
    <s v="FRAIS TRAIT CL CONTINENT SEA1111004"/>
    <n v="987907"/>
    <m/>
    <n v="288433491"/>
  </r>
  <r>
    <x v="1"/>
    <x v="0"/>
    <x v="27"/>
    <x v="108"/>
    <s v="JOD"/>
    <s v="375"/>
    <s v="FRAIS TRAIT CL JETEX SEA1111005"/>
    <n v="350814"/>
    <m/>
    <n v="288784305"/>
  </r>
  <r>
    <x v="1"/>
    <x v="0"/>
    <x v="27"/>
    <x v="108"/>
    <s v="JOD"/>
    <s v="376"/>
    <s v="FRAIS TRAIT CL JETEX SEA1111006"/>
    <n v="300000"/>
    <m/>
    <n v="289084305"/>
  </r>
  <r>
    <x v="1"/>
    <x v="0"/>
    <x v="27"/>
    <x v="108"/>
    <s v="JOD"/>
    <s v="377"/>
    <s v="FRAIS TRAIT CL CONTINENT SEA1111007"/>
    <n v="126734"/>
    <m/>
    <n v="289211039"/>
  </r>
  <r>
    <x v="1"/>
    <x v="0"/>
    <x v="27"/>
    <x v="108"/>
    <s v="JBS"/>
    <s v="390"/>
    <s v="FRAIS TRAIT CL CONTINENT SEA1111007"/>
    <n v="854013"/>
    <m/>
    <n v="290065052"/>
  </r>
  <r>
    <x v="1"/>
    <x v="0"/>
    <x v="27"/>
    <x v="109"/>
    <s v="JOD"/>
    <s v="378"/>
    <s v="FRAIS TRAIT CL HADID SEA1111008"/>
    <n v="889916"/>
    <m/>
    <n v="290954968"/>
  </r>
  <r>
    <x v="1"/>
    <x v="0"/>
    <x v="27"/>
    <x v="109"/>
    <s v="JBS"/>
    <s v="391"/>
    <s v="FRAIS TRAIT CL HADID SEA1111008"/>
    <n v="182736"/>
    <m/>
    <n v="291137704"/>
  </r>
  <r>
    <x v="1"/>
    <x v="0"/>
    <x v="27"/>
    <x v="110"/>
    <s v="JOD"/>
    <s v="379"/>
    <s v="FRAIS TRAIT CL CONTINENTSEA1111009"/>
    <n v="117256"/>
    <m/>
    <n v="291254960"/>
  </r>
  <r>
    <x v="1"/>
    <x v="0"/>
    <x v="27"/>
    <x v="110"/>
    <s v="JBS"/>
    <s v="392"/>
    <s v="FRAIS TRAIT CL CONTINENTSEA1111009"/>
    <n v="987907"/>
    <m/>
    <n v="292242867"/>
  </r>
  <r>
    <x v="1"/>
    <x v="0"/>
    <x v="27"/>
    <x v="111"/>
    <s v="JOD"/>
    <s v="380"/>
    <s v="FRAIS TRAIT CL CONTINENTSEA1111010"/>
    <n v="126734"/>
    <m/>
    <n v="292369601"/>
  </r>
  <r>
    <x v="1"/>
    <x v="0"/>
    <x v="27"/>
    <x v="111"/>
    <s v="JBS"/>
    <s v="393"/>
    <s v="FRAIS TRAIT CL CONTINENTSEA1111010"/>
    <n v="854013"/>
    <m/>
    <n v="293223614"/>
  </r>
  <r>
    <x v="1"/>
    <x v="0"/>
    <x v="27"/>
    <x v="112"/>
    <s v="JOD"/>
    <s v="394"/>
    <s v="FRAIS TRAIT CL HADID  SEA N°1111011"/>
    <n v="430537"/>
    <m/>
    <n v="293654151"/>
  </r>
  <r>
    <x v="1"/>
    <x v="0"/>
    <x v="27"/>
    <x v="113"/>
    <s v="JOD"/>
    <s v="395"/>
    <s v="FRAIS TRAIT CL HADID  SEA N°1112001"/>
    <n v="319932"/>
    <m/>
    <n v="293974083"/>
  </r>
  <r>
    <x v="1"/>
    <x v="0"/>
    <x v="27"/>
    <x v="113"/>
    <s v="JBS"/>
    <s v="410"/>
    <s v="FRAIS TRAIT CL HADID  SEA N°1112001"/>
    <n v="20007"/>
    <m/>
    <n v="293994090"/>
  </r>
  <r>
    <x v="1"/>
    <x v="0"/>
    <x v="27"/>
    <x v="114"/>
    <s v="JOD"/>
    <s v="396"/>
    <s v="FRAIS TRAIT CL HADID  SEA N°1112002"/>
    <n v="8089074"/>
    <m/>
    <n v="302083164"/>
  </r>
  <r>
    <x v="1"/>
    <x v="0"/>
    <x v="27"/>
    <x v="114"/>
    <s v="JOD"/>
    <s v="401"/>
    <s v="FRAIS TRAIT CL HADID SEA N°1112007"/>
    <n v="184420"/>
    <m/>
    <n v="302267584"/>
  </r>
  <r>
    <x v="1"/>
    <x v="0"/>
    <x v="27"/>
    <x v="114"/>
    <s v="JBS"/>
    <s v="411"/>
    <s v="FRAIS TRAIT CL HADID  SEA N°1112002"/>
    <n v="1772791"/>
    <m/>
    <n v="304040375"/>
  </r>
  <r>
    <x v="1"/>
    <x v="0"/>
    <x v="27"/>
    <x v="114"/>
    <s v="JBS"/>
    <s v="411"/>
    <s v="FRAIS TRAIT CL HADID  SEA N°1112002"/>
    <n v="4901880"/>
    <m/>
    <n v="308942255"/>
  </r>
  <r>
    <x v="1"/>
    <x v="0"/>
    <x v="27"/>
    <x v="115"/>
    <s v="JOD"/>
    <s v="397"/>
    <s v="FRAIS TRAIT CL WHIT   SEA N°1112003"/>
    <n v="3175268"/>
    <m/>
    <n v="312117523"/>
  </r>
  <r>
    <x v="1"/>
    <x v="0"/>
    <x v="27"/>
    <x v="116"/>
    <s v="JOD"/>
    <s v="399"/>
    <s v="FRAIS TRAIT CL NESTLE SEA N°1112005"/>
    <n v="733171"/>
    <m/>
    <n v="312850694"/>
  </r>
  <r>
    <x v="1"/>
    <x v="0"/>
    <x v="27"/>
    <x v="116"/>
    <s v="JBS"/>
    <s v="421"/>
    <s v="FRAIS TRAIT CL NESTLE SEA N°1112005"/>
    <n v="83746"/>
    <m/>
    <n v="312934440"/>
  </r>
  <r>
    <x v="1"/>
    <x v="0"/>
    <x v="27"/>
    <x v="116"/>
    <s v="JBS"/>
    <s v="421"/>
    <s v="FRAIS TRAIT CL NESTLE SEA N°1112005"/>
    <n v="364586"/>
    <m/>
    <n v="313299026"/>
  </r>
  <r>
    <x v="1"/>
    <x v="0"/>
    <x v="27"/>
    <x v="116"/>
    <s v="JBS"/>
    <s v="422"/>
    <s v="FRAIS TRAIT CL DALIASEA N°1112005"/>
    <n v="61768"/>
    <m/>
    <n v="313360794"/>
  </r>
  <r>
    <x v="1"/>
    <x v="0"/>
    <x v="27"/>
    <x v="116"/>
    <s v="JOD"/>
    <s v="426"/>
    <s v="FRAIS TRAIT CL DALIA SEA N°1112005"/>
    <n v="303385"/>
    <m/>
    <n v="313664179"/>
  </r>
  <r>
    <x v="1"/>
    <x v="0"/>
    <x v="27"/>
    <x v="117"/>
    <s v="JOD"/>
    <s v="398"/>
    <s v="FRAIS TRAIT CL CONTI  SEA N°1112004"/>
    <n v="122672"/>
    <m/>
    <n v="313786851"/>
  </r>
  <r>
    <x v="1"/>
    <x v="0"/>
    <x v="27"/>
    <x v="117"/>
    <s v="JBS"/>
    <s v="412"/>
    <s v="FRAIS TRAIT CL CONTI  SEA N°1112004"/>
    <n v="987907"/>
    <m/>
    <n v="314774758"/>
  </r>
  <r>
    <x v="1"/>
    <x v="0"/>
    <x v="27"/>
    <x v="118"/>
    <s v="JOD"/>
    <s v="402"/>
    <s v="FRAIS TRAIT CL CONTIN SEA N°1112008"/>
    <n v="126734"/>
    <m/>
    <n v="314901492"/>
  </r>
  <r>
    <x v="1"/>
    <x v="0"/>
    <x v="27"/>
    <x v="118"/>
    <s v="JBS"/>
    <s v="413"/>
    <s v="FRAIS TRAIT CL CONTI  SEA N°1112008"/>
    <n v="987907"/>
    <m/>
    <n v="315889399"/>
  </r>
  <r>
    <x v="1"/>
    <x v="0"/>
    <x v="27"/>
    <x v="119"/>
    <s v="JOD"/>
    <s v="403"/>
    <s v="FRAIS TRAIT CL CONTIN SEA N°1112009"/>
    <n v="100000"/>
    <m/>
    <n v="315989399"/>
  </r>
  <r>
    <x v="1"/>
    <x v="0"/>
    <x v="27"/>
    <x v="120"/>
    <s v="JOD"/>
    <s v="404"/>
    <s v="FRAIS TRAIT CL JETEX SEA N°1112010"/>
    <n v="1976594"/>
    <m/>
    <n v="317965993"/>
  </r>
  <r>
    <x v="1"/>
    <x v="0"/>
    <x v="27"/>
    <x v="120"/>
    <s v="JOD"/>
    <s v="405"/>
    <s v="FRAIS TRAIT CL JETEX SEA N°1112011"/>
    <n v="400000"/>
    <m/>
    <n v="318365993"/>
  </r>
  <r>
    <x v="1"/>
    <x v="0"/>
    <x v="27"/>
    <x v="120"/>
    <s v="JBS"/>
    <s v="414"/>
    <s v="FRAIS TRAIT CL JETEX SEA N°1112010"/>
    <n v="351988"/>
    <m/>
    <n v="318717981"/>
  </r>
  <r>
    <x v="1"/>
    <x v="0"/>
    <x v="27"/>
    <x v="121"/>
    <s v="JOD"/>
    <s v="407"/>
    <s v="FRAIS TRAIT CL JETEX SEA N°1112013"/>
    <n v="576475"/>
    <m/>
    <n v="319294456"/>
  </r>
  <r>
    <x v="1"/>
    <x v="0"/>
    <x v="27"/>
    <x v="122"/>
    <s v="JOD"/>
    <s v="408"/>
    <s v="FRAIS TRAIT CL JETEX SEA N°1112014"/>
    <n v="153446"/>
    <m/>
    <n v="319447902"/>
  </r>
  <r>
    <x v="1"/>
    <x v="0"/>
    <x v="27"/>
    <x v="122"/>
    <s v="JBS"/>
    <s v="429"/>
    <s v="FRAIS TRAIT CL JETEX N°1112017"/>
    <n v="436535"/>
    <m/>
    <n v="319884437"/>
  </r>
  <r>
    <x v="1"/>
    <x v="0"/>
    <x v="27"/>
    <x v="123"/>
    <s v="JOD"/>
    <s v="409"/>
    <s v="FRAIS TRAIT CL JETEX SEA N°1112015"/>
    <n v="1319620"/>
    <m/>
    <n v="321204057"/>
  </r>
  <r>
    <x v="1"/>
    <x v="0"/>
    <x v="27"/>
    <x v="123"/>
    <s v="JOD"/>
    <s v="410"/>
    <s v="FRAIS TRAIT CL JETEX SEA N°1112016"/>
    <n v="100000"/>
    <m/>
    <n v="321304057"/>
  </r>
  <r>
    <x v="1"/>
    <x v="0"/>
    <x v="27"/>
    <x v="123"/>
    <s v="JBS"/>
    <s v="426"/>
    <s v="FRAIS TRAIT CL JETEX N°1112015"/>
    <n v="771270"/>
    <m/>
    <n v="322075327"/>
  </r>
  <r>
    <x v="1"/>
    <x v="0"/>
    <x v="27"/>
    <x v="124"/>
    <s v="JOD"/>
    <s v="419"/>
    <s v="FRAIS TRAIT CL LX N°1112228"/>
    <n v="300000"/>
    <m/>
    <n v="322375327"/>
  </r>
  <r>
    <x v="1"/>
    <x v="0"/>
    <x v="27"/>
    <x v="124"/>
    <s v="JOD"/>
    <s v="420"/>
    <s v="FRAIS TRAIT CL LX N°1112227"/>
    <n v="150000"/>
    <m/>
    <n v="322525327"/>
  </r>
  <r>
    <x v="1"/>
    <x v="0"/>
    <x v="27"/>
    <x v="125"/>
    <s v="JBS"/>
    <s v="428"/>
    <s v="FRAIS TRAIT CL JETEX N°1112017"/>
    <n v="436535"/>
    <m/>
    <n v="322961862"/>
  </r>
  <r>
    <x v="1"/>
    <x v="0"/>
    <x v="27"/>
    <x v="126"/>
    <s v="JOD"/>
    <s v="415"/>
    <s v="FRAIS TRAIT CL LX N°1112231"/>
    <n v="640000"/>
    <m/>
    <n v="323601862"/>
  </r>
  <r>
    <x v="1"/>
    <x v="0"/>
    <x v="27"/>
    <x v="126"/>
    <s v="JOD"/>
    <s v="416"/>
    <s v="FRAIS TRAIT CL LX N°1112230"/>
    <n v="180000"/>
    <m/>
    <n v="323781862"/>
  </r>
  <r>
    <x v="1"/>
    <x v="0"/>
    <x v="27"/>
    <x v="126"/>
    <s v="JOD"/>
    <s v="417"/>
    <s v="FRAIS TRAIT CL LX N°1112229"/>
    <n v="199550"/>
    <m/>
    <n v="323981412"/>
  </r>
  <r>
    <x v="1"/>
    <x v="0"/>
    <x v="27"/>
    <x v="126"/>
    <s v="JOD"/>
    <s v="418"/>
    <s v="FRAIS TRAIT CL LX N°1112232"/>
    <n v="20000"/>
    <m/>
    <n v="324001412"/>
  </r>
  <r>
    <x v="1"/>
    <x v="0"/>
    <x v="27"/>
    <x v="126"/>
    <s v="JOD"/>
    <s v="421"/>
    <s v="FRAIS TRAIT CL LX N°1112226"/>
    <n v="80000"/>
    <m/>
    <n v="324081412"/>
  </r>
  <r>
    <x v="1"/>
    <x v="0"/>
    <x v="27"/>
    <x v="126"/>
    <s v="JOD"/>
    <s v="430"/>
    <s v="FRAIS TRAIT CL JETEX N°1112017"/>
    <n v="1795287"/>
    <m/>
    <n v="325876699"/>
  </r>
  <r>
    <x v="1"/>
    <x v="0"/>
    <x v="27"/>
    <x v="126"/>
    <s v="JOD"/>
    <s v="431"/>
    <s v="FRAIS TRAIT CL JETEX N°1112012"/>
    <n v="1595211"/>
    <m/>
    <n v="327471910"/>
  </r>
  <r>
    <x v="1"/>
    <x v="0"/>
    <x v="27"/>
    <x v="126"/>
    <s v="JOD"/>
    <s v="434"/>
    <s v="NOTE DE FRAIS CL LX N° 1112233"/>
    <n v="145300"/>
    <m/>
    <n v="327617210"/>
  </r>
  <r>
    <x v="1"/>
    <x v="0"/>
    <x v="27"/>
    <x v="126"/>
    <s v="JOD"/>
    <s v="435"/>
    <s v="NOTE DE FRAIS CL LX N° 1112234"/>
    <n v="200000"/>
    <m/>
    <n v="327817210"/>
  </r>
  <r>
    <x v="1"/>
    <x v="0"/>
    <x v="27"/>
    <x v="126"/>
    <s v="JOD"/>
    <s v="441"/>
    <s v="NOTE DE FRAIS LX N°1112235"/>
    <n v="20000"/>
    <m/>
    <n v="327837210"/>
  </r>
  <r>
    <x v="1"/>
    <x v="0"/>
    <x v="27"/>
    <x v="126"/>
    <s v="JOD"/>
    <s v="442"/>
    <s v="NOTE DE FRAIS LX N°1112236"/>
    <n v="20000"/>
    <m/>
    <n v="327857210"/>
  </r>
  <r>
    <x v="1"/>
    <x v="0"/>
    <x v="33"/>
    <x v="127"/>
    <s v="JCP"/>
    <s v="7"/>
    <s v="RGLT MULTIPLICAT° CLES"/>
    <n v="2000"/>
    <m/>
    <n v="327859210"/>
  </r>
  <r>
    <x v="1"/>
    <x v="0"/>
    <x v="33"/>
    <x v="128"/>
    <s v="JCP"/>
    <s v="13"/>
    <s v="ACH GANTS LATEX"/>
    <n v="20000"/>
    <m/>
    <n v="327879210"/>
  </r>
  <r>
    <x v="1"/>
    <x v="0"/>
    <x v="33"/>
    <x v="129"/>
    <s v="JCP"/>
    <s v="92"/>
    <s v="ACH GANTS LATEX"/>
    <n v="26100"/>
    <m/>
    <n v="327905310"/>
  </r>
  <r>
    <x v="1"/>
    <x v="0"/>
    <x v="33"/>
    <x v="130"/>
    <s v="JCP"/>
    <s v="98"/>
    <s v="ACH 02 MODEMS"/>
    <n v="90000"/>
    <m/>
    <n v="327995310"/>
  </r>
  <r>
    <x v="1"/>
    <x v="0"/>
    <x v="33"/>
    <x v="16"/>
    <s v="JCP"/>
    <s v="2606"/>
    <s v="EAU TANGUI"/>
    <n v="4500"/>
    <m/>
    <n v="327999810"/>
  </r>
  <r>
    <x v="1"/>
    <x v="0"/>
    <x v="33"/>
    <x v="131"/>
    <s v="JCP"/>
    <s v="107"/>
    <s v="AVANCE ACH ORDINATEUR BUREAU DELL"/>
    <n v="170000"/>
    <m/>
    <n v="328169810"/>
  </r>
  <r>
    <x v="1"/>
    <x v="0"/>
    <x v="33"/>
    <x v="131"/>
    <s v="JCP"/>
    <s v="110"/>
    <s v="ACH GANTS"/>
    <n v="50000"/>
    <m/>
    <n v="328219810"/>
  </r>
  <r>
    <x v="1"/>
    <x v="0"/>
    <x v="33"/>
    <x v="19"/>
    <s v="JODSSG"/>
    <s v="4"/>
    <s v="ACH PAQUETS GANTS SSG"/>
    <n v="13600"/>
    <m/>
    <n v="328233410"/>
  </r>
  <r>
    <x v="1"/>
    <x v="0"/>
    <x v="33"/>
    <x v="19"/>
    <s v="JOD"/>
    <s v="17"/>
    <s v="NOTE DE FRAIS LX N°1101002"/>
    <n v="-354217"/>
    <m/>
    <n v="327879193"/>
  </r>
  <r>
    <x v="1"/>
    <x v="0"/>
    <x v="33"/>
    <x v="132"/>
    <s v="JCP"/>
    <s v="203"/>
    <s v="SOLDE FACT NAK ACH LAPTOP"/>
    <n v="170000"/>
    <m/>
    <n v="328049193"/>
  </r>
  <r>
    <x v="1"/>
    <x v="0"/>
    <x v="33"/>
    <x v="133"/>
    <s v="JCP"/>
    <s v="227"/>
    <s v="ACH GANTS"/>
    <n v="30000"/>
    <m/>
    <n v="328079193"/>
  </r>
  <r>
    <x v="1"/>
    <x v="0"/>
    <x v="33"/>
    <x v="22"/>
    <s v="JCP"/>
    <s v="269"/>
    <s v="ACH VENTILATEUR+RADIATEUR"/>
    <n v="65000"/>
    <m/>
    <n v="328144193"/>
  </r>
  <r>
    <x v="1"/>
    <x v="0"/>
    <x v="33"/>
    <x v="26"/>
    <s v="JODSSG"/>
    <s v="105"/>
    <s v="GANTS"/>
    <n v="165000"/>
    <m/>
    <n v="328309193"/>
  </r>
  <r>
    <x v="1"/>
    <x v="0"/>
    <x v="33"/>
    <x v="26"/>
    <s v="JCP"/>
    <s v="324"/>
    <s v="ACH GANTS"/>
    <n v="54595"/>
    <m/>
    <n v="328363788"/>
  </r>
  <r>
    <x v="1"/>
    <x v="0"/>
    <x v="33"/>
    <x v="26"/>
    <s v="JCP"/>
    <s v="2601"/>
    <s v="EAU TANGUI"/>
    <n v="10000"/>
    <m/>
    <n v="328373788"/>
  </r>
  <r>
    <x v="1"/>
    <x v="0"/>
    <x v="33"/>
    <x v="27"/>
    <s v="JODSSG"/>
    <s v="10"/>
    <s v="ACHAT GAZ SSG"/>
    <n v="11000"/>
    <m/>
    <n v="328384788"/>
  </r>
  <r>
    <x v="1"/>
    <x v="0"/>
    <x v="33"/>
    <x v="27"/>
    <s v="JODSSG"/>
    <s v="10"/>
    <s v="ACHAT GANTS SSG"/>
    <n v="7000"/>
    <m/>
    <n v="328391788"/>
  </r>
  <r>
    <x v="1"/>
    <x v="0"/>
    <x v="33"/>
    <x v="27"/>
    <s v="JCP"/>
    <s v="400"/>
    <s v="ACHAT DE PILE"/>
    <n v="990"/>
    <m/>
    <n v="328392778"/>
  </r>
  <r>
    <x v="1"/>
    <x v="0"/>
    <x v="33"/>
    <x v="28"/>
    <s v="JCP"/>
    <s v="357"/>
    <s v="ACHAT BATTERIE"/>
    <n v="45000"/>
    <m/>
    <n v="328437778"/>
  </r>
  <r>
    <x v="1"/>
    <x v="0"/>
    <x v="33"/>
    <x v="134"/>
    <s v="JCP"/>
    <s v="376"/>
    <s v="ACHAT FOURN ET GANTS"/>
    <n v="37720"/>
    <m/>
    <n v="328475498"/>
  </r>
  <r>
    <x v="1"/>
    <x v="0"/>
    <x v="33"/>
    <x v="135"/>
    <s v="JCP"/>
    <s v="388"/>
    <s v="ACHAT BATTERIE"/>
    <n v="15000"/>
    <m/>
    <n v="328490498"/>
  </r>
  <r>
    <x v="1"/>
    <x v="0"/>
    <x v="33"/>
    <x v="30"/>
    <s v="JODSSG"/>
    <s v="11"/>
    <s v="ACH GANTS SSG"/>
    <n v="10200"/>
    <m/>
    <n v="328500698"/>
  </r>
  <r>
    <x v="1"/>
    <x v="0"/>
    <x v="33"/>
    <x v="136"/>
    <s v="JCP"/>
    <s v="501"/>
    <s v="ACHAT DES GANTS"/>
    <n v="41580"/>
    <m/>
    <n v="328542278"/>
  </r>
  <r>
    <x v="1"/>
    <x v="0"/>
    <x v="33"/>
    <x v="35"/>
    <s v="JCP"/>
    <s v="519"/>
    <s v="ACHAT DISQUE DUR"/>
    <n v="69000"/>
    <m/>
    <n v="328611278"/>
  </r>
  <r>
    <x v="1"/>
    <x v="0"/>
    <x v="33"/>
    <x v="37"/>
    <s v="JCP"/>
    <s v="537"/>
    <s v="ACHAT SOURIS"/>
    <n v="7000"/>
    <m/>
    <n v="328618278"/>
  </r>
  <r>
    <x v="1"/>
    <x v="0"/>
    <x v="33"/>
    <x v="137"/>
    <s v="JCP"/>
    <s v="565"/>
    <s v="ACHATS DIVERS"/>
    <n v="3461"/>
    <m/>
    <n v="328621739"/>
  </r>
  <r>
    <x v="1"/>
    <x v="0"/>
    <x v="33"/>
    <x v="137"/>
    <s v="JCP"/>
    <s v="565"/>
    <s v="ACHAT DES PILES"/>
    <n v="11510"/>
    <m/>
    <n v="328633249"/>
  </r>
  <r>
    <x v="1"/>
    <x v="0"/>
    <x v="33"/>
    <x v="138"/>
    <s v="JACH"/>
    <s v="71"/>
    <s v="ACHAT DES CARTES D'EMBARQUEMENTS"/>
    <n v="165301"/>
    <m/>
    <n v="328798550"/>
  </r>
  <r>
    <x v="1"/>
    <x v="0"/>
    <x v="33"/>
    <x v="138"/>
    <s v="JOD"/>
    <s v="96"/>
    <s v="ACH TROUSSE USB+HUB 04 PORTS"/>
    <n v="10000"/>
    <m/>
    <n v="328808550"/>
  </r>
  <r>
    <x v="1"/>
    <x v="0"/>
    <x v="33"/>
    <x v="138"/>
    <s v="JOD"/>
    <s v="99"/>
    <s v="ACH MOUCHOIR.."/>
    <n v="2050"/>
    <m/>
    <n v="328810600"/>
  </r>
  <r>
    <x v="1"/>
    <x v="0"/>
    <x v="33"/>
    <x v="38"/>
    <s v="JODSSG"/>
    <s v="13"/>
    <s v="ACH RIDEAUX SSG"/>
    <n v="250000"/>
    <m/>
    <n v="329060600"/>
  </r>
  <r>
    <x v="1"/>
    <x v="0"/>
    <x v="33"/>
    <x v="38"/>
    <s v="JODSSG"/>
    <s v="13"/>
    <s v="ACHAT GANTS SSG"/>
    <n v="16200"/>
    <m/>
    <n v="329076800"/>
  </r>
  <r>
    <x v="1"/>
    <x v="0"/>
    <x v="33"/>
    <x v="38"/>
    <s v="JCP"/>
    <s v="580"/>
    <s v="ACHAT ONDULEUR/FACT NAK"/>
    <n v="55000"/>
    <m/>
    <n v="329131800"/>
  </r>
  <r>
    <x v="1"/>
    <x v="0"/>
    <x v="33"/>
    <x v="42"/>
    <s v="JCP"/>
    <s v="636"/>
    <s v="ACHAT EAU"/>
    <n v="4760"/>
    <m/>
    <n v="329136560"/>
  </r>
  <r>
    <x v="1"/>
    <x v="0"/>
    <x v="33"/>
    <x v="139"/>
    <s v="JCP"/>
    <s v="649"/>
    <s v="ACHAT ONDULEUR"/>
    <n v="55000"/>
    <m/>
    <n v="329191560"/>
  </r>
  <r>
    <x v="1"/>
    <x v="0"/>
    <x v="33"/>
    <x v="139"/>
    <s v="JCP"/>
    <s v="650"/>
    <s v="ACHAT IMPRIMANTE"/>
    <n v="58000"/>
    <m/>
    <n v="329249560"/>
  </r>
  <r>
    <x v="1"/>
    <x v="0"/>
    <x v="33"/>
    <x v="140"/>
    <s v="JCP"/>
    <s v="663"/>
    <s v="ACHAT IMPRIMANTE"/>
    <n v="95000"/>
    <m/>
    <n v="329344560"/>
  </r>
  <r>
    <x v="1"/>
    <x v="0"/>
    <x v="33"/>
    <x v="141"/>
    <s v="JODSSG"/>
    <s v="15"/>
    <s v="ACH LAMPE TORCHE"/>
    <n v="3000"/>
    <m/>
    <n v="329347560"/>
  </r>
  <r>
    <x v="1"/>
    <x v="0"/>
    <x v="33"/>
    <x v="45"/>
    <s v="JCP"/>
    <s v="696"/>
    <s v="ACHAT BATTERIE CHARGEUR"/>
    <n v="7500"/>
    <m/>
    <n v="329355060"/>
  </r>
  <r>
    <x v="1"/>
    <x v="0"/>
    <x v="33"/>
    <x v="47"/>
    <s v="JODSSG"/>
    <s v="16"/>
    <s v="ACH 03 TABLES SSG"/>
    <n v="45000"/>
    <m/>
    <n v="329400060"/>
  </r>
  <r>
    <x v="1"/>
    <x v="0"/>
    <x v="33"/>
    <x v="47"/>
    <s v="JODSSG"/>
    <s v="16"/>
    <s v="ACH PAQUET GANTS SSG"/>
    <n v="13600"/>
    <m/>
    <n v="329413660"/>
  </r>
  <r>
    <x v="1"/>
    <x v="0"/>
    <x v="33"/>
    <x v="47"/>
    <s v="JODSSG"/>
    <s v="17"/>
    <s v="RGLT 04 TABLES"/>
    <n v="340000"/>
    <m/>
    <n v="329753660"/>
  </r>
  <r>
    <x v="1"/>
    <x v="0"/>
    <x v="33"/>
    <x v="47"/>
    <s v="JODSSG"/>
    <s v="17"/>
    <s v="ACHAT 05 PAQUETS GANTS"/>
    <n v="15000"/>
    <m/>
    <n v="329768660"/>
  </r>
  <r>
    <x v="1"/>
    <x v="0"/>
    <x v="33"/>
    <x v="142"/>
    <s v="JCP"/>
    <s v="762"/>
    <s v="ACHAT RUBAN/FACT N°1701"/>
    <n v="34000"/>
    <m/>
    <n v="329802660"/>
  </r>
  <r>
    <x v="1"/>
    <x v="0"/>
    <x v="33"/>
    <x v="143"/>
    <s v="JCP"/>
    <s v="806"/>
    <s v="ACHAT DIVERS"/>
    <n v="25374"/>
    <m/>
    <n v="329828034"/>
  </r>
  <r>
    <x v="1"/>
    <x v="0"/>
    <x v="33"/>
    <x v="143"/>
    <s v="JCP"/>
    <s v="806"/>
    <s v="FACT SIPAL/ACHAT GANTS"/>
    <n v="62370"/>
    <m/>
    <n v="329890404"/>
  </r>
  <r>
    <x v="1"/>
    <x v="0"/>
    <x v="33"/>
    <x v="50"/>
    <s v="JACH"/>
    <s v="100"/>
    <s v="FACT PRINTAVIA N° 22558"/>
    <n v="64940"/>
    <m/>
    <n v="329955344"/>
  </r>
  <r>
    <x v="1"/>
    <x v="0"/>
    <x v="33"/>
    <x v="51"/>
    <s v="JCP"/>
    <s v="842"/>
    <s v="ACHAT MULTIPRISE"/>
    <n v="8400"/>
    <m/>
    <n v="329963744"/>
  </r>
  <r>
    <x v="1"/>
    <x v="0"/>
    <x v="33"/>
    <x v="52"/>
    <s v="JODSSG"/>
    <s v="106"/>
    <s v="GANTS"/>
    <n v="495000"/>
    <m/>
    <n v="330458744"/>
  </r>
  <r>
    <x v="1"/>
    <x v="0"/>
    <x v="33"/>
    <x v="52"/>
    <s v="JOD"/>
    <s v="141"/>
    <s v="ACH MASTIC/ACH CANON"/>
    <n v="51500"/>
    <m/>
    <n v="330510244"/>
  </r>
  <r>
    <x v="1"/>
    <x v="0"/>
    <x v="33"/>
    <x v="52"/>
    <s v="JOD"/>
    <s v="142"/>
    <s v="ACH PLATS.."/>
    <n v="5500"/>
    <m/>
    <n v="330515744"/>
  </r>
  <r>
    <x v="1"/>
    <x v="0"/>
    <x v="33"/>
    <x v="52"/>
    <s v="JOD"/>
    <s v="150"/>
    <s v="ACH CLE"/>
    <n v="20000"/>
    <m/>
    <n v="330535744"/>
  </r>
  <r>
    <x v="1"/>
    <x v="0"/>
    <x v="33"/>
    <x v="144"/>
    <s v="JCP"/>
    <s v="1030"/>
    <s v="ACHAT ENCRE"/>
    <n v="164000"/>
    <m/>
    <n v="330699744"/>
  </r>
  <r>
    <x v="1"/>
    <x v="0"/>
    <x v="33"/>
    <x v="144"/>
    <s v="JCP"/>
    <s v="1031"/>
    <s v="ACHAT ENCRE PR LUCIEN"/>
    <n v="34000"/>
    <m/>
    <n v="330733744"/>
  </r>
  <r>
    <x v="1"/>
    <x v="0"/>
    <x v="33"/>
    <x v="144"/>
    <s v="JCP"/>
    <s v="1032"/>
    <s v="ACHAT RUBAN"/>
    <n v="30000"/>
    <m/>
    <n v="330763744"/>
  </r>
  <r>
    <x v="1"/>
    <x v="0"/>
    <x v="33"/>
    <x v="144"/>
    <s v="JCP"/>
    <s v="1033"/>
    <s v="ACHAT ENCRE ET FRAIS TAXI"/>
    <n v="24500"/>
    <m/>
    <n v="330788244"/>
  </r>
  <r>
    <x v="1"/>
    <x v="0"/>
    <x v="33"/>
    <x v="145"/>
    <s v="JCP"/>
    <s v="1043"/>
    <s v="FRAIS RELIURE"/>
    <n v="1000"/>
    <m/>
    <n v="330789244"/>
  </r>
  <r>
    <x v="1"/>
    <x v="0"/>
    <x v="33"/>
    <x v="145"/>
    <s v="JCP"/>
    <s v="1045"/>
    <s v="ACHAT DIVERS ET TAXI"/>
    <n v="7000"/>
    <m/>
    <n v="330796244"/>
  </r>
  <r>
    <x v="1"/>
    <x v="0"/>
    <x v="33"/>
    <x v="146"/>
    <s v="JCP"/>
    <s v="1085"/>
    <s v="ACHAT BACK-UP FRANCK"/>
    <n v="47000"/>
    <m/>
    <n v="330843244"/>
  </r>
  <r>
    <x v="1"/>
    <x v="0"/>
    <x v="33"/>
    <x v="147"/>
    <s v="JCP"/>
    <s v="891"/>
    <s v="FRAIS AUDIT"/>
    <n v="10000"/>
    <m/>
    <n v="330853244"/>
  </r>
  <r>
    <x v="1"/>
    <x v="0"/>
    <x v="33"/>
    <x v="55"/>
    <s v="JCP"/>
    <s v="907"/>
    <s v="RELIURE"/>
    <n v="1000"/>
    <m/>
    <n v="330854244"/>
  </r>
  <r>
    <x v="1"/>
    <x v="0"/>
    <x v="33"/>
    <x v="56"/>
    <s v="JCP"/>
    <s v="915"/>
    <s v="BOIS COUPE"/>
    <n v="32000"/>
    <m/>
    <n v="330886244"/>
  </r>
  <r>
    <x v="1"/>
    <x v="0"/>
    <x v="33"/>
    <x v="56"/>
    <s v="JCP"/>
    <s v="916"/>
    <s v="ACHAT GANT "/>
    <n v="52000"/>
    <m/>
    <n v="330938244"/>
  </r>
  <r>
    <x v="1"/>
    <x v="0"/>
    <x v="33"/>
    <x v="56"/>
    <s v="JCP"/>
    <s v="920"/>
    <s v="RELIURE"/>
    <n v="3500"/>
    <m/>
    <n v="330941744"/>
  </r>
  <r>
    <x v="1"/>
    <x v="0"/>
    <x v="33"/>
    <x v="148"/>
    <s v="JCP"/>
    <s v="932"/>
    <s v="FRAIS AUDIT"/>
    <n v="8000"/>
    <m/>
    <n v="330949744"/>
  </r>
  <r>
    <x v="1"/>
    <x v="0"/>
    <x v="33"/>
    <x v="149"/>
    <s v="JCP"/>
    <s v="942"/>
    <s v="ACHAT DRAPEAUX"/>
    <n v="10000"/>
    <m/>
    <n v="330959744"/>
  </r>
  <r>
    <x v="1"/>
    <x v="0"/>
    <x v="33"/>
    <x v="149"/>
    <s v="JCP"/>
    <s v="948"/>
    <s v="FRAIS AUDIT"/>
    <n v="10000"/>
    <m/>
    <n v="330969744"/>
  </r>
  <r>
    <x v="1"/>
    <x v="0"/>
    <x v="33"/>
    <x v="149"/>
    <s v="JCP"/>
    <s v="1011"/>
    <s v="FRAIS D'AUDIT"/>
    <n v="8600"/>
    <m/>
    <n v="330978344"/>
  </r>
  <r>
    <x v="1"/>
    <x v="0"/>
    <x v="33"/>
    <x v="59"/>
    <s v="JCP"/>
    <s v="953"/>
    <s v="FRAIS AUDIT"/>
    <n v="5000"/>
    <m/>
    <n v="330983344"/>
  </r>
  <r>
    <x v="1"/>
    <x v="0"/>
    <x v="33"/>
    <x v="60"/>
    <s v="JCP"/>
    <s v="963"/>
    <s v="ACHAT RAME DE PAPIER"/>
    <n v="15000"/>
    <m/>
    <n v="330998344"/>
  </r>
  <r>
    <x v="1"/>
    <x v="0"/>
    <x v="33"/>
    <x v="60"/>
    <s v="JCP"/>
    <s v="965"/>
    <s v="FRAIS AUDIT"/>
    <n v="11600"/>
    <m/>
    <n v="331009944"/>
  </r>
  <r>
    <x v="1"/>
    <x v="0"/>
    <x v="33"/>
    <x v="150"/>
    <s v="JCP"/>
    <s v="967"/>
    <s v="FRAIS AUDIT"/>
    <n v="5000"/>
    <m/>
    <n v="331014944"/>
  </r>
  <r>
    <x v="1"/>
    <x v="0"/>
    <x v="33"/>
    <x v="151"/>
    <s v="JCP"/>
    <s v="975"/>
    <s v="FRAIS AUDIT"/>
    <n v="3000"/>
    <m/>
    <n v="331017944"/>
  </r>
  <r>
    <x v="1"/>
    <x v="0"/>
    <x v="33"/>
    <x v="61"/>
    <s v="JACH"/>
    <s v="119"/>
    <s v="FACT N° "/>
    <n v="40000"/>
    <m/>
    <n v="331057944"/>
  </r>
  <r>
    <x v="1"/>
    <x v="0"/>
    <x v="33"/>
    <x v="61"/>
    <s v="JACH"/>
    <s v="120"/>
    <s v="FACT N° 634A"/>
    <n v="2500"/>
    <m/>
    <n v="331060444"/>
  </r>
  <r>
    <x v="1"/>
    <x v="0"/>
    <x v="33"/>
    <x v="61"/>
    <s v="JACH"/>
    <s v="121"/>
    <s v="FACT N° FC08698"/>
    <n v="50310"/>
    <m/>
    <n v="331110754"/>
  </r>
  <r>
    <x v="1"/>
    <x v="0"/>
    <x v="33"/>
    <x v="61"/>
    <s v="JACH"/>
    <s v="122"/>
    <s v="FACT N° 69931"/>
    <n v="64000"/>
    <m/>
    <n v="331174754"/>
  </r>
  <r>
    <x v="1"/>
    <x v="0"/>
    <x v="33"/>
    <x v="61"/>
    <s v="JCP"/>
    <s v="1005"/>
    <s v="FRAIS RELIURE"/>
    <n v="1600"/>
    <m/>
    <n v="331176354"/>
  </r>
  <r>
    <x v="1"/>
    <x v="0"/>
    <x v="33"/>
    <x v="61"/>
    <s v="JCP"/>
    <s v="1006"/>
    <s v="FRAIS DIVERS"/>
    <n v="110000"/>
    <m/>
    <n v="331286354"/>
  </r>
  <r>
    <x v="1"/>
    <x v="0"/>
    <x v="33"/>
    <x v="152"/>
    <s v="JCP"/>
    <s v="1128"/>
    <s v="ACHAT DIVERS"/>
    <n v="31475"/>
    <m/>
    <n v="331317829"/>
  </r>
  <r>
    <x v="1"/>
    <x v="0"/>
    <x v="33"/>
    <x v="67"/>
    <s v="JACH"/>
    <s v="151"/>
    <s v="SVT FACT N° 70674"/>
    <n v="110000"/>
    <m/>
    <n v="331427829"/>
  </r>
  <r>
    <x v="1"/>
    <x v="0"/>
    <x v="33"/>
    <x v="67"/>
    <s v="JCP"/>
    <s v="1153"/>
    <s v="RGLT FACT N° 011/06/2011"/>
    <n v="90000"/>
    <m/>
    <n v="331517829"/>
  </r>
  <r>
    <x v="1"/>
    <x v="0"/>
    <x v="33"/>
    <x v="153"/>
    <s v="JCP"/>
    <s v="1159"/>
    <s v="DIVERSES DEPENSES"/>
    <n v="55000"/>
    <m/>
    <n v="331572829"/>
  </r>
  <r>
    <x v="1"/>
    <x v="0"/>
    <x v="33"/>
    <x v="154"/>
    <s v="JCP"/>
    <s v="1188"/>
    <s v="ACHAT GANT DE TRAVAIL"/>
    <n v="32000"/>
    <m/>
    <n v="331604829"/>
  </r>
  <r>
    <x v="1"/>
    <x v="0"/>
    <x v="33"/>
    <x v="155"/>
    <s v="JACH"/>
    <s v="142"/>
    <s v="FACT N° 0010/06/2011"/>
    <n v="45000"/>
    <m/>
    <n v="331649829"/>
  </r>
  <r>
    <x v="1"/>
    <x v="0"/>
    <x v="33"/>
    <x v="156"/>
    <s v="JCP"/>
    <s v="1198"/>
    <s v="ACHAT DIVERS"/>
    <n v="74500"/>
    <m/>
    <n v="331724329"/>
  </r>
  <r>
    <x v="1"/>
    <x v="0"/>
    <x v="33"/>
    <x v="157"/>
    <s v="JACH"/>
    <s v="143"/>
    <s v="FACT N° 027/06/2011"/>
    <n v="160000"/>
    <m/>
    <n v="331884329"/>
  </r>
  <r>
    <x v="1"/>
    <x v="0"/>
    <x v="33"/>
    <x v="157"/>
    <s v="JCP"/>
    <s v="1224"/>
    <s v="ACHAT SACS AEROPORT"/>
    <n v="33000"/>
    <m/>
    <n v="331917329"/>
  </r>
  <r>
    <x v="1"/>
    <x v="0"/>
    <x v="33"/>
    <x v="158"/>
    <s v="JACH"/>
    <s v="156"/>
    <s v="ACHAT PACK FACT N°OP/27/06/11/01"/>
    <n v="22642"/>
    <m/>
    <n v="331939971"/>
  </r>
  <r>
    <x v="1"/>
    <x v="0"/>
    <x v="33"/>
    <x v="69"/>
    <s v="JODSSG"/>
    <s v="107"/>
    <s v="GANTS"/>
    <n v="495000"/>
    <m/>
    <n v="332434971"/>
  </r>
  <r>
    <x v="1"/>
    <x v="0"/>
    <x v="33"/>
    <x v="69"/>
    <s v="JACH"/>
    <s v="152"/>
    <s v="SVT FACT N° 70545"/>
    <n v="34000"/>
    <m/>
    <n v="332468971"/>
  </r>
  <r>
    <x v="1"/>
    <x v="0"/>
    <x v="33"/>
    <x v="69"/>
    <s v="JACH"/>
    <s v="157"/>
    <s v="FACT PRINTAVIA N° 0022923"/>
    <n v="155855"/>
    <m/>
    <n v="332624826"/>
  </r>
  <r>
    <x v="1"/>
    <x v="0"/>
    <x v="33"/>
    <x v="69"/>
    <s v="JOD"/>
    <s v="216"/>
    <s v="ACH BLOCS PRISES..."/>
    <n v="25000"/>
    <m/>
    <n v="332649826"/>
  </r>
  <r>
    <x v="1"/>
    <x v="0"/>
    <x v="33"/>
    <x v="69"/>
    <s v="JOD"/>
    <s v="216"/>
    <s v="ACH INSECTICIDE"/>
    <n v="4780"/>
    <m/>
    <n v="332654606"/>
  </r>
  <r>
    <x v="1"/>
    <x v="0"/>
    <x v="33"/>
    <x v="70"/>
    <s v="JODSSG"/>
    <s v="20"/>
    <s v="ACH VENTILATEUR SSG"/>
    <n v="25000"/>
    <m/>
    <n v="332679606"/>
  </r>
  <r>
    <x v="1"/>
    <x v="0"/>
    <x v="33"/>
    <x v="70"/>
    <s v="JODSSG"/>
    <s v="22"/>
    <s v="ACH GAZ SSG"/>
    <n v="10000"/>
    <m/>
    <n v="332689606"/>
  </r>
  <r>
    <x v="1"/>
    <x v="0"/>
    <x v="33"/>
    <x v="70"/>
    <s v="JODSSG"/>
    <s v="22"/>
    <s v="ACH GANTS SSG"/>
    <n v="19000"/>
    <m/>
    <n v="332708606"/>
  </r>
  <r>
    <x v="1"/>
    <x v="0"/>
    <x v="33"/>
    <x v="159"/>
    <s v="JOD"/>
    <s v="238"/>
    <s v="ACH EPONGE  MICROPHONE/ACH CABLE..."/>
    <n v="25170"/>
    <m/>
    <n v="332733776"/>
  </r>
  <r>
    <x v="1"/>
    <x v="0"/>
    <x v="33"/>
    <x v="160"/>
    <s v="JCP"/>
    <s v="1374"/>
    <s v="PETIT DEJEUNER"/>
    <n v="75650"/>
    <m/>
    <n v="332809426"/>
  </r>
  <r>
    <x v="1"/>
    <x v="0"/>
    <x v="33"/>
    <x v="161"/>
    <s v="JCP"/>
    <s v="1380"/>
    <s v="PETIT DEJEUNER"/>
    <n v="9200"/>
    <m/>
    <n v="332818626"/>
  </r>
  <r>
    <x v="1"/>
    <x v="0"/>
    <x v="33"/>
    <x v="71"/>
    <s v="JCP"/>
    <s v="1392"/>
    <s v="PETIT DEJEUNER"/>
    <n v="10000"/>
    <m/>
    <n v="332828626"/>
  </r>
  <r>
    <x v="1"/>
    <x v="0"/>
    <x v="33"/>
    <x v="162"/>
    <s v="JCP"/>
    <s v="1307"/>
    <s v="PETIT DEJEUNER"/>
    <n v="13700"/>
    <m/>
    <n v="332842326"/>
  </r>
  <r>
    <x v="1"/>
    <x v="0"/>
    <x v="33"/>
    <x v="162"/>
    <s v="JCP"/>
    <s v="1527"/>
    <s v="ACHATS DIVERS"/>
    <n v="13500"/>
    <m/>
    <n v="332855826"/>
  </r>
  <r>
    <x v="1"/>
    <x v="0"/>
    <x v="33"/>
    <x v="162"/>
    <s v="JCP"/>
    <s v="1528"/>
    <s v="BLACK"/>
    <n v="50000"/>
    <m/>
    <n v="332905826"/>
  </r>
  <r>
    <x v="1"/>
    <x v="0"/>
    <x v="33"/>
    <x v="72"/>
    <s v="JODSSG"/>
    <s v="30"/>
    <s v="ACH VENTILATEUR SSG"/>
    <n v="17000"/>
    <m/>
    <n v="332922826"/>
  </r>
  <r>
    <x v="1"/>
    <x v="0"/>
    <x v="33"/>
    <x v="72"/>
    <s v="JCP"/>
    <s v="1317"/>
    <s v="PETIT DEJEUNER"/>
    <n v="13300"/>
    <m/>
    <n v="332936126"/>
  </r>
  <r>
    <x v="1"/>
    <x v="0"/>
    <x v="33"/>
    <x v="163"/>
    <s v="JCP"/>
    <s v="1328"/>
    <s v="TANGUI"/>
    <n v="4906"/>
    <m/>
    <n v="332941032"/>
  </r>
  <r>
    <x v="1"/>
    <x v="0"/>
    <x v="33"/>
    <x v="75"/>
    <s v="JCP"/>
    <s v="1449"/>
    <s v="ACHAT YAOURT"/>
    <n v="6000"/>
    <m/>
    <n v="332947032"/>
  </r>
  <r>
    <x v="1"/>
    <x v="0"/>
    <x v="33"/>
    <x v="76"/>
    <s v="JCP"/>
    <s v="1499"/>
    <s v="DIVERSES FOURNITURES"/>
    <n v="12978"/>
    <m/>
    <n v="332960010"/>
  </r>
  <r>
    <x v="1"/>
    <x v="0"/>
    <x v="33"/>
    <x v="78"/>
    <s v="JACH"/>
    <s v="193"/>
    <s v="FACT PRINTAVIA N° 0023285"/>
    <n v="165301"/>
    <m/>
    <n v="333125311"/>
  </r>
  <r>
    <x v="1"/>
    <x v="0"/>
    <x v="33"/>
    <x v="78"/>
    <s v="JACH"/>
    <s v="194"/>
    <s v="FACT PRINTAVIA N° 0023235"/>
    <n v="330602"/>
    <m/>
    <n v="333455913"/>
  </r>
  <r>
    <x v="1"/>
    <x v="0"/>
    <x v="33"/>
    <x v="79"/>
    <s v="JCP"/>
    <s v="1544"/>
    <s v="SUCRE + EAU"/>
    <n v="5493"/>
    <m/>
    <n v="333461406"/>
  </r>
  <r>
    <x v="1"/>
    <x v="0"/>
    <x v="33"/>
    <x v="164"/>
    <s v="JCP"/>
    <s v="1569"/>
    <s v="TELEPHONE BAGGAGE SERVICES"/>
    <n v="11000"/>
    <m/>
    <n v="333472406"/>
  </r>
  <r>
    <x v="1"/>
    <x v="0"/>
    <x v="33"/>
    <x v="165"/>
    <s v="JCP"/>
    <s v="1574"/>
    <s v="PETIT DEJEUNER"/>
    <n v="9750"/>
    <m/>
    <n v="333482156"/>
  </r>
  <r>
    <x v="1"/>
    <x v="0"/>
    <x v="33"/>
    <x v="166"/>
    <s v="JCP"/>
    <s v="1587"/>
    <s v="GANT"/>
    <n v="41996"/>
    <m/>
    <n v="333524152"/>
  </r>
  <r>
    <x v="1"/>
    <x v="0"/>
    <x v="33"/>
    <x v="167"/>
    <s v="JCP"/>
    <s v="1598"/>
    <s v="PETIT DEJEUNER"/>
    <n v="12000"/>
    <m/>
    <n v="333536152"/>
  </r>
  <r>
    <x v="1"/>
    <x v="0"/>
    <x v="33"/>
    <x v="167"/>
    <s v="JCP"/>
    <s v="1599"/>
    <s v="CLES USB"/>
    <n v="8000"/>
    <m/>
    <n v="333544152"/>
  </r>
  <r>
    <x v="1"/>
    <x v="0"/>
    <x v="33"/>
    <x v="168"/>
    <s v="JCP"/>
    <s v="1624"/>
    <s v="LOGICIEL PAIE"/>
    <n v="350000"/>
    <m/>
    <n v="333894152"/>
  </r>
  <r>
    <x v="1"/>
    <x v="0"/>
    <x v="33"/>
    <x v="169"/>
    <s v="JCP"/>
    <s v="1633"/>
    <s v="GANTS "/>
    <n v="17400"/>
    <m/>
    <n v="333911552"/>
  </r>
  <r>
    <x v="1"/>
    <x v="0"/>
    <x v="33"/>
    <x v="170"/>
    <s v="JACH"/>
    <s v="221"/>
    <s v="CARTES D'EMBARQUEMENTS"/>
    <n v="64940"/>
    <m/>
    <n v="333976492"/>
  </r>
  <r>
    <x v="1"/>
    <x v="0"/>
    <x v="33"/>
    <x v="171"/>
    <s v="JCP"/>
    <s v="1643"/>
    <s v="EAU + DIVERSES FOURNITURES"/>
    <n v="14890"/>
    <m/>
    <n v="333991382"/>
  </r>
  <r>
    <x v="1"/>
    <x v="0"/>
    <x v="33"/>
    <x v="172"/>
    <s v="JCP"/>
    <s v="1683"/>
    <s v="EAU TANGUI+ JUS"/>
    <n v="13120"/>
    <m/>
    <n v="334004502"/>
  </r>
  <r>
    <x v="1"/>
    <x v="0"/>
    <x v="33"/>
    <x v="173"/>
    <s v="JCP"/>
    <s v="1689"/>
    <s v="CLASSEUR BUREAU"/>
    <n v="8000"/>
    <m/>
    <n v="334012502"/>
  </r>
  <r>
    <x v="1"/>
    <x v="0"/>
    <x v="33"/>
    <x v="173"/>
    <s v="JCP"/>
    <s v="1697"/>
    <s v="GANTS"/>
    <n v="35000"/>
    <m/>
    <n v="334047502"/>
  </r>
  <r>
    <x v="1"/>
    <x v="0"/>
    <x v="33"/>
    <x v="81"/>
    <s v="JCP"/>
    <s v="1704"/>
    <s v="CLE USB + CARTE "/>
    <n v="49900"/>
    <m/>
    <n v="334097402"/>
  </r>
  <r>
    <x v="1"/>
    <x v="0"/>
    <x v="33"/>
    <x v="81"/>
    <s v="JCP"/>
    <s v="1708"/>
    <s v="CLE USB"/>
    <n v="12000"/>
    <m/>
    <n v="334109402"/>
  </r>
  <r>
    <x v="1"/>
    <x v="0"/>
    <x v="33"/>
    <x v="84"/>
    <s v="JODSSG"/>
    <s v="108"/>
    <s v="GANTS"/>
    <n v="660000"/>
    <m/>
    <n v="334769402"/>
  </r>
  <r>
    <x v="1"/>
    <x v="0"/>
    <x v="33"/>
    <x v="174"/>
    <s v="JODSSG"/>
    <s v="34"/>
    <s v="ACH GANTS SSG"/>
    <n v="10500"/>
    <m/>
    <n v="334779902"/>
  </r>
  <r>
    <x v="1"/>
    <x v="0"/>
    <x v="33"/>
    <x v="174"/>
    <s v="JODSSG"/>
    <s v="35"/>
    <s v="ACH SCEAUX SSG"/>
    <n v="7000"/>
    <m/>
    <n v="334786902"/>
  </r>
  <r>
    <x v="1"/>
    <x v="0"/>
    <x v="33"/>
    <x v="174"/>
    <s v="JODSSG"/>
    <s v="35"/>
    <s v="ACH FER A REPASSER SSG"/>
    <n v="35000"/>
    <m/>
    <n v="334821902"/>
  </r>
  <r>
    <x v="1"/>
    <x v="0"/>
    <x v="33"/>
    <x v="174"/>
    <s v="JODSSG"/>
    <s v="35"/>
    <s v="ACH PILES SSG"/>
    <n v="4000"/>
    <m/>
    <n v="334825902"/>
  </r>
  <r>
    <x v="1"/>
    <x v="0"/>
    <x v="33"/>
    <x v="174"/>
    <s v="JODSSG"/>
    <s v="35"/>
    <s v="ACH GANTS SSG"/>
    <n v="12500"/>
    <m/>
    <n v="334838402"/>
  </r>
  <r>
    <x v="1"/>
    <x v="0"/>
    <x v="33"/>
    <x v="175"/>
    <s v="JCP"/>
    <s v="1764"/>
    <s v="GANTS LATEX"/>
    <n v="15000"/>
    <m/>
    <n v="334853402"/>
  </r>
  <r>
    <x v="1"/>
    <x v="0"/>
    <x v="33"/>
    <x v="176"/>
    <s v="JCP"/>
    <s v="1814"/>
    <s v="DISQUE DURE"/>
    <n v="35000"/>
    <m/>
    <n v="334888402"/>
  </r>
  <r>
    <x v="1"/>
    <x v="0"/>
    <x v="33"/>
    <x v="86"/>
    <s v="JCP"/>
    <s v="1831"/>
    <s v="GANTS LATEX"/>
    <n v="50000"/>
    <m/>
    <n v="334938402"/>
  </r>
  <r>
    <x v="1"/>
    <x v="0"/>
    <x v="33"/>
    <x v="87"/>
    <s v="JCP"/>
    <s v="1837"/>
    <s v="TANGUI"/>
    <n v="2000"/>
    <m/>
    <n v="334940402"/>
  </r>
  <r>
    <x v="1"/>
    <x v="0"/>
    <x v="33"/>
    <x v="87"/>
    <s v="JCP"/>
    <s v="1838"/>
    <s v="DISQUE DURE EXTERNE"/>
    <n v="79000"/>
    <m/>
    <n v="335019402"/>
  </r>
  <r>
    <x v="1"/>
    <x v="0"/>
    <x v="33"/>
    <x v="177"/>
    <s v="JCP"/>
    <s v="1845"/>
    <s v="TANGUI"/>
    <n v="4906"/>
    <m/>
    <n v="335024308"/>
  </r>
  <r>
    <x v="1"/>
    <x v="0"/>
    <x v="33"/>
    <x v="90"/>
    <s v="JCP"/>
    <s v="1863"/>
    <s v="GANTS LATEX"/>
    <n v="25000"/>
    <m/>
    <n v="335049308"/>
  </r>
  <r>
    <x v="1"/>
    <x v="0"/>
    <x v="33"/>
    <x v="178"/>
    <s v="JCP"/>
    <s v="1898"/>
    <s v="BOISSON"/>
    <n v="100000"/>
    <m/>
    <n v="335149308"/>
  </r>
  <r>
    <x v="1"/>
    <x v="0"/>
    <x v="33"/>
    <x v="179"/>
    <s v="JCP"/>
    <s v="1935"/>
    <s v="TANGUI"/>
    <n v="3270"/>
    <m/>
    <n v="335152578"/>
  </r>
  <r>
    <x v="1"/>
    <x v="0"/>
    <x v="33"/>
    <x v="179"/>
    <s v="JCP"/>
    <s v="1936"/>
    <s v="PILES"/>
    <n v="10293"/>
    <m/>
    <n v="335162871"/>
  </r>
  <r>
    <x v="1"/>
    <x v="0"/>
    <x v="33"/>
    <x v="179"/>
    <s v="JCP"/>
    <s v="1940"/>
    <s v="BOITIER+DISQUE DURE"/>
    <n v="150000"/>
    <m/>
    <n v="335312871"/>
  </r>
  <r>
    <x v="1"/>
    <x v="0"/>
    <x v="33"/>
    <x v="180"/>
    <s v="JCP"/>
    <s v="1942"/>
    <s v="ECRAN+ALIMENTATION LAPTOP"/>
    <n v="100000"/>
    <m/>
    <n v="335412871"/>
  </r>
  <r>
    <x v="1"/>
    <x v="0"/>
    <x v="33"/>
    <x v="180"/>
    <s v="JCP"/>
    <s v="1945"/>
    <s v="TANGUI"/>
    <n v="6541"/>
    <m/>
    <n v="335419412"/>
  </r>
  <r>
    <x v="1"/>
    <x v="0"/>
    <x v="33"/>
    <x v="180"/>
    <s v="JCP"/>
    <s v="1946"/>
    <s v="PILE+THE+CAFE"/>
    <n v="22122"/>
    <m/>
    <n v="335441534"/>
  </r>
  <r>
    <x v="1"/>
    <x v="0"/>
    <x v="33"/>
    <x v="181"/>
    <s v="JCP"/>
    <s v="1961"/>
    <s v="CUILLERE A CAFE"/>
    <n v="1500"/>
    <m/>
    <n v="335443034"/>
  </r>
  <r>
    <x v="1"/>
    <x v="0"/>
    <x v="33"/>
    <x v="181"/>
    <s v="JCP"/>
    <s v="1965"/>
    <s v="SERVIETTE"/>
    <n v="3500"/>
    <m/>
    <n v="335446534"/>
  </r>
  <r>
    <x v="1"/>
    <x v="0"/>
    <x v="33"/>
    <x v="182"/>
    <s v="JCP"/>
    <s v="1973"/>
    <s v="TANGUI"/>
    <n v="3900"/>
    <m/>
    <n v="335450434"/>
  </r>
  <r>
    <x v="1"/>
    <x v="0"/>
    <x v="33"/>
    <x v="183"/>
    <s v="JCP"/>
    <s v="1974"/>
    <s v="TANGUI"/>
    <n v="19136"/>
    <m/>
    <n v="335469570"/>
  </r>
  <r>
    <x v="1"/>
    <x v="0"/>
    <x v="33"/>
    <x v="184"/>
    <s v="JCP"/>
    <s v="2006"/>
    <s v="GANTS"/>
    <n v="26100"/>
    <m/>
    <n v="335495670"/>
  </r>
  <r>
    <x v="1"/>
    <x v="0"/>
    <x v="33"/>
    <x v="184"/>
    <s v="JCP"/>
    <s v="2006"/>
    <s v="PERFORATEUR"/>
    <n v="4109"/>
    <m/>
    <n v="335499779"/>
  </r>
  <r>
    <x v="1"/>
    <x v="0"/>
    <x v="33"/>
    <x v="185"/>
    <s v="JCP"/>
    <s v="2008"/>
    <s v="GANTS"/>
    <n v="20000"/>
    <m/>
    <n v="335519779"/>
  </r>
  <r>
    <x v="1"/>
    <x v="0"/>
    <x v="33"/>
    <x v="93"/>
    <s v="JCP"/>
    <s v="2019"/>
    <s v="MODEM INTERNET"/>
    <n v="99800"/>
    <m/>
    <n v="335619579"/>
  </r>
  <r>
    <x v="1"/>
    <x v="0"/>
    <x v="33"/>
    <x v="93"/>
    <s v="JCP"/>
    <s v="2020"/>
    <s v="TANGUI"/>
    <n v="4906"/>
    <m/>
    <n v="335624485"/>
  </r>
  <r>
    <x v="1"/>
    <x v="0"/>
    <x v="33"/>
    <x v="94"/>
    <s v="JODSSG"/>
    <s v="38"/>
    <s v="ACH GAZ SSG"/>
    <n v="6000"/>
    <m/>
    <n v="335630485"/>
  </r>
  <r>
    <x v="1"/>
    <x v="0"/>
    <x v="33"/>
    <x v="94"/>
    <s v="JODSSG"/>
    <s v="39"/>
    <s v="ACH GAZ SSG"/>
    <n v="5000"/>
    <m/>
    <n v="335635485"/>
  </r>
  <r>
    <x v="1"/>
    <x v="0"/>
    <x v="33"/>
    <x v="94"/>
    <s v="JODSSG"/>
    <s v="40"/>
    <s v="ACH RESERVOIR EAU +BALAI SSG"/>
    <n v="25000"/>
    <m/>
    <n v="335660485"/>
  </r>
  <r>
    <x v="1"/>
    <x v="0"/>
    <x v="33"/>
    <x v="94"/>
    <s v="JODSSG"/>
    <s v="41"/>
    <s v="ACH GANTS SSG"/>
    <n v="15000"/>
    <m/>
    <n v="335675485"/>
  </r>
  <r>
    <x v="1"/>
    <x v="0"/>
    <x v="33"/>
    <x v="94"/>
    <s v="JODSSG"/>
    <s v="42"/>
    <s v="ACH GANTS SSG"/>
    <n v="15000"/>
    <m/>
    <n v="335690485"/>
  </r>
  <r>
    <x v="1"/>
    <x v="0"/>
    <x v="33"/>
    <x v="94"/>
    <s v="JODSSG"/>
    <s v="44"/>
    <s v="ACH GAZ SSG"/>
    <n v="5000"/>
    <m/>
    <n v="335695485"/>
  </r>
  <r>
    <x v="1"/>
    <x v="0"/>
    <x v="33"/>
    <x v="94"/>
    <s v="JODSSG"/>
    <s v="47"/>
    <s v="ACH PAQUETS GANTS SSG"/>
    <n v="15200"/>
    <m/>
    <n v="335710685"/>
  </r>
  <r>
    <x v="1"/>
    <x v="0"/>
    <x v="33"/>
    <x v="94"/>
    <s v="JODSSG"/>
    <s v="48"/>
    <s v="ACH PAQUET FUSIBLE SSG"/>
    <n v="7000"/>
    <m/>
    <n v="335717685"/>
  </r>
  <r>
    <x v="1"/>
    <x v="0"/>
    <x v="33"/>
    <x v="186"/>
    <s v="JCP"/>
    <s v="2036"/>
    <s v="EAU+SERVIETTE"/>
    <n v="9500"/>
    <m/>
    <n v="335727185"/>
  </r>
  <r>
    <x v="1"/>
    <x v="0"/>
    <x v="33"/>
    <x v="186"/>
    <s v="JCP"/>
    <s v="2038"/>
    <s v="GANTS"/>
    <n v="43928"/>
    <m/>
    <n v="335771113"/>
  </r>
  <r>
    <x v="1"/>
    <x v="0"/>
    <x v="33"/>
    <x v="95"/>
    <s v="JCP"/>
    <s v="2046"/>
    <s v="DEPLOIEMENT WINDOWS2003"/>
    <n v="180000"/>
    <m/>
    <n v="335951113"/>
  </r>
  <r>
    <x v="1"/>
    <x v="0"/>
    <x v="33"/>
    <x v="95"/>
    <s v="JCP"/>
    <s v="2057"/>
    <s v="PERFORATEUR"/>
    <n v="7690"/>
    <m/>
    <n v="335958803"/>
  </r>
  <r>
    <x v="1"/>
    <x v="0"/>
    <x v="33"/>
    <x v="96"/>
    <s v="JCP"/>
    <s v="2070"/>
    <s v="GANTS"/>
    <n v="16798"/>
    <m/>
    <n v="335975601"/>
  </r>
  <r>
    <x v="1"/>
    <x v="0"/>
    <x v="33"/>
    <x v="187"/>
    <s v="JCP"/>
    <s v="2075"/>
    <s v="FAST FOOD"/>
    <n v="3000"/>
    <m/>
    <n v="335978601"/>
  </r>
  <r>
    <x v="1"/>
    <x v="0"/>
    <x v="33"/>
    <x v="188"/>
    <s v="JCP"/>
    <s v="2097"/>
    <s v="GANTS"/>
    <n v="20000"/>
    <m/>
    <n v="335998601"/>
  </r>
  <r>
    <x v="1"/>
    <x v="0"/>
    <x v="33"/>
    <x v="98"/>
    <s v="JACH"/>
    <s v="333"/>
    <s v="FACT PRINTAVIA N° 0024455"/>
    <n v="36209"/>
    <m/>
    <n v="336034810"/>
  </r>
  <r>
    <x v="1"/>
    <x v="0"/>
    <x v="33"/>
    <x v="99"/>
    <s v="JCP"/>
    <s v="2108"/>
    <s v="TANGUI"/>
    <n v="5850"/>
    <m/>
    <n v="336040660"/>
  </r>
  <r>
    <x v="1"/>
    <x v="0"/>
    <x v="33"/>
    <x v="189"/>
    <s v="JCP"/>
    <s v="2124"/>
    <s v="TANGUI"/>
    <n v="3900"/>
    <m/>
    <n v="336044560"/>
  </r>
  <r>
    <x v="1"/>
    <x v="0"/>
    <x v="33"/>
    <x v="190"/>
    <s v="JCP"/>
    <s v="2143"/>
    <s v="INSTALLATION +MODEM INTERNET"/>
    <n v="213500"/>
    <m/>
    <n v="336258060"/>
  </r>
  <r>
    <x v="1"/>
    <x v="0"/>
    <x v="33"/>
    <x v="191"/>
    <s v="JCP"/>
    <s v="2146"/>
    <s v="TANGUI"/>
    <n v="5850"/>
    <m/>
    <n v="336263910"/>
  </r>
  <r>
    <x v="1"/>
    <x v="0"/>
    <x v="33"/>
    <x v="101"/>
    <s v="JCP"/>
    <s v="2165"/>
    <s v="CONFECTION TABLE"/>
    <n v="125000"/>
    <m/>
    <n v="336388910"/>
  </r>
  <r>
    <x v="1"/>
    <x v="0"/>
    <x v="33"/>
    <x v="192"/>
    <s v="JCP"/>
    <s v="2174"/>
    <s v="TANGUI+POCHETTE+DEODORISANT"/>
    <n v="18675"/>
    <m/>
    <n v="336407585"/>
  </r>
  <r>
    <x v="1"/>
    <x v="0"/>
    <x v="33"/>
    <x v="102"/>
    <s v="JODSSG"/>
    <s v="109"/>
    <s v="GANTS"/>
    <n v="165000"/>
    <m/>
    <n v="336572585"/>
  </r>
  <r>
    <x v="1"/>
    <x v="0"/>
    <x v="33"/>
    <x v="102"/>
    <s v="JCP"/>
    <s v="2185"/>
    <s v="EAU TANGUI"/>
    <n v="3900"/>
    <m/>
    <n v="336576485"/>
  </r>
  <r>
    <x v="1"/>
    <x v="0"/>
    <x v="33"/>
    <x v="103"/>
    <s v="JOD"/>
    <s v="342"/>
    <s v="ACH AVG"/>
    <n v="114208"/>
    <m/>
    <n v="336690693"/>
  </r>
  <r>
    <x v="1"/>
    <x v="0"/>
    <x v="33"/>
    <x v="103"/>
    <s v="JOD"/>
    <s v="342"/>
    <s v="ACH CLE INTERNET"/>
    <n v="135000"/>
    <m/>
    <n v="336825693"/>
  </r>
  <r>
    <x v="1"/>
    <x v="0"/>
    <x v="33"/>
    <x v="103"/>
    <s v="JOD"/>
    <s v="342"/>
    <s v="ACH TEL"/>
    <n v="15000"/>
    <m/>
    <n v="336840693"/>
  </r>
  <r>
    <x v="1"/>
    <x v="0"/>
    <x v="33"/>
    <x v="103"/>
    <s v="JOD"/>
    <s v="342"/>
    <s v="ACH GANTS"/>
    <n v="9000"/>
    <m/>
    <n v="336849693"/>
  </r>
  <r>
    <x v="1"/>
    <x v="0"/>
    <x v="33"/>
    <x v="103"/>
    <s v="JOD"/>
    <s v="347"/>
    <s v="ACH PILES"/>
    <n v="3000"/>
    <m/>
    <n v="336852693"/>
  </r>
  <r>
    <x v="1"/>
    <x v="0"/>
    <x v="33"/>
    <x v="103"/>
    <s v="JOD"/>
    <s v="349"/>
    <s v="ACH ECRAN "/>
    <n v="150000"/>
    <m/>
    <n v="337002693"/>
  </r>
  <r>
    <x v="1"/>
    <x v="0"/>
    <x v="33"/>
    <x v="193"/>
    <s v="JCP"/>
    <s v="2213"/>
    <s v="GANTS"/>
    <n v="87000"/>
    <m/>
    <n v="337089693"/>
  </r>
  <r>
    <x v="1"/>
    <x v="0"/>
    <x v="33"/>
    <x v="104"/>
    <s v="JCP"/>
    <s v="2218"/>
    <s v="EAU TANGUI"/>
    <n v="5750"/>
    <m/>
    <n v="337095443"/>
  </r>
  <r>
    <x v="1"/>
    <x v="0"/>
    <x v="33"/>
    <x v="194"/>
    <s v="JCP"/>
    <s v="2241"/>
    <s v="EAU TANGUI"/>
    <n v="5850"/>
    <m/>
    <n v="337101293"/>
  </r>
  <r>
    <x v="1"/>
    <x v="0"/>
    <x v="33"/>
    <x v="195"/>
    <s v="JCP"/>
    <s v="2265"/>
    <s v="UNITE CENTRALE DELL"/>
    <n v="90000"/>
    <m/>
    <n v="337191293"/>
  </r>
  <r>
    <x v="1"/>
    <x v="0"/>
    <x v="33"/>
    <x v="196"/>
    <s v="JCP"/>
    <s v="2275"/>
    <s v="DECODEUR"/>
    <n v="50000"/>
    <m/>
    <n v="337241293"/>
  </r>
  <r>
    <x v="1"/>
    <x v="0"/>
    <x v="33"/>
    <x v="106"/>
    <s v="JCP"/>
    <s v="2308"/>
    <s v="EAU TANGUI"/>
    <n v="3900"/>
    <m/>
    <n v="337245193"/>
  </r>
  <r>
    <x v="1"/>
    <x v="0"/>
    <x v="33"/>
    <x v="197"/>
    <s v="JCP"/>
    <s v="2318"/>
    <s v="CHARGEUR LENOVO"/>
    <n v="25000"/>
    <m/>
    <n v="337270193"/>
  </r>
  <r>
    <x v="1"/>
    <x v="0"/>
    <x v="33"/>
    <x v="198"/>
    <s v="JCP"/>
    <s v="2331"/>
    <s v="EAU TANGUI"/>
    <n v="5850"/>
    <m/>
    <n v="337276043"/>
  </r>
  <r>
    <x v="1"/>
    <x v="0"/>
    <x v="33"/>
    <x v="199"/>
    <s v="JCP"/>
    <s v="2340"/>
    <s v="EAU TANGUI"/>
    <n v="5850"/>
    <m/>
    <n v="337281893"/>
  </r>
  <r>
    <x v="1"/>
    <x v="0"/>
    <x v="33"/>
    <x v="200"/>
    <s v="JCP"/>
    <s v="2361"/>
    <s v="EAU TANGUI"/>
    <n v="5850"/>
    <m/>
    <n v="337287743"/>
  </r>
  <r>
    <x v="1"/>
    <x v="0"/>
    <x v="33"/>
    <x v="111"/>
    <s v="JOD"/>
    <s v="391"/>
    <s v="ACH TEL PORTABLE"/>
    <n v="65000"/>
    <m/>
    <n v="337352743"/>
  </r>
  <r>
    <x v="1"/>
    <x v="0"/>
    <x v="33"/>
    <x v="112"/>
    <s v="JODSSG"/>
    <s v="52"/>
    <s v="ACH PAQUETS DE GANTS SSG"/>
    <n v="19000"/>
    <m/>
    <n v="337371743"/>
  </r>
  <r>
    <x v="1"/>
    <x v="0"/>
    <x v="33"/>
    <x v="112"/>
    <s v="JODSSG"/>
    <s v="54"/>
    <s v="ACH PAQUETS GANTS SSG"/>
    <n v="22000"/>
    <m/>
    <n v="337393743"/>
  </r>
  <r>
    <x v="1"/>
    <x v="0"/>
    <x v="33"/>
    <x v="112"/>
    <s v="JODSSG"/>
    <s v="55"/>
    <s v="ACH 02 TABLES BUREAU"/>
    <n v="80000"/>
    <m/>
    <n v="337473743"/>
  </r>
  <r>
    <x v="1"/>
    <x v="0"/>
    <x v="33"/>
    <x v="112"/>
    <s v="JODSSG"/>
    <s v="56"/>
    <s v="ACH BONBONNE GAZ SSG"/>
    <n v="5000"/>
    <m/>
    <n v="337478743"/>
  </r>
  <r>
    <x v="1"/>
    <x v="0"/>
    <x v="33"/>
    <x v="112"/>
    <s v="JCP"/>
    <s v="2372"/>
    <s v="EAU TANGUI"/>
    <n v="3900"/>
    <m/>
    <n v="337482643"/>
  </r>
  <r>
    <x v="1"/>
    <x v="0"/>
    <x v="33"/>
    <x v="201"/>
    <s v="JCP"/>
    <s v="2392"/>
    <s v="EAU TANGUI"/>
    <n v="7800"/>
    <m/>
    <n v="337490443"/>
  </r>
  <r>
    <x v="1"/>
    <x v="0"/>
    <x v="33"/>
    <x v="202"/>
    <s v="JODSSG"/>
    <s v="58"/>
    <s v="ACH GAZ SSG"/>
    <n v="5000"/>
    <m/>
    <n v="337495443"/>
  </r>
  <r>
    <x v="1"/>
    <x v="0"/>
    <x v="33"/>
    <x v="116"/>
    <s v="JCP"/>
    <s v="2416"/>
    <s v="EAU TANGUI"/>
    <n v="3900"/>
    <m/>
    <n v="337499343"/>
  </r>
  <r>
    <x v="1"/>
    <x v="0"/>
    <x v="33"/>
    <x v="116"/>
    <s v="JCP"/>
    <s v="2427"/>
    <s v="CLE INTERNET"/>
    <n v="29900"/>
    <m/>
    <n v="337529243"/>
  </r>
  <r>
    <x v="1"/>
    <x v="0"/>
    <x v="33"/>
    <x v="119"/>
    <s v="JCP"/>
    <s v="2447"/>
    <s v="EAU TANGUI"/>
    <n v="7800"/>
    <m/>
    <n v="337537043"/>
  </r>
  <r>
    <x v="1"/>
    <x v="0"/>
    <x v="33"/>
    <x v="119"/>
    <s v="JCP"/>
    <s v="2449"/>
    <s v="EAU DE JAVEL + CAFE + PAX"/>
    <n v="7300"/>
    <m/>
    <n v="337544343"/>
  </r>
  <r>
    <x v="1"/>
    <x v="0"/>
    <x v="33"/>
    <x v="203"/>
    <s v="JODSSG"/>
    <s v="59"/>
    <s v="ACH LIT SSG"/>
    <n v="120000"/>
    <m/>
    <n v="337664343"/>
  </r>
  <r>
    <x v="1"/>
    <x v="0"/>
    <x v="33"/>
    <x v="203"/>
    <s v="JCP"/>
    <s v="2457"/>
    <s v="POSTE TELEPHONE"/>
    <n v="25000"/>
    <m/>
    <n v="337689343"/>
  </r>
  <r>
    <x v="1"/>
    <x v="0"/>
    <x v="33"/>
    <x v="204"/>
    <s v="JCP"/>
    <s v="2476"/>
    <s v="EAU TANGUI"/>
    <n v="5850"/>
    <m/>
    <n v="337695193"/>
  </r>
  <r>
    <x v="1"/>
    <x v="0"/>
    <x v="33"/>
    <x v="121"/>
    <s v="JCP"/>
    <s v="2492"/>
    <s v="UNITE CENTRALE"/>
    <n v="90000"/>
    <m/>
    <n v="337785193"/>
  </r>
  <r>
    <x v="1"/>
    <x v="0"/>
    <x v="33"/>
    <x v="124"/>
    <s v="JODSSG"/>
    <s v="104"/>
    <s v="GANTS SSG"/>
    <n v="8800"/>
    <m/>
    <n v="337793993"/>
  </r>
  <r>
    <x v="1"/>
    <x v="0"/>
    <x v="33"/>
    <x v="124"/>
    <s v="JCP"/>
    <s v="2518"/>
    <s v="EAU TANGUI + SERVIETTE"/>
    <n v="11950"/>
    <m/>
    <n v="337805943"/>
  </r>
  <r>
    <x v="1"/>
    <x v="0"/>
    <x v="33"/>
    <x v="205"/>
    <s v="JACH"/>
    <s v="334"/>
    <s v="FACT  PRINTAVIA N° 0025242"/>
    <n v="181044"/>
    <m/>
    <n v="337986987"/>
  </r>
  <r>
    <x v="1"/>
    <x v="0"/>
    <x v="33"/>
    <x v="206"/>
    <s v="JCP"/>
    <s v="2539"/>
    <s v="CONSOMMABLES INFORMATIQUES"/>
    <n v="150000"/>
    <m/>
    <n v="338136987"/>
  </r>
  <r>
    <x v="1"/>
    <x v="0"/>
    <x v="33"/>
    <x v="126"/>
    <s v="JOD"/>
    <s v="425"/>
    <s v="ACH GANTS"/>
    <n v="9900"/>
    <m/>
    <n v="338146887"/>
  </r>
  <r>
    <x v="1"/>
    <x v="0"/>
    <x v="34"/>
    <x v="19"/>
    <s v="JCP"/>
    <s v="140"/>
    <s v="ACH ROBINET..."/>
    <n v="20000"/>
    <m/>
    <n v="338166887"/>
  </r>
  <r>
    <x v="1"/>
    <x v="0"/>
    <x v="34"/>
    <x v="207"/>
    <s v="JCP"/>
    <s v="154"/>
    <s v="ACH LAMPE"/>
    <n v="2000"/>
    <m/>
    <n v="338168887"/>
  </r>
  <r>
    <x v="1"/>
    <x v="0"/>
    <x v="34"/>
    <x v="208"/>
    <s v="JOD"/>
    <s v="31"/>
    <s v="ACH ROULEAUX..."/>
    <n v="70700"/>
    <m/>
    <n v="338239587"/>
  </r>
  <r>
    <x v="1"/>
    <x v="0"/>
    <x v="34"/>
    <x v="208"/>
    <s v="JCP"/>
    <s v="169"/>
    <s v="ACH REGLETTE"/>
    <n v="1000"/>
    <m/>
    <n v="338240587"/>
  </r>
  <r>
    <x v="1"/>
    <x v="0"/>
    <x v="34"/>
    <x v="27"/>
    <s v="JCP"/>
    <s v="407"/>
    <s v="ACHAT CORDON/LAPTOB"/>
    <n v="5000"/>
    <m/>
    <n v="338245587"/>
  </r>
  <r>
    <x v="1"/>
    <x v="0"/>
    <x v="34"/>
    <x v="38"/>
    <s v="JODSSG"/>
    <s v="13"/>
    <s v="ACHAT AMPOULE+SERRURE SSG"/>
    <n v="26000"/>
    <m/>
    <n v="338271587"/>
  </r>
  <r>
    <x v="1"/>
    <x v="0"/>
    <x v="34"/>
    <x v="38"/>
    <s v="JCP"/>
    <s v="576"/>
    <s v="ACHAT ROUTEUR"/>
    <n v="21000"/>
    <m/>
    <n v="338292587"/>
  </r>
  <r>
    <x v="1"/>
    <x v="0"/>
    <x v="34"/>
    <x v="45"/>
    <s v="JCP"/>
    <s v="695"/>
    <s v="ACHAT CORDON + FICHES"/>
    <n v="7500"/>
    <m/>
    <n v="338300087"/>
  </r>
  <r>
    <x v="1"/>
    <x v="0"/>
    <x v="34"/>
    <x v="61"/>
    <s v="JACH"/>
    <s v="123"/>
    <s v="FACT N° 69931"/>
    <n v="87000"/>
    <m/>
    <n v="338387087"/>
  </r>
  <r>
    <x v="1"/>
    <x v="0"/>
    <x v="34"/>
    <x v="69"/>
    <s v="JCP"/>
    <s v="1366"/>
    <s v="GANTS"/>
    <n v="41996"/>
    <m/>
    <n v="338429083"/>
  </r>
  <r>
    <x v="1"/>
    <x v="0"/>
    <x v="34"/>
    <x v="163"/>
    <s v="JCP"/>
    <s v="1336"/>
    <s v="ACHAT FICHE TELEPHONNE "/>
    <n v="3000"/>
    <m/>
    <n v="338432083"/>
  </r>
  <r>
    <x v="1"/>
    <x v="0"/>
    <x v="34"/>
    <x v="209"/>
    <s v="JCP"/>
    <s v="1416"/>
    <s v="ACHAT DISJONCTEUR"/>
    <n v="114500"/>
    <m/>
    <n v="338546583"/>
  </r>
  <r>
    <x v="1"/>
    <x v="0"/>
    <x v="34"/>
    <x v="209"/>
    <s v="JCP"/>
    <s v="1418"/>
    <s v="ACHAT STEAKER"/>
    <n v="3000"/>
    <m/>
    <n v="338549583"/>
  </r>
  <r>
    <x v="1"/>
    <x v="0"/>
    <x v="34"/>
    <x v="74"/>
    <s v="JCP"/>
    <s v="1427"/>
    <s v="GANTS"/>
    <n v="50000"/>
    <m/>
    <n v="338599583"/>
  </r>
  <r>
    <x v="1"/>
    <x v="0"/>
    <x v="34"/>
    <x v="74"/>
    <s v="JCP"/>
    <s v="1428"/>
    <s v="BATTERIE"/>
    <n v="5500"/>
    <m/>
    <n v="338605083"/>
  </r>
  <r>
    <x v="1"/>
    <x v="0"/>
    <x v="34"/>
    <x v="210"/>
    <s v="JCP"/>
    <s v="1465"/>
    <s v="GANTS + PILES"/>
    <n v="66130"/>
    <m/>
    <n v="338671213"/>
  </r>
  <r>
    <x v="1"/>
    <x v="0"/>
    <x v="34"/>
    <x v="79"/>
    <s v="JCP"/>
    <s v="1542"/>
    <s v="ALIMENTATION LAPTOP"/>
    <n v="45000"/>
    <m/>
    <n v="338716213"/>
  </r>
  <r>
    <x v="1"/>
    <x v="0"/>
    <x v="34"/>
    <x v="211"/>
    <s v="JCP"/>
    <s v="1554"/>
    <s v="NECESSAIRES VEHICULE"/>
    <n v="20000"/>
    <m/>
    <n v="338736213"/>
  </r>
  <r>
    <x v="1"/>
    <x v="0"/>
    <x v="34"/>
    <x v="165"/>
    <s v="JCP"/>
    <s v="1578"/>
    <s v="SALOPETTE"/>
    <n v="10000"/>
    <m/>
    <n v="338746213"/>
  </r>
  <r>
    <x v="1"/>
    <x v="0"/>
    <x v="34"/>
    <x v="166"/>
    <s v="JCP"/>
    <s v="1588"/>
    <s v="FICHE LAPTOP"/>
    <n v="105000"/>
    <m/>
    <n v="338851213"/>
  </r>
  <r>
    <x v="1"/>
    <x v="0"/>
    <x v="34"/>
    <x v="212"/>
    <s v="JCP"/>
    <s v="1622"/>
    <s v="TORCHE+PILES+EMPOULES"/>
    <n v="23500"/>
    <m/>
    <n v="338874713"/>
  </r>
  <r>
    <x v="1"/>
    <x v="0"/>
    <x v="34"/>
    <x v="175"/>
    <s v="JCP"/>
    <s v="1768"/>
    <s v="POCHETTE"/>
    <n v="3000"/>
    <m/>
    <n v="338877713"/>
  </r>
  <r>
    <x v="1"/>
    <x v="0"/>
    <x v="34"/>
    <x v="177"/>
    <s v="JCP"/>
    <s v="1848"/>
    <s v="AMPOULES ET SERVIETTES"/>
    <n v="15750"/>
    <m/>
    <n v="338893463"/>
  </r>
  <r>
    <x v="1"/>
    <x v="0"/>
    <x v="34"/>
    <x v="213"/>
    <s v="JCP"/>
    <s v="1913"/>
    <s v="RALLONGE"/>
    <n v="25000"/>
    <m/>
    <n v="338918463"/>
  </r>
  <r>
    <x v="1"/>
    <x v="0"/>
    <x v="34"/>
    <x v="181"/>
    <s v="JCP"/>
    <s v="1957"/>
    <s v="ROBINET+MECANISME"/>
    <n v="7500"/>
    <m/>
    <n v="338925963"/>
  </r>
  <r>
    <x v="1"/>
    <x v="0"/>
    <x v="34"/>
    <x v="94"/>
    <s v="JODSSG"/>
    <s v="38"/>
    <s v="ACH REGULATEUR TENS°+AMPOULES SSG"/>
    <n v="80000"/>
    <m/>
    <n v="339005963"/>
  </r>
  <r>
    <x v="1"/>
    <x v="0"/>
    <x v="34"/>
    <x v="191"/>
    <s v="JCP"/>
    <s v="2148"/>
    <s v="CHARGEUR LAPTOP"/>
    <n v="25000"/>
    <m/>
    <n v="339030963"/>
  </r>
  <r>
    <x v="1"/>
    <x v="0"/>
    <x v="34"/>
    <x v="103"/>
    <s v="JOD"/>
    <s v="349"/>
    <s v="ACH ADAPTATEURS"/>
    <n v="41000"/>
    <m/>
    <n v="339071963"/>
  </r>
  <r>
    <x v="1"/>
    <x v="0"/>
    <x v="34"/>
    <x v="103"/>
    <s v="JCP"/>
    <s v="2201"/>
    <s v="AMPOULE"/>
    <n v="14400"/>
    <m/>
    <n v="339086363"/>
  </r>
  <r>
    <x v="1"/>
    <x v="0"/>
    <x v="34"/>
    <x v="104"/>
    <s v="JCP"/>
    <s v="2218"/>
    <s v="MECANISME"/>
    <n v="5800"/>
    <m/>
    <n v="339092163"/>
  </r>
  <r>
    <x v="1"/>
    <x v="0"/>
    <x v="34"/>
    <x v="196"/>
    <s v="JCP"/>
    <s v="2274"/>
    <s v="MATERIEL POUR TRAVAUX"/>
    <n v="12000"/>
    <m/>
    <n v="339104163"/>
  </r>
  <r>
    <x v="1"/>
    <x v="0"/>
    <x v="34"/>
    <x v="196"/>
    <s v="JCP"/>
    <s v="2277"/>
    <s v="PILES"/>
    <n v="16450"/>
    <m/>
    <n v="339120613"/>
  </r>
  <r>
    <x v="1"/>
    <x v="0"/>
    <x v="34"/>
    <x v="214"/>
    <s v="JCP"/>
    <s v="2283"/>
    <s v="PILES"/>
    <n v="13630"/>
    <m/>
    <n v="339134243"/>
  </r>
  <r>
    <x v="1"/>
    <x v="0"/>
    <x v="34"/>
    <x v="107"/>
    <s v="JCP"/>
    <s v="2312"/>
    <s v="PILES"/>
    <n v="12350"/>
    <m/>
    <n v="339146593"/>
  </r>
  <r>
    <x v="1"/>
    <x v="0"/>
    <x v="34"/>
    <x v="198"/>
    <s v="JCP"/>
    <s v="2330"/>
    <s v="GANTS LATEX"/>
    <n v="50000"/>
    <m/>
    <n v="339196593"/>
  </r>
  <r>
    <x v="1"/>
    <x v="0"/>
    <x v="34"/>
    <x v="112"/>
    <s v="JCP"/>
    <s v="2376"/>
    <s v="CISEAUX + CADENAS"/>
    <n v="3630"/>
    <m/>
    <n v="339200223"/>
  </r>
  <r>
    <x v="1"/>
    <x v="0"/>
    <x v="34"/>
    <x v="112"/>
    <s v="JCP"/>
    <s v="2377"/>
    <s v="FACT N° 171"/>
    <n v="6600"/>
    <m/>
    <n v="339206823"/>
  </r>
  <r>
    <x v="1"/>
    <x v="0"/>
    <x v="34"/>
    <x v="113"/>
    <s v="JCP"/>
    <s v="2383"/>
    <s v="FACT N° 171"/>
    <n v="10000"/>
    <m/>
    <n v="339216823"/>
  </r>
  <r>
    <x v="1"/>
    <x v="0"/>
    <x v="34"/>
    <x v="201"/>
    <s v="JCP"/>
    <s v="2390"/>
    <s v="FACT N° 13509"/>
    <n v="3500"/>
    <m/>
    <n v="339220323"/>
  </r>
  <r>
    <x v="1"/>
    <x v="0"/>
    <x v="34"/>
    <x v="201"/>
    <s v="JCP"/>
    <s v="2391"/>
    <s v=" FACT N° 11136"/>
    <n v="10000"/>
    <m/>
    <n v="339230323"/>
  </r>
  <r>
    <x v="1"/>
    <x v="0"/>
    <x v="34"/>
    <x v="202"/>
    <s v="JCP"/>
    <s v="2406"/>
    <s v="FACT N° 178"/>
    <n v="10000"/>
    <m/>
    <n v="339240323"/>
  </r>
  <r>
    <x v="1"/>
    <x v="0"/>
    <x v="34"/>
    <x v="202"/>
    <s v="JCP"/>
    <s v="2408"/>
    <s v="SCOTCH + PRODUIT DE TABLE"/>
    <n v="4515"/>
    <m/>
    <n v="339244838"/>
  </r>
  <r>
    <x v="1"/>
    <x v="0"/>
    <x v="34"/>
    <x v="203"/>
    <s v="JCP"/>
    <s v="2454"/>
    <s v="GANTS"/>
    <n v="50000"/>
    <m/>
    <n v="339294838"/>
  </r>
  <r>
    <x v="1"/>
    <x v="0"/>
    <x v="34"/>
    <x v="204"/>
    <s v="JCP"/>
    <s v="2477"/>
    <s v="EXTINCTEUR + AMPOULE"/>
    <n v="5000"/>
    <m/>
    <n v="339299838"/>
  </r>
  <r>
    <x v="1"/>
    <x v="0"/>
    <x v="34"/>
    <x v="124"/>
    <s v="JODSSG"/>
    <s v="104"/>
    <s v="FRAIS RETE DU LIE"/>
    <n v="30000"/>
    <m/>
    <n v="339329838"/>
  </r>
  <r>
    <x v="1"/>
    <x v="0"/>
    <x v="34"/>
    <x v="124"/>
    <s v="JODSSG"/>
    <s v="104"/>
    <s v="DRAPS SUPERVISEUR"/>
    <n v="45000"/>
    <m/>
    <n v="339374838"/>
  </r>
  <r>
    <x v="1"/>
    <x v="0"/>
    <x v="34"/>
    <x v="206"/>
    <s v="JCP"/>
    <s v="2546"/>
    <s v="FICHE POUR CHARGEUR"/>
    <n v="5000"/>
    <m/>
    <n v="339379838"/>
  </r>
  <r>
    <x v="1"/>
    <x v="0"/>
    <x v="35"/>
    <x v="128"/>
    <s v="JCP"/>
    <s v="15"/>
    <s v="AVANCE FACT REPARAT° SPLIT"/>
    <n v="50000"/>
    <m/>
    <n v="339429838"/>
  </r>
  <r>
    <x v="1"/>
    <x v="0"/>
    <x v="35"/>
    <x v="215"/>
    <s v="JCP"/>
    <s v="25"/>
    <s v="RGLT SOLDE FACT REPARAT° SPLIT"/>
    <n v="10000"/>
    <m/>
    <n v="339439838"/>
  </r>
  <r>
    <x v="1"/>
    <x v="0"/>
    <x v="35"/>
    <x v="216"/>
    <s v="JODSSG"/>
    <s v="1"/>
    <s v="RGLT DEPANNAGE VEHICULE SSG"/>
    <n v="250000"/>
    <m/>
    <n v="339689838"/>
  </r>
  <r>
    <x v="1"/>
    <x v="0"/>
    <x v="35"/>
    <x v="217"/>
    <s v="JCP"/>
    <s v="57"/>
    <s v="ACH BATTERIE FUSIBLE"/>
    <n v="56000"/>
    <m/>
    <n v="339745838"/>
  </r>
  <r>
    <x v="1"/>
    <x v="0"/>
    <x v="35"/>
    <x v="18"/>
    <s v="JCP"/>
    <s v="129"/>
    <s v="RGLT REPARAT° SPLIT"/>
    <n v="17000"/>
    <m/>
    <n v="339762838"/>
  </r>
  <r>
    <x v="1"/>
    <x v="0"/>
    <x v="35"/>
    <x v="218"/>
    <s v="JCP"/>
    <s v="193"/>
    <s v="RGLT REPARAT° SPLIT AEROPORT"/>
    <n v="105000"/>
    <m/>
    <n v="339867838"/>
  </r>
  <r>
    <x v="1"/>
    <x v="0"/>
    <x v="35"/>
    <x v="219"/>
    <s v="JCP"/>
    <s v="210"/>
    <s v="RGLT REPARAT° VOITURE"/>
    <n v="50000"/>
    <m/>
    <n v="339917838"/>
  </r>
  <r>
    <x v="1"/>
    <x v="0"/>
    <x v="35"/>
    <x v="220"/>
    <s v="JCP"/>
    <s v="290"/>
    <s v="RGLT VIDANGE"/>
    <n v="30000"/>
    <m/>
    <n v="339947838"/>
  </r>
  <r>
    <x v="1"/>
    <x v="0"/>
    <x v="35"/>
    <x v="221"/>
    <s v="JCP"/>
    <s v="296"/>
    <s v="FRAIS REPARAT° IMPRIMANTE"/>
    <n v="13000"/>
    <m/>
    <n v="339960838"/>
  </r>
  <r>
    <x v="1"/>
    <x v="0"/>
    <x v="35"/>
    <x v="222"/>
    <s v="JCP"/>
    <s v="305"/>
    <s v="RGLT REPARAT° IMPRIMANTE"/>
    <n v="25962"/>
    <m/>
    <n v="339986800"/>
  </r>
  <r>
    <x v="1"/>
    <x v="0"/>
    <x v="35"/>
    <x v="222"/>
    <s v="JCP"/>
    <s v="306"/>
    <s v="RGLT REFECT° 03 CHAISES"/>
    <n v="66200"/>
    <m/>
    <n v="340053000"/>
  </r>
  <r>
    <x v="1"/>
    <x v="0"/>
    <x v="35"/>
    <x v="26"/>
    <s v="JOD"/>
    <s v="60"/>
    <s v="RGLT REPARAT° TABLES"/>
    <n v="67000"/>
    <m/>
    <n v="340120000"/>
  </r>
  <r>
    <x v="1"/>
    <x v="0"/>
    <x v="35"/>
    <x v="223"/>
    <s v="JCP"/>
    <s v="331"/>
    <s v="ACHAT HUILE MOTEUR"/>
    <n v="2000"/>
    <m/>
    <n v="340122000"/>
  </r>
  <r>
    <x v="1"/>
    <x v="0"/>
    <x v="35"/>
    <x v="223"/>
    <s v="JCP"/>
    <s v="338"/>
    <s v="DEPANNAGE TELEPHONE"/>
    <n v="30000"/>
    <m/>
    <n v="340152000"/>
  </r>
  <r>
    <x v="1"/>
    <x v="0"/>
    <x v="35"/>
    <x v="134"/>
    <s v="JCP"/>
    <s v="378"/>
    <s v="FRAIS DE LAVAGE VEHICULE"/>
    <n v="5000"/>
    <m/>
    <n v="340157000"/>
  </r>
  <r>
    <x v="1"/>
    <x v="0"/>
    <x v="35"/>
    <x v="135"/>
    <s v="JCP"/>
    <s v="393"/>
    <s v="ACHAT CORDON LIGNE"/>
    <n v="8000"/>
    <m/>
    <n v="340165000"/>
  </r>
  <r>
    <x v="1"/>
    <x v="0"/>
    <x v="35"/>
    <x v="224"/>
    <s v="JCP"/>
    <s v="481"/>
    <s v="ACHAT DE POIGNET ET HUILE DE MOTEUR"/>
    <n v="17400"/>
    <m/>
    <n v="340182400"/>
  </r>
  <r>
    <x v="1"/>
    <x v="0"/>
    <x v="35"/>
    <x v="136"/>
    <s v="JCP"/>
    <s v="502"/>
    <s v="FRAIS REPARATION PERFORATEUR"/>
    <n v="9000"/>
    <m/>
    <n v="340191400"/>
  </r>
  <r>
    <x v="1"/>
    <x v="0"/>
    <x v="35"/>
    <x v="138"/>
    <s v="JOD"/>
    <s v="99"/>
    <s v="RGLT REPARAT° PORTE ATO"/>
    <n v="20000"/>
    <m/>
    <n v="340211400"/>
  </r>
  <r>
    <x v="1"/>
    <x v="0"/>
    <x v="35"/>
    <x v="40"/>
    <s v="JCP"/>
    <s v="597"/>
    <s v="REPARATION VEHICULE FACT 06/11 GARA"/>
    <n v="75000"/>
    <m/>
    <n v="340286400"/>
  </r>
  <r>
    <x v="1"/>
    <x v="0"/>
    <x v="35"/>
    <x v="139"/>
    <s v="JCP"/>
    <s v="639"/>
    <s v="REGLT ENTRETIEN VEHICULE"/>
    <n v="7000"/>
    <m/>
    <n v="340293400"/>
  </r>
  <r>
    <x v="1"/>
    <x v="0"/>
    <x v="35"/>
    <x v="225"/>
    <s v="JCP"/>
    <s v="817"/>
    <s v="REPARATION PHOTOCOPIEUSE"/>
    <n v="60000"/>
    <m/>
    <n v="340353400"/>
  </r>
  <r>
    <x v="1"/>
    <x v="0"/>
    <x v="35"/>
    <x v="50"/>
    <s v="JCP"/>
    <s v="826"/>
    <s v="ACHAT PIECE VEHICULE"/>
    <n v="6000"/>
    <m/>
    <n v="340359400"/>
  </r>
  <r>
    <x v="1"/>
    <x v="0"/>
    <x v="35"/>
    <x v="144"/>
    <s v="JCP"/>
    <s v="1038"/>
    <s v="VIDANGE VEH"/>
    <n v="30000"/>
    <m/>
    <n v="340389400"/>
  </r>
  <r>
    <x v="1"/>
    <x v="0"/>
    <x v="35"/>
    <x v="60"/>
    <s v="JCP"/>
    <s v="955"/>
    <s v="REPARATION VOITURE"/>
    <n v="96000"/>
    <m/>
    <n v="340485400"/>
  </r>
  <r>
    <x v="1"/>
    <x v="0"/>
    <x v="35"/>
    <x v="60"/>
    <s v="JCP"/>
    <s v="964"/>
    <s v="ACHAT HUILE MOTEUR"/>
    <n v="3500"/>
    <m/>
    <n v="340488900"/>
  </r>
  <r>
    <x v="1"/>
    <x v="0"/>
    <x v="35"/>
    <x v="226"/>
    <s v="JCP"/>
    <s v="971"/>
    <s v="ENTRETIEN VEHICULE"/>
    <n v="9400"/>
    <m/>
    <n v="340498300"/>
  </r>
  <r>
    <x v="1"/>
    <x v="0"/>
    <x v="35"/>
    <x v="227"/>
    <s v="JCP"/>
    <s v="984"/>
    <s v="REPARATION VEHICULE"/>
    <n v="101900"/>
    <m/>
    <n v="340600200"/>
  </r>
  <r>
    <x v="1"/>
    <x v="0"/>
    <x v="35"/>
    <x v="61"/>
    <s v="JOD"/>
    <s v="186"/>
    <s v="ACH POMPE A ESSENCE"/>
    <n v="16500"/>
    <m/>
    <n v="340616700"/>
  </r>
  <r>
    <x v="1"/>
    <x v="0"/>
    <x v="35"/>
    <x v="61"/>
    <s v="JCP"/>
    <s v="2650"/>
    <s v="ENTRETIEN SPLIT"/>
    <n v="100000"/>
    <m/>
    <n v="340716700"/>
  </r>
  <r>
    <x v="1"/>
    <x v="0"/>
    <x v="35"/>
    <x v="63"/>
    <s v="JCP"/>
    <s v="1112"/>
    <s v="ENTRETIEN SW 8575"/>
    <n v="94000"/>
    <m/>
    <n v="340810700"/>
  </r>
  <r>
    <x v="1"/>
    <x v="0"/>
    <x v="35"/>
    <x v="228"/>
    <s v="JCP"/>
    <s v="1191"/>
    <s v="REPARATION VOITURE"/>
    <n v="28000"/>
    <m/>
    <n v="340838700"/>
  </r>
  <r>
    <x v="1"/>
    <x v="0"/>
    <x v="35"/>
    <x v="229"/>
    <s v="JCP"/>
    <s v="1218"/>
    <s v="ENTRETIEN VEHICULE"/>
    <n v="3500"/>
    <m/>
    <n v="340842200"/>
  </r>
  <r>
    <x v="1"/>
    <x v="0"/>
    <x v="35"/>
    <x v="229"/>
    <s v="JCP"/>
    <s v="1219"/>
    <s v="ENTRETIEN VEHICULE"/>
    <n v="30000"/>
    <m/>
    <n v="340872200"/>
  </r>
  <r>
    <x v="1"/>
    <x v="0"/>
    <x v="35"/>
    <x v="69"/>
    <s v="JOD"/>
    <s v="217"/>
    <s v="FRAIS REPARAT° VOITURE"/>
    <n v="45000"/>
    <m/>
    <n v="340917200"/>
  </r>
  <r>
    <x v="1"/>
    <x v="0"/>
    <x v="35"/>
    <x v="70"/>
    <s v="JODSSG"/>
    <s v="20"/>
    <s v="RGLT FRAIS REPARAT° TETE"/>
    <n v="30000"/>
    <m/>
    <n v="340947200"/>
  </r>
  <r>
    <x v="1"/>
    <x v="0"/>
    <x v="35"/>
    <x v="230"/>
    <s v="JCP"/>
    <s v="1349"/>
    <s v="REPARATION PHOTOCOPIE"/>
    <n v="167498"/>
    <m/>
    <n v="341114698"/>
  </r>
  <r>
    <x v="1"/>
    <x v="0"/>
    <x v="35"/>
    <x v="76"/>
    <s v="JOD"/>
    <s v="236"/>
    <s v="RGLT REPARAT° HAUT PARLEUR"/>
    <n v="5000"/>
    <m/>
    <n v="341119698"/>
  </r>
  <r>
    <x v="1"/>
    <x v="0"/>
    <x v="35"/>
    <x v="231"/>
    <s v="JCP"/>
    <s v="1553"/>
    <s v="REPARATION VOITURE SW 7621 F"/>
    <n v="19000"/>
    <m/>
    <n v="341138698"/>
  </r>
  <r>
    <x v="1"/>
    <x v="0"/>
    <x v="35"/>
    <x v="173"/>
    <s v="JCP"/>
    <s v="1691"/>
    <s v="REPARATION SYSTEME FREIN"/>
    <n v="70000"/>
    <m/>
    <n v="341208698"/>
  </r>
  <r>
    <x v="1"/>
    <x v="0"/>
    <x v="35"/>
    <x v="173"/>
    <s v="JCP"/>
    <s v="1692"/>
    <s v="REPARATION MONEY DETECTOR ET MECURY"/>
    <n v="11000"/>
    <m/>
    <n v="341219698"/>
  </r>
  <r>
    <x v="1"/>
    <x v="0"/>
    <x v="35"/>
    <x v="173"/>
    <s v="JCP"/>
    <s v="1696"/>
    <s v="DEPANNAGE LIGNE TELEPHONIQUE"/>
    <n v="50000"/>
    <m/>
    <n v="341269698"/>
  </r>
  <r>
    <x v="1"/>
    <x v="0"/>
    <x v="35"/>
    <x v="173"/>
    <s v="JCP"/>
    <s v="2656"/>
    <s v="ENTRETIEN SPLIT NSI"/>
    <n v="100000"/>
    <m/>
    <n v="341369698"/>
  </r>
  <r>
    <x v="1"/>
    <x v="0"/>
    <x v="35"/>
    <x v="84"/>
    <s v="JCP"/>
    <s v="1745"/>
    <s v="FRAIS VIDANGE"/>
    <n v="30000"/>
    <m/>
    <n v="341399698"/>
  </r>
  <r>
    <x v="1"/>
    <x v="0"/>
    <x v="35"/>
    <x v="177"/>
    <s v="JCP"/>
    <s v="1852"/>
    <s v="REPARATION SPLIT"/>
    <n v="77000"/>
    <m/>
    <n v="341476698"/>
  </r>
  <r>
    <x v="1"/>
    <x v="0"/>
    <x v="35"/>
    <x v="179"/>
    <s v="JCP"/>
    <s v="1933"/>
    <s v="REPARATION APPAREIL PHOTO"/>
    <n v="21000"/>
    <m/>
    <n v="341497698"/>
  </r>
  <r>
    <x v="1"/>
    <x v="0"/>
    <x v="35"/>
    <x v="181"/>
    <s v="JCP"/>
    <s v="1960"/>
    <s v="REPARATION LIGNE TELEPHONIQUE"/>
    <n v="20000"/>
    <m/>
    <n v="341517698"/>
  </r>
  <r>
    <x v="1"/>
    <x v="0"/>
    <x v="35"/>
    <x v="181"/>
    <s v="JCP"/>
    <s v="1966"/>
    <s v="REPARATION SPLIT"/>
    <n v="40000"/>
    <m/>
    <n v="341557698"/>
  </r>
  <r>
    <x v="1"/>
    <x v="0"/>
    <x v="35"/>
    <x v="232"/>
    <s v="JCP"/>
    <s v="1991"/>
    <s v="DOOR LOCK"/>
    <n v="16500"/>
    <m/>
    <n v="341574198"/>
  </r>
  <r>
    <x v="1"/>
    <x v="0"/>
    <x v="35"/>
    <x v="184"/>
    <s v="JCP"/>
    <s v="2007"/>
    <s v="REPARATION ET ENTRE VOIT"/>
    <n v="644875"/>
    <m/>
    <n v="342219073"/>
  </r>
  <r>
    <x v="1"/>
    <x v="0"/>
    <x v="35"/>
    <x v="93"/>
    <s v="JOD"/>
    <s v="312"/>
    <s v="RGLT REPARAT° "/>
    <n v="62000"/>
    <m/>
    <n v="342281073"/>
  </r>
  <r>
    <x v="1"/>
    <x v="0"/>
    <x v="35"/>
    <x v="93"/>
    <s v="JOD"/>
    <s v="312"/>
    <s v="RGLT REPARAT° MEUBLE"/>
    <n v="25000"/>
    <m/>
    <n v="342306073"/>
  </r>
  <r>
    <x v="1"/>
    <x v="0"/>
    <x v="35"/>
    <x v="93"/>
    <s v="JOD"/>
    <s v="313"/>
    <s v="REPARAT° VEHICULE"/>
    <n v="282000"/>
    <m/>
    <n v="342588073"/>
  </r>
  <r>
    <x v="1"/>
    <x v="0"/>
    <x v="35"/>
    <x v="96"/>
    <s v="JCP"/>
    <s v="2067"/>
    <s v="ACHAT PNEUS"/>
    <n v="90000"/>
    <m/>
    <n v="342678073"/>
  </r>
  <r>
    <x v="1"/>
    <x v="0"/>
    <x v="35"/>
    <x v="99"/>
    <s v="JCP"/>
    <s v="2110"/>
    <s v="REPARATION PERFORATEUR"/>
    <n v="4000"/>
    <m/>
    <n v="342682073"/>
  </r>
  <r>
    <x v="1"/>
    <x v="0"/>
    <x v="35"/>
    <x v="192"/>
    <s v="JCP"/>
    <s v="2171"/>
    <s v="FRAIS VIDANGE VEHICULE "/>
    <n v="27000"/>
    <m/>
    <n v="342709073"/>
  </r>
  <r>
    <x v="1"/>
    <x v="0"/>
    <x v="35"/>
    <x v="103"/>
    <s v="JOD"/>
    <s v="347"/>
    <s v="REPARAT° VOITURE"/>
    <n v="51000"/>
    <m/>
    <n v="342760073"/>
  </r>
  <r>
    <x v="1"/>
    <x v="0"/>
    <x v="35"/>
    <x v="104"/>
    <s v="JCP"/>
    <s v="2217"/>
    <s v="REPARATION CLIMATISEUR"/>
    <n v="34000"/>
    <m/>
    <n v="342794073"/>
  </r>
  <r>
    <x v="1"/>
    <x v="0"/>
    <x v="35"/>
    <x v="233"/>
    <s v="JCP"/>
    <s v="2258"/>
    <s v="ANGELIVERT+PARC BRISE"/>
    <n v="100000"/>
    <m/>
    <n v="342894073"/>
  </r>
  <r>
    <x v="1"/>
    <x v="0"/>
    <x v="35"/>
    <x v="195"/>
    <s v="JCP"/>
    <s v="2266"/>
    <s v="REPARATION CLIMATISATION"/>
    <n v="39000"/>
    <m/>
    <n v="342933073"/>
  </r>
  <r>
    <x v="1"/>
    <x v="0"/>
    <x v="35"/>
    <x v="234"/>
    <s v="JCP"/>
    <s v="2300"/>
    <s v="PNEU"/>
    <n v="20060"/>
    <m/>
    <n v="342953133"/>
  </r>
  <r>
    <x v="1"/>
    <x v="0"/>
    <x v="35"/>
    <x v="234"/>
    <s v="JCP"/>
    <s v="2660"/>
    <s v="ENTRETIEN SPLIT"/>
    <n v="100000"/>
    <m/>
    <n v="343053133"/>
  </r>
  <r>
    <x v="1"/>
    <x v="0"/>
    <x v="35"/>
    <x v="199"/>
    <s v="JCP"/>
    <s v="2338"/>
    <s v="REPARATION VEHICULE"/>
    <n v="32000"/>
    <m/>
    <n v="343085133"/>
  </r>
  <r>
    <x v="1"/>
    <x v="0"/>
    <x v="35"/>
    <x v="200"/>
    <s v="JCP"/>
    <s v="2365"/>
    <s v="TRAVAUX MENUISERIE AEROPORT"/>
    <n v="110500"/>
    <m/>
    <n v="343195633"/>
  </r>
  <r>
    <x v="1"/>
    <x v="0"/>
    <x v="35"/>
    <x v="111"/>
    <s v="JOD"/>
    <s v="386"/>
    <s v="ACH PNEUS..."/>
    <n v="44000"/>
    <m/>
    <n v="343239633"/>
  </r>
  <r>
    <x v="1"/>
    <x v="0"/>
    <x v="35"/>
    <x v="111"/>
    <s v="JOD"/>
    <s v="436"/>
    <s v="RGLT REPARAT° TELEX+TEL"/>
    <n v="55000"/>
    <m/>
    <n v="343294633"/>
  </r>
  <r>
    <x v="1"/>
    <x v="0"/>
    <x v="35"/>
    <x v="112"/>
    <s v="JODSSG"/>
    <s v="55"/>
    <s v="ACH BATTERIE VEHICULE SPVRS SSG"/>
    <n v="59000"/>
    <m/>
    <n v="343353633"/>
  </r>
  <r>
    <x v="1"/>
    <x v="0"/>
    <x v="35"/>
    <x v="113"/>
    <s v="JCP"/>
    <s v="2387"/>
    <s v="FACT N° 29"/>
    <n v="118000"/>
    <m/>
    <n v="343471633"/>
  </r>
  <r>
    <x v="1"/>
    <x v="0"/>
    <x v="35"/>
    <x v="113"/>
    <s v="JCP"/>
    <s v="2388"/>
    <s v=" FACT N° 2029"/>
    <n v="10000"/>
    <m/>
    <n v="343481633"/>
  </r>
  <r>
    <x v="1"/>
    <x v="0"/>
    <x v="35"/>
    <x v="235"/>
    <s v="JCP"/>
    <s v="2398"/>
    <s v="TRAVAUX PEINTURE"/>
    <n v="150000"/>
    <m/>
    <n v="343631633"/>
  </r>
  <r>
    <x v="1"/>
    <x v="0"/>
    <x v="35"/>
    <x v="235"/>
    <s v="JCP"/>
    <s v="2399"/>
    <s v="ENTRETIEN CLIMATISEURS"/>
    <n v="79000"/>
    <m/>
    <n v="343710633"/>
  </r>
  <r>
    <x v="1"/>
    <x v="0"/>
    <x v="35"/>
    <x v="116"/>
    <s v="JCP"/>
    <s v="2423"/>
    <s v="TRAVAUX PEINTURE"/>
    <n v="45000"/>
    <m/>
    <n v="343755633"/>
  </r>
  <r>
    <x v="1"/>
    <x v="0"/>
    <x v="35"/>
    <x v="120"/>
    <s v="JCP"/>
    <s v="2469"/>
    <s v="REPARATION CLIMATISATION "/>
    <n v="135000"/>
    <m/>
    <n v="343890633"/>
  </r>
  <r>
    <x v="1"/>
    <x v="0"/>
    <x v="35"/>
    <x v="122"/>
    <s v="JCP"/>
    <s v="2496"/>
    <s v="TRAVAUX DE PEINTURE"/>
    <n v="99400"/>
    <m/>
    <n v="343990033"/>
  </r>
  <r>
    <x v="1"/>
    <x v="0"/>
    <x v="35"/>
    <x v="123"/>
    <s v="JCP"/>
    <s v="2505"/>
    <s v="ENTRETIEN SPLIT"/>
    <n v="375000"/>
    <m/>
    <n v="344365033"/>
  </r>
  <r>
    <x v="1"/>
    <x v="0"/>
    <x v="35"/>
    <x v="124"/>
    <s v="JODSSG"/>
    <s v="104"/>
    <s v="REPARATION TV"/>
    <n v="100000"/>
    <m/>
    <n v="344465033"/>
  </r>
  <r>
    <x v="1"/>
    <x v="0"/>
    <x v="35"/>
    <x v="206"/>
    <s v="JCP"/>
    <s v="2536"/>
    <s v="FACT N° 00485/12/2011"/>
    <n v="42500"/>
    <m/>
    <n v="344507533"/>
  </r>
  <r>
    <x v="1"/>
    <x v="0"/>
    <x v="35"/>
    <x v="206"/>
    <s v="JCP"/>
    <s v="2552"/>
    <s v="VIDANGE"/>
    <n v="29750"/>
    <m/>
    <n v="344537283"/>
  </r>
  <r>
    <x v="1"/>
    <x v="0"/>
    <x v="35"/>
    <x v="125"/>
    <s v="JCP"/>
    <s v="2567"/>
    <s v="VIDANGE FOSSE SCEPTIQUE"/>
    <n v="90000"/>
    <m/>
    <n v="344627283"/>
  </r>
  <r>
    <x v="1"/>
    <x v="0"/>
    <x v="35"/>
    <x v="126"/>
    <s v="JOD"/>
    <s v="438"/>
    <s v="RGLT REPARAT° TELEX"/>
    <n v="25000"/>
    <m/>
    <n v="344652283"/>
  </r>
  <r>
    <x v="1"/>
    <x v="0"/>
    <x v="35"/>
    <x v="126"/>
    <s v="JOD"/>
    <s v="456"/>
    <s v="RGLT TRAVAUX PLOMBERIE"/>
    <n v="43000"/>
    <m/>
    <n v="344695283"/>
  </r>
  <r>
    <x v="1"/>
    <x v="0"/>
    <x v="36"/>
    <x v="70"/>
    <s v="JODSSG"/>
    <s v="28"/>
    <s v="RGLT LOCAT° VOITURE SSG"/>
    <n v="280000"/>
    <m/>
    <n v="344975283"/>
  </r>
  <r>
    <x v="1"/>
    <x v="0"/>
    <x v="0"/>
    <x v="208"/>
    <s v="JOD"/>
    <s v="18"/>
    <s v="REMUNERAT° PERS 01"/>
    <n v="10526824"/>
    <m/>
    <n v="355502107"/>
  </r>
  <r>
    <x v="1"/>
    <x v="0"/>
    <x v="0"/>
    <x v="208"/>
    <s v="JOD"/>
    <s v="18"/>
    <s v="REMUNERAT° PERS 01"/>
    <n v="373756"/>
    <m/>
    <n v="355875863"/>
  </r>
  <r>
    <x v="1"/>
    <x v="0"/>
    <x v="0"/>
    <x v="208"/>
    <s v="JOD"/>
    <s v="18"/>
    <s v="PRIME RESP/RENDEMENT 01"/>
    <n v="3846584"/>
    <m/>
    <n v="359722447"/>
  </r>
  <r>
    <x v="1"/>
    <x v="0"/>
    <x v="0"/>
    <x v="208"/>
    <s v="JOD"/>
    <s v="18"/>
    <s v="PRIME PANIER01"/>
    <n v="1891979"/>
    <m/>
    <n v="361614426"/>
  </r>
  <r>
    <x v="1"/>
    <x v="0"/>
    <x v="0"/>
    <x v="208"/>
    <s v="JOD"/>
    <s v="18"/>
    <s v="TENUE 01"/>
    <n v="1659024"/>
    <m/>
    <n v="363273450"/>
  </r>
  <r>
    <x v="1"/>
    <x v="0"/>
    <x v="0"/>
    <x v="208"/>
    <s v="JOD"/>
    <s v="18"/>
    <s v="TRANSPORT 01"/>
    <n v="1493166"/>
    <m/>
    <n v="364766616"/>
  </r>
  <r>
    <x v="1"/>
    <x v="0"/>
    <x v="0"/>
    <x v="208"/>
    <s v="JOD"/>
    <s v="18"/>
    <s v="PRIME RESP/RENDEMENT 01"/>
    <n v="259158"/>
    <m/>
    <n v="365025774"/>
  </r>
  <r>
    <x v="1"/>
    <x v="0"/>
    <x v="0"/>
    <x v="208"/>
    <s v="JOD"/>
    <s v="18"/>
    <s v="PRIME PANIER01"/>
    <n v="66000"/>
    <m/>
    <n v="365091774"/>
  </r>
  <r>
    <x v="1"/>
    <x v="0"/>
    <x v="0"/>
    <x v="208"/>
    <s v="JOD"/>
    <s v="18"/>
    <s v="TENUE 01"/>
    <n v="42438"/>
    <m/>
    <n v="365134212"/>
  </r>
  <r>
    <x v="1"/>
    <x v="0"/>
    <x v="0"/>
    <x v="208"/>
    <s v="JOD"/>
    <s v="18"/>
    <s v="TRANSPORT 01"/>
    <n v="25000"/>
    <m/>
    <n v="365159212"/>
  </r>
  <r>
    <x v="1"/>
    <x v="0"/>
    <x v="0"/>
    <x v="208"/>
    <s v="JOD"/>
    <s v="18"/>
    <s v="LOGEMENT 01"/>
    <n v="3721667"/>
    <m/>
    <n v="368880879"/>
  </r>
  <r>
    <x v="1"/>
    <x v="0"/>
    <x v="0"/>
    <x v="208"/>
    <s v="JOD"/>
    <s v="18"/>
    <s v="LOGEMENT 01"/>
    <n v="130000"/>
    <m/>
    <n v="369010879"/>
  </r>
  <r>
    <x v="1"/>
    <x v="0"/>
    <x v="0"/>
    <x v="208"/>
    <s v="JOD"/>
    <s v="18"/>
    <s v="INDEMNITE REPRESENTAT° 01"/>
    <n v="2520000"/>
    <m/>
    <n v="371530879"/>
  </r>
  <r>
    <x v="1"/>
    <x v="0"/>
    <x v="0"/>
    <x v="208"/>
    <s v="JOD"/>
    <s v="18"/>
    <s v="INDEMNITE REPRESENTAT° 01"/>
    <n v="55000"/>
    <m/>
    <n v="371585879"/>
  </r>
  <r>
    <x v="1"/>
    <x v="0"/>
    <x v="0"/>
    <x v="26"/>
    <s v="JOD"/>
    <s v="54"/>
    <s v="REMUNERAT° PERS 02"/>
    <n v="10494460"/>
    <m/>
    <n v="382080339"/>
  </r>
  <r>
    <x v="1"/>
    <x v="0"/>
    <x v="0"/>
    <x v="26"/>
    <s v="JOD"/>
    <s v="54"/>
    <s v="REMUNERAT° PERS 02"/>
    <n v="373756"/>
    <m/>
    <n v="382454095"/>
  </r>
  <r>
    <x v="1"/>
    <x v="0"/>
    <x v="0"/>
    <x v="26"/>
    <s v="JOD"/>
    <s v="54"/>
    <s v="PRIME DE RESP/RENDEMENT 02"/>
    <n v="3823460"/>
    <m/>
    <n v="386277555"/>
  </r>
  <r>
    <x v="1"/>
    <x v="0"/>
    <x v="0"/>
    <x v="26"/>
    <s v="JOD"/>
    <s v="54"/>
    <s v="PRIME PANIER 02"/>
    <n v="1887000"/>
    <m/>
    <n v="388164555"/>
  </r>
  <r>
    <x v="1"/>
    <x v="0"/>
    <x v="0"/>
    <x v="26"/>
    <s v="JOD"/>
    <s v="54"/>
    <s v="TENUE 02"/>
    <n v="1655514"/>
    <m/>
    <n v="389820069"/>
  </r>
  <r>
    <x v="1"/>
    <x v="0"/>
    <x v="0"/>
    <x v="26"/>
    <s v="JOD"/>
    <s v="54"/>
    <s v="TRANSP. 02"/>
    <n v="1488791"/>
    <m/>
    <n v="391308860"/>
  </r>
  <r>
    <x v="1"/>
    <x v="0"/>
    <x v="0"/>
    <x v="26"/>
    <s v="JOD"/>
    <s v="54"/>
    <s v="PRIME DE RESP/RENDEMENT 02"/>
    <n v="258718"/>
    <m/>
    <n v="391567578"/>
  </r>
  <r>
    <x v="1"/>
    <x v="0"/>
    <x v="0"/>
    <x v="26"/>
    <s v="JOD"/>
    <s v="54"/>
    <s v="PRIME PANIER 02"/>
    <n v="66000"/>
    <m/>
    <n v="391633578"/>
  </r>
  <r>
    <x v="1"/>
    <x v="0"/>
    <x v="0"/>
    <x v="26"/>
    <s v="JOD"/>
    <s v="54"/>
    <s v="TENUE 02"/>
    <n v="42438"/>
    <m/>
    <n v="391676016"/>
  </r>
  <r>
    <x v="1"/>
    <x v="0"/>
    <x v="0"/>
    <x v="26"/>
    <s v="JOD"/>
    <s v="54"/>
    <s v="TRANSP. 02"/>
    <n v="25000"/>
    <m/>
    <n v="391701016"/>
  </r>
  <r>
    <x v="1"/>
    <x v="0"/>
    <x v="0"/>
    <x v="26"/>
    <s v="JOD"/>
    <s v="54"/>
    <s v="LOGEMENT 02"/>
    <n v="3710000"/>
    <m/>
    <n v="395411016"/>
  </r>
  <r>
    <x v="1"/>
    <x v="0"/>
    <x v="0"/>
    <x v="26"/>
    <s v="JOD"/>
    <s v="54"/>
    <s v="LOGEMENT 02"/>
    <n v="130000"/>
    <m/>
    <n v="395541016"/>
  </r>
  <r>
    <x v="1"/>
    <x v="0"/>
    <x v="0"/>
    <x v="26"/>
    <s v="JOD"/>
    <s v="54"/>
    <s v="INDEMN.REPRESENTAT° 02"/>
    <n v="2520000"/>
    <m/>
    <n v="398061016"/>
  </r>
  <r>
    <x v="1"/>
    <x v="0"/>
    <x v="0"/>
    <x v="26"/>
    <s v="JOD"/>
    <s v="54"/>
    <s v="INDEMN.REPRESENTAT° 02"/>
    <n v="55000"/>
    <m/>
    <n v="398116016"/>
  </r>
  <r>
    <x v="1"/>
    <x v="0"/>
    <x v="0"/>
    <x v="27"/>
    <s v="JOD"/>
    <s v="83"/>
    <s v="COMPL REMUNERAT° PERS 02"/>
    <n v="1390920"/>
    <m/>
    <n v="399506936"/>
  </r>
  <r>
    <x v="1"/>
    <x v="0"/>
    <x v="0"/>
    <x v="27"/>
    <s v="JOD"/>
    <s v="83"/>
    <s v="COMPL PRIME RESP/RENDEMENT 02"/>
    <n v="220000"/>
    <m/>
    <n v="399726936"/>
  </r>
  <r>
    <x v="1"/>
    <x v="0"/>
    <x v="0"/>
    <x v="27"/>
    <s v="JOD"/>
    <s v="83"/>
    <s v="ANNULT° PRIME PANIER 02"/>
    <n v="-40000"/>
    <m/>
    <n v="399686936"/>
  </r>
  <r>
    <x v="1"/>
    <x v="0"/>
    <x v="0"/>
    <x v="27"/>
    <s v="JOD"/>
    <s v="83"/>
    <s v="COMPL TENUE 02"/>
    <n v="21180"/>
    <m/>
    <n v="399708116"/>
  </r>
  <r>
    <x v="1"/>
    <x v="0"/>
    <x v="0"/>
    <x v="27"/>
    <s v="JOD"/>
    <s v="83"/>
    <s v="COMPL TRANSPORT 02"/>
    <n v="51289"/>
    <m/>
    <n v="399759405"/>
  </r>
  <r>
    <x v="1"/>
    <x v="0"/>
    <x v="0"/>
    <x v="27"/>
    <s v="JOD"/>
    <s v="83"/>
    <s v="COMPL LOGEMENT 02"/>
    <n v="290000"/>
    <m/>
    <n v="400049405"/>
  </r>
  <r>
    <x v="1"/>
    <x v="0"/>
    <x v="0"/>
    <x v="27"/>
    <s v="JOD"/>
    <s v="83"/>
    <s v="COMPL INDEMNITE REPRESENT. 02"/>
    <n v="402500"/>
    <m/>
    <n v="400451905"/>
  </r>
  <r>
    <x v="1"/>
    <x v="0"/>
    <x v="0"/>
    <x v="138"/>
    <s v="JOD"/>
    <s v="86"/>
    <s v="REMUNERAT° PERS 03"/>
    <n v="11074315"/>
    <m/>
    <n v="411526220"/>
  </r>
  <r>
    <x v="1"/>
    <x v="0"/>
    <x v="0"/>
    <x v="138"/>
    <s v="JOD"/>
    <s v="86"/>
    <s v="REMUNERAT° PERS 03"/>
    <n v="373756"/>
    <m/>
    <n v="411899976"/>
  </r>
  <r>
    <x v="1"/>
    <x v="0"/>
    <x v="0"/>
    <x v="138"/>
    <s v="JOD"/>
    <s v="86"/>
    <s v="PRIME RESP/REND 03"/>
    <n v="3673896"/>
    <m/>
    <n v="415573872"/>
  </r>
  <r>
    <x v="1"/>
    <x v="0"/>
    <x v="0"/>
    <x v="138"/>
    <s v="JOD"/>
    <s v="86"/>
    <s v="PRIME PANIER 03"/>
    <n v="1678000"/>
    <m/>
    <n v="417251872"/>
  </r>
  <r>
    <x v="1"/>
    <x v="0"/>
    <x v="0"/>
    <x v="138"/>
    <s v="JOD"/>
    <s v="86"/>
    <s v="TENUE 03"/>
    <n v="1510284"/>
    <m/>
    <n v="418762156"/>
  </r>
  <r>
    <x v="1"/>
    <x v="0"/>
    <x v="0"/>
    <x v="138"/>
    <s v="JOD"/>
    <s v="86"/>
    <s v="TRANSP 03"/>
    <n v="1401470"/>
    <m/>
    <n v="420163626"/>
  </r>
  <r>
    <x v="1"/>
    <x v="0"/>
    <x v="0"/>
    <x v="138"/>
    <s v="JOD"/>
    <s v="86"/>
    <s v="PRIME RESP/REND 03"/>
    <n v="258718"/>
    <m/>
    <n v="420422344"/>
  </r>
  <r>
    <x v="1"/>
    <x v="0"/>
    <x v="0"/>
    <x v="138"/>
    <s v="JOD"/>
    <s v="86"/>
    <s v="PRIME PANIER 03"/>
    <n v="66000"/>
    <m/>
    <n v="420488344"/>
  </r>
  <r>
    <x v="1"/>
    <x v="0"/>
    <x v="0"/>
    <x v="138"/>
    <s v="JOD"/>
    <s v="86"/>
    <s v="TENUE 03"/>
    <n v="42438"/>
    <m/>
    <n v="420530782"/>
  </r>
  <r>
    <x v="1"/>
    <x v="0"/>
    <x v="0"/>
    <x v="138"/>
    <s v="JOD"/>
    <s v="86"/>
    <s v="TRANSP 03"/>
    <n v="25000"/>
    <m/>
    <n v="420555782"/>
  </r>
  <r>
    <x v="1"/>
    <x v="0"/>
    <x v="0"/>
    <x v="138"/>
    <s v="JOD"/>
    <s v="86"/>
    <s v="LOGEMENT 03"/>
    <n v="3720000"/>
    <m/>
    <n v="424275782"/>
  </r>
  <r>
    <x v="1"/>
    <x v="0"/>
    <x v="0"/>
    <x v="138"/>
    <s v="JOD"/>
    <s v="86"/>
    <s v="LOGEMENT 03"/>
    <n v="130000"/>
    <m/>
    <n v="424405782"/>
  </r>
  <r>
    <x v="1"/>
    <x v="0"/>
    <x v="0"/>
    <x v="138"/>
    <s v="JOD"/>
    <s v="86"/>
    <s v="INDEMNITE REPRESENTAT° 03"/>
    <n v="2672500"/>
    <m/>
    <n v="427078282"/>
  </r>
  <r>
    <x v="1"/>
    <x v="0"/>
    <x v="0"/>
    <x v="138"/>
    <s v="JOD"/>
    <s v="86"/>
    <s v="INDEMNITE REPRESENTAT° 03"/>
    <n v="55000"/>
    <m/>
    <n v="427133282"/>
  </r>
  <r>
    <x v="1"/>
    <x v="0"/>
    <x v="0"/>
    <x v="52"/>
    <s v="JOD"/>
    <s v="160"/>
    <s v="PERS REMUNERAT° 04"/>
    <n v="12112532"/>
    <m/>
    <n v="439245814"/>
  </r>
  <r>
    <x v="1"/>
    <x v="0"/>
    <x v="0"/>
    <x v="52"/>
    <s v="JOD"/>
    <s v="160"/>
    <s v="PERS REMUNERAT° 04"/>
    <n v="401878"/>
    <m/>
    <n v="439647692"/>
  </r>
  <r>
    <x v="1"/>
    <x v="0"/>
    <x v="0"/>
    <x v="52"/>
    <s v="JOD"/>
    <s v="160"/>
    <s v="PRIME DE RESP /RENDEMENT 04"/>
    <n v="3795788"/>
    <m/>
    <n v="443443480"/>
  </r>
  <r>
    <x v="1"/>
    <x v="0"/>
    <x v="0"/>
    <x v="52"/>
    <s v="JOD"/>
    <s v="160"/>
    <s v="PRIME PANIER 04"/>
    <n v="2010021"/>
    <m/>
    <n v="445453501"/>
  </r>
  <r>
    <x v="1"/>
    <x v="0"/>
    <x v="0"/>
    <x v="52"/>
    <s v="JOD"/>
    <s v="160"/>
    <s v="TENUE 04"/>
    <n v="1792559"/>
    <m/>
    <n v="447246060"/>
  </r>
  <r>
    <x v="1"/>
    <x v="0"/>
    <x v="0"/>
    <x v="52"/>
    <s v="JOD"/>
    <s v="160"/>
    <s v="TRANSPORT 04"/>
    <n v="1415845"/>
    <m/>
    <n v="448661905"/>
  </r>
  <r>
    <x v="1"/>
    <x v="0"/>
    <x v="0"/>
    <x v="52"/>
    <s v="JOD"/>
    <s v="160"/>
    <s v="PRIME DE RESP /RENDEMENT 04"/>
    <n v="312379"/>
    <m/>
    <n v="448974284"/>
  </r>
  <r>
    <x v="1"/>
    <x v="0"/>
    <x v="0"/>
    <x v="52"/>
    <s v="JOD"/>
    <s v="160"/>
    <s v="PRIME PANIER 04"/>
    <n v="44000"/>
    <m/>
    <n v="449018284"/>
  </r>
  <r>
    <x v="1"/>
    <x v="0"/>
    <x v="0"/>
    <x v="52"/>
    <s v="JOD"/>
    <s v="160"/>
    <s v="TENUE 04"/>
    <n v="42638"/>
    <m/>
    <n v="449060922"/>
  </r>
  <r>
    <x v="1"/>
    <x v="0"/>
    <x v="0"/>
    <x v="52"/>
    <s v="JOD"/>
    <s v="160"/>
    <s v="TRANSPORT 04"/>
    <n v="25000"/>
    <m/>
    <n v="449085922"/>
  </r>
  <r>
    <x v="1"/>
    <x v="0"/>
    <x v="0"/>
    <x v="52"/>
    <s v="JOD"/>
    <s v="160"/>
    <s v="LOGEMENT 04"/>
    <n v="4031333"/>
    <m/>
    <n v="453117255"/>
  </r>
  <r>
    <x v="1"/>
    <x v="0"/>
    <x v="0"/>
    <x v="52"/>
    <s v="JOD"/>
    <s v="160"/>
    <s v="LOGEMENT 04"/>
    <n v="145000"/>
    <m/>
    <n v="453262255"/>
  </r>
  <r>
    <x v="1"/>
    <x v="0"/>
    <x v="0"/>
    <x v="52"/>
    <s v="JOD"/>
    <s v="160"/>
    <s v="INDEMNITE REPRESENTAT° 04"/>
    <n v="2672500"/>
    <m/>
    <n v="455934755"/>
  </r>
  <r>
    <x v="1"/>
    <x v="0"/>
    <x v="0"/>
    <x v="52"/>
    <s v="JOD"/>
    <s v="160"/>
    <s v="INDEMNITE REPRESENTAT° 04"/>
    <n v="55000"/>
    <m/>
    <n v="455989755"/>
  </r>
  <r>
    <x v="1"/>
    <x v="0"/>
    <x v="0"/>
    <x v="61"/>
    <s v="JOD"/>
    <s v="169"/>
    <s v="REMUNERAT° 05"/>
    <n v="11996193"/>
    <m/>
    <n v="467985948"/>
  </r>
  <r>
    <x v="1"/>
    <x v="0"/>
    <x v="0"/>
    <x v="61"/>
    <s v="JOD"/>
    <s v="169"/>
    <s v="REMUNERAT° 05"/>
    <n v="401878"/>
    <m/>
    <n v="468387826"/>
  </r>
  <r>
    <x v="1"/>
    <x v="0"/>
    <x v="0"/>
    <x v="61"/>
    <s v="JOD"/>
    <s v="169"/>
    <s v="PRIME RESP/RENDEMENT 05"/>
    <n v="3730597"/>
    <m/>
    <n v="472118423"/>
  </r>
  <r>
    <x v="1"/>
    <x v="0"/>
    <x v="0"/>
    <x v="61"/>
    <s v="JOD"/>
    <s v="169"/>
    <s v="PRIME PANIER 05"/>
    <n v="1985000"/>
    <m/>
    <n v="474103423"/>
  </r>
  <r>
    <x v="1"/>
    <x v="0"/>
    <x v="0"/>
    <x v="61"/>
    <s v="JOD"/>
    <s v="169"/>
    <s v="INDEMNITE TENUE 05"/>
    <n v="1778858"/>
    <m/>
    <n v="475882281"/>
  </r>
  <r>
    <x v="1"/>
    <x v="0"/>
    <x v="0"/>
    <x v="61"/>
    <s v="JOD"/>
    <s v="169"/>
    <s v="INDEMNITE TRANSP 05"/>
    <n v="1401470"/>
    <m/>
    <n v="477283751"/>
  </r>
  <r>
    <x v="1"/>
    <x v="0"/>
    <x v="0"/>
    <x v="61"/>
    <s v="JOD"/>
    <s v="169"/>
    <s v="PRIME RESP/RENDEMENT 05"/>
    <n v="255238"/>
    <m/>
    <n v="477538989"/>
  </r>
  <r>
    <x v="1"/>
    <x v="0"/>
    <x v="0"/>
    <x v="61"/>
    <s v="JOD"/>
    <s v="169"/>
    <s v="PRIME PANIER 05"/>
    <n v="44000"/>
    <m/>
    <n v="477582989"/>
  </r>
  <r>
    <x v="1"/>
    <x v="0"/>
    <x v="0"/>
    <x v="61"/>
    <s v="JOD"/>
    <s v="169"/>
    <s v="INDEMNITE TENUE 05"/>
    <n v="42638"/>
    <m/>
    <n v="477625627"/>
  </r>
  <r>
    <x v="1"/>
    <x v="0"/>
    <x v="0"/>
    <x v="61"/>
    <s v="JOD"/>
    <s v="169"/>
    <s v="INDEMNITE TRANSP 05"/>
    <n v="25000"/>
    <m/>
    <n v="477650627"/>
  </r>
  <r>
    <x v="1"/>
    <x v="0"/>
    <x v="0"/>
    <x v="61"/>
    <s v="JOD"/>
    <s v="169"/>
    <s v="INDEMNITE LOGEMENT05"/>
    <n v="3990000"/>
    <m/>
    <n v="481640627"/>
  </r>
  <r>
    <x v="1"/>
    <x v="0"/>
    <x v="0"/>
    <x v="61"/>
    <s v="JOD"/>
    <s v="169"/>
    <s v="INDEMNITE LOGEMENT05"/>
    <n v="145000"/>
    <m/>
    <n v="481785627"/>
  </r>
  <r>
    <x v="1"/>
    <x v="0"/>
    <x v="0"/>
    <x v="61"/>
    <s v="JOD"/>
    <s v="169"/>
    <s v="INDEMNITE REPRESENTAT° 05"/>
    <n v="2672500"/>
    <m/>
    <n v="484458127"/>
  </r>
  <r>
    <x v="1"/>
    <x v="0"/>
    <x v="0"/>
    <x v="61"/>
    <s v="JOD"/>
    <s v="169"/>
    <s v="INDEMNITE REPRESENTAT° 05"/>
    <n v="55000"/>
    <m/>
    <n v="484513127"/>
  </r>
  <r>
    <x v="1"/>
    <x v="0"/>
    <x v="0"/>
    <x v="69"/>
    <s v="JOD"/>
    <s v="210"/>
    <s v="PERS REMUNERAT° 06"/>
    <n v="11967860"/>
    <m/>
    <n v="496480987"/>
  </r>
  <r>
    <x v="1"/>
    <x v="0"/>
    <x v="0"/>
    <x v="69"/>
    <s v="JOD"/>
    <s v="210"/>
    <s v="PERS REMUNERAT° 06"/>
    <n v="401878"/>
    <m/>
    <n v="496882865"/>
  </r>
  <r>
    <x v="1"/>
    <x v="0"/>
    <x v="0"/>
    <x v="69"/>
    <s v="JOD"/>
    <s v="210"/>
    <s v="PRIME RESP/RENDEMENT 06"/>
    <n v="3652028"/>
    <m/>
    <n v="500534893"/>
  </r>
  <r>
    <x v="1"/>
    <x v="0"/>
    <x v="0"/>
    <x v="69"/>
    <s v="JOD"/>
    <s v="210"/>
    <s v="PRIME PANIER 06"/>
    <n v="1976500"/>
    <m/>
    <n v="502511393"/>
  </r>
  <r>
    <x v="1"/>
    <x v="0"/>
    <x v="0"/>
    <x v="69"/>
    <s v="JOD"/>
    <s v="210"/>
    <s v="TENUE 06"/>
    <n v="1770842"/>
    <m/>
    <n v="504282235"/>
  </r>
  <r>
    <x v="1"/>
    <x v="0"/>
    <x v="0"/>
    <x v="69"/>
    <s v="JOD"/>
    <s v="210"/>
    <s v="TRANSP.06"/>
    <n v="1401470"/>
    <m/>
    <n v="505683705"/>
  </r>
  <r>
    <x v="1"/>
    <x v="0"/>
    <x v="0"/>
    <x v="69"/>
    <s v="JOD"/>
    <s v="210"/>
    <s v="PRIME RESP/RENDEMENT 06"/>
    <n v="312379"/>
    <m/>
    <n v="505996084"/>
  </r>
  <r>
    <x v="1"/>
    <x v="0"/>
    <x v="0"/>
    <x v="69"/>
    <s v="JOD"/>
    <s v="210"/>
    <s v="PRIME PANIER 06"/>
    <n v="44000"/>
    <m/>
    <n v="506040084"/>
  </r>
  <r>
    <x v="1"/>
    <x v="0"/>
    <x v="0"/>
    <x v="69"/>
    <s v="JOD"/>
    <s v="210"/>
    <s v="TENUE 06"/>
    <n v="42638"/>
    <m/>
    <n v="506082722"/>
  </r>
  <r>
    <x v="1"/>
    <x v="0"/>
    <x v="0"/>
    <x v="69"/>
    <s v="JOD"/>
    <s v="210"/>
    <s v="TRANSP.06"/>
    <n v="25000"/>
    <m/>
    <n v="506107722"/>
  </r>
  <r>
    <x v="1"/>
    <x v="0"/>
    <x v="0"/>
    <x v="69"/>
    <s v="JOD"/>
    <s v="210"/>
    <s v="LOGEMENT 06"/>
    <n v="3981500"/>
    <m/>
    <n v="510089222"/>
  </r>
  <r>
    <x v="1"/>
    <x v="0"/>
    <x v="0"/>
    <x v="69"/>
    <s v="JOD"/>
    <s v="210"/>
    <s v="LOGEMENT 06"/>
    <n v="145000"/>
    <m/>
    <n v="510234222"/>
  </r>
  <r>
    <x v="1"/>
    <x v="0"/>
    <x v="0"/>
    <x v="69"/>
    <s v="JOD"/>
    <s v="210"/>
    <s v="INDEMNITE REPRESENTAT° 06"/>
    <n v="2672500"/>
    <m/>
    <n v="512906722"/>
  </r>
  <r>
    <x v="1"/>
    <x v="0"/>
    <x v="0"/>
    <x v="69"/>
    <s v="JOD"/>
    <s v="210"/>
    <s v="INDEMNITE REPRESENTAT° 06"/>
    <n v="55000"/>
    <m/>
    <n v="512961722"/>
  </r>
  <r>
    <x v="1"/>
    <x v="0"/>
    <x v="0"/>
    <x v="69"/>
    <s v="JBS"/>
    <s v="224"/>
    <s v="D'APRES ETAT RAP AU 30/06 RGLT BRIC"/>
    <n v="90605"/>
    <m/>
    <n v="513052327"/>
  </r>
  <r>
    <x v="1"/>
    <x v="0"/>
    <x v="0"/>
    <x v="70"/>
    <s v="JOD"/>
    <s v="239"/>
    <s v="COMPL REMUNERAT° PERS 06"/>
    <n v="50000"/>
    <m/>
    <n v="513102327"/>
  </r>
  <r>
    <x v="1"/>
    <x v="0"/>
    <x v="0"/>
    <x v="70"/>
    <s v="JOD"/>
    <s v="239"/>
    <s v="COMPL PRIME PANIER  06"/>
    <n v="15000"/>
    <m/>
    <n v="513117327"/>
  </r>
  <r>
    <x v="1"/>
    <x v="0"/>
    <x v="0"/>
    <x v="70"/>
    <s v="JOD"/>
    <s v="239"/>
    <s v="COMPL TENUE  06"/>
    <n v="14146"/>
    <m/>
    <n v="513131473"/>
  </r>
  <r>
    <x v="1"/>
    <x v="0"/>
    <x v="0"/>
    <x v="70"/>
    <s v="JOD"/>
    <s v="239"/>
    <s v="COMPL LOGEMENT  06"/>
    <n v="15000"/>
    <m/>
    <n v="513146473"/>
  </r>
  <r>
    <x v="1"/>
    <x v="0"/>
    <x v="0"/>
    <x v="78"/>
    <s v="JOD"/>
    <s v="257"/>
    <s v="SAL BASE JUIL"/>
    <n v="11925518"/>
    <m/>
    <n v="525071991"/>
  </r>
  <r>
    <x v="1"/>
    <x v="0"/>
    <x v="0"/>
    <x v="78"/>
    <s v="JOD"/>
    <s v="257"/>
    <s v="SAL BASE JUIL"/>
    <n v="486256"/>
    <m/>
    <n v="525558247"/>
  </r>
  <r>
    <x v="1"/>
    <x v="0"/>
    <x v="0"/>
    <x v="78"/>
    <s v="JOD"/>
    <s v="257"/>
    <s v="PRIME RESP/RENDEMENT"/>
    <n v="1242830"/>
    <m/>
    <n v="526801077"/>
  </r>
  <r>
    <x v="1"/>
    <x v="0"/>
    <x v="0"/>
    <x v="78"/>
    <s v="JOD"/>
    <s v="257"/>
    <s v="PRIME PANIER"/>
    <n v="1952500"/>
    <m/>
    <n v="528753577"/>
  </r>
  <r>
    <x v="1"/>
    <x v="0"/>
    <x v="0"/>
    <x v="78"/>
    <s v="JOD"/>
    <s v="257"/>
    <s v="TENUE 07"/>
    <n v="1753069"/>
    <m/>
    <n v="530506646"/>
  </r>
  <r>
    <x v="1"/>
    <x v="0"/>
    <x v="0"/>
    <x v="78"/>
    <s v="JOD"/>
    <s v="257"/>
    <s v="TRANSPORT 07"/>
    <n v="1420220"/>
    <m/>
    <n v="531926866"/>
  </r>
  <r>
    <x v="1"/>
    <x v="0"/>
    <x v="0"/>
    <x v="78"/>
    <s v="JOD"/>
    <s v="257"/>
    <s v="PRIME RESP/RENDEMENT"/>
    <n v="318920"/>
    <m/>
    <n v="532245786"/>
  </r>
  <r>
    <x v="1"/>
    <x v="0"/>
    <x v="0"/>
    <x v="78"/>
    <s v="JOD"/>
    <s v="257"/>
    <s v="PRIME PANIER"/>
    <n v="66000"/>
    <m/>
    <n v="532311786"/>
  </r>
  <r>
    <x v="1"/>
    <x v="0"/>
    <x v="0"/>
    <x v="78"/>
    <s v="JOD"/>
    <s v="257"/>
    <s v="TENUE 07"/>
    <n v="56784"/>
    <m/>
    <n v="532368570"/>
  </r>
  <r>
    <x v="1"/>
    <x v="0"/>
    <x v="0"/>
    <x v="78"/>
    <s v="JOD"/>
    <s v="257"/>
    <s v="TRANSPORT 07"/>
    <n v="25000"/>
    <m/>
    <n v="532393570"/>
  </r>
  <r>
    <x v="1"/>
    <x v="0"/>
    <x v="0"/>
    <x v="78"/>
    <s v="JOD"/>
    <s v="257"/>
    <s v="LOGEMENT 07"/>
    <n v="3972500"/>
    <m/>
    <n v="536366070"/>
  </r>
  <r>
    <x v="1"/>
    <x v="0"/>
    <x v="0"/>
    <x v="78"/>
    <s v="JOD"/>
    <s v="257"/>
    <s v="LOGEMENT 07"/>
    <n v="175000"/>
    <m/>
    <n v="536541070"/>
  </r>
  <r>
    <x v="1"/>
    <x v="0"/>
    <x v="0"/>
    <x v="78"/>
    <s v="JOD"/>
    <s v="257"/>
    <s v="INDEMNITE REPRESENTAT° 07"/>
    <n v="2672500"/>
    <m/>
    <n v="539213570"/>
  </r>
  <r>
    <x v="1"/>
    <x v="0"/>
    <x v="0"/>
    <x v="78"/>
    <s v="JOD"/>
    <s v="257"/>
    <s v="INDEMNITE REPRESENTAT° 07"/>
    <n v="55000"/>
    <m/>
    <n v="539268570"/>
  </r>
  <r>
    <x v="1"/>
    <x v="0"/>
    <x v="0"/>
    <x v="78"/>
    <s v="JBS"/>
    <s v="260"/>
    <s v="D'APRES ETAT RAP AU 31/07 SAL BRICE"/>
    <n v="90605"/>
    <m/>
    <n v="539359175"/>
  </r>
  <r>
    <x v="1"/>
    <x v="0"/>
    <x v="0"/>
    <x v="78"/>
    <s v="JOD"/>
    <s v="427"/>
    <s v="PERS BONUS 07"/>
    <n v="2115621"/>
    <m/>
    <n v="541474796"/>
  </r>
  <r>
    <x v="1"/>
    <x v="0"/>
    <x v="0"/>
    <x v="84"/>
    <s v="JOD"/>
    <s v="271"/>
    <s v="SAL BASE 08"/>
    <n v="11948229"/>
    <m/>
    <n v="553423025"/>
  </r>
  <r>
    <x v="1"/>
    <x v="0"/>
    <x v="0"/>
    <x v="84"/>
    <s v="JOD"/>
    <s v="271"/>
    <s v="SAL BASE 08"/>
    <n v="401878"/>
    <m/>
    <n v="553824903"/>
  </r>
  <r>
    <x v="1"/>
    <x v="0"/>
    <x v="0"/>
    <x v="84"/>
    <s v="JOD"/>
    <s v="271"/>
    <s v="PRIME RESP/RENDEMENT 08"/>
    <n v="3498708"/>
    <m/>
    <n v="557323611"/>
  </r>
  <r>
    <x v="1"/>
    <x v="0"/>
    <x v="0"/>
    <x v="84"/>
    <s v="JOD"/>
    <s v="271"/>
    <s v="PRIME PANIER 08"/>
    <n v="1956000"/>
    <m/>
    <n v="559279611"/>
  </r>
  <r>
    <x v="1"/>
    <x v="0"/>
    <x v="0"/>
    <x v="84"/>
    <s v="JOD"/>
    <s v="271"/>
    <s v="TENUE 08"/>
    <n v="1749768"/>
    <m/>
    <n v="561029379"/>
  </r>
  <r>
    <x v="1"/>
    <x v="0"/>
    <x v="0"/>
    <x v="84"/>
    <s v="JOD"/>
    <s v="271"/>
    <s v="TRANSP.08"/>
    <n v="1420220"/>
    <m/>
    <n v="562449599"/>
  </r>
  <r>
    <x v="1"/>
    <x v="0"/>
    <x v="0"/>
    <x v="84"/>
    <s v="JOD"/>
    <s v="271"/>
    <s v="PRIME RESP/RENDEMENT 08"/>
    <n v="328007"/>
    <m/>
    <n v="562777606"/>
  </r>
  <r>
    <x v="1"/>
    <x v="0"/>
    <x v="0"/>
    <x v="84"/>
    <s v="JOD"/>
    <s v="271"/>
    <s v="PRIME PANIER 08"/>
    <n v="44000"/>
    <m/>
    <n v="562821606"/>
  </r>
  <r>
    <x v="1"/>
    <x v="0"/>
    <x v="0"/>
    <x v="84"/>
    <s v="JOD"/>
    <s v="271"/>
    <s v="TENUE 08"/>
    <n v="42638"/>
    <m/>
    <n v="562864244"/>
  </r>
  <r>
    <x v="1"/>
    <x v="0"/>
    <x v="0"/>
    <x v="84"/>
    <s v="JOD"/>
    <s v="271"/>
    <s v="TRANSP.08"/>
    <n v="25000"/>
    <m/>
    <n v="562889244"/>
  </r>
  <r>
    <x v="1"/>
    <x v="0"/>
    <x v="0"/>
    <x v="84"/>
    <s v="JOD"/>
    <s v="271"/>
    <s v="LOGEMENT 08"/>
    <n v="3984000"/>
    <m/>
    <n v="566873244"/>
  </r>
  <r>
    <x v="1"/>
    <x v="0"/>
    <x v="0"/>
    <x v="84"/>
    <s v="JOD"/>
    <s v="271"/>
    <s v="LOGEMENT 08"/>
    <n v="145000"/>
    <m/>
    <n v="567018244"/>
  </r>
  <r>
    <x v="1"/>
    <x v="0"/>
    <x v="0"/>
    <x v="84"/>
    <s v="JOD"/>
    <s v="271"/>
    <s v="INDEMNITE REPRESENTAT° 08"/>
    <n v="2672500"/>
    <m/>
    <n v="569690744"/>
  </r>
  <r>
    <x v="1"/>
    <x v="0"/>
    <x v="0"/>
    <x v="84"/>
    <s v="JOD"/>
    <s v="271"/>
    <s v="INDEMNITE REPRESENTAT° 08"/>
    <n v="55000"/>
    <m/>
    <n v="569745744"/>
  </r>
  <r>
    <x v="1"/>
    <x v="0"/>
    <x v="0"/>
    <x v="93"/>
    <s v="JOD"/>
    <s v="301"/>
    <s v="REMUNERAT° PERS SEPT"/>
    <n v="12664063"/>
    <m/>
    <n v="582409807"/>
  </r>
  <r>
    <x v="1"/>
    <x v="0"/>
    <x v="0"/>
    <x v="93"/>
    <s v="JOD"/>
    <s v="301"/>
    <s v="REMUNERAT° PERS SEPT"/>
    <n v="339378"/>
    <m/>
    <n v="582749185"/>
  </r>
  <r>
    <x v="1"/>
    <x v="0"/>
    <x v="0"/>
    <x v="93"/>
    <s v="JOD"/>
    <s v="301"/>
    <s v="PRIME DE RESP/RENDEMENT 09"/>
    <n v="3582747"/>
    <m/>
    <n v="586331932"/>
  </r>
  <r>
    <x v="1"/>
    <x v="0"/>
    <x v="0"/>
    <x v="93"/>
    <s v="JOD"/>
    <s v="301"/>
    <s v="PRIME PANIER 09"/>
    <n v="2137000"/>
    <m/>
    <n v="588468932"/>
  </r>
  <r>
    <x v="1"/>
    <x v="0"/>
    <x v="0"/>
    <x v="93"/>
    <s v="JOD"/>
    <s v="301"/>
    <s v="TENUE SEPT"/>
    <n v="1934809"/>
    <m/>
    <n v="590403741"/>
  </r>
  <r>
    <x v="1"/>
    <x v="0"/>
    <x v="0"/>
    <x v="93"/>
    <s v="JOD"/>
    <s v="301"/>
    <s v="TRANSPORT 09"/>
    <n v="1420220"/>
    <m/>
    <n v="591823961"/>
  </r>
  <r>
    <x v="1"/>
    <x v="0"/>
    <x v="0"/>
    <x v="93"/>
    <s v="JOD"/>
    <s v="301"/>
    <s v="PRIME DE RESP/RENDEMENT 09"/>
    <n v="243969"/>
    <m/>
    <n v="592067930"/>
  </r>
  <r>
    <x v="1"/>
    <x v="0"/>
    <x v="0"/>
    <x v="93"/>
    <s v="JOD"/>
    <s v="301"/>
    <s v="PRIME PANIER 09"/>
    <n v="59000"/>
    <m/>
    <n v="592126930"/>
  </r>
  <r>
    <x v="1"/>
    <x v="0"/>
    <x v="0"/>
    <x v="93"/>
    <s v="JOD"/>
    <s v="301"/>
    <s v="TENUE SEPT"/>
    <n v="42438"/>
    <m/>
    <n v="592169368"/>
  </r>
  <r>
    <x v="1"/>
    <x v="0"/>
    <x v="0"/>
    <x v="93"/>
    <s v="JOD"/>
    <s v="301"/>
    <s v="TRANSPORT 09"/>
    <n v="25000"/>
    <m/>
    <n v="592194368"/>
  </r>
  <r>
    <x v="1"/>
    <x v="0"/>
    <x v="0"/>
    <x v="93"/>
    <s v="JOD"/>
    <s v="301"/>
    <s v="LOGEMENT SEPT"/>
    <n v="4210000"/>
    <m/>
    <n v="596404368"/>
  </r>
  <r>
    <x v="1"/>
    <x v="0"/>
    <x v="0"/>
    <x v="93"/>
    <s v="JOD"/>
    <s v="301"/>
    <s v="LOGEMENT SEPT"/>
    <n v="115000"/>
    <m/>
    <n v="596519368"/>
  </r>
  <r>
    <x v="1"/>
    <x v="0"/>
    <x v="0"/>
    <x v="93"/>
    <s v="JOD"/>
    <s v="301"/>
    <s v="INDEMNITE REPRESENTAT° 09"/>
    <n v="2672500"/>
    <m/>
    <n v="599191868"/>
  </r>
  <r>
    <x v="1"/>
    <x v="0"/>
    <x v="0"/>
    <x v="93"/>
    <s v="JOD"/>
    <s v="301"/>
    <s v="INDEMNITE REPRESENTAT° 09"/>
    <n v="55000"/>
    <m/>
    <n v="599246868"/>
  </r>
  <r>
    <x v="1"/>
    <x v="0"/>
    <x v="0"/>
    <x v="103"/>
    <s v="JOD"/>
    <s v="363"/>
    <s v="REM.PERS 10"/>
    <n v="12712396"/>
    <m/>
    <n v="611959264"/>
  </r>
  <r>
    <x v="1"/>
    <x v="0"/>
    <x v="0"/>
    <x v="103"/>
    <s v="JOD"/>
    <s v="363"/>
    <s v="REM.PERS 10"/>
    <n v="289378"/>
    <m/>
    <n v="612248642"/>
  </r>
  <r>
    <x v="1"/>
    <x v="0"/>
    <x v="0"/>
    <x v="103"/>
    <s v="JOD"/>
    <s v="363"/>
    <s v="PRIME RESP/RENDEMENT 10"/>
    <n v="3593806"/>
    <m/>
    <n v="615842448"/>
  </r>
  <r>
    <x v="1"/>
    <x v="0"/>
    <x v="0"/>
    <x v="103"/>
    <s v="JOD"/>
    <s v="363"/>
    <s v="PRIME PANIER 10"/>
    <n v="2151500"/>
    <m/>
    <n v="617993948"/>
  </r>
  <r>
    <x v="1"/>
    <x v="0"/>
    <x v="0"/>
    <x v="103"/>
    <s v="JOD"/>
    <s v="363"/>
    <s v="TENUE 10"/>
    <n v="1948484"/>
    <m/>
    <n v="619942432"/>
  </r>
  <r>
    <x v="1"/>
    <x v="0"/>
    <x v="0"/>
    <x v="103"/>
    <s v="JOD"/>
    <s v="363"/>
    <s v="TRANSP 10"/>
    <n v="1420220"/>
    <m/>
    <n v="621362652"/>
  </r>
  <r>
    <x v="1"/>
    <x v="0"/>
    <x v="0"/>
    <x v="103"/>
    <s v="JOD"/>
    <s v="363"/>
    <s v="PRIME RESP/RENDEMENT 10"/>
    <n v="186388"/>
    <m/>
    <n v="621549040"/>
  </r>
  <r>
    <x v="1"/>
    <x v="0"/>
    <x v="0"/>
    <x v="103"/>
    <s v="JOD"/>
    <s v="363"/>
    <s v="PRIME PANIER 10"/>
    <n v="44000"/>
    <m/>
    <n v="621593040"/>
  </r>
  <r>
    <x v="1"/>
    <x v="0"/>
    <x v="0"/>
    <x v="103"/>
    <s v="JOD"/>
    <s v="363"/>
    <s v="TENUE 10"/>
    <n v="28292"/>
    <m/>
    <n v="621621332"/>
  </r>
  <r>
    <x v="1"/>
    <x v="0"/>
    <x v="0"/>
    <x v="103"/>
    <s v="JOD"/>
    <s v="363"/>
    <s v="TRANSP 10"/>
    <n v="25000"/>
    <m/>
    <n v="621646332"/>
  </r>
  <r>
    <x v="1"/>
    <x v="0"/>
    <x v="0"/>
    <x v="103"/>
    <s v="JOD"/>
    <s v="363"/>
    <s v="LOGEMENT 10"/>
    <n v="4224500"/>
    <m/>
    <n v="625870832"/>
  </r>
  <r>
    <x v="1"/>
    <x v="0"/>
    <x v="0"/>
    <x v="103"/>
    <s v="JOD"/>
    <s v="363"/>
    <s v="LOGEMENT 10"/>
    <n v="100000"/>
    <m/>
    <n v="625970832"/>
  </r>
  <r>
    <x v="1"/>
    <x v="0"/>
    <x v="0"/>
    <x v="103"/>
    <s v="JOD"/>
    <s v="363"/>
    <s v="INDEMNITE REPRESENT.10"/>
    <n v="2672500"/>
    <m/>
    <n v="628643332"/>
  </r>
  <r>
    <x v="1"/>
    <x v="0"/>
    <x v="0"/>
    <x v="103"/>
    <s v="JOD"/>
    <s v="363"/>
    <s v="INDEMNITE REPRESENT.10"/>
    <n v="55000"/>
    <m/>
    <n v="628698332"/>
  </r>
  <r>
    <x v="1"/>
    <x v="0"/>
    <x v="0"/>
    <x v="111"/>
    <s v="JOD"/>
    <s v="381"/>
    <s v="REMUNERAT° PERS 11"/>
    <n v="12724409"/>
    <m/>
    <n v="641422741"/>
  </r>
  <r>
    <x v="1"/>
    <x v="0"/>
    <x v="0"/>
    <x v="111"/>
    <s v="JOD"/>
    <s v="381"/>
    <s v="REMUNERAT° PERS 11"/>
    <n v="373756"/>
    <m/>
    <n v="641796497"/>
  </r>
  <r>
    <x v="1"/>
    <x v="0"/>
    <x v="0"/>
    <x v="111"/>
    <s v="JOD"/>
    <s v="381"/>
    <s v="PRIME RESP/RENDEMENT 11"/>
    <n v="3564415"/>
    <m/>
    <n v="645360912"/>
  </r>
  <r>
    <x v="1"/>
    <x v="0"/>
    <x v="0"/>
    <x v="111"/>
    <s v="JOD"/>
    <s v="381"/>
    <s v="PRIME PANIER 11"/>
    <n v="2101000"/>
    <m/>
    <n v="647461912"/>
  </r>
  <r>
    <x v="1"/>
    <x v="0"/>
    <x v="0"/>
    <x v="111"/>
    <s v="JOD"/>
    <s v="381"/>
    <s v="TENUE 11"/>
    <n v="1984461"/>
    <m/>
    <n v="649446373"/>
  </r>
  <r>
    <x v="1"/>
    <x v="0"/>
    <x v="0"/>
    <x v="111"/>
    <s v="JOD"/>
    <s v="381"/>
    <s v="TRANSP 11"/>
    <n v="1469450"/>
    <m/>
    <n v="650915823"/>
  </r>
  <r>
    <x v="1"/>
    <x v="0"/>
    <x v="0"/>
    <x v="111"/>
    <s v="JOD"/>
    <s v="381"/>
    <s v="PRIME RESP/RENDEMENT 11"/>
    <n v="243529"/>
    <m/>
    <n v="651159352"/>
  </r>
  <r>
    <x v="1"/>
    <x v="0"/>
    <x v="0"/>
    <x v="111"/>
    <s v="JOD"/>
    <s v="381"/>
    <s v="PRIME PANIER 11"/>
    <n v="66000"/>
    <m/>
    <n v="651225352"/>
  </r>
  <r>
    <x v="1"/>
    <x v="0"/>
    <x v="0"/>
    <x v="111"/>
    <s v="JOD"/>
    <s v="381"/>
    <s v="TENUE 11"/>
    <n v="42438"/>
    <m/>
    <n v="651267790"/>
  </r>
  <r>
    <x v="1"/>
    <x v="0"/>
    <x v="0"/>
    <x v="111"/>
    <s v="JOD"/>
    <s v="381"/>
    <s v="TRANSP 11"/>
    <n v="25000"/>
    <m/>
    <n v="651292790"/>
  </r>
  <r>
    <x v="1"/>
    <x v="0"/>
    <x v="0"/>
    <x v="111"/>
    <s v="JOD"/>
    <s v="381"/>
    <s v="LOGEMENT 11"/>
    <n v="4232000"/>
    <m/>
    <n v="655524790"/>
  </r>
  <r>
    <x v="1"/>
    <x v="0"/>
    <x v="0"/>
    <x v="111"/>
    <s v="JOD"/>
    <s v="381"/>
    <s v="LOGEMENT 11"/>
    <n v="130000"/>
    <m/>
    <n v="655654790"/>
  </r>
  <r>
    <x v="1"/>
    <x v="0"/>
    <x v="0"/>
    <x v="111"/>
    <s v="JOD"/>
    <s v="381"/>
    <s v="INDEMNITE REPRESENTAT° 11"/>
    <n v="2672500"/>
    <m/>
    <n v="658327290"/>
  </r>
  <r>
    <x v="1"/>
    <x v="0"/>
    <x v="0"/>
    <x v="111"/>
    <s v="JOD"/>
    <s v="381"/>
    <s v="INDEMNITE REPRESENTAT° 11"/>
    <n v="55000"/>
    <m/>
    <n v="658382290"/>
  </r>
  <r>
    <x v="1"/>
    <x v="0"/>
    <x v="0"/>
    <x v="126"/>
    <s v="JOD"/>
    <s v="411"/>
    <s v="SAL BASE 12"/>
    <n v="12711076"/>
    <m/>
    <n v="671093366"/>
  </r>
  <r>
    <x v="1"/>
    <x v="0"/>
    <x v="0"/>
    <x v="126"/>
    <s v="JOD"/>
    <s v="411"/>
    <s v="SAL BASE 12"/>
    <n v="373756"/>
    <m/>
    <n v="671467122"/>
  </r>
  <r>
    <x v="1"/>
    <x v="0"/>
    <x v="0"/>
    <x v="126"/>
    <s v="JOD"/>
    <s v="411"/>
    <s v="PRIME RESP/REND 12"/>
    <n v="3564415"/>
    <m/>
    <n v="675031537"/>
  </r>
  <r>
    <x v="1"/>
    <x v="0"/>
    <x v="0"/>
    <x v="126"/>
    <s v="JOD"/>
    <s v="411"/>
    <s v="PRIME PANIER 12"/>
    <n v="2097000"/>
    <m/>
    <n v="677128537"/>
  </r>
  <r>
    <x v="1"/>
    <x v="0"/>
    <x v="0"/>
    <x v="126"/>
    <s v="JOD"/>
    <s v="411"/>
    <s v="TENUE 12"/>
    <n v="1980689"/>
    <m/>
    <n v="679109226"/>
  </r>
  <r>
    <x v="1"/>
    <x v="0"/>
    <x v="0"/>
    <x v="126"/>
    <s v="JOD"/>
    <s v="411"/>
    <s v="TRANSPORT 12"/>
    <n v="1469450"/>
    <m/>
    <n v="680578676"/>
  </r>
  <r>
    <x v="1"/>
    <x v="0"/>
    <x v="0"/>
    <x v="126"/>
    <s v="JOD"/>
    <s v="411"/>
    <s v="PRIME RESP/REND 12"/>
    <n v="243529"/>
    <m/>
    <n v="680822205"/>
  </r>
  <r>
    <x v="1"/>
    <x v="0"/>
    <x v="0"/>
    <x v="126"/>
    <s v="JOD"/>
    <s v="411"/>
    <s v="PRIME PANIER 12"/>
    <n v="66000"/>
    <m/>
    <n v="680888205"/>
  </r>
  <r>
    <x v="1"/>
    <x v="0"/>
    <x v="0"/>
    <x v="126"/>
    <s v="JOD"/>
    <s v="411"/>
    <s v="TENUE 12"/>
    <n v="42438"/>
    <m/>
    <n v="680930643"/>
  </r>
  <r>
    <x v="1"/>
    <x v="0"/>
    <x v="0"/>
    <x v="126"/>
    <s v="JOD"/>
    <s v="411"/>
    <s v="TRANSPORT 12"/>
    <n v="25000"/>
    <m/>
    <n v="680955643"/>
  </r>
  <r>
    <x v="1"/>
    <x v="0"/>
    <x v="0"/>
    <x v="126"/>
    <s v="JOD"/>
    <s v="411"/>
    <s v="LOGEMENT 12"/>
    <n v="4228000"/>
    <m/>
    <n v="685183643"/>
  </r>
  <r>
    <x v="1"/>
    <x v="0"/>
    <x v="0"/>
    <x v="126"/>
    <s v="JOD"/>
    <s v="411"/>
    <s v="LOGEMENT 12"/>
    <n v="130000"/>
    <m/>
    <n v="685313643"/>
  </r>
  <r>
    <x v="1"/>
    <x v="0"/>
    <x v="0"/>
    <x v="126"/>
    <s v="JOD"/>
    <s v="411"/>
    <s v="INDEMNITE REPRESENTAT° 12"/>
    <n v="2672500"/>
    <m/>
    <n v="687986143"/>
  </r>
  <r>
    <x v="1"/>
    <x v="0"/>
    <x v="0"/>
    <x v="126"/>
    <s v="JOD"/>
    <s v="411"/>
    <s v="INDEMNITE REPRESENTAT° 12"/>
    <n v="55000"/>
    <m/>
    <n v="688041143"/>
  </r>
  <r>
    <x v="1"/>
    <x v="0"/>
    <x v="30"/>
    <x v="208"/>
    <s v="JOD"/>
    <s v="21"/>
    <s v="CHARGES PAT SOCIALES 01"/>
    <n v="2084118"/>
    <m/>
    <n v="690125261"/>
  </r>
  <r>
    <x v="1"/>
    <x v="0"/>
    <x v="30"/>
    <x v="26"/>
    <s v="JOD"/>
    <s v="57"/>
    <s v="CHARGES PAT SOCIALES"/>
    <n v="2093165"/>
    <m/>
    <n v="692218426"/>
  </r>
  <r>
    <x v="1"/>
    <x v="0"/>
    <x v="30"/>
    <x v="27"/>
    <s v="JOD"/>
    <s v="85"/>
    <s v="COMPL CHARGES PAT SOCIALES 02"/>
    <n v="40878"/>
    <m/>
    <n v="692259304"/>
  </r>
  <r>
    <x v="1"/>
    <x v="0"/>
    <x v="30"/>
    <x v="138"/>
    <s v="JOD"/>
    <s v="90"/>
    <s v="CHARGES SOCIALES SAL 03"/>
    <n v="1955916"/>
    <m/>
    <n v="694215220"/>
  </r>
  <r>
    <x v="1"/>
    <x v="0"/>
    <x v="30"/>
    <x v="52"/>
    <s v="JOD"/>
    <s v="163"/>
    <s v="PERS CHARGES PAT SOCIALES 04"/>
    <n v="2183370"/>
    <m/>
    <n v="696398590"/>
  </r>
  <r>
    <x v="1"/>
    <x v="0"/>
    <x v="30"/>
    <x v="61"/>
    <s v="JOD"/>
    <s v="172"/>
    <s v="CHARGES SOCIALES  PAT 05"/>
    <n v="2144646"/>
    <m/>
    <n v="698543236"/>
  </r>
  <r>
    <x v="1"/>
    <x v="0"/>
    <x v="30"/>
    <x v="69"/>
    <s v="JOD"/>
    <s v="213"/>
    <s v="CHARGES PA SOCIALES 06"/>
    <n v="2135914"/>
    <m/>
    <n v="700679150"/>
  </r>
  <r>
    <x v="1"/>
    <x v="0"/>
    <x v="30"/>
    <x v="70"/>
    <s v="JOD"/>
    <s v="242"/>
    <s v="COMPL CHARGES PAT SOCIALES 06"/>
    <n v="10249"/>
    <m/>
    <n v="700689399"/>
  </r>
  <r>
    <x v="1"/>
    <x v="0"/>
    <x v="30"/>
    <x v="70"/>
    <s v="JOD"/>
    <s v="243"/>
    <s v="ANNULAT° TROP SAISI CHARGES PAT 01"/>
    <m/>
    <n v="108008"/>
    <n v="700581391"/>
  </r>
  <r>
    <x v="1"/>
    <x v="0"/>
    <x v="30"/>
    <x v="70"/>
    <s v="JOD"/>
    <s v="244"/>
    <s v="ANNULAT° TROP SAISI CHARGES PAT 02"/>
    <m/>
    <n v="115396"/>
    <n v="700465995"/>
  </r>
  <r>
    <x v="1"/>
    <x v="0"/>
    <x v="30"/>
    <x v="70"/>
    <s v="JOD"/>
    <s v="245"/>
    <s v="ANNULAT° TROP SAISI CHARGES PAT 03"/>
    <m/>
    <n v="63637"/>
    <n v="700402358"/>
  </r>
  <r>
    <x v="1"/>
    <x v="0"/>
    <x v="30"/>
    <x v="70"/>
    <s v="JOD"/>
    <s v="246"/>
    <s v="ANNULAT° TROP SAISI CHARGES PAT 04"/>
    <m/>
    <n v="108892"/>
    <n v="700293466"/>
  </r>
  <r>
    <x v="1"/>
    <x v="0"/>
    <x v="30"/>
    <x v="70"/>
    <s v="JOD"/>
    <s v="247"/>
    <s v="ANNULAT° TROP SAISI CHARGES PAT 05"/>
    <m/>
    <n v="108203"/>
    <n v="700185263"/>
  </r>
  <r>
    <x v="1"/>
    <x v="0"/>
    <x v="30"/>
    <x v="236"/>
    <s v="JCP"/>
    <s v="1323"/>
    <s v="QUITUS + APS"/>
    <n v="7575"/>
    <m/>
    <n v="700192838"/>
  </r>
  <r>
    <x v="1"/>
    <x v="0"/>
    <x v="30"/>
    <x v="77"/>
    <s v="JOD"/>
    <s v="248"/>
    <s v="ANNULAT° TROP SAISI CHARGES PAT 06"/>
    <m/>
    <n v="108053"/>
    <n v="700084785"/>
  </r>
  <r>
    <x v="1"/>
    <x v="0"/>
    <x v="30"/>
    <x v="78"/>
    <s v="JOD"/>
    <s v="260"/>
    <s v="CHARGES PAT SOCIALES"/>
    <n v="1904099"/>
    <m/>
    <n v="701988884"/>
  </r>
  <r>
    <x v="1"/>
    <x v="0"/>
    <x v="30"/>
    <x v="78"/>
    <s v="JOD"/>
    <s v="429"/>
    <s v="PERS CHARGES PAT BONUS 07"/>
    <n v="260620"/>
    <m/>
    <n v="702249504"/>
  </r>
  <r>
    <x v="1"/>
    <x v="0"/>
    <x v="30"/>
    <x v="84"/>
    <s v="JOD"/>
    <s v="274"/>
    <s v="PERS CHARGES PAT SOCIALES 08"/>
    <n v="2017349"/>
    <m/>
    <n v="704266853"/>
  </r>
  <r>
    <x v="1"/>
    <x v="0"/>
    <x v="30"/>
    <x v="93"/>
    <s v="JOD"/>
    <s v="304"/>
    <s v="CHARGES PAT SOCIALES SEPT"/>
    <n v="2151251"/>
    <m/>
    <n v="706418104"/>
  </r>
  <r>
    <x v="1"/>
    <x v="0"/>
    <x v="30"/>
    <x v="103"/>
    <s v="JOD"/>
    <s v="366"/>
    <s v="CHARGES PAT SOCIALES 10"/>
    <n v="2151666"/>
    <m/>
    <n v="708569770"/>
  </r>
  <r>
    <x v="1"/>
    <x v="0"/>
    <x v="30"/>
    <x v="111"/>
    <s v="JOD"/>
    <s v="384"/>
    <s v="CHARGES SOCIALES PAT 11"/>
    <n v="2179089"/>
    <m/>
    <n v="710748859"/>
  </r>
  <r>
    <x v="1"/>
    <x v="0"/>
    <x v="30"/>
    <x v="126"/>
    <s v="JOD"/>
    <s v="414"/>
    <s v="CHARGES PAT SOCIALES 12"/>
    <n v="2176356"/>
    <m/>
    <n v="712925215"/>
  </r>
  <r>
    <x v="1"/>
    <x v="0"/>
    <x v="28"/>
    <x v="237"/>
    <s v="JACH"/>
    <s v="89"/>
    <s v="FACT GRAS SAVOYE/ASS MALADIE"/>
    <n v="12889532"/>
    <m/>
    <n v="725814747"/>
  </r>
  <r>
    <x v="1"/>
    <x v="0"/>
    <x v="28"/>
    <x v="237"/>
    <s v="JACH"/>
    <s v="89"/>
    <s v="FACT GRAS SAVOYE/ASS MALADIE"/>
    <n v="494163"/>
    <m/>
    <n v="726308910"/>
  </r>
  <r>
    <x v="1"/>
    <x v="0"/>
    <x v="28"/>
    <x v="164"/>
    <s v="JACH"/>
    <s v="220"/>
    <s v="ASSURANCE MALADIE"/>
    <n v="-456772"/>
    <m/>
    <n v="725852138"/>
  </r>
  <r>
    <x v="1"/>
    <x v="0"/>
    <x v="28"/>
    <x v="187"/>
    <s v="JACH"/>
    <s v="257"/>
    <s v="POLICE N° 04/0/550818"/>
    <n v="37968"/>
    <m/>
    <n v="725890106"/>
  </r>
  <r>
    <x v="1"/>
    <x v="0"/>
    <x v="28"/>
    <x v="122"/>
    <s v="JACH"/>
    <s v="310"/>
    <s v="FACT AVOIR/ PRIME ASS ENFANTONGOLO"/>
    <n v="-48142"/>
    <m/>
    <n v="725841964"/>
  </r>
  <r>
    <x v="1"/>
    <x v="0"/>
    <x v="37"/>
    <x v="225"/>
    <s v="JCP"/>
    <s v="819"/>
    <s v="VERS/REGLT LITIGE LX"/>
    <n v="2947000"/>
    <m/>
    <n v="728788964"/>
  </r>
  <r>
    <x v="1"/>
    <x v="0"/>
    <x v="37"/>
    <x v="52"/>
    <s v="JOD"/>
    <s v="151"/>
    <s v="RGLT MCO KQ"/>
    <n v="846500"/>
    <m/>
    <n v="729635464"/>
  </r>
  <r>
    <x v="1"/>
    <x v="0"/>
    <x v="37"/>
    <x v="78"/>
    <s v="JBS"/>
    <s v="260"/>
    <s v="D'APRES ETAT RAP AU 31/07 LITIGE NA"/>
    <n v="1107900"/>
    <m/>
    <n v="730743364"/>
  </r>
  <r>
    <x v="1"/>
    <x v="0"/>
    <x v="37"/>
    <x v="95"/>
    <s v="JVTE"/>
    <s v="302"/>
    <s v="CREDIT NOTE CL KQ N° 1110168"/>
    <n v="839530"/>
    <m/>
    <n v="731582894"/>
  </r>
  <r>
    <x v="1"/>
    <x v="0"/>
    <x v="37"/>
    <x v="121"/>
    <s v="JVTE"/>
    <s v="389"/>
    <s v="CREDIT NOTE CL KQ N°1112228"/>
    <n v="811700"/>
    <m/>
    <n v="732394594"/>
  </r>
  <r>
    <x v="1"/>
    <x v="0"/>
    <x v="38"/>
    <x v="238"/>
    <s v="JCP"/>
    <s v="71"/>
    <s v="RGLT BAGDE"/>
    <n v="5249"/>
    <m/>
    <n v="732399843"/>
  </r>
  <r>
    <x v="1"/>
    <x v="0"/>
    <x v="38"/>
    <x v="238"/>
    <s v="JCP"/>
    <s v="76"/>
    <s v="RGLT BADGES"/>
    <n v="20995"/>
    <m/>
    <n v="732420838"/>
  </r>
  <r>
    <x v="1"/>
    <x v="0"/>
    <x v="38"/>
    <x v="223"/>
    <s v="JCP"/>
    <s v="334"/>
    <s v="FACT FAS82185/ PHOTO PRUNET"/>
    <n v="21800"/>
    <m/>
    <n v="732442638"/>
  </r>
  <r>
    <x v="1"/>
    <x v="0"/>
    <x v="38"/>
    <x v="239"/>
    <s v="JCP"/>
    <s v="499"/>
    <s v="REGLT ACHAT BADGE"/>
    <n v="103569"/>
    <m/>
    <n v="732546207"/>
  </r>
  <r>
    <x v="1"/>
    <x v="0"/>
    <x v="38"/>
    <x v="37"/>
    <s v="JCP"/>
    <s v="534"/>
    <s v="REGLT BADGE/FACT N° 7872"/>
    <n v="5450"/>
    <m/>
    <n v="732551657"/>
  </r>
  <r>
    <x v="1"/>
    <x v="0"/>
    <x v="38"/>
    <x v="240"/>
    <s v="JCP"/>
    <s v="554"/>
    <s v="REGLT BADGE"/>
    <n v="5450"/>
    <m/>
    <n v="732557107"/>
  </r>
  <r>
    <x v="1"/>
    <x v="0"/>
    <x v="38"/>
    <x v="42"/>
    <s v="JCP"/>
    <s v="635"/>
    <s v="FRAIS DE CONFECTION BADGE"/>
    <n v="6500"/>
    <m/>
    <n v="732563607"/>
  </r>
  <r>
    <x v="1"/>
    <x v="0"/>
    <x v="38"/>
    <x v="50"/>
    <s v="JCP"/>
    <s v="833"/>
    <s v="FACT PHOTO PRUNET/CONF BADGES"/>
    <n v="36155"/>
    <m/>
    <n v="732599762"/>
  </r>
  <r>
    <x v="1"/>
    <x v="0"/>
    <x v="38"/>
    <x v="75"/>
    <s v="JCP"/>
    <s v="1444"/>
    <s v="FRAIS DE BADGE CAMPORT"/>
    <n v="6500"/>
    <m/>
    <n v="732606262"/>
  </r>
  <r>
    <x v="1"/>
    <x v="0"/>
    <x v="38"/>
    <x v="171"/>
    <s v="JCP"/>
    <s v="1645"/>
    <s v="FRAIS DE BADGE CAMPORT"/>
    <n v="6500"/>
    <m/>
    <n v="732612762"/>
  </r>
  <r>
    <x v="1"/>
    <x v="0"/>
    <x v="38"/>
    <x v="172"/>
    <s v="JCP"/>
    <s v="1684"/>
    <s v="FRAIS DE BADGE CAMPORT"/>
    <n v="91000"/>
    <m/>
    <n v="732703762"/>
  </r>
  <r>
    <x v="1"/>
    <x v="0"/>
    <x v="38"/>
    <x v="177"/>
    <s v="JCP"/>
    <s v="1847"/>
    <s v=" FACT N° 10469"/>
    <n v="6500"/>
    <m/>
    <n v="732710262"/>
  </r>
  <r>
    <x v="1"/>
    <x v="0"/>
    <x v="38"/>
    <x v="90"/>
    <s v="JCP"/>
    <s v="1871"/>
    <s v="FRAIS DE BADGE "/>
    <n v="13000"/>
    <m/>
    <n v="732723262"/>
  </r>
  <r>
    <x v="1"/>
    <x v="0"/>
    <x v="38"/>
    <x v="101"/>
    <s v="JCP"/>
    <s v="2158"/>
    <s v="FRAIS BADGE"/>
    <n v="5451"/>
    <m/>
    <n v="732728713"/>
  </r>
  <r>
    <x v="1"/>
    <x v="0"/>
    <x v="38"/>
    <x v="105"/>
    <s v="JCP"/>
    <s v="2232"/>
    <s v="FRAIS DE BADGE "/>
    <n v="6500"/>
    <m/>
    <n v="732735213"/>
  </r>
  <r>
    <x v="1"/>
    <x v="0"/>
    <x v="39"/>
    <x v="19"/>
    <s v="JCP"/>
    <s v="137"/>
    <s v="RGLT CONFECT° UNIFORME"/>
    <n v="130000"/>
    <m/>
    <n v="732865213"/>
  </r>
  <r>
    <x v="1"/>
    <x v="0"/>
    <x v="39"/>
    <x v="22"/>
    <s v="JCP"/>
    <s v="270"/>
    <s v="AVANCE CONFECT° TENUE"/>
    <n v="650000"/>
    <m/>
    <n v="733515213"/>
  </r>
  <r>
    <x v="1"/>
    <x v="0"/>
    <x v="39"/>
    <x v="34"/>
    <s v="JBS"/>
    <s v="94"/>
    <s v="FACT N° 055/DH/EP/11"/>
    <n v="500000"/>
    <m/>
    <n v="734015213"/>
  </r>
  <r>
    <x v="1"/>
    <x v="0"/>
    <x v="39"/>
    <x v="34"/>
    <s v="JCP"/>
    <s v="470"/>
    <s v="ACHAT GILET"/>
    <n v="60000"/>
    <m/>
    <n v="734075213"/>
  </r>
  <r>
    <x v="1"/>
    <x v="0"/>
    <x v="39"/>
    <x v="239"/>
    <s v="JCP"/>
    <s v="497"/>
    <s v="FRAIS/ CONFECTION TENUE NSI"/>
    <n v="72000"/>
    <m/>
    <n v="734147213"/>
  </r>
  <r>
    <x v="1"/>
    <x v="0"/>
    <x v="39"/>
    <x v="240"/>
    <s v="JCP"/>
    <s v="553"/>
    <s v="FRAIS/CONFECTIONS UNIFORMES"/>
    <n v="156000"/>
    <m/>
    <n v="734303213"/>
  </r>
  <r>
    <x v="1"/>
    <x v="0"/>
    <x v="39"/>
    <x v="38"/>
    <s v="JACH"/>
    <s v="83"/>
    <s v="FACT 2T/CONFECTION UNIFORM"/>
    <n v="520000"/>
    <m/>
    <n v="734823213"/>
  </r>
  <r>
    <x v="1"/>
    <x v="0"/>
    <x v="39"/>
    <x v="41"/>
    <s v="JCP"/>
    <s v="627"/>
    <s v="FRAIS/CONFECTION VETEMENT PROFESS"/>
    <n v="168000"/>
    <m/>
    <n v="734991213"/>
  </r>
  <r>
    <x v="1"/>
    <x v="0"/>
    <x v="39"/>
    <x v="42"/>
    <s v="JCP"/>
    <s v="628"/>
    <s v="FRAIS CONFECTION PANTALON ET JUPES"/>
    <n v="36000"/>
    <m/>
    <n v="735027213"/>
  </r>
  <r>
    <x v="1"/>
    <x v="0"/>
    <x v="39"/>
    <x v="139"/>
    <s v="JCP"/>
    <s v="664"/>
    <s v="FRAIS POUR CONFECTION UNIFORME"/>
    <n v="96000"/>
    <m/>
    <n v="735123213"/>
  </r>
  <r>
    <x v="1"/>
    <x v="0"/>
    <x v="39"/>
    <x v="140"/>
    <s v="JCP"/>
    <s v="662"/>
    <s v="FRAIS POUR CONFECTION VETEMENT"/>
    <n v="120000"/>
    <m/>
    <n v="735243213"/>
  </r>
  <r>
    <x v="1"/>
    <x v="0"/>
    <x v="39"/>
    <x v="44"/>
    <s v="JCP"/>
    <s v="718"/>
    <s v="FRAIS CONFECTION UNIFORME"/>
    <n v="168000"/>
    <m/>
    <n v="735411213"/>
  </r>
  <r>
    <x v="1"/>
    <x v="0"/>
    <x v="39"/>
    <x v="45"/>
    <s v="JCP"/>
    <s v="717"/>
    <s v="FRAIS CONFECTION UNIFORME"/>
    <n v="12000"/>
    <m/>
    <n v="735423213"/>
  </r>
  <r>
    <x v="1"/>
    <x v="0"/>
    <x v="39"/>
    <x v="237"/>
    <s v="JCP"/>
    <s v="715"/>
    <s v="FRAIS CONFECTION UNIFORME"/>
    <n v="12000"/>
    <m/>
    <n v="735435213"/>
  </r>
  <r>
    <x v="1"/>
    <x v="0"/>
    <x v="39"/>
    <x v="237"/>
    <s v="JCP"/>
    <s v="716"/>
    <s v="FRAIS CONFECTION UNIFORME"/>
    <n v="12000"/>
    <m/>
    <n v="735447213"/>
  </r>
  <r>
    <x v="1"/>
    <x v="0"/>
    <x v="39"/>
    <x v="241"/>
    <s v="JCP"/>
    <s v="721"/>
    <s v="FRAIS POUR CONFECTION UNIFORME"/>
    <n v="12000"/>
    <m/>
    <n v="735459213"/>
  </r>
  <r>
    <x v="1"/>
    <x v="0"/>
    <x v="39"/>
    <x v="242"/>
    <s v="JCP"/>
    <s v="735"/>
    <s v="FRAIS POUR CONFECTION UNIFORME"/>
    <n v="12000"/>
    <m/>
    <n v="735471213"/>
  </r>
  <r>
    <x v="1"/>
    <x v="0"/>
    <x v="39"/>
    <x v="242"/>
    <s v="JCP"/>
    <s v="736"/>
    <s v="FRAIS POUR CONFECTION UNIFORME"/>
    <n v="12000"/>
    <m/>
    <n v="735483213"/>
  </r>
  <r>
    <x v="1"/>
    <x v="0"/>
    <x v="39"/>
    <x v="48"/>
    <s v="JCP"/>
    <s v="756"/>
    <s v="FRAIS DE CONFECTION UNIFORME"/>
    <n v="10000"/>
    <m/>
    <n v="735493213"/>
  </r>
  <r>
    <x v="1"/>
    <x v="0"/>
    <x v="39"/>
    <x v="243"/>
    <s v="JCP"/>
    <s v="774"/>
    <s v="FRAIS POUR CONFECTION UNIFORME"/>
    <n v="12000"/>
    <m/>
    <n v="735505213"/>
  </r>
  <r>
    <x v="1"/>
    <x v="0"/>
    <x v="39"/>
    <x v="243"/>
    <s v="JCP"/>
    <s v="775"/>
    <s v="FRAIS POUR CONFECTION UNIFORME"/>
    <n v="12000"/>
    <m/>
    <n v="735517213"/>
  </r>
  <r>
    <x v="1"/>
    <x v="0"/>
    <x v="39"/>
    <x v="243"/>
    <s v="JCP"/>
    <s v="788"/>
    <s v="FRAIS DE CONFECTIONUNIFORME"/>
    <n v="12000"/>
    <m/>
    <n v="735529213"/>
  </r>
  <r>
    <x v="1"/>
    <x v="0"/>
    <x v="39"/>
    <x v="50"/>
    <s v="JCP"/>
    <s v="829"/>
    <s v="FRAIS/CONFECTION UNIFORME"/>
    <n v="12000"/>
    <m/>
    <n v="735541213"/>
  </r>
  <r>
    <x v="1"/>
    <x v="0"/>
    <x v="39"/>
    <x v="50"/>
    <s v="JCP"/>
    <s v="832"/>
    <s v="FRAIS/CONFECTION UNIFORME"/>
    <n v="312000"/>
    <m/>
    <n v="735853213"/>
  </r>
  <r>
    <x v="1"/>
    <x v="0"/>
    <x v="39"/>
    <x v="244"/>
    <s v="JCP"/>
    <s v="848"/>
    <s v="FACT N° 055/DH/EP/11/CONFECTION"/>
    <n v="500000"/>
    <m/>
    <n v="736353213"/>
  </r>
  <r>
    <x v="1"/>
    <x v="0"/>
    <x v="39"/>
    <x v="245"/>
    <s v="JCP"/>
    <s v="1052"/>
    <s v="CONFECTION UNIFORME LINDA"/>
    <n v="24000"/>
    <m/>
    <n v="736377213"/>
  </r>
  <r>
    <x v="1"/>
    <x v="0"/>
    <x v="39"/>
    <x v="146"/>
    <s v="JCP"/>
    <s v="1088"/>
    <s v="CONFECTION PANTALON JARETH"/>
    <n v="12000"/>
    <m/>
    <n v="736389213"/>
  </r>
  <r>
    <x v="1"/>
    <x v="0"/>
    <x v="39"/>
    <x v="146"/>
    <s v="JCP"/>
    <s v="1096"/>
    <s v="CONFECTION TENUE QUINTA"/>
    <n v="12000"/>
    <m/>
    <n v="736401213"/>
  </r>
  <r>
    <x v="1"/>
    <x v="0"/>
    <x v="39"/>
    <x v="227"/>
    <s v="JCP"/>
    <s v="868"/>
    <s v="ACHAT MANTEAU"/>
    <n v="70500"/>
    <m/>
    <n v="736471713"/>
  </r>
  <r>
    <x v="1"/>
    <x v="0"/>
    <x v="39"/>
    <x v="229"/>
    <s v="JCP"/>
    <s v="1215"/>
    <s v="CONFECTION TENUE NATHALIE"/>
    <n v="10000"/>
    <m/>
    <n v="736481713"/>
  </r>
  <r>
    <x v="1"/>
    <x v="0"/>
    <x v="39"/>
    <x v="230"/>
    <s v="JCP"/>
    <s v="1405"/>
    <s v="ACHAT GILLET"/>
    <n v="20000"/>
    <m/>
    <n v="736501713"/>
  </r>
  <r>
    <x v="1"/>
    <x v="0"/>
    <x v="39"/>
    <x v="76"/>
    <s v="JCP"/>
    <s v="1500"/>
    <s v="MANTEAUX DE PLUIE"/>
    <n v="300000"/>
    <m/>
    <n v="736801713"/>
  </r>
  <r>
    <x v="1"/>
    <x v="0"/>
    <x v="39"/>
    <x v="79"/>
    <s v="JCP"/>
    <s v="1543"/>
    <s v="MANTEAUX DE PLUIE"/>
    <n v="300000"/>
    <m/>
    <n v="737101713"/>
  </r>
  <r>
    <x v="1"/>
    <x v="0"/>
    <x v="39"/>
    <x v="172"/>
    <s v="JCP"/>
    <s v="1678"/>
    <s v="FRAIS CONFECTION UNIFORME"/>
    <n v="168000"/>
    <m/>
    <n v="737269713"/>
  </r>
  <r>
    <x v="1"/>
    <x v="0"/>
    <x v="39"/>
    <x v="81"/>
    <s v="JCP"/>
    <s v="1701"/>
    <s v="GILLET"/>
    <n v="69000"/>
    <m/>
    <n v="737338713"/>
  </r>
  <r>
    <x v="1"/>
    <x v="0"/>
    <x v="39"/>
    <x v="82"/>
    <s v="JCP"/>
    <s v="1727"/>
    <s v="FRAIS CONFECTION TENUE"/>
    <n v="12000"/>
    <m/>
    <n v="737350713"/>
  </r>
  <r>
    <x v="1"/>
    <x v="0"/>
    <x v="39"/>
    <x v="246"/>
    <s v="JCP"/>
    <s v="1787"/>
    <s v="CONFECTION PANTALON"/>
    <n v="12000"/>
    <m/>
    <n v="737362713"/>
  </r>
  <r>
    <x v="1"/>
    <x v="0"/>
    <x v="39"/>
    <x v="93"/>
    <s v="JCP"/>
    <s v="2015"/>
    <s v="CONFECTION TENUE"/>
    <n v="12000"/>
    <m/>
    <n v="737374713"/>
  </r>
  <r>
    <x v="1"/>
    <x v="0"/>
    <x v="39"/>
    <x v="95"/>
    <s v="JCP"/>
    <s v="2055"/>
    <s v="CONFECTION TENUE"/>
    <n v="12000"/>
    <m/>
    <n v="737386713"/>
  </r>
  <r>
    <x v="1"/>
    <x v="0"/>
    <x v="39"/>
    <x v="188"/>
    <s v="JACH"/>
    <s v="254"/>
    <s v="CHEMISES AVIATION"/>
    <n v="1000000"/>
    <m/>
    <n v="738386713"/>
  </r>
  <r>
    <x v="1"/>
    <x v="0"/>
    <x v="39"/>
    <x v="99"/>
    <s v="JCP"/>
    <s v="2112"/>
    <s v="CONFECRION UNIFORME"/>
    <n v="12000"/>
    <m/>
    <n v="738398713"/>
  </r>
  <r>
    <x v="1"/>
    <x v="0"/>
    <x v="39"/>
    <x v="247"/>
    <s v="JCP"/>
    <s v="2153"/>
    <s v="FRAIS CONFECTION TENUE"/>
    <n v="10000"/>
    <m/>
    <n v="738408713"/>
  </r>
  <r>
    <x v="1"/>
    <x v="0"/>
    <x v="39"/>
    <x v="104"/>
    <s v="JCP"/>
    <s v="2221"/>
    <s v="FRAIS CONFECTION UNIFORME"/>
    <n v="12000"/>
    <m/>
    <n v="738420713"/>
  </r>
  <r>
    <x v="1"/>
    <x v="0"/>
    <x v="39"/>
    <x v="196"/>
    <s v="JCP"/>
    <s v="2270"/>
    <s v="FRAIS CONFECTION UNIFORME"/>
    <n v="10000"/>
    <m/>
    <n v="738430713"/>
  </r>
  <r>
    <x v="1"/>
    <x v="0"/>
    <x v="40"/>
    <x v="248"/>
    <s v="JCP"/>
    <s v="49"/>
    <s v="FRAIS ENGAGES PR REUN°"/>
    <n v="49200"/>
    <m/>
    <n v="738479913"/>
  </r>
  <r>
    <x v="1"/>
    <x v="0"/>
    <x v="40"/>
    <x v="23"/>
    <s v="JCP"/>
    <s v="277"/>
    <s v="ACH EAU/LOCAT° CHAISES..."/>
    <n v="32250"/>
    <m/>
    <n v="738512163"/>
  </r>
  <r>
    <x v="1"/>
    <x v="0"/>
    <x v="40"/>
    <x v="27"/>
    <s v="JOD"/>
    <s v="98"/>
    <s v="ACH CROISSANTS VOL LX ANNULE"/>
    <n v="21000"/>
    <m/>
    <n v="738533163"/>
  </r>
  <r>
    <x v="1"/>
    <x v="0"/>
    <x v="40"/>
    <x v="249"/>
    <s v="JCP"/>
    <s v="350"/>
    <s v="LOCATION CHAISES"/>
    <n v="5150"/>
    <m/>
    <n v="738538313"/>
  </r>
  <r>
    <x v="1"/>
    <x v="0"/>
    <x v="40"/>
    <x v="250"/>
    <s v="JCP"/>
    <s v="421"/>
    <s v="LOCATION CHAISE"/>
    <n v="4000"/>
    <m/>
    <n v="738542313"/>
  </r>
  <r>
    <x v="1"/>
    <x v="0"/>
    <x v="40"/>
    <x v="224"/>
    <s v="JCP"/>
    <s v="474"/>
    <s v="LOCATION CHAISES"/>
    <n v="5000"/>
    <m/>
    <n v="738547313"/>
  </r>
  <r>
    <x v="1"/>
    <x v="0"/>
    <x v="40"/>
    <x v="138"/>
    <s v="JOD"/>
    <s v="99"/>
    <s v="RGLT DIV REPAS"/>
    <n v="135600"/>
    <m/>
    <n v="738682913"/>
  </r>
  <r>
    <x v="1"/>
    <x v="0"/>
    <x v="40"/>
    <x v="138"/>
    <s v="JOD"/>
    <s v="467"/>
    <s v="FACT RESTO DU 03/03 AU 28/03/11"/>
    <n v="174000"/>
    <m/>
    <n v="738856913"/>
  </r>
  <r>
    <x v="1"/>
    <x v="0"/>
    <x v="40"/>
    <x v="38"/>
    <s v="JCP"/>
    <s v="581"/>
    <s v="RAFRAICHISSEMENT/APRES REUNION"/>
    <n v="20000"/>
    <m/>
    <n v="738876913"/>
  </r>
  <r>
    <x v="1"/>
    <x v="0"/>
    <x v="40"/>
    <x v="251"/>
    <s v="JODSSG"/>
    <s v="14"/>
    <s v="RGLT PAUSE CAFE SSG"/>
    <n v="120000"/>
    <m/>
    <n v="738996913"/>
  </r>
  <r>
    <x v="1"/>
    <x v="0"/>
    <x v="40"/>
    <x v="45"/>
    <s v="JCP"/>
    <s v="702"/>
    <s v="LOCATION CHAISE"/>
    <n v="4000"/>
    <m/>
    <n v="739000913"/>
  </r>
  <r>
    <x v="1"/>
    <x v="0"/>
    <x v="40"/>
    <x v="52"/>
    <s v="JOD"/>
    <s v="141"/>
    <s v="RGLT DIV FACTS RESTO"/>
    <n v="39700"/>
    <m/>
    <n v="739040613"/>
  </r>
  <r>
    <x v="1"/>
    <x v="0"/>
    <x v="40"/>
    <x v="53"/>
    <s v="JCP"/>
    <s v="2644"/>
    <s v="FRAIS COLLATION FETE DE TRAVAIL"/>
    <n v="2000000"/>
    <m/>
    <n v="741040613"/>
  </r>
  <r>
    <x v="1"/>
    <x v="0"/>
    <x v="40"/>
    <x v="57"/>
    <s v="JCP"/>
    <s v="925"/>
    <s v="FRAIS REUNION"/>
    <n v="32000"/>
    <m/>
    <n v="741072613"/>
  </r>
  <r>
    <x v="1"/>
    <x v="0"/>
    <x v="40"/>
    <x v="61"/>
    <s v="JOD"/>
    <s v="186"/>
    <s v="ACH DIVERS REPAS"/>
    <n v="171200"/>
    <m/>
    <n v="741243813"/>
  </r>
  <r>
    <x v="1"/>
    <x v="0"/>
    <x v="40"/>
    <x v="61"/>
    <s v="JCP"/>
    <s v="929"/>
    <s v="REUNION"/>
    <n v="62500"/>
    <m/>
    <n v="741306313"/>
  </r>
  <r>
    <x v="1"/>
    <x v="0"/>
    <x v="40"/>
    <x v="152"/>
    <s v="JCP"/>
    <s v="2652"/>
    <s v="FRAIS REUNION DLA ET NSI"/>
    <n v="200000"/>
    <m/>
    <n v="741506313"/>
  </r>
  <r>
    <x v="1"/>
    <x v="0"/>
    <x v="40"/>
    <x v="69"/>
    <s v="JOD"/>
    <s v="215"/>
    <s v="RGLT FACT RESTO"/>
    <n v="85000"/>
    <m/>
    <n v="741591313"/>
  </r>
  <r>
    <x v="1"/>
    <x v="0"/>
    <x v="40"/>
    <x v="69"/>
    <s v="JOD"/>
    <s v="216"/>
    <s v="ACH BOISSONS"/>
    <n v="44100"/>
    <m/>
    <n v="741635413"/>
  </r>
  <r>
    <x v="1"/>
    <x v="0"/>
    <x v="40"/>
    <x v="69"/>
    <s v="JOD"/>
    <s v="216"/>
    <s v="RGLT FACTS RESTO"/>
    <n v="23500"/>
    <m/>
    <n v="741658913"/>
  </r>
  <r>
    <x v="1"/>
    <x v="0"/>
    <x v="40"/>
    <x v="69"/>
    <s v="JOD"/>
    <s v="217"/>
    <s v="RGLT FACT RESTO"/>
    <n v="5000"/>
    <m/>
    <n v="741663913"/>
  </r>
  <r>
    <x v="1"/>
    <x v="0"/>
    <x v="40"/>
    <x v="70"/>
    <s v="JODSSG"/>
    <s v="23"/>
    <s v="RAFRAICHISSEMENT REUN° SSG"/>
    <n v="50000"/>
    <m/>
    <n v="741713913"/>
  </r>
  <r>
    <x v="1"/>
    <x v="0"/>
    <x v="40"/>
    <x v="70"/>
    <s v="JODSSG"/>
    <s v="28"/>
    <s v="FRAIS RAFRAICHISSEMENT REUN° SSG"/>
    <n v="50000"/>
    <m/>
    <n v="741763913"/>
  </r>
  <r>
    <x v="1"/>
    <x v="0"/>
    <x v="40"/>
    <x v="70"/>
    <s v="JCP"/>
    <s v="1369"/>
    <s v="KERDAL OLYMPIA"/>
    <n v="45000"/>
    <m/>
    <n v="741808913"/>
  </r>
  <r>
    <x v="1"/>
    <x v="0"/>
    <x v="40"/>
    <x v="72"/>
    <s v="JCP"/>
    <s v="1531"/>
    <s v="FACT PLANET HOTEL N° 107-7785-1"/>
    <n v="30000"/>
    <m/>
    <n v="741838913"/>
  </r>
  <r>
    <x v="1"/>
    <x v="0"/>
    <x v="40"/>
    <x v="252"/>
    <s v="JODSSG"/>
    <s v="31"/>
    <s v="FRAIS RAFRAICHISSEMENT"/>
    <n v="20000"/>
    <m/>
    <n v="741858913"/>
  </r>
  <r>
    <x v="1"/>
    <x v="0"/>
    <x v="40"/>
    <x v="76"/>
    <s v="JOD"/>
    <s v="236"/>
    <s v="FRAIS COLLAT° AGTS NSI"/>
    <n v="12000"/>
    <m/>
    <n v="741870913"/>
  </r>
  <r>
    <x v="1"/>
    <x v="0"/>
    <x v="40"/>
    <x v="165"/>
    <s v="JCP"/>
    <s v="1572"/>
    <s v="ACHATS DIVERS"/>
    <n v="21426"/>
    <m/>
    <n v="741892339"/>
  </r>
  <r>
    <x v="1"/>
    <x v="0"/>
    <x v="40"/>
    <x v="84"/>
    <s v="JOD"/>
    <s v="282"/>
    <s v="MEETING NSI"/>
    <n v="40000"/>
    <m/>
    <n v="741932339"/>
  </r>
  <r>
    <x v="1"/>
    <x v="0"/>
    <x v="40"/>
    <x v="213"/>
    <s v="JCP"/>
    <s v="1915"/>
    <s v="ACHATS DIVERS"/>
    <n v="46840"/>
    <m/>
    <n v="741979179"/>
  </r>
  <r>
    <x v="1"/>
    <x v="0"/>
    <x v="40"/>
    <x v="94"/>
    <s v="JODSSG"/>
    <s v="48"/>
    <s v="RGLT RAFRAICISSEMENT REUN° MENSUELL"/>
    <n v="50000"/>
    <m/>
    <n v="742029179"/>
  </r>
  <r>
    <x v="1"/>
    <x v="0"/>
    <x v="40"/>
    <x v="97"/>
    <s v="JCP"/>
    <s v="2081"/>
    <s v="RAFFRAICHISSEMENT REUNION MENSUELLE"/>
    <n v="41425"/>
    <m/>
    <n v="742070604"/>
  </r>
  <r>
    <x v="1"/>
    <x v="0"/>
    <x v="40"/>
    <x v="103"/>
    <s v="JOD"/>
    <s v="342"/>
    <s v="RGLT LOCAT° SALLE"/>
    <n v="60000"/>
    <m/>
    <n v="742130604"/>
  </r>
  <r>
    <x v="1"/>
    <x v="0"/>
    <x v="40"/>
    <x v="103"/>
    <s v="JOD"/>
    <s v="345"/>
    <s v="RGLT COLLAT° REUN°"/>
    <n v="42050"/>
    <m/>
    <n v="742172654"/>
  </r>
  <r>
    <x v="1"/>
    <x v="0"/>
    <x v="40"/>
    <x v="103"/>
    <s v="JOD"/>
    <s v="345"/>
    <s v="RGLT LOCAT° SALLE"/>
    <n v="60000"/>
    <m/>
    <n v="742232654"/>
  </r>
  <r>
    <x v="1"/>
    <x v="0"/>
    <x v="40"/>
    <x v="234"/>
    <s v="JCP"/>
    <s v="2298"/>
    <s v="FRAIS REUNION MENSUELLE"/>
    <n v="93000"/>
    <m/>
    <n v="742325654"/>
  </r>
  <r>
    <x v="1"/>
    <x v="0"/>
    <x v="40"/>
    <x v="112"/>
    <s v="JCP"/>
    <s v="2661"/>
    <s v="FRAIS REUNION DLA + NSI"/>
    <n v="200000"/>
    <m/>
    <n v="742525654"/>
  </r>
  <r>
    <x v="1"/>
    <x v="0"/>
    <x v="40"/>
    <x v="118"/>
    <s v="JCP"/>
    <s v="2444"/>
    <s v="FACT RESTAURATION"/>
    <n v="4300"/>
    <m/>
    <n v="742529954"/>
  </r>
  <r>
    <x v="1"/>
    <x v="0"/>
    <x v="40"/>
    <x v="123"/>
    <s v="JCP"/>
    <s v="2508"/>
    <s v="FRAIS COLLATION AGENT CAMPORT"/>
    <n v="200000"/>
    <m/>
    <n v="742729954"/>
  </r>
  <r>
    <x v="1"/>
    <x v="0"/>
    <x v="40"/>
    <x v="126"/>
    <s v="JOD"/>
    <s v="425"/>
    <s v="RGLT FACT RESTO"/>
    <n v="9300"/>
    <m/>
    <n v="742739254"/>
  </r>
  <r>
    <x v="1"/>
    <x v="0"/>
    <x v="40"/>
    <x v="126"/>
    <s v="JOD"/>
    <s v="439"/>
    <s v="RGLT FACT RESTO"/>
    <n v="86100"/>
    <m/>
    <n v="742825354"/>
  </r>
  <r>
    <x v="1"/>
    <x v="0"/>
    <x v="40"/>
    <x v="126"/>
    <s v="JOD"/>
    <s v="457"/>
    <s v="RGLT DIVERS DPSES FETE CAMPORT"/>
    <n v="200000"/>
    <m/>
    <n v="743025354"/>
  </r>
  <r>
    <x v="1"/>
    <x v="0"/>
    <x v="40"/>
    <x v="126"/>
    <s v="JOD"/>
    <s v="458"/>
    <s v="RGLT DIVERS DPSES FETE CAMPORT"/>
    <n v="60000"/>
    <m/>
    <n v="743085354"/>
  </r>
  <r>
    <x v="1"/>
    <x v="0"/>
    <x v="41"/>
    <x v="208"/>
    <s v="JOD"/>
    <s v="24"/>
    <s v="LOYER JANV-AOUT 2011 DIWOUTA"/>
    <n v="6000000"/>
    <m/>
    <n v="749085354"/>
  </r>
  <r>
    <x v="1"/>
    <x v="0"/>
    <x v="41"/>
    <x v="174"/>
    <s v="JACH"/>
    <s v="325"/>
    <s v="LOYER SEPT A DEC 2011"/>
    <n v="3000000"/>
    <m/>
    <n v="752085354"/>
  </r>
  <r>
    <x v="1"/>
    <x v="0"/>
    <x v="29"/>
    <x v="253"/>
    <s v="JCP"/>
    <s v="3"/>
    <s v="FRAIS TAXI"/>
    <n v="1000"/>
    <m/>
    <n v="752086354"/>
  </r>
  <r>
    <x v="1"/>
    <x v="0"/>
    <x v="29"/>
    <x v="12"/>
    <s v="JCP"/>
    <s v="5"/>
    <s v="FRAIS TAXI"/>
    <n v="3000"/>
    <m/>
    <n v="752089354"/>
  </r>
  <r>
    <x v="1"/>
    <x v="0"/>
    <x v="29"/>
    <x v="127"/>
    <s v="JCP"/>
    <s v="7"/>
    <s v="FRAIS TAXI"/>
    <n v="3000"/>
    <m/>
    <n v="752092354"/>
  </r>
  <r>
    <x v="1"/>
    <x v="0"/>
    <x v="29"/>
    <x v="127"/>
    <s v="JCP"/>
    <s v="8"/>
    <s v="FRAIS TAXI"/>
    <n v="1000"/>
    <m/>
    <n v="752093354"/>
  </r>
  <r>
    <x v="1"/>
    <x v="0"/>
    <x v="29"/>
    <x v="128"/>
    <s v="JCP"/>
    <s v="13"/>
    <s v="FRAIS TAXI"/>
    <n v="3000"/>
    <m/>
    <n v="752096354"/>
  </r>
  <r>
    <x v="1"/>
    <x v="0"/>
    <x v="29"/>
    <x v="128"/>
    <s v="JCP"/>
    <s v="14"/>
    <s v="FRAIS TAXI"/>
    <n v="2000"/>
    <m/>
    <n v="752098354"/>
  </r>
  <r>
    <x v="1"/>
    <x v="0"/>
    <x v="29"/>
    <x v="215"/>
    <s v="JCP"/>
    <s v="18"/>
    <s v="FRAIS TAXI"/>
    <n v="3488"/>
    <m/>
    <n v="752101842"/>
  </r>
  <r>
    <x v="1"/>
    <x v="0"/>
    <x v="29"/>
    <x v="215"/>
    <s v="JCP"/>
    <s v="27"/>
    <s v="FRAIS TAXI VOL VK"/>
    <n v="2000"/>
    <m/>
    <n v="752103842"/>
  </r>
  <r>
    <x v="1"/>
    <x v="0"/>
    <x v="29"/>
    <x v="215"/>
    <s v="JCP"/>
    <s v="29"/>
    <s v="FRAIS TAXI"/>
    <n v="2000"/>
    <m/>
    <n v="752105842"/>
  </r>
  <r>
    <x v="1"/>
    <x v="0"/>
    <x v="29"/>
    <x v="13"/>
    <s v="JCP"/>
    <s v="33"/>
    <s v="FRAIS TAXI"/>
    <n v="2500"/>
    <m/>
    <n v="752108342"/>
  </r>
  <r>
    <x v="1"/>
    <x v="0"/>
    <x v="29"/>
    <x v="13"/>
    <s v="JCP"/>
    <s v="34"/>
    <s v="FRAIS TAXI"/>
    <n v="1000"/>
    <m/>
    <n v="752109342"/>
  </r>
  <r>
    <x v="1"/>
    <x v="0"/>
    <x v="29"/>
    <x v="14"/>
    <s v="JCP"/>
    <s v="45"/>
    <s v="FRAIS TAXI"/>
    <n v="1000"/>
    <m/>
    <n v="752110342"/>
  </r>
  <r>
    <x v="1"/>
    <x v="0"/>
    <x v="29"/>
    <x v="14"/>
    <s v="JCP"/>
    <s v="46"/>
    <s v="RGLT MOIS DEC"/>
    <n v="50000"/>
    <m/>
    <n v="752160342"/>
  </r>
  <r>
    <x v="1"/>
    <x v="0"/>
    <x v="29"/>
    <x v="14"/>
    <s v="JCP"/>
    <s v="47"/>
    <s v="FRAIS TAXI"/>
    <n v="2000"/>
    <m/>
    <n v="752162342"/>
  </r>
  <r>
    <x v="1"/>
    <x v="0"/>
    <x v="29"/>
    <x v="216"/>
    <s v="JODSSG"/>
    <s v="1"/>
    <s v="FRAIS TRANSP AGTS LOCAUX 03-09/0"/>
    <n v="300000"/>
    <m/>
    <n v="752462342"/>
  </r>
  <r>
    <x v="1"/>
    <x v="0"/>
    <x v="29"/>
    <x v="217"/>
    <s v="JODSSG"/>
    <s v="2"/>
    <s v="FRAIS TRANSP AGTS SSG DU10-16/01"/>
    <n v="300000"/>
    <m/>
    <n v="752762342"/>
  </r>
  <r>
    <x v="1"/>
    <x v="0"/>
    <x v="29"/>
    <x v="217"/>
    <s v="JCP"/>
    <s v="60"/>
    <s v="FRAIS TAXI"/>
    <n v="500"/>
    <m/>
    <n v="752762842"/>
  </r>
  <r>
    <x v="1"/>
    <x v="0"/>
    <x v="29"/>
    <x v="254"/>
    <s v="JCP"/>
    <s v="65"/>
    <s v="FRAIS TAXI"/>
    <n v="500"/>
    <m/>
    <n v="752763342"/>
  </r>
  <r>
    <x v="1"/>
    <x v="0"/>
    <x v="29"/>
    <x v="254"/>
    <s v="JCP"/>
    <s v="2603"/>
    <s v="FRAIS RETARD VOL VK"/>
    <n v="10000"/>
    <m/>
    <n v="752773342"/>
  </r>
  <r>
    <x v="1"/>
    <x v="0"/>
    <x v="29"/>
    <x v="238"/>
    <s v="JCP"/>
    <s v="67"/>
    <s v="FRAIS TAXI"/>
    <n v="3000"/>
    <m/>
    <n v="752776342"/>
  </r>
  <r>
    <x v="1"/>
    <x v="0"/>
    <x v="29"/>
    <x v="238"/>
    <s v="JCP"/>
    <s v="71"/>
    <s v="FRAIS TAXI"/>
    <n v="500"/>
    <m/>
    <n v="752776842"/>
  </r>
  <r>
    <x v="1"/>
    <x v="0"/>
    <x v="29"/>
    <x v="238"/>
    <s v="JCP"/>
    <s v="75"/>
    <s v="FRAIS TAXI"/>
    <n v="4506"/>
    <m/>
    <n v="752781348"/>
  </r>
  <r>
    <x v="1"/>
    <x v="0"/>
    <x v="29"/>
    <x v="238"/>
    <s v="JCP"/>
    <s v="2604"/>
    <s v="FRAIS RETARD VOL VK"/>
    <n v="4500"/>
    <m/>
    <n v="752785848"/>
  </r>
  <r>
    <x v="1"/>
    <x v="0"/>
    <x v="29"/>
    <x v="15"/>
    <s v="JCP"/>
    <s v="83"/>
    <s v="FRAIS TAXI"/>
    <n v="2000"/>
    <m/>
    <n v="752787848"/>
  </r>
  <r>
    <x v="1"/>
    <x v="0"/>
    <x v="29"/>
    <x v="15"/>
    <s v="JCP"/>
    <s v="84"/>
    <s v="FRAIS TAXI"/>
    <n v="4000"/>
    <m/>
    <n v="752791848"/>
  </r>
  <r>
    <x v="1"/>
    <x v="0"/>
    <x v="29"/>
    <x v="15"/>
    <s v="JCP"/>
    <s v="85"/>
    <s v="FRAIS TAXI"/>
    <n v="4000"/>
    <m/>
    <n v="752795848"/>
  </r>
  <r>
    <x v="1"/>
    <x v="0"/>
    <x v="29"/>
    <x v="15"/>
    <s v="JCP"/>
    <s v="2605"/>
    <s v="FRAIS RETARD VOL VK"/>
    <n v="16500"/>
    <m/>
    <n v="752812348"/>
  </r>
  <r>
    <x v="1"/>
    <x v="0"/>
    <x v="29"/>
    <x v="129"/>
    <s v="JBF"/>
    <s v="2"/>
    <s v="D'APRES ETAT RAP AU 15/01"/>
    <n v="2171500"/>
    <m/>
    <n v="754983848"/>
  </r>
  <r>
    <x v="1"/>
    <x v="0"/>
    <x v="29"/>
    <x v="129"/>
    <s v="JBU"/>
    <s v="2"/>
    <s v="D'APRES ETAT RAP AU 15/01"/>
    <n v="1200000"/>
    <m/>
    <n v="756183848"/>
  </r>
  <r>
    <x v="1"/>
    <x v="0"/>
    <x v="29"/>
    <x v="129"/>
    <s v="JBS"/>
    <s v="15"/>
    <s v="D'APRES ETAT RAP AU 15/01"/>
    <n v="339833"/>
    <m/>
    <n v="756523681"/>
  </r>
  <r>
    <x v="1"/>
    <x v="0"/>
    <x v="29"/>
    <x v="129"/>
    <s v="JCP"/>
    <s v="90"/>
    <s v="FRAIS TAXI"/>
    <n v="2000"/>
    <m/>
    <n v="756525681"/>
  </r>
  <r>
    <x v="1"/>
    <x v="0"/>
    <x v="29"/>
    <x v="255"/>
    <s v="JCP"/>
    <s v="93"/>
    <s v="FRAIS TAXI"/>
    <n v="2000"/>
    <m/>
    <n v="756527681"/>
  </r>
  <r>
    <x v="1"/>
    <x v="0"/>
    <x v="29"/>
    <x v="255"/>
    <s v="JCP"/>
    <s v="94"/>
    <s v="FRAIS TAXI"/>
    <n v="2000"/>
    <m/>
    <n v="756529681"/>
  </r>
  <r>
    <x v="1"/>
    <x v="0"/>
    <x v="29"/>
    <x v="255"/>
    <s v="JCP"/>
    <s v="95"/>
    <s v="FRAIS TAXI"/>
    <n v="1500"/>
    <m/>
    <n v="756531181"/>
  </r>
  <r>
    <x v="1"/>
    <x v="0"/>
    <x v="29"/>
    <x v="130"/>
    <s v="JCP"/>
    <s v="98"/>
    <s v="FRAIS TAXI"/>
    <n v="1000"/>
    <m/>
    <n v="756532181"/>
  </r>
  <r>
    <x v="1"/>
    <x v="0"/>
    <x v="29"/>
    <x v="130"/>
    <s v="JCP"/>
    <s v="99"/>
    <s v="FRAIS TAXI"/>
    <n v="1000"/>
    <m/>
    <n v="756533181"/>
  </r>
  <r>
    <x v="1"/>
    <x v="0"/>
    <x v="29"/>
    <x v="16"/>
    <s v="JCP"/>
    <s v="102"/>
    <s v="FRAIS TAXI"/>
    <n v="1000"/>
    <m/>
    <n v="756534181"/>
  </r>
  <r>
    <x v="1"/>
    <x v="0"/>
    <x v="29"/>
    <x v="131"/>
    <s v="JCP"/>
    <s v="104"/>
    <s v="FRAIS TAXI"/>
    <n v="4000"/>
    <m/>
    <n v="756538181"/>
  </r>
  <r>
    <x v="1"/>
    <x v="0"/>
    <x v="29"/>
    <x v="131"/>
    <s v="JCP"/>
    <s v="106"/>
    <s v="FRAIS TAXI"/>
    <n v="4000"/>
    <m/>
    <n v="756542181"/>
  </r>
  <r>
    <x v="1"/>
    <x v="0"/>
    <x v="29"/>
    <x v="131"/>
    <s v="JCP"/>
    <s v="108"/>
    <s v="FRAIS TAXI"/>
    <n v="4000"/>
    <m/>
    <n v="756546181"/>
  </r>
  <r>
    <x v="1"/>
    <x v="0"/>
    <x v="29"/>
    <x v="131"/>
    <s v="JCP"/>
    <s v="109"/>
    <s v="FRAIS TAXI"/>
    <n v="500"/>
    <m/>
    <n v="756546681"/>
  </r>
  <r>
    <x v="1"/>
    <x v="0"/>
    <x v="29"/>
    <x v="131"/>
    <s v="JCP"/>
    <s v="111"/>
    <s v="FRAIS TAXI"/>
    <n v="1000"/>
    <m/>
    <n v="756547681"/>
  </r>
  <r>
    <x v="1"/>
    <x v="0"/>
    <x v="29"/>
    <x v="17"/>
    <s v="JODSSG"/>
    <s v="3"/>
    <s v="TRANSP AGTS LOCAUX DU17-23/01"/>
    <n v="300000"/>
    <m/>
    <n v="756847681"/>
  </r>
  <r>
    <x v="1"/>
    <x v="0"/>
    <x v="29"/>
    <x v="17"/>
    <s v="JCP"/>
    <s v="117"/>
    <s v="FRAIS TAXI"/>
    <n v="2500"/>
    <m/>
    <n v="756850181"/>
  </r>
  <r>
    <x v="1"/>
    <x v="0"/>
    <x v="29"/>
    <x v="17"/>
    <s v="JCP"/>
    <s v="118"/>
    <s v="FRAIS TAXI"/>
    <n v="1000"/>
    <m/>
    <n v="756851181"/>
  </r>
  <r>
    <x v="1"/>
    <x v="0"/>
    <x v="29"/>
    <x v="18"/>
    <s v="JCP"/>
    <s v="124"/>
    <s v="FRAIS TAXI"/>
    <n v="18500"/>
    <m/>
    <n v="756869681"/>
  </r>
  <r>
    <x v="1"/>
    <x v="0"/>
    <x v="29"/>
    <x v="18"/>
    <s v="JCP"/>
    <s v="125"/>
    <s v="FRAIS TAXI"/>
    <n v="6000"/>
    <m/>
    <n v="756875681"/>
  </r>
  <r>
    <x v="1"/>
    <x v="0"/>
    <x v="29"/>
    <x v="18"/>
    <s v="JCP"/>
    <s v="126"/>
    <s v="FRAIS TAXI"/>
    <n v="2000"/>
    <m/>
    <n v="756877681"/>
  </r>
  <r>
    <x v="1"/>
    <x v="0"/>
    <x v="29"/>
    <x v="18"/>
    <s v="JCP"/>
    <s v="127"/>
    <s v="FRAIS TAXI"/>
    <n v="2000"/>
    <m/>
    <n v="756879681"/>
  </r>
  <r>
    <x v="1"/>
    <x v="0"/>
    <x v="29"/>
    <x v="256"/>
    <s v="JCP"/>
    <s v="132"/>
    <s v="FRAIS TAXI"/>
    <n v="2000"/>
    <m/>
    <n v="756881681"/>
  </r>
  <r>
    <x v="1"/>
    <x v="0"/>
    <x v="29"/>
    <x v="256"/>
    <s v="JCP"/>
    <s v="133"/>
    <s v="FRAIS TAXI"/>
    <n v="3525"/>
    <m/>
    <n v="756885206"/>
  </r>
  <r>
    <x v="1"/>
    <x v="0"/>
    <x v="29"/>
    <x v="256"/>
    <s v="JCP"/>
    <s v="136"/>
    <s v="FRAIS TAXI"/>
    <n v="4000"/>
    <m/>
    <n v="756889206"/>
  </r>
  <r>
    <x v="1"/>
    <x v="0"/>
    <x v="29"/>
    <x v="19"/>
    <s v="JODSSG"/>
    <s v="4"/>
    <s v="FRAIS TRANSP.AGTS LOCAUX DU 24-30/0"/>
    <n v="300000"/>
    <m/>
    <n v="757189206"/>
  </r>
  <r>
    <x v="1"/>
    <x v="0"/>
    <x v="29"/>
    <x v="19"/>
    <s v="JCP"/>
    <s v="141"/>
    <s v="FRAIS TAXI"/>
    <n v="2000"/>
    <m/>
    <n v="757191206"/>
  </r>
  <r>
    <x v="1"/>
    <x v="0"/>
    <x v="29"/>
    <x v="19"/>
    <s v="JCP"/>
    <s v="2607"/>
    <s v="FRAIS RETARD VOL VK"/>
    <n v="4000"/>
    <m/>
    <n v="757195206"/>
  </r>
  <r>
    <x v="1"/>
    <x v="0"/>
    <x v="29"/>
    <x v="257"/>
    <s v="JCP"/>
    <s v="143"/>
    <s v="FRAIS TAXI"/>
    <n v="1500"/>
    <m/>
    <n v="757196706"/>
  </r>
  <r>
    <x v="1"/>
    <x v="0"/>
    <x v="29"/>
    <x v="257"/>
    <s v="JCP"/>
    <s v="150"/>
    <s v="FRAIS TAXI"/>
    <n v="1000"/>
    <m/>
    <n v="757197706"/>
  </r>
  <r>
    <x v="1"/>
    <x v="0"/>
    <x v="29"/>
    <x v="257"/>
    <s v="JCP"/>
    <s v="151"/>
    <s v="FRAIS TAXI"/>
    <n v="2000"/>
    <m/>
    <n v="757199706"/>
  </r>
  <r>
    <x v="1"/>
    <x v="0"/>
    <x v="29"/>
    <x v="257"/>
    <s v="JOD"/>
    <s v="465"/>
    <s v="FRAIS RETARD VOLS"/>
    <n v="9000"/>
    <m/>
    <n v="757208706"/>
  </r>
  <r>
    <x v="1"/>
    <x v="0"/>
    <x v="29"/>
    <x v="207"/>
    <s v="JCP"/>
    <s v="152"/>
    <s v="FRAIS TAXI"/>
    <n v="4000"/>
    <m/>
    <n v="757212706"/>
  </r>
  <r>
    <x v="1"/>
    <x v="0"/>
    <x v="29"/>
    <x v="207"/>
    <s v="JCP"/>
    <s v="153"/>
    <s v="FRAIS TAXI"/>
    <n v="400"/>
    <m/>
    <n v="757213106"/>
  </r>
  <r>
    <x v="1"/>
    <x v="0"/>
    <x v="29"/>
    <x v="207"/>
    <s v="JCP"/>
    <s v="154"/>
    <s v="FRAIS TAXI"/>
    <n v="3000"/>
    <m/>
    <n v="757216106"/>
  </r>
  <r>
    <x v="1"/>
    <x v="0"/>
    <x v="29"/>
    <x v="207"/>
    <s v="JCP"/>
    <s v="155"/>
    <s v="FRAIS TAXI"/>
    <n v="4000"/>
    <m/>
    <n v="757220106"/>
  </r>
  <r>
    <x v="1"/>
    <x v="0"/>
    <x v="29"/>
    <x v="207"/>
    <s v="JCP"/>
    <s v="2608"/>
    <s v="FRAIS RETARD VOL VK"/>
    <n v="8500"/>
    <m/>
    <n v="757228606"/>
  </r>
  <r>
    <x v="1"/>
    <x v="0"/>
    <x v="29"/>
    <x v="258"/>
    <s v="JCP"/>
    <s v="156"/>
    <s v="FRAIS TAXI"/>
    <n v="2000"/>
    <m/>
    <n v="757230606"/>
  </r>
  <r>
    <x v="1"/>
    <x v="0"/>
    <x v="29"/>
    <x v="208"/>
    <s v="JODSSG"/>
    <s v="5"/>
    <s v="FRAIS TRANSP AGTS LOCAUX DU31/01-06"/>
    <n v="300000"/>
    <m/>
    <n v="757530606"/>
  </r>
  <r>
    <x v="1"/>
    <x v="0"/>
    <x v="29"/>
    <x v="208"/>
    <s v="JCP"/>
    <s v="157"/>
    <s v="FRAIS TAXI"/>
    <n v="4000"/>
    <m/>
    <n v="757534606"/>
  </r>
  <r>
    <x v="1"/>
    <x v="0"/>
    <x v="29"/>
    <x v="208"/>
    <s v="JCP"/>
    <s v="158"/>
    <s v="FRAIS TAXI"/>
    <n v="2000"/>
    <m/>
    <n v="757536606"/>
  </r>
  <r>
    <x v="1"/>
    <x v="0"/>
    <x v="29"/>
    <x v="208"/>
    <s v="JCP"/>
    <s v="159"/>
    <s v="FRAIS TAXI"/>
    <n v="4000"/>
    <m/>
    <n v="757540606"/>
  </r>
  <r>
    <x v="1"/>
    <x v="0"/>
    <x v="29"/>
    <x v="208"/>
    <s v="JCP"/>
    <s v="160"/>
    <s v="FRAIS TAXI"/>
    <n v="4000"/>
    <m/>
    <n v="757544606"/>
  </r>
  <r>
    <x v="1"/>
    <x v="0"/>
    <x v="29"/>
    <x v="208"/>
    <s v="JCP"/>
    <s v="167"/>
    <s v="FRAIS TAXI"/>
    <n v="2000"/>
    <m/>
    <n v="757546606"/>
  </r>
  <r>
    <x v="1"/>
    <x v="0"/>
    <x v="29"/>
    <x v="208"/>
    <s v="JCP"/>
    <s v="168"/>
    <s v="ACH EAU"/>
    <n v="6200"/>
    <m/>
    <n v="757552806"/>
  </r>
  <r>
    <x v="1"/>
    <x v="0"/>
    <x v="29"/>
    <x v="208"/>
    <s v="JCP"/>
    <s v="169"/>
    <s v="FRAIS TAXI"/>
    <n v="1000"/>
    <m/>
    <n v="757553806"/>
  </r>
  <r>
    <x v="1"/>
    <x v="0"/>
    <x v="29"/>
    <x v="208"/>
    <s v="JCP"/>
    <s v="170"/>
    <s v="FRAIS TAXI"/>
    <n v="6000"/>
    <m/>
    <n v="757559806"/>
  </r>
  <r>
    <x v="1"/>
    <x v="0"/>
    <x v="29"/>
    <x v="208"/>
    <s v="JCP"/>
    <s v="174"/>
    <s v="FRAIS TAXI"/>
    <n v="1000"/>
    <m/>
    <n v="757560806"/>
  </r>
  <r>
    <x v="1"/>
    <x v="0"/>
    <x v="29"/>
    <x v="20"/>
    <s v="JCP"/>
    <s v="178"/>
    <s v="FRAIS TAXI"/>
    <n v="2000"/>
    <m/>
    <n v="757562806"/>
  </r>
  <r>
    <x v="1"/>
    <x v="0"/>
    <x v="29"/>
    <x v="20"/>
    <s v="JCP"/>
    <s v="179"/>
    <s v="FRAIS TAXI"/>
    <n v="1000"/>
    <m/>
    <n v="757563806"/>
  </r>
  <r>
    <x v="1"/>
    <x v="0"/>
    <x v="29"/>
    <x v="21"/>
    <s v="JCP"/>
    <s v="181"/>
    <s v="FRAIS TAXI"/>
    <n v="5000"/>
    <m/>
    <n v="757568806"/>
  </r>
  <r>
    <x v="1"/>
    <x v="0"/>
    <x v="29"/>
    <x v="21"/>
    <s v="JCP"/>
    <s v="183"/>
    <s v="FRAIS TAXI"/>
    <n v="500"/>
    <m/>
    <n v="757569306"/>
  </r>
  <r>
    <x v="1"/>
    <x v="0"/>
    <x v="29"/>
    <x v="21"/>
    <s v="JCP"/>
    <s v="185"/>
    <s v="FRAIS TAXI"/>
    <n v="1000"/>
    <m/>
    <n v="757570306"/>
  </r>
  <r>
    <x v="1"/>
    <x v="0"/>
    <x v="29"/>
    <x v="21"/>
    <s v="JCP"/>
    <s v="187"/>
    <s v="FRAIS TAXI"/>
    <n v="4000"/>
    <m/>
    <n v="757574306"/>
  </r>
  <r>
    <x v="1"/>
    <x v="0"/>
    <x v="29"/>
    <x v="21"/>
    <s v="JCP"/>
    <s v="188"/>
    <s v="FRAIS TAXI"/>
    <n v="1000"/>
    <m/>
    <n v="757575306"/>
  </r>
  <r>
    <x v="1"/>
    <x v="0"/>
    <x v="29"/>
    <x v="21"/>
    <s v="JCP"/>
    <s v="189"/>
    <s v="FRAIS TAXI"/>
    <n v="2000"/>
    <m/>
    <n v="757577306"/>
  </r>
  <r>
    <x v="1"/>
    <x v="0"/>
    <x v="29"/>
    <x v="21"/>
    <s v="JCP"/>
    <s v="190"/>
    <s v="FRAIS TAXI"/>
    <n v="2000"/>
    <m/>
    <n v="757579306"/>
  </r>
  <r>
    <x v="1"/>
    <x v="0"/>
    <x v="29"/>
    <x v="218"/>
    <s v="JCP"/>
    <s v="192"/>
    <s v="FRAIS TAXI"/>
    <n v="4000"/>
    <m/>
    <n v="757583306"/>
  </r>
  <r>
    <x v="1"/>
    <x v="0"/>
    <x v="29"/>
    <x v="218"/>
    <s v="JCP"/>
    <s v="196"/>
    <s v="FRAIS TAXI"/>
    <n v="2000"/>
    <m/>
    <n v="757585306"/>
  </r>
  <r>
    <x v="1"/>
    <x v="0"/>
    <x v="29"/>
    <x v="132"/>
    <s v="JBU"/>
    <s v="7"/>
    <s v="D'APRES ETAT RAP AU 28/02"/>
    <n v="1350000"/>
    <m/>
    <n v="758935306"/>
  </r>
  <r>
    <x v="1"/>
    <x v="0"/>
    <x v="29"/>
    <x v="132"/>
    <s v="JCP"/>
    <s v="200"/>
    <s v="FRAIS TAXI"/>
    <n v="4000"/>
    <m/>
    <n v="758939306"/>
  </r>
  <r>
    <x v="1"/>
    <x v="0"/>
    <x v="29"/>
    <x v="132"/>
    <s v="JCP"/>
    <s v="201"/>
    <s v="FRAIS TAXI"/>
    <n v="2000"/>
    <m/>
    <n v="758941306"/>
  </r>
  <r>
    <x v="1"/>
    <x v="0"/>
    <x v="29"/>
    <x v="132"/>
    <s v="JCP"/>
    <s v="201"/>
    <s v="RGLT DONALD "/>
    <n v="50000"/>
    <m/>
    <n v="758991306"/>
  </r>
  <r>
    <x v="1"/>
    <x v="0"/>
    <x v="29"/>
    <x v="132"/>
    <s v="JCP"/>
    <s v="204"/>
    <s v="FRAIS DEPL LINDA"/>
    <n v="50000"/>
    <m/>
    <n v="759041306"/>
  </r>
  <r>
    <x v="1"/>
    <x v="0"/>
    <x v="29"/>
    <x v="132"/>
    <s v="JCP"/>
    <s v="206"/>
    <s v="FRAIS TAXI"/>
    <n v="2000"/>
    <m/>
    <n v="759043306"/>
  </r>
  <r>
    <x v="1"/>
    <x v="0"/>
    <x v="29"/>
    <x v="132"/>
    <s v="JCP"/>
    <s v="207"/>
    <s v="FRAIS TAXI"/>
    <n v="4000"/>
    <m/>
    <n v="759047306"/>
  </r>
  <r>
    <x v="1"/>
    <x v="0"/>
    <x v="29"/>
    <x v="132"/>
    <s v="JCP"/>
    <s v="208"/>
    <s v="FRAIS TAXI"/>
    <n v="500"/>
    <m/>
    <n v="759047806"/>
  </r>
  <r>
    <x v="1"/>
    <x v="0"/>
    <x v="29"/>
    <x v="219"/>
    <s v="JCP"/>
    <s v="211"/>
    <s v="FRAIS TAXI"/>
    <n v="8000"/>
    <m/>
    <n v="759055806"/>
  </r>
  <r>
    <x v="1"/>
    <x v="0"/>
    <x v="29"/>
    <x v="219"/>
    <s v="JCP"/>
    <s v="212"/>
    <s v="FRAIS TAXI"/>
    <n v="2000"/>
    <m/>
    <n v="759057806"/>
  </r>
  <r>
    <x v="1"/>
    <x v="0"/>
    <x v="29"/>
    <x v="219"/>
    <s v="JCP"/>
    <s v="213"/>
    <s v="FRAIS TAXI"/>
    <n v="7000"/>
    <m/>
    <n v="759064806"/>
  </r>
  <r>
    <x v="1"/>
    <x v="0"/>
    <x v="29"/>
    <x v="219"/>
    <s v="JCP"/>
    <s v="214"/>
    <s v="FRAIS TAXI"/>
    <n v="2000"/>
    <m/>
    <n v="759066806"/>
  </r>
  <r>
    <x v="1"/>
    <x v="0"/>
    <x v="29"/>
    <x v="219"/>
    <s v="JCP"/>
    <s v="215"/>
    <s v="FRAIS TAXI"/>
    <n v="4000"/>
    <m/>
    <n v="759070806"/>
  </r>
  <r>
    <x v="1"/>
    <x v="0"/>
    <x v="29"/>
    <x v="219"/>
    <s v="JCP"/>
    <s v="216"/>
    <s v="FRAIS TAXI"/>
    <n v="1400"/>
    <m/>
    <n v="759072206"/>
  </r>
  <r>
    <x v="1"/>
    <x v="0"/>
    <x v="29"/>
    <x v="219"/>
    <s v="JCP"/>
    <s v="217"/>
    <s v="FRAIS TAXI"/>
    <n v="4000"/>
    <m/>
    <n v="759076206"/>
  </r>
  <r>
    <x v="1"/>
    <x v="0"/>
    <x v="29"/>
    <x v="133"/>
    <s v="JCP"/>
    <s v="221"/>
    <s v="FRAIS TAXI"/>
    <n v="5000"/>
    <m/>
    <n v="759081206"/>
  </r>
  <r>
    <x v="1"/>
    <x v="0"/>
    <x v="29"/>
    <x v="133"/>
    <s v="JCP"/>
    <s v="227"/>
    <s v="FRAIS TAXI"/>
    <n v="3500"/>
    <m/>
    <n v="759084706"/>
  </r>
  <r>
    <x v="1"/>
    <x v="0"/>
    <x v="29"/>
    <x v="133"/>
    <s v="JCP"/>
    <s v="228"/>
    <s v="FRAIS TAXI"/>
    <n v="2000"/>
    <m/>
    <n v="759086706"/>
  </r>
  <r>
    <x v="1"/>
    <x v="0"/>
    <x v="29"/>
    <x v="259"/>
    <s v="JBF"/>
    <s v="6"/>
    <s v="D'APRES ETAT RAP AU 28/02"/>
    <n v="2060169"/>
    <m/>
    <n v="761146875"/>
  </r>
  <r>
    <x v="1"/>
    <x v="0"/>
    <x v="29"/>
    <x v="259"/>
    <s v="JBF"/>
    <s v="6"/>
    <s v="D'APRES ETAT RAP AU 28/02"/>
    <n v="113000"/>
    <m/>
    <n v="761259875"/>
  </r>
  <r>
    <x v="1"/>
    <x v="0"/>
    <x v="29"/>
    <x v="259"/>
    <s v="JCP"/>
    <s v="231"/>
    <s v="FRAIS TAXI"/>
    <n v="1000"/>
    <m/>
    <n v="761260875"/>
  </r>
  <r>
    <x v="1"/>
    <x v="0"/>
    <x v="29"/>
    <x v="259"/>
    <s v="JCP"/>
    <s v="232"/>
    <s v="FRAIS TAXI"/>
    <n v="2000"/>
    <m/>
    <n v="761262875"/>
  </r>
  <r>
    <x v="1"/>
    <x v="0"/>
    <x v="29"/>
    <x v="260"/>
    <s v="JCP"/>
    <s v="235"/>
    <s v="FRAIS TAXI"/>
    <n v="4090"/>
    <m/>
    <n v="761266965"/>
  </r>
  <r>
    <x v="1"/>
    <x v="0"/>
    <x v="29"/>
    <x v="260"/>
    <s v="JCP"/>
    <s v="242"/>
    <s v="FRAIS TAXI"/>
    <n v="4000"/>
    <m/>
    <n v="761270965"/>
  </r>
  <r>
    <x v="1"/>
    <x v="0"/>
    <x v="29"/>
    <x v="260"/>
    <s v="JCP"/>
    <s v="244"/>
    <s v="FRAIS TAXI"/>
    <n v="1000"/>
    <m/>
    <n v="761271965"/>
  </r>
  <r>
    <x v="1"/>
    <x v="0"/>
    <x v="29"/>
    <x v="261"/>
    <s v="JCP"/>
    <s v="249"/>
    <s v="FRAIS TAXI"/>
    <n v="2000"/>
    <m/>
    <n v="761273965"/>
  </r>
  <r>
    <x v="1"/>
    <x v="0"/>
    <x v="29"/>
    <x v="262"/>
    <s v="JCP"/>
    <s v="250"/>
    <s v="FRAIS TAXI"/>
    <n v="200"/>
    <m/>
    <n v="761274165"/>
  </r>
  <r>
    <x v="1"/>
    <x v="0"/>
    <x v="29"/>
    <x v="262"/>
    <s v="JCP"/>
    <s v="251"/>
    <s v="FRAIS TAXI"/>
    <n v="500"/>
    <m/>
    <n v="761274665"/>
  </r>
  <r>
    <x v="1"/>
    <x v="0"/>
    <x v="29"/>
    <x v="262"/>
    <s v="JCP"/>
    <s v="252"/>
    <s v="FRAIS TAXI"/>
    <n v="1000"/>
    <m/>
    <n v="761275665"/>
  </r>
  <r>
    <x v="1"/>
    <x v="0"/>
    <x v="29"/>
    <x v="263"/>
    <s v="JCP"/>
    <s v="253"/>
    <s v="FRAIS TAXI"/>
    <n v="500"/>
    <m/>
    <n v="761276165"/>
  </r>
  <r>
    <x v="1"/>
    <x v="0"/>
    <x v="29"/>
    <x v="263"/>
    <s v="JCP"/>
    <s v="254"/>
    <s v="FRAIS TAXI"/>
    <n v="1000"/>
    <m/>
    <n v="761277165"/>
  </r>
  <r>
    <x v="1"/>
    <x v="0"/>
    <x v="29"/>
    <x v="264"/>
    <s v="JCP"/>
    <s v="258"/>
    <s v="FRAIS TAXI"/>
    <n v="1000"/>
    <m/>
    <n v="761278165"/>
  </r>
  <r>
    <x v="1"/>
    <x v="0"/>
    <x v="29"/>
    <x v="264"/>
    <s v="JCP"/>
    <s v="260"/>
    <s v="FRAIS TAXI"/>
    <n v="500"/>
    <m/>
    <n v="761278665"/>
  </r>
  <r>
    <x v="1"/>
    <x v="0"/>
    <x v="29"/>
    <x v="265"/>
    <s v="JCP"/>
    <s v="262"/>
    <s v="FRAIS TAXI"/>
    <n v="625"/>
    <m/>
    <n v="761279290"/>
  </r>
  <r>
    <x v="1"/>
    <x v="0"/>
    <x v="29"/>
    <x v="265"/>
    <s v="JCP"/>
    <s v="263"/>
    <s v="FRAIS TAXI"/>
    <n v="1000"/>
    <m/>
    <n v="761280290"/>
  </r>
  <r>
    <x v="1"/>
    <x v="0"/>
    <x v="29"/>
    <x v="22"/>
    <s v="JCP"/>
    <s v="273"/>
    <s v="FRAIS TAXI"/>
    <n v="1000"/>
    <m/>
    <n v="761281290"/>
  </r>
  <r>
    <x v="1"/>
    <x v="0"/>
    <x v="29"/>
    <x v="22"/>
    <s v="JCP"/>
    <s v="274"/>
    <s v="FRAIS TAXI"/>
    <n v="2000"/>
    <m/>
    <n v="761283290"/>
  </r>
  <r>
    <x v="1"/>
    <x v="0"/>
    <x v="29"/>
    <x v="23"/>
    <s v="JCP"/>
    <s v="280"/>
    <s v="FRAIS TAXI"/>
    <n v="4000"/>
    <m/>
    <n v="761287290"/>
  </r>
  <r>
    <x v="1"/>
    <x v="0"/>
    <x v="29"/>
    <x v="23"/>
    <s v="JCP"/>
    <s v="281"/>
    <s v="FRAIS TAXI"/>
    <n v="2000"/>
    <m/>
    <n v="761289290"/>
  </r>
  <r>
    <x v="1"/>
    <x v="0"/>
    <x v="29"/>
    <x v="23"/>
    <s v="JCP"/>
    <s v="282"/>
    <s v="FRAIS TAXI"/>
    <n v="2000"/>
    <m/>
    <n v="761291290"/>
  </r>
  <r>
    <x v="1"/>
    <x v="0"/>
    <x v="29"/>
    <x v="23"/>
    <s v="JCP"/>
    <s v="283"/>
    <s v="FRAIS TAXI"/>
    <n v="4000"/>
    <m/>
    <n v="761295290"/>
  </r>
  <r>
    <x v="1"/>
    <x v="0"/>
    <x v="29"/>
    <x v="23"/>
    <s v="JCP"/>
    <s v="284"/>
    <s v="FRAIS TAXI"/>
    <n v="2000"/>
    <m/>
    <n v="761297290"/>
  </r>
  <r>
    <x v="1"/>
    <x v="0"/>
    <x v="29"/>
    <x v="23"/>
    <s v="JCP"/>
    <s v="285"/>
    <s v="FRAIS TAXI"/>
    <n v="2000"/>
    <m/>
    <n v="761299290"/>
  </r>
  <r>
    <x v="1"/>
    <x v="0"/>
    <x v="29"/>
    <x v="23"/>
    <s v="JCP"/>
    <s v="286"/>
    <s v="FRAIS TAXI"/>
    <n v="2000"/>
    <m/>
    <n v="761301290"/>
  </r>
  <r>
    <x v="1"/>
    <x v="0"/>
    <x v="29"/>
    <x v="23"/>
    <s v="JCP"/>
    <s v="287"/>
    <s v="FRAIS TAXI"/>
    <n v="7000"/>
    <m/>
    <n v="761308290"/>
  </r>
  <r>
    <x v="1"/>
    <x v="0"/>
    <x v="29"/>
    <x v="23"/>
    <s v="JCP"/>
    <s v="288"/>
    <s v="FRAIS TAXI"/>
    <n v="1000"/>
    <m/>
    <n v="761309290"/>
  </r>
  <r>
    <x v="1"/>
    <x v="0"/>
    <x v="29"/>
    <x v="220"/>
    <s v="JCP"/>
    <s v="291"/>
    <s v="FRAIS TAXI"/>
    <n v="1000"/>
    <m/>
    <n v="761310290"/>
  </r>
  <r>
    <x v="1"/>
    <x v="0"/>
    <x v="29"/>
    <x v="221"/>
    <s v="JCP"/>
    <s v="295"/>
    <s v="FRAIS TAXI"/>
    <n v="1000"/>
    <m/>
    <n v="761311290"/>
  </r>
  <r>
    <x v="1"/>
    <x v="0"/>
    <x v="29"/>
    <x v="221"/>
    <s v="JCP"/>
    <s v="298"/>
    <s v="FRAIS TAXI"/>
    <n v="1000"/>
    <m/>
    <n v="761312290"/>
  </r>
  <r>
    <x v="1"/>
    <x v="0"/>
    <x v="29"/>
    <x v="222"/>
    <s v="JCP"/>
    <s v="305"/>
    <s v="FRAIS TAXI"/>
    <n v="2038"/>
    <m/>
    <n v="761314328"/>
  </r>
  <r>
    <x v="1"/>
    <x v="0"/>
    <x v="29"/>
    <x v="222"/>
    <s v="JCP"/>
    <s v="307"/>
    <s v="FRAIS TAXI"/>
    <n v="1500"/>
    <m/>
    <n v="761315828"/>
  </r>
  <r>
    <x v="1"/>
    <x v="0"/>
    <x v="29"/>
    <x v="222"/>
    <s v="JCP"/>
    <s v="308"/>
    <s v="FRAIS DE TAXI"/>
    <n v="22"/>
    <m/>
    <n v="761315850"/>
  </r>
  <r>
    <x v="1"/>
    <x v="0"/>
    <x v="29"/>
    <x v="24"/>
    <s v="JCP"/>
    <s v="314"/>
    <s v="FRAIS TAXI"/>
    <n v="2500"/>
    <m/>
    <n v="761318350"/>
  </r>
  <r>
    <x v="1"/>
    <x v="0"/>
    <x v="29"/>
    <x v="24"/>
    <s v="JCP"/>
    <s v="316"/>
    <s v="FRAIS TAXI"/>
    <n v="6500"/>
    <m/>
    <n v="761324850"/>
  </r>
  <r>
    <x v="1"/>
    <x v="0"/>
    <x v="29"/>
    <x v="24"/>
    <s v="JCP"/>
    <s v="317"/>
    <s v="FRAIS TAXI"/>
    <n v="500"/>
    <m/>
    <n v="761325350"/>
  </r>
  <r>
    <x v="1"/>
    <x v="0"/>
    <x v="29"/>
    <x v="24"/>
    <s v="JCP"/>
    <s v="318"/>
    <s v="FRAIS TAXI"/>
    <n v="2000"/>
    <m/>
    <n v="761327350"/>
  </r>
  <r>
    <x v="1"/>
    <x v="0"/>
    <x v="29"/>
    <x v="25"/>
    <s v="JCP"/>
    <s v="320"/>
    <s v="FRAIS DEPL DIANE"/>
    <n v="56500"/>
    <m/>
    <n v="761383850"/>
  </r>
  <r>
    <x v="1"/>
    <x v="0"/>
    <x v="29"/>
    <x v="25"/>
    <s v="JCP"/>
    <s v="322"/>
    <s v="FRAIS TAXI"/>
    <n v="500"/>
    <m/>
    <n v="761384350"/>
  </r>
  <r>
    <x v="1"/>
    <x v="0"/>
    <x v="29"/>
    <x v="26"/>
    <s v="JODSSG"/>
    <s v="9"/>
    <s v=" TRANSP AGTS LOCAUX SSG"/>
    <n v="1200000"/>
    <m/>
    <n v="762584350"/>
  </r>
  <r>
    <x v="1"/>
    <x v="0"/>
    <x v="29"/>
    <x v="26"/>
    <s v="JOD"/>
    <s v="60"/>
    <s v="RGLT FRAIS MEDICAUX VENYITE"/>
    <n v="39000"/>
    <m/>
    <n v="762623350"/>
  </r>
  <r>
    <x v="1"/>
    <x v="0"/>
    <x v="29"/>
    <x v="26"/>
    <s v="JBS"/>
    <s v="62"/>
    <s v="D'APRES ETAT RAP AU 28/02"/>
    <n v="456500"/>
    <m/>
    <n v="763079850"/>
  </r>
  <r>
    <x v="1"/>
    <x v="0"/>
    <x v="29"/>
    <x v="26"/>
    <s v="JCP"/>
    <s v="324"/>
    <s v="FRAIS TAXI"/>
    <n v="8850"/>
    <m/>
    <n v="763088700"/>
  </r>
  <r>
    <x v="1"/>
    <x v="0"/>
    <x v="29"/>
    <x v="26"/>
    <s v="JCP"/>
    <s v="325"/>
    <s v="RGLT BACK UP+FRAIS TAXI"/>
    <n v="1950"/>
    <m/>
    <n v="763090650"/>
  </r>
  <r>
    <x v="1"/>
    <x v="0"/>
    <x v="29"/>
    <x v="26"/>
    <s v="JCP"/>
    <s v="326"/>
    <s v="FRAIS TAXI"/>
    <n v="3000"/>
    <m/>
    <n v="763093650"/>
  </r>
  <r>
    <x v="1"/>
    <x v="0"/>
    <x v="29"/>
    <x v="26"/>
    <s v="JCP"/>
    <s v="329"/>
    <s v="FRAIS TAXI"/>
    <n v="4000"/>
    <m/>
    <n v="763097650"/>
  </r>
  <r>
    <x v="1"/>
    <x v="0"/>
    <x v="29"/>
    <x v="26"/>
    <s v="JCP"/>
    <s v="2602"/>
    <s v="FRAIS TAXI RETARD VOL"/>
    <n v="10000"/>
    <m/>
    <n v="763107650"/>
  </r>
  <r>
    <x v="1"/>
    <x v="0"/>
    <x v="29"/>
    <x v="27"/>
    <s v="JODSSG"/>
    <s v="10"/>
    <s v="FRAIS TAXI SSG PR DIV ..."/>
    <n v="30000"/>
    <m/>
    <n v="763137650"/>
  </r>
  <r>
    <x v="1"/>
    <x v="0"/>
    <x v="29"/>
    <x v="27"/>
    <s v="JODSSG"/>
    <s v="10"/>
    <s v="ANNULAT° TROP SAISI TAXI AGTS FEV S"/>
    <n v="-5000"/>
    <m/>
    <n v="763132650"/>
  </r>
  <r>
    <x v="1"/>
    <x v="0"/>
    <x v="29"/>
    <x v="27"/>
    <s v="JCP"/>
    <s v="400"/>
    <s v="FRAIS TRANSPORT"/>
    <n v="2010"/>
    <m/>
    <n v="763134660"/>
  </r>
  <r>
    <x v="1"/>
    <x v="0"/>
    <x v="29"/>
    <x v="27"/>
    <s v="JCP"/>
    <s v="408"/>
    <s v="FRAIS TAXI"/>
    <n v="500"/>
    <m/>
    <n v="763135160"/>
  </r>
  <r>
    <x v="1"/>
    <x v="0"/>
    <x v="29"/>
    <x v="27"/>
    <s v="JCP"/>
    <s v="409"/>
    <s v="FRAIS TAXI "/>
    <n v="500"/>
    <m/>
    <n v="763135660"/>
  </r>
  <r>
    <x v="1"/>
    <x v="0"/>
    <x v="29"/>
    <x v="27"/>
    <s v="JCP"/>
    <s v="412"/>
    <s v="FRAIS TAXI VOL SAA ET VK MUHAYIMANA"/>
    <n v="6000"/>
    <m/>
    <n v="763141660"/>
  </r>
  <r>
    <x v="1"/>
    <x v="0"/>
    <x v="29"/>
    <x v="27"/>
    <s v="JCP"/>
    <s v="413"/>
    <s v="FRAIS TRANSPORT ALINE"/>
    <n v="2000"/>
    <m/>
    <n v="763143660"/>
  </r>
  <r>
    <x v="1"/>
    <x v="0"/>
    <x v="29"/>
    <x v="266"/>
    <s v="JCP"/>
    <s v="339"/>
    <s v="FRAIS TRANSPORT ANITA"/>
    <n v="1000"/>
    <m/>
    <n v="763144660"/>
  </r>
  <r>
    <x v="1"/>
    <x v="0"/>
    <x v="29"/>
    <x v="266"/>
    <s v="JCP"/>
    <s v="340"/>
    <s v="TAXI ACHAT EAU"/>
    <n v="200"/>
    <m/>
    <n v="763144860"/>
  </r>
  <r>
    <x v="1"/>
    <x v="0"/>
    <x v="29"/>
    <x v="266"/>
    <s v="JCP"/>
    <s v="341"/>
    <s v="FRAIS TRANSPORT ALINE"/>
    <n v="500"/>
    <m/>
    <n v="763145360"/>
  </r>
  <r>
    <x v="1"/>
    <x v="0"/>
    <x v="29"/>
    <x v="223"/>
    <s v="JCP"/>
    <s v="333"/>
    <s v="FRAIS TAXI EPEE DONALD"/>
    <n v="2500"/>
    <m/>
    <n v="763147860"/>
  </r>
  <r>
    <x v="1"/>
    <x v="0"/>
    <x v="29"/>
    <x v="223"/>
    <s v="JCP"/>
    <s v="334"/>
    <s v="FRAIS TAXI/ ACHT BADGES"/>
    <n v="500"/>
    <m/>
    <n v="763148360"/>
  </r>
  <r>
    <x v="1"/>
    <x v="0"/>
    <x v="29"/>
    <x v="223"/>
    <s v="JCP"/>
    <s v="335"/>
    <s v="FRAIS TRANSPORT ALINE"/>
    <n v="1000"/>
    <m/>
    <n v="763149360"/>
  </r>
  <r>
    <x v="1"/>
    <x v="0"/>
    <x v="29"/>
    <x v="223"/>
    <s v="JCP"/>
    <s v="336"/>
    <s v="FRAIS TRANSPORT LUBA"/>
    <n v="2000"/>
    <m/>
    <n v="763151360"/>
  </r>
  <r>
    <x v="1"/>
    <x v="0"/>
    <x v="29"/>
    <x v="249"/>
    <s v="JCP"/>
    <s v="343"/>
    <s v="TRANSPORT/DIVERS ACHATS"/>
    <n v="1599"/>
    <m/>
    <n v="763152959"/>
  </r>
  <r>
    <x v="1"/>
    <x v="0"/>
    <x v="29"/>
    <x v="249"/>
    <s v="JCP"/>
    <s v="352"/>
    <s v="FRAIS TRANSP ACHAT FOURN NSI"/>
    <n v="1000"/>
    <m/>
    <n v="763153959"/>
  </r>
  <r>
    <x v="1"/>
    <x v="0"/>
    <x v="29"/>
    <x v="267"/>
    <s v="JCP"/>
    <s v="346"/>
    <s v="FRAIS TRANSPORT ALINE"/>
    <n v="1000"/>
    <m/>
    <n v="763154959"/>
  </r>
  <r>
    <x v="1"/>
    <x v="0"/>
    <x v="29"/>
    <x v="267"/>
    <s v="JCP"/>
    <s v="349"/>
    <s v="FRAIS TRANSPORT ALINE"/>
    <n v="2000"/>
    <m/>
    <n v="763156959"/>
  </r>
  <r>
    <x v="1"/>
    <x v="0"/>
    <x v="29"/>
    <x v="28"/>
    <s v="JCP"/>
    <s v="358"/>
    <s v="FRAIS DE TRANSP/REGLT AES"/>
    <n v="687"/>
    <m/>
    <n v="763157646"/>
  </r>
  <r>
    <x v="1"/>
    <x v="0"/>
    <x v="29"/>
    <x v="28"/>
    <s v="JCP"/>
    <s v="359"/>
    <s v="FRAIS TAXI VOL VK NGOTA L"/>
    <n v="4000"/>
    <m/>
    <n v="763161646"/>
  </r>
  <r>
    <x v="1"/>
    <x v="0"/>
    <x v="29"/>
    <x v="28"/>
    <s v="JCP"/>
    <s v="361"/>
    <s v="FRAIS TAXI VOL VK BEKONDO"/>
    <n v="2000"/>
    <m/>
    <n v="763163646"/>
  </r>
  <r>
    <x v="1"/>
    <x v="0"/>
    <x v="29"/>
    <x v="28"/>
    <s v="JCP"/>
    <s v="362"/>
    <s v="FRAIS TAXI VOL VK MAA MARCEL"/>
    <n v="7000"/>
    <m/>
    <n v="763170646"/>
  </r>
  <r>
    <x v="1"/>
    <x v="0"/>
    <x v="29"/>
    <x v="28"/>
    <s v="JCP"/>
    <s v="363"/>
    <s v="FRAIS TAXI VOL VK WATCHIEU"/>
    <n v="4000"/>
    <m/>
    <n v="763174646"/>
  </r>
  <r>
    <x v="1"/>
    <x v="0"/>
    <x v="29"/>
    <x v="28"/>
    <s v="JCP"/>
    <s v="364"/>
    <s v="FRAIS TAXI VOL VK KOMDJEU"/>
    <n v="4000"/>
    <m/>
    <n v="763178646"/>
  </r>
  <r>
    <x v="1"/>
    <x v="0"/>
    <x v="29"/>
    <x v="28"/>
    <s v="JCP"/>
    <s v="365"/>
    <s v="FRAIS TAXI VOL VK SAMARI C"/>
    <n v="2000"/>
    <m/>
    <n v="763180646"/>
  </r>
  <r>
    <x v="1"/>
    <x v="0"/>
    <x v="29"/>
    <x v="28"/>
    <s v="JCP"/>
    <s v="366"/>
    <s v="FRAIS TAXI VOL KQ NDOH"/>
    <n v="2000"/>
    <m/>
    <n v="763182646"/>
  </r>
  <r>
    <x v="1"/>
    <x v="0"/>
    <x v="29"/>
    <x v="28"/>
    <s v="JCP"/>
    <s v="368"/>
    <s v="FRAIS TRANSPORT ALINE"/>
    <n v="1000"/>
    <m/>
    <n v="763183646"/>
  </r>
  <r>
    <x v="1"/>
    <x v="0"/>
    <x v="29"/>
    <x v="134"/>
    <s v="JCP"/>
    <s v="371"/>
    <s v="REGLT SALAIRE EPEE DONALD"/>
    <n v="50000"/>
    <m/>
    <n v="763233646"/>
  </r>
  <r>
    <x v="1"/>
    <x v="0"/>
    <x v="29"/>
    <x v="134"/>
    <s v="JCP"/>
    <s v="375"/>
    <s v="TRANSPORT /ACHAT EAU"/>
    <n v="200"/>
    <m/>
    <n v="763233846"/>
  </r>
  <r>
    <x v="1"/>
    <x v="0"/>
    <x v="29"/>
    <x v="134"/>
    <s v="JCP"/>
    <s v="377"/>
    <s v="FRAIS TRANSPORT ALINE"/>
    <n v="500"/>
    <m/>
    <n v="763234346"/>
  </r>
  <r>
    <x v="1"/>
    <x v="0"/>
    <x v="29"/>
    <x v="29"/>
    <s v="JCP"/>
    <s v="384"/>
    <s v="FRAIS TRANSPORT ALINE"/>
    <n v="2000"/>
    <m/>
    <n v="763236346"/>
  </r>
  <r>
    <x v="1"/>
    <x v="0"/>
    <x v="29"/>
    <x v="135"/>
    <s v="JCP"/>
    <s v="388"/>
    <s v="TRANSPORT/ACHAT BATTERIE"/>
    <n v="1500"/>
    <m/>
    <n v="763237846"/>
  </r>
  <r>
    <x v="1"/>
    <x v="0"/>
    <x v="29"/>
    <x v="135"/>
    <s v="JCP"/>
    <s v="391"/>
    <s v="FRAIS TRANSPORT DONALD"/>
    <n v="1300"/>
    <m/>
    <n v="763239146"/>
  </r>
  <r>
    <x v="1"/>
    <x v="0"/>
    <x v="29"/>
    <x v="135"/>
    <s v="JCP"/>
    <s v="392"/>
    <s v="FRAIS TRANSPORT ALINE"/>
    <n v="1000"/>
    <m/>
    <n v="763240146"/>
  </r>
  <r>
    <x v="1"/>
    <x v="0"/>
    <x v="29"/>
    <x v="135"/>
    <s v="JCP"/>
    <s v="395"/>
    <s v="FRAIS TRANSPORT DINN ADOLH"/>
    <n v="14000"/>
    <m/>
    <n v="763254146"/>
  </r>
  <r>
    <x v="1"/>
    <x v="0"/>
    <x v="29"/>
    <x v="135"/>
    <s v="JCP"/>
    <s v="398"/>
    <s v="FRAIS TAXI VOL VK EPEE EDMOND"/>
    <n v="2000"/>
    <m/>
    <n v="763256146"/>
  </r>
  <r>
    <x v="1"/>
    <x v="0"/>
    <x v="29"/>
    <x v="250"/>
    <s v="JCP"/>
    <s v="417"/>
    <s v="FRAIS DE TAXI"/>
    <n v="500"/>
    <m/>
    <n v="763256646"/>
  </r>
  <r>
    <x v="1"/>
    <x v="0"/>
    <x v="29"/>
    <x v="250"/>
    <s v="JCP"/>
    <s v="420"/>
    <s v="FRAIS DE TRANSPORT DONALD"/>
    <n v="3633"/>
    <m/>
    <n v="763260279"/>
  </r>
  <r>
    <x v="1"/>
    <x v="0"/>
    <x v="29"/>
    <x v="250"/>
    <s v="JCP"/>
    <s v="422"/>
    <s v="FRAIS DE  TRANSPORT DESIRE"/>
    <n v="2000"/>
    <m/>
    <n v="763262279"/>
  </r>
  <r>
    <x v="1"/>
    <x v="0"/>
    <x v="29"/>
    <x v="30"/>
    <s v="JODSSG"/>
    <s v="11"/>
    <s v="FRAIS TRANSP AGTS LOCAUX SSG"/>
    <n v="322500"/>
    <m/>
    <n v="763584779"/>
  </r>
  <r>
    <x v="1"/>
    <x v="0"/>
    <x v="29"/>
    <x v="32"/>
    <s v="JCP"/>
    <s v="426"/>
    <s v="FRAIS DE TRANSPORT/ACHT EAU"/>
    <n v="300"/>
    <m/>
    <n v="763585079"/>
  </r>
  <r>
    <x v="1"/>
    <x v="0"/>
    <x v="29"/>
    <x v="32"/>
    <s v="JCP"/>
    <s v="429"/>
    <s v="FRAIS DE TRANSPORT DONALD"/>
    <n v="500"/>
    <m/>
    <n v="763585579"/>
  </r>
  <r>
    <x v="1"/>
    <x v="0"/>
    <x v="29"/>
    <x v="32"/>
    <s v="JCP"/>
    <s v="430"/>
    <s v="TRANSPORT/DIVERS ACHAT"/>
    <n v="1550"/>
    <m/>
    <n v="763587129"/>
  </r>
  <r>
    <x v="1"/>
    <x v="0"/>
    <x v="29"/>
    <x v="32"/>
    <s v="JCP"/>
    <s v="431"/>
    <s v="FRAIS DE TRANSPORT LEWINDIA"/>
    <n v="9000"/>
    <m/>
    <n v="763596129"/>
  </r>
  <r>
    <x v="1"/>
    <x v="0"/>
    <x v="29"/>
    <x v="32"/>
    <s v="JCP"/>
    <s v="432"/>
    <s v="FRAIS DE TRANSPORT EKIKO"/>
    <n v="2000"/>
    <m/>
    <n v="763598129"/>
  </r>
  <r>
    <x v="1"/>
    <x v="0"/>
    <x v="29"/>
    <x v="32"/>
    <s v="JCP"/>
    <s v="433"/>
    <s v="FRAIS DE TRANSPORT NSIMA"/>
    <n v="2000"/>
    <m/>
    <n v="763600129"/>
  </r>
  <r>
    <x v="1"/>
    <x v="0"/>
    <x v="29"/>
    <x v="32"/>
    <s v="JCP"/>
    <s v="434"/>
    <s v="FRAIS DE TRANSPORT WILLY BISSE"/>
    <n v="2000"/>
    <m/>
    <n v="763602129"/>
  </r>
  <r>
    <x v="1"/>
    <x v="0"/>
    <x v="29"/>
    <x v="32"/>
    <s v="JCP"/>
    <s v="435"/>
    <s v="FRAIS DE TRANSPORT MPONDO MARC"/>
    <n v="2000"/>
    <m/>
    <n v="763604129"/>
  </r>
  <r>
    <x v="1"/>
    <x v="0"/>
    <x v="29"/>
    <x v="32"/>
    <s v="JCP"/>
    <s v="436"/>
    <s v="FRAIS DE TRANSPORT ALINE"/>
    <n v="2000"/>
    <m/>
    <n v="763606129"/>
  </r>
  <r>
    <x v="1"/>
    <x v="0"/>
    <x v="29"/>
    <x v="33"/>
    <s v="JCP"/>
    <s v="438"/>
    <s v="FRAIS DE TRANSPORT DONAL"/>
    <n v="500"/>
    <m/>
    <n v="763606629"/>
  </r>
  <r>
    <x v="1"/>
    <x v="0"/>
    <x v="29"/>
    <x v="33"/>
    <s v="JCP"/>
    <s v="441"/>
    <s v="FRAIS DE TAXI"/>
    <n v="4131"/>
    <m/>
    <n v="763610760"/>
  </r>
  <r>
    <x v="1"/>
    <x v="0"/>
    <x v="29"/>
    <x v="33"/>
    <s v="JCP"/>
    <s v="443"/>
    <s v="FRAIS DE TRANSPORT ELISABETH"/>
    <n v="500"/>
    <m/>
    <n v="763611260"/>
  </r>
  <r>
    <x v="1"/>
    <x v="0"/>
    <x v="29"/>
    <x v="33"/>
    <s v="JCP"/>
    <s v="446"/>
    <s v="FRAIS DE TRANSPORT ALINE"/>
    <n v="2000"/>
    <m/>
    <n v="763613260"/>
  </r>
  <r>
    <x v="1"/>
    <x v="0"/>
    <x v="29"/>
    <x v="33"/>
    <s v="JCP"/>
    <s v="447"/>
    <s v="FRAIS DE TRANSPORT DONALD"/>
    <n v="1959"/>
    <m/>
    <n v="763615219"/>
  </r>
  <r>
    <x v="1"/>
    <x v="0"/>
    <x v="29"/>
    <x v="268"/>
    <s v="JCP"/>
    <s v="448"/>
    <s v="FRAIS DE TRANSPORT"/>
    <n v="1150"/>
    <m/>
    <n v="763616369"/>
  </r>
  <r>
    <x v="1"/>
    <x v="0"/>
    <x v="29"/>
    <x v="268"/>
    <s v="JCP"/>
    <s v="449"/>
    <s v="FRAIS DE TRANSPORT"/>
    <n v="1800"/>
    <m/>
    <n v="763618169"/>
  </r>
  <r>
    <x v="1"/>
    <x v="0"/>
    <x v="29"/>
    <x v="268"/>
    <s v="JCP"/>
    <s v="452"/>
    <s v="FRAIS DE TRANSPORT"/>
    <n v="5000"/>
    <m/>
    <n v="763623169"/>
  </r>
  <r>
    <x v="1"/>
    <x v="0"/>
    <x v="29"/>
    <x v="268"/>
    <s v="JCP"/>
    <s v="453"/>
    <s v="FRAIS DE TRANSPORT"/>
    <n v="1000"/>
    <m/>
    <n v="763624169"/>
  </r>
  <r>
    <x v="1"/>
    <x v="0"/>
    <x v="29"/>
    <x v="269"/>
    <s v="JCP"/>
    <s v="457"/>
    <s v="FRAIS DE TRANSPORT"/>
    <n v="4000"/>
    <m/>
    <n v="763628169"/>
  </r>
  <r>
    <x v="1"/>
    <x v="0"/>
    <x v="29"/>
    <x v="269"/>
    <s v="JCP"/>
    <s v="458"/>
    <s v="FRAIS DE TRANSPORTVOL VK"/>
    <n v="9000"/>
    <m/>
    <n v="763637169"/>
  </r>
  <r>
    <x v="1"/>
    <x v="0"/>
    <x v="29"/>
    <x v="269"/>
    <s v="JCP"/>
    <s v="461"/>
    <s v="FRAIS DE TRANSPORT"/>
    <n v="1500"/>
    <m/>
    <n v="763638669"/>
  </r>
  <r>
    <x v="1"/>
    <x v="0"/>
    <x v="29"/>
    <x v="34"/>
    <s v="JCP"/>
    <s v="464"/>
    <s v="FRAIS DE TRANSPORT"/>
    <n v="500"/>
    <m/>
    <n v="763639169"/>
  </r>
  <r>
    <x v="1"/>
    <x v="0"/>
    <x v="29"/>
    <x v="34"/>
    <s v="JCP"/>
    <s v="465"/>
    <s v="FRAIS DE TRANSPORT"/>
    <n v="4000"/>
    <m/>
    <n v="763643169"/>
  </r>
  <r>
    <x v="1"/>
    <x v="0"/>
    <x v="29"/>
    <x v="34"/>
    <s v="JCP"/>
    <s v="467"/>
    <s v="FRAIS DE TRANSPORT"/>
    <n v="4000"/>
    <m/>
    <n v="763647169"/>
  </r>
  <r>
    <x v="1"/>
    <x v="0"/>
    <x v="29"/>
    <x v="34"/>
    <s v="JCP"/>
    <s v="470"/>
    <s v="FRAIS DE TRANSPORT"/>
    <n v="4000"/>
    <m/>
    <n v="763651169"/>
  </r>
  <r>
    <x v="1"/>
    <x v="0"/>
    <x v="29"/>
    <x v="224"/>
    <s v="JCP"/>
    <s v="475"/>
    <s v="FRAIS DE TRANSPORT"/>
    <n v="1000"/>
    <m/>
    <n v="763652169"/>
  </r>
  <r>
    <x v="1"/>
    <x v="0"/>
    <x v="29"/>
    <x v="224"/>
    <s v="JCP"/>
    <s v="478"/>
    <s v="FRAIS DE TRANSPORT"/>
    <n v="800"/>
    <m/>
    <n v="763652969"/>
  </r>
  <r>
    <x v="1"/>
    <x v="0"/>
    <x v="29"/>
    <x v="224"/>
    <s v="JCP"/>
    <s v="479"/>
    <s v="FRAISTRANSPORT KQ"/>
    <n v="6000"/>
    <m/>
    <n v="763658969"/>
  </r>
  <r>
    <x v="1"/>
    <x v="0"/>
    <x v="29"/>
    <x v="224"/>
    <s v="JCP"/>
    <s v="480"/>
    <s v="FRAISTRANSPORT KQ"/>
    <n v="2000"/>
    <m/>
    <n v="763660969"/>
  </r>
  <r>
    <x v="1"/>
    <x v="0"/>
    <x v="29"/>
    <x v="224"/>
    <s v="JCP"/>
    <s v="482"/>
    <s v="FRAIS DE TRANSPORT KQ"/>
    <n v="4000"/>
    <m/>
    <n v="763664969"/>
  </r>
  <r>
    <x v="1"/>
    <x v="0"/>
    <x v="29"/>
    <x v="224"/>
    <s v="JCP"/>
    <s v="483"/>
    <s v="FRAIS DE TRANSPORT KQ"/>
    <n v="4000"/>
    <m/>
    <n v="763668969"/>
  </r>
  <r>
    <x v="1"/>
    <x v="0"/>
    <x v="29"/>
    <x v="224"/>
    <s v="JCP"/>
    <s v="484"/>
    <s v="FRAIS DE TRANSPORT KQ"/>
    <n v="2000"/>
    <m/>
    <n v="763670969"/>
  </r>
  <r>
    <x v="1"/>
    <x v="0"/>
    <x v="29"/>
    <x v="224"/>
    <s v="JCP"/>
    <s v="485"/>
    <s v="FRAIS DE TRANSPORT KQ"/>
    <n v="2000"/>
    <m/>
    <n v="763672969"/>
  </r>
  <r>
    <x v="1"/>
    <x v="0"/>
    <x v="29"/>
    <x v="224"/>
    <s v="JCP"/>
    <s v="486"/>
    <s v="FRAIS DE TRANSPORT "/>
    <n v="8000"/>
    <m/>
    <n v="763680969"/>
  </r>
  <r>
    <x v="1"/>
    <x v="0"/>
    <x v="29"/>
    <x v="224"/>
    <s v="JCP"/>
    <s v="487"/>
    <s v="FRAIS DE TRANSPORT VK"/>
    <n v="2000"/>
    <m/>
    <n v="763682969"/>
  </r>
  <r>
    <x v="1"/>
    <x v="0"/>
    <x v="29"/>
    <x v="224"/>
    <s v="JCP"/>
    <s v="488"/>
    <s v="FRAIS DE TRANSPORT VK"/>
    <n v="8000"/>
    <m/>
    <n v="763690969"/>
  </r>
  <r>
    <x v="1"/>
    <x v="0"/>
    <x v="29"/>
    <x v="239"/>
    <s v="JCP"/>
    <s v="498"/>
    <s v="FRAIS DE TRANSPORT "/>
    <n v="2500"/>
    <m/>
    <n v="763693469"/>
  </r>
  <r>
    <x v="1"/>
    <x v="0"/>
    <x v="29"/>
    <x v="239"/>
    <s v="JCP"/>
    <s v="499"/>
    <s v="FRAIS DE TRANSPORT "/>
    <n v="1494"/>
    <m/>
    <n v="763694963"/>
  </r>
  <r>
    <x v="1"/>
    <x v="0"/>
    <x v="29"/>
    <x v="136"/>
    <s v="JCP"/>
    <s v="501"/>
    <s v="ACHAT DIVERS"/>
    <n v="2711"/>
    <m/>
    <n v="763697674"/>
  </r>
  <r>
    <x v="1"/>
    <x v="0"/>
    <x v="29"/>
    <x v="136"/>
    <s v="JCP"/>
    <s v="505"/>
    <s v="FRAIS DE TRANSPORT"/>
    <n v="1500"/>
    <m/>
    <n v="763699174"/>
  </r>
  <r>
    <x v="1"/>
    <x v="0"/>
    <x v="29"/>
    <x v="136"/>
    <s v="JCP"/>
    <s v="508"/>
    <s v="FRAIS DE TRANSPORT"/>
    <n v="6000"/>
    <m/>
    <n v="763705174"/>
  </r>
  <r>
    <x v="1"/>
    <x v="0"/>
    <x v="29"/>
    <x v="35"/>
    <s v="JCP"/>
    <s v="510"/>
    <s v="FRAIS DE TRANSPORT"/>
    <n v="2300"/>
    <m/>
    <n v="763707474"/>
  </r>
  <r>
    <x v="1"/>
    <x v="0"/>
    <x v="29"/>
    <x v="35"/>
    <s v="JCP"/>
    <s v="516"/>
    <s v="FRAIS DE TRANSPORT"/>
    <n v="2000"/>
    <m/>
    <n v="763709474"/>
  </r>
  <r>
    <x v="1"/>
    <x v="0"/>
    <x v="29"/>
    <x v="35"/>
    <s v="JCP"/>
    <s v="517"/>
    <s v="FRAIS DE TRANSPORT"/>
    <n v="500"/>
    <m/>
    <n v="763709974"/>
  </r>
  <r>
    <x v="1"/>
    <x v="0"/>
    <x v="29"/>
    <x v="35"/>
    <s v="JCP"/>
    <s v="519"/>
    <s v="FRAIS DE TRANSPORT"/>
    <n v="500"/>
    <m/>
    <n v="763710474"/>
  </r>
  <r>
    <x v="1"/>
    <x v="0"/>
    <x v="29"/>
    <x v="36"/>
    <s v="JCP"/>
    <s v="521"/>
    <s v="FRAIS DE TRANSPORT"/>
    <n v="2000"/>
    <m/>
    <n v="763712474"/>
  </r>
  <r>
    <x v="1"/>
    <x v="0"/>
    <x v="29"/>
    <x v="36"/>
    <s v="JCP"/>
    <s v="522"/>
    <s v="FRAIS DE TRANSPORT"/>
    <n v="2000"/>
    <m/>
    <n v="763714474"/>
  </r>
  <r>
    <x v="1"/>
    <x v="0"/>
    <x v="29"/>
    <x v="36"/>
    <s v="JCP"/>
    <s v="523"/>
    <s v="FRAIS DE TRANSPORT"/>
    <n v="1000"/>
    <m/>
    <n v="763715474"/>
  </r>
  <r>
    <x v="1"/>
    <x v="0"/>
    <x v="29"/>
    <x v="36"/>
    <s v="JCP"/>
    <s v="527"/>
    <s v="FRAIS DE TRANSPORT"/>
    <n v="1000"/>
    <m/>
    <n v="763716474"/>
  </r>
  <r>
    <x v="1"/>
    <x v="0"/>
    <x v="29"/>
    <x v="37"/>
    <s v="JCP"/>
    <s v="532"/>
    <s v="FRAIS DE TRANSPORT KQ"/>
    <n v="2000"/>
    <m/>
    <n v="763718474"/>
  </r>
  <r>
    <x v="1"/>
    <x v="0"/>
    <x v="29"/>
    <x v="37"/>
    <s v="JCP"/>
    <s v="533"/>
    <s v="FRAIS DE TRANSPORT"/>
    <n v="2200"/>
    <m/>
    <n v="763720674"/>
  </r>
  <r>
    <x v="1"/>
    <x v="0"/>
    <x v="29"/>
    <x v="37"/>
    <s v="JCP"/>
    <s v="534"/>
    <s v="FRAIS DE TRANSPORT"/>
    <n v="500"/>
    <m/>
    <n v="763721174"/>
  </r>
  <r>
    <x v="1"/>
    <x v="0"/>
    <x v="29"/>
    <x v="37"/>
    <s v="JCP"/>
    <s v="537"/>
    <s v="FRAIS DE TRANSPORT"/>
    <n v="1000"/>
    <m/>
    <n v="763722174"/>
  </r>
  <r>
    <x v="1"/>
    <x v="0"/>
    <x v="29"/>
    <x v="37"/>
    <s v="JCP"/>
    <s v="538"/>
    <s v="FRAIS DE TRANSPORT"/>
    <n v="2000"/>
    <m/>
    <n v="763724174"/>
  </r>
  <r>
    <x v="1"/>
    <x v="0"/>
    <x v="29"/>
    <x v="37"/>
    <s v="JCP"/>
    <s v="539"/>
    <s v="FRAIS DE TRANSPORT"/>
    <n v="500"/>
    <m/>
    <n v="763724674"/>
  </r>
  <r>
    <x v="1"/>
    <x v="0"/>
    <x v="29"/>
    <x v="37"/>
    <s v="JCP"/>
    <s v="541"/>
    <s v="FRAIS DE TRANSPORT"/>
    <n v="1500"/>
    <m/>
    <n v="763726174"/>
  </r>
  <r>
    <x v="1"/>
    <x v="0"/>
    <x v="29"/>
    <x v="37"/>
    <s v="JCP"/>
    <s v="542"/>
    <s v="FRAIS DE TRANSPORT"/>
    <n v="1000"/>
    <m/>
    <n v="763727174"/>
  </r>
  <r>
    <x v="1"/>
    <x v="0"/>
    <x v="29"/>
    <x v="240"/>
    <s v="JCP"/>
    <s v="543"/>
    <s v="FRAIS DE TRANSPORT"/>
    <n v="4000"/>
    <m/>
    <n v="763731174"/>
  </r>
  <r>
    <x v="1"/>
    <x v="0"/>
    <x v="29"/>
    <x v="240"/>
    <s v="JCP"/>
    <s v="544"/>
    <s v="FRAIS DE TRANSPORT"/>
    <n v="2000"/>
    <m/>
    <n v="763733174"/>
  </r>
  <r>
    <x v="1"/>
    <x v="0"/>
    <x v="29"/>
    <x v="240"/>
    <s v="JCP"/>
    <s v="545"/>
    <s v="FRAIS DE TRANSPORT"/>
    <n v="1422"/>
    <m/>
    <n v="763734596"/>
  </r>
  <r>
    <x v="1"/>
    <x v="0"/>
    <x v="29"/>
    <x v="240"/>
    <s v="JCP"/>
    <s v="546"/>
    <s v="FRAIS DE TRANSPORT"/>
    <n v="1000"/>
    <m/>
    <n v="763735596"/>
  </r>
  <r>
    <x v="1"/>
    <x v="0"/>
    <x v="29"/>
    <x v="240"/>
    <s v="JCP"/>
    <s v="547"/>
    <s v="FRAIS DE TRANSPORT"/>
    <n v="500"/>
    <m/>
    <n v="763736096"/>
  </r>
  <r>
    <x v="1"/>
    <x v="0"/>
    <x v="29"/>
    <x v="240"/>
    <s v="JCP"/>
    <s v="548"/>
    <s v="FRAIS DE TRANSPORTVOL VK"/>
    <n v="4000"/>
    <m/>
    <n v="763740096"/>
  </r>
  <r>
    <x v="1"/>
    <x v="0"/>
    <x v="29"/>
    <x v="240"/>
    <s v="JCP"/>
    <s v="549"/>
    <s v="FRAIS DE TRANSPORTVOL VK"/>
    <n v="4000"/>
    <m/>
    <n v="763744096"/>
  </r>
  <r>
    <x v="1"/>
    <x v="0"/>
    <x v="29"/>
    <x v="240"/>
    <s v="JCP"/>
    <s v="554"/>
    <s v="FRAIS TRANSPORT"/>
    <n v="500"/>
    <m/>
    <n v="763744596"/>
  </r>
  <r>
    <x v="1"/>
    <x v="0"/>
    <x v="29"/>
    <x v="137"/>
    <s v="JCP"/>
    <s v="556"/>
    <s v="FRAIS DE TRANSPORT"/>
    <n v="2000"/>
    <m/>
    <n v="763746596"/>
  </r>
  <r>
    <x v="1"/>
    <x v="0"/>
    <x v="29"/>
    <x v="137"/>
    <s v="JCP"/>
    <s v="560"/>
    <s v="FRAIS DE TRANSPORT"/>
    <n v="2500"/>
    <m/>
    <n v="763749096"/>
  </r>
  <r>
    <x v="1"/>
    <x v="0"/>
    <x v="29"/>
    <x v="137"/>
    <s v="JCP"/>
    <s v="561"/>
    <s v="FRAIS DE TRANSPORT"/>
    <n v="500"/>
    <m/>
    <n v="763749596"/>
  </r>
  <r>
    <x v="1"/>
    <x v="0"/>
    <x v="29"/>
    <x v="137"/>
    <s v="JCP"/>
    <s v="565"/>
    <s v="FRAIS DE TRANSPORT"/>
    <n v="3489"/>
    <m/>
    <n v="763753085"/>
  </r>
  <r>
    <x v="1"/>
    <x v="0"/>
    <x v="29"/>
    <x v="138"/>
    <s v="JBF"/>
    <s v="8"/>
    <s v="D'APRES ETAT RAP AU 31/03 RGLT DEPL"/>
    <n v="2002000"/>
    <m/>
    <n v="765755085"/>
  </r>
  <r>
    <x v="1"/>
    <x v="0"/>
    <x v="29"/>
    <x v="138"/>
    <s v="JBF"/>
    <s v="8"/>
    <s v="D'APRES ETAT RAP AU 31/03 RGLT DEPL"/>
    <n v="113000"/>
    <m/>
    <n v="765868085"/>
  </r>
  <r>
    <x v="1"/>
    <x v="0"/>
    <x v="29"/>
    <x v="138"/>
    <s v="JBU"/>
    <s v="9"/>
    <s v="D'APRES ETAT RAP AU 31/03 RGLT DEPL"/>
    <n v="1350000"/>
    <m/>
    <n v="767218085"/>
  </r>
  <r>
    <x v="1"/>
    <x v="0"/>
    <x v="29"/>
    <x v="138"/>
    <s v="JODSSG"/>
    <s v="12"/>
    <s v="TRANSP AGTS LOCAUX SSG"/>
    <n v="1200000"/>
    <m/>
    <n v="768418085"/>
  </r>
  <r>
    <x v="1"/>
    <x v="0"/>
    <x v="29"/>
    <x v="138"/>
    <s v="JOD"/>
    <s v="99"/>
    <s v="FRAIS TAXI VOL LX ANNULE"/>
    <n v="150000"/>
    <m/>
    <n v="768568085"/>
  </r>
  <r>
    <x v="1"/>
    <x v="0"/>
    <x v="29"/>
    <x v="138"/>
    <s v="JBS"/>
    <s v="115"/>
    <s v="D'APRES ETAT RAP AU 31/03RGLT DEPL"/>
    <n v="506501"/>
    <m/>
    <n v="769074586"/>
  </r>
  <r>
    <x v="1"/>
    <x v="0"/>
    <x v="29"/>
    <x v="138"/>
    <s v="JCP"/>
    <s v="566"/>
    <s v="FRAIS DE TRANSPORT"/>
    <n v="2500"/>
    <m/>
    <n v="769077086"/>
  </r>
  <r>
    <x v="1"/>
    <x v="0"/>
    <x v="29"/>
    <x v="138"/>
    <s v="JCP"/>
    <s v="568"/>
    <s v="FRAIS DE TRANSPORT"/>
    <n v="2000"/>
    <m/>
    <n v="769079086"/>
  </r>
  <r>
    <x v="1"/>
    <x v="0"/>
    <x v="29"/>
    <x v="138"/>
    <s v="JCP"/>
    <s v="569"/>
    <s v="FRAIS DE TRANSPORT"/>
    <n v="4000"/>
    <m/>
    <n v="769083086"/>
  </r>
  <r>
    <x v="1"/>
    <x v="0"/>
    <x v="29"/>
    <x v="138"/>
    <s v="JCP"/>
    <s v="570"/>
    <s v="FRAIS DE TRANSPORT"/>
    <n v="1000"/>
    <m/>
    <n v="769084086"/>
  </r>
  <r>
    <x v="1"/>
    <x v="0"/>
    <x v="29"/>
    <x v="138"/>
    <s v="JCP"/>
    <s v="572"/>
    <s v="FRAIS DE TRANSPORT VOL VK"/>
    <n v="2000"/>
    <m/>
    <n v="769086086"/>
  </r>
  <r>
    <x v="1"/>
    <x v="0"/>
    <x v="29"/>
    <x v="138"/>
    <s v="JCP"/>
    <s v="573"/>
    <s v="FRAIS DE TRANSPORT VOL KQ"/>
    <n v="2000"/>
    <m/>
    <n v="769088086"/>
  </r>
  <r>
    <x v="1"/>
    <x v="0"/>
    <x v="29"/>
    <x v="138"/>
    <s v="JCP"/>
    <s v="574"/>
    <s v="FRAIS DE TRANSPORT"/>
    <n v="1000"/>
    <m/>
    <n v="769089086"/>
  </r>
  <r>
    <x v="1"/>
    <x v="0"/>
    <x v="29"/>
    <x v="38"/>
    <s v="JBU"/>
    <s v="11"/>
    <s v="D'APRES ETAT RAP AU 30/04 RGLTDEPL"/>
    <n v="1173336"/>
    <m/>
    <n v="770262422"/>
  </r>
  <r>
    <x v="1"/>
    <x v="0"/>
    <x v="29"/>
    <x v="38"/>
    <s v="JODSSG"/>
    <s v="13"/>
    <s v="FRAIS TRANSP.AGTS SSG"/>
    <n v="320000"/>
    <m/>
    <n v="770582422"/>
  </r>
  <r>
    <x v="1"/>
    <x v="0"/>
    <x v="29"/>
    <x v="38"/>
    <s v="JCP"/>
    <s v="583"/>
    <s v="FRAIS DE TRANSPORT"/>
    <n v="500"/>
    <m/>
    <n v="770582922"/>
  </r>
  <r>
    <x v="1"/>
    <x v="0"/>
    <x v="29"/>
    <x v="38"/>
    <s v="JCP"/>
    <s v="584"/>
    <s v="FRAIS DE TRANSPORT/VOL VK"/>
    <n v="2000"/>
    <m/>
    <n v="770584922"/>
  </r>
  <r>
    <x v="1"/>
    <x v="0"/>
    <x v="29"/>
    <x v="38"/>
    <s v="JCP"/>
    <s v="585"/>
    <s v="FRAIS DE TRANSPORT/VOL KQ"/>
    <n v="2000"/>
    <m/>
    <n v="770586922"/>
  </r>
  <r>
    <x v="1"/>
    <x v="0"/>
    <x v="29"/>
    <x v="38"/>
    <s v="JCP"/>
    <s v="588"/>
    <s v="FRAIS DE TAXI /DIVERS "/>
    <n v="2200"/>
    <m/>
    <n v="770589122"/>
  </r>
  <r>
    <x v="1"/>
    <x v="0"/>
    <x v="29"/>
    <x v="38"/>
    <s v="JCP"/>
    <s v="589"/>
    <s v="FRAIS DE TAXI VOL VK"/>
    <n v="2000"/>
    <m/>
    <n v="770591122"/>
  </r>
  <r>
    <x v="1"/>
    <x v="0"/>
    <x v="29"/>
    <x v="38"/>
    <s v="JCP"/>
    <s v="590"/>
    <s v="FRAIS DE TAXI VOL VK"/>
    <n v="2000"/>
    <m/>
    <n v="770593122"/>
  </r>
  <r>
    <x v="1"/>
    <x v="0"/>
    <x v="29"/>
    <x v="251"/>
    <s v="JODSSG"/>
    <s v="14"/>
    <s v="RGLT TRANSP.AGTS LOCAUX SSG"/>
    <n v="390000"/>
    <m/>
    <n v="770983122"/>
  </r>
  <r>
    <x v="1"/>
    <x v="0"/>
    <x v="29"/>
    <x v="40"/>
    <s v="JCP"/>
    <s v="599"/>
    <s v="FRAIS TAXI VOL SAA"/>
    <n v="2000"/>
    <m/>
    <n v="770985122"/>
  </r>
  <r>
    <x v="1"/>
    <x v="0"/>
    <x v="29"/>
    <x v="40"/>
    <s v="JCP"/>
    <s v="600"/>
    <s v="FRAIS TAXI VOL SAA"/>
    <n v="4000"/>
    <m/>
    <n v="770989122"/>
  </r>
  <r>
    <x v="1"/>
    <x v="0"/>
    <x v="29"/>
    <x v="40"/>
    <s v="JCP"/>
    <s v="601"/>
    <s v="FRAIS TAXI VOL SAA"/>
    <n v="4000"/>
    <m/>
    <n v="770993122"/>
  </r>
  <r>
    <x v="1"/>
    <x v="0"/>
    <x v="29"/>
    <x v="40"/>
    <s v="JCP"/>
    <s v="603"/>
    <s v="FRAIS DE TAXI VOL VK"/>
    <n v="20000"/>
    <m/>
    <n v="771013122"/>
  </r>
  <r>
    <x v="1"/>
    <x v="0"/>
    <x v="29"/>
    <x v="40"/>
    <s v="JCP"/>
    <s v="604"/>
    <s v="FRAIS TAXI DIVERS"/>
    <n v="3150"/>
    <m/>
    <n v="771016272"/>
  </r>
  <r>
    <x v="1"/>
    <x v="0"/>
    <x v="29"/>
    <x v="40"/>
    <s v="JCP"/>
    <s v="607"/>
    <s v="FRAIS TAXI "/>
    <n v="2500"/>
    <m/>
    <n v="771018772"/>
  </r>
  <r>
    <x v="1"/>
    <x v="0"/>
    <x v="29"/>
    <x v="40"/>
    <s v="JCP"/>
    <s v="608"/>
    <s v="FRAIS TAXI "/>
    <n v="2500"/>
    <m/>
    <n v="771021272"/>
  </r>
  <r>
    <x v="1"/>
    <x v="0"/>
    <x v="29"/>
    <x v="41"/>
    <s v="JCP"/>
    <s v="613"/>
    <s v="FRAIS TAXI"/>
    <n v="2500"/>
    <m/>
    <n v="771023772"/>
  </r>
  <r>
    <x v="1"/>
    <x v="0"/>
    <x v="29"/>
    <x v="41"/>
    <s v="JCP"/>
    <s v="616"/>
    <s v="FRAIS TAXI"/>
    <n v="391"/>
    <m/>
    <n v="771024163"/>
  </r>
  <r>
    <x v="1"/>
    <x v="0"/>
    <x v="29"/>
    <x v="41"/>
    <s v="JCP"/>
    <s v="618"/>
    <s v="FRAIS DE TRANSPORT VOL VK"/>
    <n v="10000"/>
    <m/>
    <n v="771034163"/>
  </r>
  <r>
    <x v="1"/>
    <x v="0"/>
    <x v="29"/>
    <x v="41"/>
    <s v="JCP"/>
    <s v="619"/>
    <s v="FRAIS DE TRANSPORT VOL VK"/>
    <n v="2000"/>
    <m/>
    <n v="771036163"/>
  </r>
  <r>
    <x v="1"/>
    <x v="0"/>
    <x v="29"/>
    <x v="41"/>
    <s v="JCP"/>
    <s v="620"/>
    <s v="FRAIS DE TRANSPORT VOL VK"/>
    <n v="4000"/>
    <m/>
    <n v="771040163"/>
  </r>
  <r>
    <x v="1"/>
    <x v="0"/>
    <x v="29"/>
    <x v="41"/>
    <s v="JCP"/>
    <s v="622"/>
    <s v="FRAIS TAXI"/>
    <n v="500"/>
    <m/>
    <n v="771040663"/>
  </r>
  <r>
    <x v="1"/>
    <x v="0"/>
    <x v="29"/>
    <x v="41"/>
    <s v="JCP"/>
    <s v="623"/>
    <s v="FRAIS TAXI"/>
    <n v="2000"/>
    <m/>
    <n v="771042663"/>
  </r>
  <r>
    <x v="1"/>
    <x v="0"/>
    <x v="29"/>
    <x v="41"/>
    <s v="JCP"/>
    <s v="626"/>
    <s v="REGLT SALAIRE  MARS 11"/>
    <n v="50000"/>
    <m/>
    <n v="771092663"/>
  </r>
  <r>
    <x v="1"/>
    <x v="0"/>
    <x v="29"/>
    <x v="42"/>
    <s v="JCP"/>
    <s v="633"/>
    <s v="FRAIS TAXI VOL VK"/>
    <n v="6000"/>
    <m/>
    <n v="771098663"/>
  </r>
  <r>
    <x v="1"/>
    <x v="0"/>
    <x v="29"/>
    <x v="42"/>
    <s v="JCP"/>
    <s v="634"/>
    <s v="FRAIS TAXI VOL AEROPORT"/>
    <n v="2000"/>
    <m/>
    <n v="771100663"/>
  </r>
  <r>
    <x v="1"/>
    <x v="0"/>
    <x v="29"/>
    <x v="42"/>
    <s v="JCP"/>
    <s v="635"/>
    <s v="FRAIS DE TAXI"/>
    <n v="500"/>
    <m/>
    <n v="771101163"/>
  </r>
  <r>
    <x v="1"/>
    <x v="0"/>
    <x v="29"/>
    <x v="42"/>
    <s v="JCP"/>
    <s v="636"/>
    <s v="FRAIS DE TAXI"/>
    <n v="320"/>
    <m/>
    <n v="771101483"/>
  </r>
  <r>
    <x v="1"/>
    <x v="0"/>
    <x v="29"/>
    <x v="42"/>
    <s v="JCP"/>
    <s v="637"/>
    <s v="FRAIS DE TAXI"/>
    <n v="1500"/>
    <m/>
    <n v="771102983"/>
  </r>
  <r>
    <x v="1"/>
    <x v="0"/>
    <x v="29"/>
    <x v="139"/>
    <s v="JCP"/>
    <s v="641"/>
    <s v="FRAIS DE TAXI"/>
    <n v="500"/>
    <m/>
    <n v="771103483"/>
  </r>
  <r>
    <x v="1"/>
    <x v="0"/>
    <x v="29"/>
    <x v="139"/>
    <s v="JCP"/>
    <s v="642"/>
    <s v="FRAIS DE TAXI"/>
    <n v="3000"/>
    <m/>
    <n v="771106483"/>
  </r>
  <r>
    <x v="1"/>
    <x v="0"/>
    <x v="29"/>
    <x v="139"/>
    <s v="JCP"/>
    <s v="643"/>
    <s v="FRAIS DE TAXI"/>
    <n v="4000"/>
    <m/>
    <n v="771110483"/>
  </r>
  <r>
    <x v="1"/>
    <x v="0"/>
    <x v="29"/>
    <x v="139"/>
    <s v="JCP"/>
    <s v="644"/>
    <s v="FRAIS DE TAXI VOL KQ"/>
    <n v="4000"/>
    <m/>
    <n v="771114483"/>
  </r>
  <r>
    <x v="1"/>
    <x v="0"/>
    <x v="29"/>
    <x v="139"/>
    <s v="JCP"/>
    <s v="645"/>
    <s v="FRAIS DE TAXI VOL KQ"/>
    <n v="4000"/>
    <m/>
    <n v="771118483"/>
  </r>
  <r>
    <x v="1"/>
    <x v="0"/>
    <x v="29"/>
    <x v="139"/>
    <s v="JCP"/>
    <s v="646"/>
    <s v="FRAIS DE TAXI VOL SAA"/>
    <n v="4000"/>
    <m/>
    <n v="771122483"/>
  </r>
  <r>
    <x v="1"/>
    <x v="0"/>
    <x v="29"/>
    <x v="139"/>
    <s v="JCP"/>
    <s v="647"/>
    <s v="FRAIS DE TAXI VOL SAA"/>
    <n v="4000"/>
    <m/>
    <n v="771126483"/>
  </r>
  <r>
    <x v="1"/>
    <x v="0"/>
    <x v="29"/>
    <x v="140"/>
    <s v="JCP"/>
    <s v="651"/>
    <s v="FRAIS DE TAXI"/>
    <n v="2420"/>
    <m/>
    <n v="771128903"/>
  </r>
  <r>
    <x v="1"/>
    <x v="0"/>
    <x v="29"/>
    <x v="140"/>
    <s v="JCP"/>
    <s v="652"/>
    <s v="FRAIS DE TAXI"/>
    <n v="1000"/>
    <m/>
    <n v="771129903"/>
  </r>
  <r>
    <x v="1"/>
    <x v="0"/>
    <x v="29"/>
    <x v="140"/>
    <s v="JCP"/>
    <s v="653"/>
    <s v="FRAIS DE TAXI VOLS KQ"/>
    <n v="6000"/>
    <m/>
    <n v="771135903"/>
  </r>
  <r>
    <x v="1"/>
    <x v="0"/>
    <x v="29"/>
    <x v="140"/>
    <s v="JCP"/>
    <s v="654"/>
    <s v="FRAIS DE TAXI VOLS KQ"/>
    <n v="6000"/>
    <m/>
    <n v="771141903"/>
  </r>
  <r>
    <x v="1"/>
    <x v="0"/>
    <x v="29"/>
    <x v="140"/>
    <s v="JCP"/>
    <s v="655"/>
    <s v="FRAIS DE TAXI VOLS KQ"/>
    <n v="4000"/>
    <m/>
    <n v="771145903"/>
  </r>
  <r>
    <x v="1"/>
    <x v="0"/>
    <x v="29"/>
    <x v="140"/>
    <s v="JCP"/>
    <s v="656"/>
    <s v="FRAIS DE TAXI VOLS KQ"/>
    <n v="4000"/>
    <m/>
    <n v="771149903"/>
  </r>
  <r>
    <x v="1"/>
    <x v="0"/>
    <x v="29"/>
    <x v="140"/>
    <s v="JCP"/>
    <s v="657"/>
    <s v="FRAIS DE TAXI VOLS KQ"/>
    <n v="4000"/>
    <m/>
    <n v="771153903"/>
  </r>
  <r>
    <x v="1"/>
    <x v="0"/>
    <x v="29"/>
    <x v="140"/>
    <s v="JCP"/>
    <s v="658"/>
    <s v="FRAIS DE TAXI VOLS KQ"/>
    <n v="2000"/>
    <m/>
    <n v="771155903"/>
  </r>
  <r>
    <x v="1"/>
    <x v="0"/>
    <x v="29"/>
    <x v="140"/>
    <s v="JCP"/>
    <s v="660"/>
    <s v="FRAIS TAXI"/>
    <n v="500"/>
    <m/>
    <n v="771156403"/>
  </r>
  <r>
    <x v="1"/>
    <x v="0"/>
    <x v="29"/>
    <x v="141"/>
    <s v="JODSSG"/>
    <s v="15"/>
    <s v="RGLT D¨PL AGTS LOCAUX SSG"/>
    <n v="390000"/>
    <m/>
    <n v="771546403"/>
  </r>
  <r>
    <x v="1"/>
    <x v="0"/>
    <x v="29"/>
    <x v="44"/>
    <s v="JCP"/>
    <s v="665"/>
    <s v="FRAIS DE TAXI"/>
    <n v="2000"/>
    <m/>
    <n v="771548403"/>
  </r>
  <r>
    <x v="1"/>
    <x v="0"/>
    <x v="29"/>
    <x v="44"/>
    <s v="JCP"/>
    <s v="671"/>
    <s v="FRAIS DE TAXI"/>
    <n v="2000"/>
    <m/>
    <n v="771550403"/>
  </r>
  <r>
    <x v="1"/>
    <x v="0"/>
    <x v="29"/>
    <x v="44"/>
    <s v="JCP"/>
    <s v="672"/>
    <s v="FRAIS DE TAXI"/>
    <n v="8000"/>
    <m/>
    <n v="771558403"/>
  </r>
  <r>
    <x v="1"/>
    <x v="0"/>
    <x v="29"/>
    <x v="44"/>
    <s v="JCP"/>
    <s v="673"/>
    <s v="FRAIS DE TAXI VOL VK"/>
    <n v="2000"/>
    <m/>
    <n v="771560403"/>
  </r>
  <r>
    <x v="1"/>
    <x v="0"/>
    <x v="29"/>
    <x v="44"/>
    <s v="JCP"/>
    <s v="674"/>
    <s v="FRAIS DE TAXI VOL VK"/>
    <n v="2000"/>
    <m/>
    <n v="771562403"/>
  </r>
  <r>
    <x v="1"/>
    <x v="0"/>
    <x v="29"/>
    <x v="44"/>
    <s v="JCP"/>
    <s v="675"/>
    <s v="FRAIS DE TAXI VOL VK"/>
    <n v="6000"/>
    <m/>
    <n v="771568403"/>
  </r>
  <r>
    <x v="1"/>
    <x v="0"/>
    <x v="29"/>
    <x v="44"/>
    <s v="JCP"/>
    <s v="676"/>
    <s v="FRAIS DE TAXI VOL KQ"/>
    <n v="2000"/>
    <m/>
    <n v="771570403"/>
  </r>
  <r>
    <x v="1"/>
    <x v="0"/>
    <x v="29"/>
    <x v="44"/>
    <s v="JCP"/>
    <s v="677"/>
    <s v="FRAIS DE TAXI VOL KQ"/>
    <n v="4000"/>
    <m/>
    <n v="771574403"/>
  </r>
  <r>
    <x v="1"/>
    <x v="0"/>
    <x v="29"/>
    <x v="44"/>
    <s v="JCP"/>
    <s v="678"/>
    <s v="FRAIS DE TAXI VOL KQ"/>
    <n v="4000"/>
    <m/>
    <n v="771578403"/>
  </r>
  <r>
    <x v="1"/>
    <x v="0"/>
    <x v="29"/>
    <x v="44"/>
    <s v="JCP"/>
    <s v="679"/>
    <s v="FRAIS DE TAXI VOL KQ"/>
    <n v="2000"/>
    <m/>
    <n v="771580403"/>
  </r>
  <r>
    <x v="1"/>
    <x v="0"/>
    <x v="29"/>
    <x v="44"/>
    <s v="JCP"/>
    <s v="680"/>
    <s v="FRAIS DE TAXI VOL KQ"/>
    <n v="6000"/>
    <m/>
    <n v="771586403"/>
  </r>
  <r>
    <x v="1"/>
    <x v="0"/>
    <x v="29"/>
    <x v="44"/>
    <s v="JCP"/>
    <s v="681"/>
    <s v="FRAIS DE TAXI VOL KQ"/>
    <n v="2000"/>
    <m/>
    <n v="771588403"/>
  </r>
  <r>
    <x v="1"/>
    <x v="0"/>
    <x v="29"/>
    <x v="44"/>
    <s v="JCP"/>
    <s v="682"/>
    <s v="FRAIS DE TAXI VOL KQ"/>
    <n v="6000"/>
    <m/>
    <n v="771594403"/>
  </r>
  <r>
    <x v="1"/>
    <x v="0"/>
    <x v="29"/>
    <x v="44"/>
    <s v="JCP"/>
    <s v="683"/>
    <s v="FRAIS DE TAXI VOL SAA"/>
    <n v="4000"/>
    <m/>
    <n v="771598403"/>
  </r>
  <r>
    <x v="1"/>
    <x v="0"/>
    <x v="29"/>
    <x v="44"/>
    <s v="JCP"/>
    <s v="684"/>
    <s v="FRAIS DE TAXI VOL SAA"/>
    <n v="2000"/>
    <m/>
    <n v="771600403"/>
  </r>
  <r>
    <x v="1"/>
    <x v="0"/>
    <x v="29"/>
    <x v="44"/>
    <s v="JCP"/>
    <s v="685"/>
    <s v="FRAIS DE TAXI VOL SAA"/>
    <n v="4000"/>
    <m/>
    <n v="771604403"/>
  </r>
  <r>
    <x v="1"/>
    <x v="0"/>
    <x v="29"/>
    <x v="44"/>
    <s v="JCP"/>
    <s v="686"/>
    <s v="FRAIS DE TAXI VOL SAA"/>
    <n v="5000"/>
    <m/>
    <n v="771609403"/>
  </r>
  <r>
    <x v="1"/>
    <x v="0"/>
    <x v="29"/>
    <x v="44"/>
    <s v="JCP"/>
    <s v="687"/>
    <s v="FRAIS DE TAXI VOL SAA"/>
    <n v="5000"/>
    <m/>
    <n v="771614403"/>
  </r>
  <r>
    <x v="1"/>
    <x v="0"/>
    <x v="29"/>
    <x v="44"/>
    <s v="JCP"/>
    <s v="688"/>
    <s v="FRAIS DE TAXI VOL SAA"/>
    <n v="2000"/>
    <m/>
    <n v="771616403"/>
  </r>
  <r>
    <x v="1"/>
    <x v="0"/>
    <x v="29"/>
    <x v="45"/>
    <s v="JCP"/>
    <s v="697"/>
    <s v="FRAIS DE TAXI VOLS KQ"/>
    <n v="8000"/>
    <m/>
    <n v="771624403"/>
  </r>
  <r>
    <x v="1"/>
    <x v="0"/>
    <x v="29"/>
    <x v="45"/>
    <s v="JCP"/>
    <s v="698"/>
    <s v="FRAIS DE TRANSPORT"/>
    <n v="4175"/>
    <m/>
    <n v="771628578"/>
  </r>
  <r>
    <x v="1"/>
    <x v="0"/>
    <x v="29"/>
    <x v="45"/>
    <s v="JCP"/>
    <s v="702"/>
    <s v="FRAIS DE TRANSPORT"/>
    <n v="500"/>
    <m/>
    <n v="771629078"/>
  </r>
  <r>
    <x v="1"/>
    <x v="0"/>
    <x v="29"/>
    <x v="45"/>
    <s v="JCP"/>
    <s v="703"/>
    <s v="FRAIS DE TAXI"/>
    <n v="500"/>
    <m/>
    <n v="771629578"/>
  </r>
  <r>
    <x v="1"/>
    <x v="0"/>
    <x v="29"/>
    <x v="45"/>
    <s v="JCP"/>
    <s v="705"/>
    <s v="FRAIS DE TAXI VOL KQ"/>
    <n v="2000"/>
    <m/>
    <n v="771631578"/>
  </r>
  <r>
    <x v="1"/>
    <x v="0"/>
    <x v="29"/>
    <x v="237"/>
    <s v="JCP"/>
    <s v="706"/>
    <s v="FRAIS DE TAXI VOL KQ"/>
    <n v="4000"/>
    <m/>
    <n v="771635578"/>
  </r>
  <r>
    <x v="1"/>
    <x v="0"/>
    <x v="29"/>
    <x v="237"/>
    <s v="JCP"/>
    <s v="707"/>
    <s v="FRAIS DE TAXI VOL SAA"/>
    <n v="2000"/>
    <m/>
    <n v="771637578"/>
  </r>
  <r>
    <x v="1"/>
    <x v="0"/>
    <x v="29"/>
    <x v="237"/>
    <s v="JCP"/>
    <s v="708"/>
    <s v="FRAIS DE TAXI "/>
    <n v="500"/>
    <m/>
    <n v="771638078"/>
  </r>
  <r>
    <x v="1"/>
    <x v="0"/>
    <x v="29"/>
    <x v="237"/>
    <s v="JCP"/>
    <s v="710"/>
    <s v="FRAIS DE TAXI "/>
    <n v="2000"/>
    <m/>
    <n v="771640078"/>
  </r>
  <r>
    <x v="1"/>
    <x v="0"/>
    <x v="29"/>
    <x v="237"/>
    <s v="JCP"/>
    <s v="711"/>
    <s v="FRAIS DE TAXI "/>
    <n v="1500"/>
    <m/>
    <n v="771641578"/>
  </r>
  <r>
    <x v="1"/>
    <x v="0"/>
    <x v="29"/>
    <x v="237"/>
    <s v="JCP"/>
    <s v="713"/>
    <s v="FRAIS DE TAXI"/>
    <n v="2000"/>
    <m/>
    <n v="771643578"/>
  </r>
  <r>
    <x v="1"/>
    <x v="0"/>
    <x v="29"/>
    <x v="241"/>
    <s v="JCP"/>
    <s v="720"/>
    <s v="FRAIS DE TAXI VOL SAA"/>
    <n v="2000"/>
    <m/>
    <n v="771645578"/>
  </r>
  <r>
    <x v="1"/>
    <x v="0"/>
    <x v="29"/>
    <x v="241"/>
    <s v="JCP"/>
    <s v="722"/>
    <s v="FRAIS DE TAXI"/>
    <n v="500"/>
    <m/>
    <n v="771646078"/>
  </r>
  <r>
    <x v="1"/>
    <x v="0"/>
    <x v="29"/>
    <x v="241"/>
    <s v="JCP"/>
    <s v="723"/>
    <s v="FRAIS DE TAXI"/>
    <n v="3000"/>
    <m/>
    <n v="771649078"/>
  </r>
  <r>
    <x v="1"/>
    <x v="0"/>
    <x v="29"/>
    <x v="242"/>
    <s v="JCP"/>
    <s v="729"/>
    <s v="FRAIS TAXI"/>
    <n v="1000"/>
    <m/>
    <n v="771650078"/>
  </r>
  <r>
    <x v="1"/>
    <x v="0"/>
    <x v="29"/>
    <x v="242"/>
    <s v="JCP"/>
    <s v="730"/>
    <s v="FRAIS DE TAXI"/>
    <n v="473"/>
    <m/>
    <n v="771650551"/>
  </r>
  <r>
    <x v="1"/>
    <x v="0"/>
    <x v="29"/>
    <x v="242"/>
    <s v="JCP"/>
    <s v="738"/>
    <s v="FRAIS DE TAXI VOL KQ"/>
    <n v="2000"/>
    <m/>
    <n v="771652551"/>
  </r>
  <r>
    <x v="1"/>
    <x v="0"/>
    <x v="29"/>
    <x v="242"/>
    <s v="JCP"/>
    <s v="739"/>
    <s v="FRAIS DE TAXI"/>
    <n v="2500"/>
    <m/>
    <n v="771655051"/>
  </r>
  <r>
    <x v="1"/>
    <x v="0"/>
    <x v="29"/>
    <x v="46"/>
    <s v="JCP"/>
    <s v="743"/>
    <s v="FRAIS DEPL NOUVEAUX RECRUTS NSI"/>
    <n v="150000"/>
    <m/>
    <n v="771805051"/>
  </r>
  <r>
    <x v="1"/>
    <x v="0"/>
    <x v="29"/>
    <x v="46"/>
    <s v="JCP"/>
    <s v="744"/>
    <s v="FRIAS DE TAXI"/>
    <n v="2500"/>
    <m/>
    <n v="771807551"/>
  </r>
  <r>
    <x v="1"/>
    <x v="0"/>
    <x v="29"/>
    <x v="47"/>
    <s v="JODSSG"/>
    <s v="16"/>
    <s v="FRAIS TRANSP AGTS LOCAUX SSG"/>
    <n v="310000"/>
    <m/>
    <n v="772117551"/>
  </r>
  <r>
    <x v="1"/>
    <x v="0"/>
    <x v="29"/>
    <x v="47"/>
    <s v="JODSSG"/>
    <s v="17"/>
    <s v="FRAIS TRANSP AGTS LOCAUX SSG"/>
    <n v="390000"/>
    <m/>
    <n v="772507551"/>
  </r>
  <r>
    <x v="1"/>
    <x v="0"/>
    <x v="29"/>
    <x v="48"/>
    <s v="JCP"/>
    <s v="745"/>
    <s v="FRIAS DE TAXI"/>
    <n v="500"/>
    <m/>
    <n v="772508051"/>
  </r>
  <r>
    <x v="1"/>
    <x v="0"/>
    <x v="29"/>
    <x v="48"/>
    <s v="JCP"/>
    <s v="746"/>
    <s v="FRIAS DE TAXI"/>
    <n v="1000"/>
    <m/>
    <n v="772509051"/>
  </r>
  <r>
    <x v="1"/>
    <x v="0"/>
    <x v="29"/>
    <x v="48"/>
    <s v="JCP"/>
    <s v="748"/>
    <s v="FRAIS DE TAXI"/>
    <n v="500"/>
    <m/>
    <n v="772509551"/>
  </r>
  <r>
    <x v="1"/>
    <x v="0"/>
    <x v="29"/>
    <x v="48"/>
    <s v="JCP"/>
    <s v="749"/>
    <s v="FRAIS DE TAXI"/>
    <n v="2000"/>
    <m/>
    <n v="772511551"/>
  </r>
  <r>
    <x v="1"/>
    <x v="0"/>
    <x v="29"/>
    <x v="48"/>
    <s v="JCP"/>
    <s v="750"/>
    <s v="FRAIS DE TAXI"/>
    <n v="2000"/>
    <m/>
    <n v="772513551"/>
  </r>
  <r>
    <x v="1"/>
    <x v="0"/>
    <x v="29"/>
    <x v="48"/>
    <s v="JCP"/>
    <s v="752"/>
    <s v="FRAIS DE TAXI VOL VK"/>
    <n v="2000"/>
    <m/>
    <n v="772515551"/>
  </r>
  <r>
    <x v="1"/>
    <x v="0"/>
    <x v="29"/>
    <x v="48"/>
    <s v="JCP"/>
    <s v="753"/>
    <s v="FRAIS DE TAXI VOL VK"/>
    <n v="4000"/>
    <m/>
    <n v="772519551"/>
  </r>
  <r>
    <x v="1"/>
    <x v="0"/>
    <x v="29"/>
    <x v="48"/>
    <s v="JCP"/>
    <s v="754"/>
    <s v="FRAIS DE TAXI VOL KQ"/>
    <n v="2000"/>
    <m/>
    <n v="772521551"/>
  </r>
  <r>
    <x v="1"/>
    <x v="0"/>
    <x v="29"/>
    <x v="48"/>
    <s v="JCP"/>
    <s v="755"/>
    <s v="FRAIS DE TAXI VOL KQ"/>
    <n v="6000"/>
    <m/>
    <n v="772527551"/>
  </r>
  <r>
    <x v="1"/>
    <x v="0"/>
    <x v="29"/>
    <x v="142"/>
    <s v="JCP"/>
    <s v="758"/>
    <s v="FRAIS DE TRANSPORT"/>
    <n v="2900"/>
    <m/>
    <n v="772530451"/>
  </r>
  <r>
    <x v="1"/>
    <x v="0"/>
    <x v="29"/>
    <x v="142"/>
    <s v="JCP"/>
    <s v="762"/>
    <s v="FRAIS TAXI/ACHAT RUBAN"/>
    <n v="500"/>
    <m/>
    <n v="772530951"/>
  </r>
  <r>
    <x v="1"/>
    <x v="0"/>
    <x v="29"/>
    <x v="142"/>
    <s v="JCP"/>
    <s v="764"/>
    <s v="FRAIS TAXI VOL KQ"/>
    <n v="2000"/>
    <m/>
    <n v="772532951"/>
  </r>
  <r>
    <x v="1"/>
    <x v="0"/>
    <x v="29"/>
    <x v="142"/>
    <s v="JCP"/>
    <s v="765"/>
    <s v="FRAIS DE TRANSPORT"/>
    <n v="500"/>
    <m/>
    <n v="772533451"/>
  </r>
  <r>
    <x v="1"/>
    <x v="0"/>
    <x v="29"/>
    <x v="243"/>
    <s v="JCP"/>
    <s v="772"/>
    <s v="FRAIS DE DEPLACEMENT KOTTE"/>
    <n v="25000"/>
    <m/>
    <n v="772558451"/>
  </r>
  <r>
    <x v="1"/>
    <x v="0"/>
    <x v="29"/>
    <x v="243"/>
    <s v="JCP"/>
    <s v="773"/>
    <s v="FRAIS DE TAXI VOL SAA ET KQ"/>
    <n v="4000"/>
    <m/>
    <n v="772562451"/>
  </r>
  <r>
    <x v="1"/>
    <x v="0"/>
    <x v="29"/>
    <x v="243"/>
    <s v="JCP"/>
    <s v="776"/>
    <s v="FRAIS TAXI VOL SAA ET KQ"/>
    <n v="8000"/>
    <m/>
    <n v="772570451"/>
  </r>
  <r>
    <x v="1"/>
    <x v="0"/>
    <x v="29"/>
    <x v="243"/>
    <s v="JCP"/>
    <s v="777"/>
    <s v="FRAIS DE TRANSPORT"/>
    <n v="500"/>
    <m/>
    <n v="772570951"/>
  </r>
  <r>
    <x v="1"/>
    <x v="0"/>
    <x v="29"/>
    <x v="243"/>
    <s v="JCP"/>
    <s v="778"/>
    <s v=" FRAIS DE TRANSPORT NGANGUE"/>
    <n v="25000"/>
    <m/>
    <n v="772595951"/>
  </r>
  <r>
    <x v="1"/>
    <x v="0"/>
    <x v="29"/>
    <x v="243"/>
    <s v="JCP"/>
    <s v="779"/>
    <s v=" FRAIS DE TRANSPORT ZEZE"/>
    <n v="25000"/>
    <m/>
    <n v="772620951"/>
  </r>
  <r>
    <x v="1"/>
    <x v="0"/>
    <x v="29"/>
    <x v="243"/>
    <s v="JCP"/>
    <s v="780"/>
    <s v="FRAIS DE TAXI VOL SAA"/>
    <n v="2000"/>
    <m/>
    <n v="772622951"/>
  </r>
  <r>
    <x v="1"/>
    <x v="0"/>
    <x v="29"/>
    <x v="243"/>
    <s v="JCP"/>
    <s v="781"/>
    <s v="FRAIS TRANSPORT NGUINDJEL"/>
    <n v="25000"/>
    <m/>
    <n v="772647951"/>
  </r>
  <r>
    <x v="1"/>
    <x v="0"/>
    <x v="29"/>
    <x v="243"/>
    <s v="JCP"/>
    <s v="782"/>
    <s v="FRAIS TRANSPORT ABIGAIL"/>
    <n v="25000"/>
    <m/>
    <n v="772672951"/>
  </r>
  <r>
    <x v="1"/>
    <x v="0"/>
    <x v="29"/>
    <x v="243"/>
    <s v="JCP"/>
    <s v="783"/>
    <s v="FRAIS TRANSPORT SQUGANY"/>
    <n v="25000"/>
    <m/>
    <n v="772697951"/>
  </r>
  <r>
    <x v="1"/>
    <x v="0"/>
    <x v="29"/>
    <x v="243"/>
    <s v="JCP"/>
    <s v="784"/>
    <s v="FRAIS TRANSPORT NZEGGE"/>
    <n v="25000"/>
    <m/>
    <n v="772722951"/>
  </r>
  <r>
    <x v="1"/>
    <x v="0"/>
    <x v="29"/>
    <x v="243"/>
    <s v="JCP"/>
    <s v="785"/>
    <s v="FRAIS TAXI VOL KQ"/>
    <n v="4000"/>
    <m/>
    <n v="772726951"/>
  </r>
  <r>
    <x v="1"/>
    <x v="0"/>
    <x v="29"/>
    <x v="243"/>
    <s v="JCP"/>
    <s v="786"/>
    <s v="FRAIS TAXI VOL KQ"/>
    <n v="2000"/>
    <m/>
    <n v="772728951"/>
  </r>
  <r>
    <x v="1"/>
    <x v="0"/>
    <x v="29"/>
    <x v="243"/>
    <s v="JCP"/>
    <s v="787"/>
    <s v="FRAIS TAXI VOL VK"/>
    <n v="4000"/>
    <m/>
    <n v="772732951"/>
  </r>
  <r>
    <x v="1"/>
    <x v="0"/>
    <x v="29"/>
    <x v="243"/>
    <s v="JCP"/>
    <s v="790"/>
    <s v="FRAIS DE TRANSPORT"/>
    <n v="1000"/>
    <m/>
    <n v="772733951"/>
  </r>
  <r>
    <x v="1"/>
    <x v="0"/>
    <x v="29"/>
    <x v="143"/>
    <s v="JCP"/>
    <s v="793"/>
    <s v="FRAIS DE TRANSPORT NAFISSATOU"/>
    <n v="25000"/>
    <m/>
    <n v="772758951"/>
  </r>
  <r>
    <x v="1"/>
    <x v="0"/>
    <x v="29"/>
    <x v="143"/>
    <s v="JCP"/>
    <s v="794"/>
    <s v="FRAIS TAXI VOL VK"/>
    <n v="2000"/>
    <m/>
    <n v="772760951"/>
  </r>
  <r>
    <x v="1"/>
    <x v="0"/>
    <x v="29"/>
    <x v="143"/>
    <s v="JCP"/>
    <s v="795"/>
    <s v="FRAIS DE TRANSPORT YOUSSOUF"/>
    <n v="25000"/>
    <m/>
    <n v="772785951"/>
  </r>
  <r>
    <x v="1"/>
    <x v="0"/>
    <x v="29"/>
    <x v="143"/>
    <s v="JCP"/>
    <s v="797"/>
    <s v="FRAIS DE TRANSPORT WASE"/>
    <n v="25000"/>
    <m/>
    <n v="772810951"/>
  </r>
  <r>
    <x v="1"/>
    <x v="0"/>
    <x v="29"/>
    <x v="143"/>
    <s v="JCP"/>
    <s v="798"/>
    <s v="FRAIS DE TRANSPORT NGO"/>
    <n v="25000"/>
    <m/>
    <n v="772835951"/>
  </r>
  <r>
    <x v="1"/>
    <x v="0"/>
    <x v="29"/>
    <x v="143"/>
    <s v="JCP"/>
    <s v="799"/>
    <s v="FRAIS TAXI VOL SAA "/>
    <n v="4000"/>
    <m/>
    <n v="772839951"/>
  </r>
  <r>
    <x v="1"/>
    <x v="0"/>
    <x v="29"/>
    <x v="143"/>
    <s v="JCP"/>
    <s v="800"/>
    <s v="FRAIS TAXI VOL KQ"/>
    <n v="2000"/>
    <m/>
    <n v="772841951"/>
  </r>
  <r>
    <x v="1"/>
    <x v="0"/>
    <x v="29"/>
    <x v="143"/>
    <s v="JCP"/>
    <s v="801"/>
    <s v="FRAIS DE TRANSPORT MBULE"/>
    <n v="25000"/>
    <m/>
    <n v="772866951"/>
  </r>
  <r>
    <x v="1"/>
    <x v="0"/>
    <x v="29"/>
    <x v="143"/>
    <s v="JCP"/>
    <s v="805"/>
    <s v="FRAIS TAXI"/>
    <n v="3000"/>
    <m/>
    <n v="772869951"/>
  </r>
  <r>
    <x v="1"/>
    <x v="0"/>
    <x v="29"/>
    <x v="143"/>
    <s v="JCP"/>
    <s v="807"/>
    <s v="FRAIS DE TAXI"/>
    <n v="500"/>
    <m/>
    <n v="772870451"/>
  </r>
  <r>
    <x v="1"/>
    <x v="0"/>
    <x v="29"/>
    <x v="49"/>
    <s v="JCP"/>
    <s v="808"/>
    <s v="FRAIS DE TRANSPORT AYEAH"/>
    <n v="12000"/>
    <m/>
    <n v="772882451"/>
  </r>
  <r>
    <x v="1"/>
    <x v="0"/>
    <x v="29"/>
    <x v="49"/>
    <s v="JCP"/>
    <s v="809"/>
    <s v="FRAIS DE TRANSPORT ASONGWE"/>
    <n v="12000"/>
    <m/>
    <n v="772894451"/>
  </r>
  <r>
    <x v="1"/>
    <x v="0"/>
    <x v="29"/>
    <x v="49"/>
    <s v="JCP"/>
    <s v="810"/>
    <s v="FRAIS DE TRANSPORT AKA"/>
    <n v="12000"/>
    <m/>
    <n v="772906451"/>
  </r>
  <r>
    <x v="1"/>
    <x v="0"/>
    <x v="29"/>
    <x v="49"/>
    <s v="JCP"/>
    <s v="811"/>
    <s v="FRAIS DE TRANSPORT WAKEMBA"/>
    <n v="12000"/>
    <m/>
    <n v="772918451"/>
  </r>
  <r>
    <x v="1"/>
    <x v="0"/>
    <x v="29"/>
    <x v="49"/>
    <s v="JCP"/>
    <s v="812"/>
    <s v="FRAIS DE TRANSPORT CYRILLE"/>
    <n v="12000"/>
    <m/>
    <n v="772930451"/>
  </r>
  <r>
    <x v="1"/>
    <x v="0"/>
    <x v="29"/>
    <x v="225"/>
    <s v="JCP"/>
    <s v="816"/>
    <s v="FRAIS TAXI KQ"/>
    <n v="2000"/>
    <m/>
    <n v="772932451"/>
  </r>
  <r>
    <x v="1"/>
    <x v="0"/>
    <x v="29"/>
    <x v="225"/>
    <s v="JCP"/>
    <s v="818"/>
    <s v="FRAIS DE TAXI VOL VK"/>
    <n v="4000"/>
    <m/>
    <n v="772936451"/>
  </r>
  <r>
    <x v="1"/>
    <x v="0"/>
    <x v="29"/>
    <x v="225"/>
    <s v="JCP"/>
    <s v="820"/>
    <s v="FRAIS DE TRANSPORT LIMENE"/>
    <n v="25000"/>
    <m/>
    <n v="772961451"/>
  </r>
  <r>
    <x v="1"/>
    <x v="0"/>
    <x v="29"/>
    <x v="50"/>
    <s v="JCP"/>
    <s v="822"/>
    <s v="FRAIS DE TRANSPORT"/>
    <n v="500"/>
    <m/>
    <n v="772961951"/>
  </r>
  <r>
    <x v="1"/>
    <x v="0"/>
    <x v="29"/>
    <x v="50"/>
    <s v="JCP"/>
    <s v="825"/>
    <s v="FRAIS DE TAXI VOL KQ"/>
    <n v="2000"/>
    <m/>
    <n v="772963951"/>
  </r>
  <r>
    <x v="1"/>
    <x v="0"/>
    <x v="29"/>
    <x v="50"/>
    <s v="JCP"/>
    <s v="830"/>
    <s v="FRAIS DE TAXI VOL VK ET SAA"/>
    <n v="4000"/>
    <m/>
    <n v="772967951"/>
  </r>
  <r>
    <x v="1"/>
    <x v="0"/>
    <x v="29"/>
    <x v="50"/>
    <s v="JCP"/>
    <s v="834"/>
    <s v="FRAIS DE TAXI"/>
    <n v="1000"/>
    <m/>
    <n v="772968951"/>
  </r>
  <r>
    <x v="1"/>
    <x v="0"/>
    <x v="29"/>
    <x v="51"/>
    <s v="JCP"/>
    <s v="836"/>
    <s v="FRAIS TAXI VOL KQ"/>
    <n v="2000"/>
    <m/>
    <n v="772970951"/>
  </r>
  <r>
    <x v="1"/>
    <x v="0"/>
    <x v="29"/>
    <x v="51"/>
    <s v="JCP"/>
    <s v="838"/>
    <s v="FRAIS DE TRANSPORT"/>
    <n v="1600"/>
    <m/>
    <n v="772972551"/>
  </r>
  <r>
    <x v="1"/>
    <x v="0"/>
    <x v="29"/>
    <x v="51"/>
    <s v="JCP"/>
    <s v="841"/>
    <s v="FRAIS DE TRANSPORT"/>
    <n v="4150"/>
    <m/>
    <n v="772976701"/>
  </r>
  <r>
    <x v="1"/>
    <x v="0"/>
    <x v="29"/>
    <x v="51"/>
    <s v="JCP"/>
    <s v="843"/>
    <s v="FRAIS DE TRANSPORT"/>
    <n v="1000"/>
    <m/>
    <n v="772977701"/>
  </r>
  <r>
    <x v="1"/>
    <x v="0"/>
    <x v="29"/>
    <x v="244"/>
    <s v="JCP"/>
    <s v="849"/>
    <s v="FRAIS DE TRANSPORT"/>
    <n v="500"/>
    <m/>
    <n v="772978201"/>
  </r>
  <r>
    <x v="1"/>
    <x v="0"/>
    <x v="29"/>
    <x v="244"/>
    <s v="JCP"/>
    <s v="850"/>
    <s v="FRAIS DE TRANSPORT"/>
    <n v="2000"/>
    <m/>
    <n v="772980201"/>
  </r>
  <r>
    <x v="1"/>
    <x v="0"/>
    <x v="29"/>
    <x v="244"/>
    <s v="JCP"/>
    <s v="855"/>
    <s v="FRAIS DE TAXI"/>
    <n v="1650"/>
    <m/>
    <n v="772981851"/>
  </r>
  <r>
    <x v="1"/>
    <x v="0"/>
    <x v="29"/>
    <x v="270"/>
    <s v="JCP"/>
    <s v="856"/>
    <s v="FRAIS TAXI VOLS KQ"/>
    <n v="4000"/>
    <m/>
    <n v="772985851"/>
  </r>
  <r>
    <x v="1"/>
    <x v="0"/>
    <x v="29"/>
    <x v="270"/>
    <s v="JCP"/>
    <s v="857"/>
    <s v="FRAIS TAXI VOLS SAA"/>
    <n v="2000"/>
    <m/>
    <n v="772987851"/>
  </r>
  <r>
    <x v="1"/>
    <x v="0"/>
    <x v="29"/>
    <x v="270"/>
    <s v="JCP"/>
    <s v="858"/>
    <s v="FRAIS TAXI VOLS KQ"/>
    <n v="2000"/>
    <m/>
    <n v="772989851"/>
  </r>
  <r>
    <x v="1"/>
    <x v="0"/>
    <x v="29"/>
    <x v="270"/>
    <s v="JCP"/>
    <s v="860"/>
    <s v="FRAIS DE TRANSPORT"/>
    <n v="500"/>
    <m/>
    <n v="772990351"/>
  </r>
  <r>
    <x v="1"/>
    <x v="0"/>
    <x v="29"/>
    <x v="52"/>
    <s v="JBF"/>
    <s v="10"/>
    <s v="D'APRES ETAT RAP AU 30/04RGLT DEPL"/>
    <n v="1888669"/>
    <m/>
    <n v="774879020"/>
  </r>
  <r>
    <x v="1"/>
    <x v="0"/>
    <x v="29"/>
    <x v="52"/>
    <s v="JBF"/>
    <s v="10"/>
    <s v="D'APRES ETAT RAP AU 30/04RGLT DEPL"/>
    <n v="113000"/>
    <m/>
    <n v="774992020"/>
  </r>
  <r>
    <x v="1"/>
    <x v="0"/>
    <x v="29"/>
    <x v="52"/>
    <s v="JOD"/>
    <s v="142"/>
    <s v="RGLT TRANSPORT FOR CANCEL FLIGHT"/>
    <n v="310000"/>
    <m/>
    <n v="775302020"/>
  </r>
  <r>
    <x v="1"/>
    <x v="0"/>
    <x v="29"/>
    <x v="52"/>
    <s v="JBS"/>
    <s v="152"/>
    <s v="D'APRES ETAT RAP AU 30/04 RGLT DEPL"/>
    <n v="456500"/>
    <m/>
    <n v="775758520"/>
  </r>
  <r>
    <x v="1"/>
    <x v="0"/>
    <x v="29"/>
    <x v="52"/>
    <s v="JCP"/>
    <s v="862"/>
    <s v="FRAIS DE TRANSPORT"/>
    <n v="500"/>
    <m/>
    <n v="775759020"/>
  </r>
  <r>
    <x v="1"/>
    <x v="0"/>
    <x v="29"/>
    <x v="54"/>
    <s v="JCP"/>
    <s v="1019"/>
    <s v="FRAIS DE TAXI"/>
    <n v="1000"/>
    <m/>
    <n v="775760020"/>
  </r>
  <r>
    <x v="1"/>
    <x v="0"/>
    <x v="29"/>
    <x v="54"/>
    <s v="JCP"/>
    <s v="1020"/>
    <s v="FRAIS DE TAXI"/>
    <n v="500"/>
    <m/>
    <n v="775760520"/>
  </r>
  <r>
    <x v="1"/>
    <x v="0"/>
    <x v="29"/>
    <x v="54"/>
    <s v="JCP"/>
    <s v="1021"/>
    <s v="FRAIS DE TAXI"/>
    <n v="500"/>
    <m/>
    <n v="775761020"/>
  </r>
  <r>
    <x v="1"/>
    <x v="0"/>
    <x v="29"/>
    <x v="54"/>
    <s v="JCP"/>
    <s v="1022"/>
    <s v="FRAIS DE TAXI"/>
    <n v="2000"/>
    <m/>
    <n v="775763020"/>
  </r>
  <r>
    <x v="1"/>
    <x v="0"/>
    <x v="29"/>
    <x v="54"/>
    <s v="JCP"/>
    <s v="1026"/>
    <s v="FRAIS DE TAXI"/>
    <n v="2000"/>
    <m/>
    <n v="775765020"/>
  </r>
  <r>
    <x v="1"/>
    <x v="0"/>
    <x v="29"/>
    <x v="54"/>
    <s v="JCP"/>
    <s v="1027"/>
    <s v="TAXI OLIVIER"/>
    <n v="4000"/>
    <m/>
    <n v="775769020"/>
  </r>
  <r>
    <x v="1"/>
    <x v="0"/>
    <x v="29"/>
    <x v="54"/>
    <s v="JCP"/>
    <s v="1028"/>
    <s v="FRAIS DE TAXI"/>
    <n v="6000"/>
    <m/>
    <n v="775775020"/>
  </r>
  <r>
    <x v="1"/>
    <x v="0"/>
    <x v="29"/>
    <x v="144"/>
    <s v="JCP"/>
    <s v="1040"/>
    <s v="FRAIS DE TAXI"/>
    <n v="2000"/>
    <m/>
    <n v="775777020"/>
  </r>
  <r>
    <x v="1"/>
    <x v="0"/>
    <x v="29"/>
    <x v="144"/>
    <s v="JCP"/>
    <s v="2609"/>
    <s v="FRAIS DE TAXI"/>
    <n v="567"/>
    <m/>
    <n v="775777587"/>
  </r>
  <r>
    <x v="1"/>
    <x v="0"/>
    <x v="29"/>
    <x v="145"/>
    <s v="JCP"/>
    <s v="1044"/>
    <s v="FRAIS TAXI"/>
    <n v="1000"/>
    <m/>
    <n v="775778587"/>
  </r>
  <r>
    <x v="1"/>
    <x v="0"/>
    <x v="29"/>
    <x v="145"/>
    <s v="JCP"/>
    <s v="1046"/>
    <s v="ACHAT DIVERS ET TAXI"/>
    <n v="2000"/>
    <m/>
    <n v="775780587"/>
  </r>
  <r>
    <x v="1"/>
    <x v="0"/>
    <x v="29"/>
    <x v="145"/>
    <s v="JCP"/>
    <s v="1047"/>
    <s v="ACHAT DIVERS ET TAXI"/>
    <n v="4000"/>
    <m/>
    <n v="775784587"/>
  </r>
  <r>
    <x v="1"/>
    <x v="0"/>
    <x v="29"/>
    <x v="245"/>
    <s v="JCP"/>
    <s v="1051"/>
    <s v="FRAIS TAXI"/>
    <n v="2000"/>
    <m/>
    <n v="775786587"/>
  </r>
  <r>
    <x v="1"/>
    <x v="0"/>
    <x v="29"/>
    <x v="245"/>
    <s v="JCP"/>
    <s v="1054"/>
    <s v="FRAIS DE TAXI"/>
    <n v="6000"/>
    <m/>
    <n v="775792587"/>
  </r>
  <r>
    <x v="1"/>
    <x v="0"/>
    <x v="29"/>
    <x v="245"/>
    <s v="JCP"/>
    <s v="1056"/>
    <s v="REMUNERATION DONALD AVR11"/>
    <n v="50000"/>
    <m/>
    <n v="775842587"/>
  </r>
  <r>
    <x v="1"/>
    <x v="0"/>
    <x v="29"/>
    <x v="245"/>
    <s v="JCP"/>
    <s v="1059"/>
    <s v="FRAIS DE TAXI"/>
    <n v="2000"/>
    <m/>
    <n v="775844587"/>
  </r>
  <r>
    <x v="1"/>
    <x v="0"/>
    <x v="29"/>
    <x v="245"/>
    <s v="JCP"/>
    <s v="1061"/>
    <s v="FRAIS DE TAXI"/>
    <n v="2000"/>
    <m/>
    <n v="775846587"/>
  </r>
  <r>
    <x v="1"/>
    <x v="0"/>
    <x v="29"/>
    <x v="271"/>
    <s v="JCP"/>
    <s v="1063"/>
    <s v="FRAIS DE DEPLACEMENT"/>
    <n v="50000"/>
    <m/>
    <n v="775896587"/>
  </r>
  <r>
    <x v="1"/>
    <x v="0"/>
    <x v="29"/>
    <x v="271"/>
    <s v="JCP"/>
    <s v="1064"/>
    <s v="FRAIS DE TAXI"/>
    <n v="4000"/>
    <m/>
    <n v="775900587"/>
  </r>
  <r>
    <x v="1"/>
    <x v="0"/>
    <x v="29"/>
    <x v="271"/>
    <s v="JCP"/>
    <s v="1065"/>
    <s v="SALAIRE NGANGUE AVR11"/>
    <n v="50000"/>
    <m/>
    <n v="775950587"/>
  </r>
  <r>
    <x v="1"/>
    <x v="0"/>
    <x v="29"/>
    <x v="271"/>
    <s v="JCP"/>
    <s v="1066"/>
    <s v="SALAIRE NGUINDJEL AVR11"/>
    <n v="50000"/>
    <m/>
    <n v="776000587"/>
  </r>
  <r>
    <x v="1"/>
    <x v="0"/>
    <x v="29"/>
    <x v="271"/>
    <s v="JCP"/>
    <s v="1067"/>
    <s v="SALAIRE KOTTE AVR11"/>
    <n v="50000"/>
    <m/>
    <n v="776050587"/>
  </r>
  <r>
    <x v="1"/>
    <x v="0"/>
    <x v="29"/>
    <x v="271"/>
    <s v="JCP"/>
    <s v="1068"/>
    <s v="SALAIRE ZEZE AVR11"/>
    <n v="50000"/>
    <m/>
    <n v="776100587"/>
  </r>
  <r>
    <x v="1"/>
    <x v="0"/>
    <x v="29"/>
    <x v="271"/>
    <s v="JCP"/>
    <s v="1069"/>
    <s v="SALAIRE ABIGAIL AVR11"/>
    <n v="50000"/>
    <m/>
    <n v="776150587"/>
  </r>
  <r>
    <x v="1"/>
    <x v="0"/>
    <x v="29"/>
    <x v="271"/>
    <s v="JCP"/>
    <s v="1070"/>
    <s v="FRAIS DE TAXI"/>
    <n v="2000"/>
    <m/>
    <n v="776152587"/>
  </r>
  <r>
    <x v="1"/>
    <x v="0"/>
    <x v="29"/>
    <x v="271"/>
    <s v="JCP"/>
    <s v="1071"/>
    <s v="SALAIRE NAFISSATOU AVR11"/>
    <n v="50000"/>
    <m/>
    <n v="776202587"/>
  </r>
  <r>
    <x v="1"/>
    <x v="0"/>
    <x v="29"/>
    <x v="271"/>
    <s v="JCP"/>
    <s v="1072"/>
    <s v="FRAIS DE TAXI"/>
    <n v="4000"/>
    <m/>
    <n v="776206587"/>
  </r>
  <r>
    <x v="1"/>
    <x v="0"/>
    <x v="29"/>
    <x v="271"/>
    <s v="JCP"/>
    <s v="1073"/>
    <s v="SALAIRE YOUSSOUF AVR11"/>
    <n v="50000"/>
    <m/>
    <n v="776256587"/>
  </r>
  <r>
    <x v="1"/>
    <x v="0"/>
    <x v="29"/>
    <x v="271"/>
    <s v="JCP"/>
    <s v="1074"/>
    <s v="SALAIRE WASE AVR11"/>
    <n v="50000"/>
    <m/>
    <n v="776306587"/>
  </r>
  <r>
    <x v="1"/>
    <x v="0"/>
    <x v="29"/>
    <x v="271"/>
    <s v="JCP"/>
    <s v="1075"/>
    <s v="FRAIS DE TAXI"/>
    <n v="2000"/>
    <m/>
    <n v="776308587"/>
  </r>
  <r>
    <x v="1"/>
    <x v="0"/>
    <x v="29"/>
    <x v="271"/>
    <s v="JCP"/>
    <s v="1077"/>
    <s v="DEFRAIEMENT STAGIARE NSI+ DEPLACEME"/>
    <n v="50000"/>
    <m/>
    <n v="776358587"/>
  </r>
  <r>
    <x v="1"/>
    <x v="0"/>
    <x v="29"/>
    <x v="271"/>
    <s v="JCP"/>
    <s v="1079"/>
    <s v="FRAIS DE TAXI"/>
    <n v="2000"/>
    <m/>
    <n v="776360587"/>
  </r>
  <r>
    <x v="1"/>
    <x v="0"/>
    <x v="29"/>
    <x v="146"/>
    <s v="JCP"/>
    <s v="1082"/>
    <s v="FRAIS DE TAXI"/>
    <n v="2000"/>
    <m/>
    <n v="776362587"/>
  </r>
  <r>
    <x v="1"/>
    <x v="0"/>
    <x v="29"/>
    <x v="146"/>
    <s v="JCP"/>
    <s v="1083"/>
    <s v="SALAIRE NZEGGE AVR11"/>
    <n v="50000"/>
    <m/>
    <n v="776412587"/>
  </r>
  <r>
    <x v="1"/>
    <x v="0"/>
    <x v="29"/>
    <x v="146"/>
    <s v="JCP"/>
    <s v="1089"/>
    <s v="FRAIS DE TAXI"/>
    <n v="4000"/>
    <m/>
    <n v="776416587"/>
  </r>
  <r>
    <x v="1"/>
    <x v="0"/>
    <x v="29"/>
    <x v="146"/>
    <s v="JCP"/>
    <s v="1090"/>
    <s v="FRAIS DE TAXI"/>
    <n v="500"/>
    <m/>
    <n v="776417087"/>
  </r>
  <r>
    <x v="1"/>
    <x v="0"/>
    <x v="29"/>
    <x v="146"/>
    <s v="JCP"/>
    <s v="1094"/>
    <s v="FRAIS DE TAXI"/>
    <n v="4000"/>
    <m/>
    <n v="776421087"/>
  </r>
  <r>
    <x v="1"/>
    <x v="0"/>
    <x v="29"/>
    <x v="146"/>
    <s v="JCP"/>
    <s v="1095"/>
    <s v="FRAIS DE TAXI"/>
    <n v="2000"/>
    <m/>
    <n v="776423087"/>
  </r>
  <r>
    <x v="1"/>
    <x v="0"/>
    <x v="29"/>
    <x v="146"/>
    <s v="JCP"/>
    <s v="1097"/>
    <s v="FRAIS DE TAXI"/>
    <n v="2000"/>
    <m/>
    <n v="776425087"/>
  </r>
  <r>
    <x v="1"/>
    <x v="0"/>
    <x v="29"/>
    <x v="146"/>
    <s v="JCP"/>
    <s v="1098"/>
    <s v="FRAIS DE TAXI"/>
    <n v="6000"/>
    <m/>
    <n v="776431087"/>
  </r>
  <r>
    <x v="1"/>
    <x v="0"/>
    <x v="29"/>
    <x v="147"/>
    <s v="JCP"/>
    <s v="885"/>
    <s v="TAXI"/>
    <n v="500"/>
    <m/>
    <n v="776431587"/>
  </r>
  <r>
    <x v="1"/>
    <x v="0"/>
    <x v="29"/>
    <x v="147"/>
    <s v="JCP"/>
    <s v="886"/>
    <s v="TRANSPORT"/>
    <n v="12000"/>
    <m/>
    <n v="776443587"/>
  </r>
  <r>
    <x v="1"/>
    <x v="0"/>
    <x v="29"/>
    <x v="147"/>
    <s v="JCP"/>
    <s v="887"/>
    <s v="TRANSPORT"/>
    <n v="12000"/>
    <m/>
    <n v="776455587"/>
  </r>
  <r>
    <x v="1"/>
    <x v="0"/>
    <x v="29"/>
    <x v="147"/>
    <s v="JCP"/>
    <s v="888"/>
    <s v="TRANSPORT"/>
    <n v="12000"/>
    <m/>
    <n v="776467587"/>
  </r>
  <r>
    <x v="1"/>
    <x v="0"/>
    <x v="29"/>
    <x v="147"/>
    <s v="JCP"/>
    <s v="889"/>
    <s v="TRANSPORT"/>
    <n v="1500"/>
    <m/>
    <n v="776469087"/>
  </r>
  <r>
    <x v="1"/>
    <x v="0"/>
    <x v="29"/>
    <x v="147"/>
    <s v="JCP"/>
    <s v="890"/>
    <s v="TRANSPORT"/>
    <n v="1500"/>
    <m/>
    <n v="776470587"/>
  </r>
  <r>
    <x v="1"/>
    <x v="0"/>
    <x v="29"/>
    <x v="147"/>
    <s v="JCP"/>
    <s v="896"/>
    <s v="SALAIRE LINDA MBENE"/>
    <n v="50000"/>
    <m/>
    <n v="776520587"/>
  </r>
  <r>
    <x v="1"/>
    <x v="0"/>
    <x v="29"/>
    <x v="272"/>
    <s v="JCP"/>
    <s v="897"/>
    <s v="TAXI"/>
    <n v="12000"/>
    <m/>
    <n v="776532587"/>
  </r>
  <r>
    <x v="1"/>
    <x v="0"/>
    <x v="29"/>
    <x v="272"/>
    <s v="JCP"/>
    <s v="900"/>
    <s v="TAXI"/>
    <n v="600"/>
    <m/>
    <n v="776533187"/>
  </r>
  <r>
    <x v="1"/>
    <x v="0"/>
    <x v="29"/>
    <x v="55"/>
    <s v="JCP"/>
    <s v="905"/>
    <s v="RESTE DEPL PASCAL"/>
    <n v="13300"/>
    <m/>
    <n v="776546487"/>
  </r>
  <r>
    <x v="1"/>
    <x v="0"/>
    <x v="29"/>
    <x v="55"/>
    <s v="JCP"/>
    <s v="906"/>
    <s v="RESTE DEPL MBAH"/>
    <n v="13300"/>
    <m/>
    <n v="776559787"/>
  </r>
  <r>
    <x v="1"/>
    <x v="0"/>
    <x v="29"/>
    <x v="55"/>
    <s v="JCP"/>
    <s v="911"/>
    <s v="TRANSPORT"/>
    <n v="50000"/>
    <m/>
    <n v="776609787"/>
  </r>
  <r>
    <x v="1"/>
    <x v="0"/>
    <x v="29"/>
    <x v="55"/>
    <s v="JCP"/>
    <s v="1012"/>
    <s v="FRAIS DE TAXI"/>
    <n v="2000"/>
    <m/>
    <n v="776611787"/>
  </r>
  <r>
    <x v="1"/>
    <x v="0"/>
    <x v="29"/>
    <x v="56"/>
    <s v="JCP"/>
    <s v="914"/>
    <s v="TAXI"/>
    <n v="500"/>
    <m/>
    <n v="776612287"/>
  </r>
  <r>
    <x v="1"/>
    <x v="0"/>
    <x v="29"/>
    <x v="56"/>
    <s v="JCP"/>
    <s v="917"/>
    <s v="SALAIRE RACHEL"/>
    <n v="50000"/>
    <m/>
    <n v="776662287"/>
  </r>
  <r>
    <x v="1"/>
    <x v="0"/>
    <x v="29"/>
    <x v="56"/>
    <s v="JCP"/>
    <s v="918"/>
    <s v="SALAIRE FLORANCE"/>
    <n v="50000"/>
    <m/>
    <n v="776712287"/>
  </r>
  <r>
    <x v="1"/>
    <x v="0"/>
    <x v="29"/>
    <x v="148"/>
    <s v="JCP"/>
    <s v="931"/>
    <s v="RESTE DEPL MESUMBE SONE"/>
    <n v="13325"/>
    <m/>
    <n v="776725612"/>
  </r>
  <r>
    <x v="1"/>
    <x v="0"/>
    <x v="29"/>
    <x v="148"/>
    <s v="JCP"/>
    <s v="933"/>
    <s v="TAXI"/>
    <n v="4000"/>
    <m/>
    <n v="776729612"/>
  </r>
  <r>
    <x v="1"/>
    <x v="0"/>
    <x v="29"/>
    <x v="148"/>
    <s v="JCP"/>
    <s v="934"/>
    <s v="TAXI"/>
    <n v="4000"/>
    <m/>
    <n v="776733612"/>
  </r>
  <r>
    <x v="1"/>
    <x v="0"/>
    <x v="29"/>
    <x v="148"/>
    <s v="JCP"/>
    <s v="935"/>
    <s v="TAXI"/>
    <n v="4000"/>
    <m/>
    <n v="776737612"/>
  </r>
  <r>
    <x v="1"/>
    <x v="0"/>
    <x v="29"/>
    <x v="148"/>
    <s v="JCP"/>
    <s v="938"/>
    <s v="TAXI"/>
    <n v="500"/>
    <m/>
    <n v="776738112"/>
  </r>
  <r>
    <x v="1"/>
    <x v="0"/>
    <x v="29"/>
    <x v="149"/>
    <s v="JCP"/>
    <s v="940"/>
    <s v="TAXI"/>
    <n v="500"/>
    <m/>
    <n v="776738612"/>
  </r>
  <r>
    <x v="1"/>
    <x v="0"/>
    <x v="29"/>
    <x v="149"/>
    <s v="JCP"/>
    <s v="941"/>
    <s v="TAXI"/>
    <n v="1000"/>
    <m/>
    <n v="776739612"/>
  </r>
  <r>
    <x v="1"/>
    <x v="0"/>
    <x v="29"/>
    <x v="149"/>
    <s v="JCP"/>
    <s v="944"/>
    <s v="TAXI"/>
    <n v="6000"/>
    <m/>
    <n v="776745612"/>
  </r>
  <r>
    <x v="1"/>
    <x v="0"/>
    <x v="29"/>
    <x v="149"/>
    <s v="JCP"/>
    <s v="945"/>
    <s v="TAXI"/>
    <n v="2000"/>
    <m/>
    <n v="776747612"/>
  </r>
  <r>
    <x v="1"/>
    <x v="0"/>
    <x v="29"/>
    <x v="149"/>
    <s v="JCP"/>
    <s v="946"/>
    <s v="TAXI"/>
    <n v="4000"/>
    <m/>
    <n v="776751612"/>
  </r>
  <r>
    <x v="1"/>
    <x v="0"/>
    <x v="29"/>
    <x v="149"/>
    <s v="JCP"/>
    <s v="947"/>
    <s v="TAXI"/>
    <n v="2000"/>
    <m/>
    <n v="776753612"/>
  </r>
  <r>
    <x v="1"/>
    <x v="0"/>
    <x v="29"/>
    <x v="59"/>
    <s v="JCP"/>
    <s v="952"/>
    <s v="TAXI"/>
    <n v="6000"/>
    <m/>
    <n v="776759612"/>
  </r>
  <r>
    <x v="1"/>
    <x v="0"/>
    <x v="29"/>
    <x v="60"/>
    <s v="JCP"/>
    <s v="871"/>
    <s v="FRAIS DE MISSION"/>
    <n v="15000"/>
    <m/>
    <n v="776774612"/>
  </r>
  <r>
    <x v="1"/>
    <x v="0"/>
    <x v="29"/>
    <x v="60"/>
    <s v="JCP"/>
    <s v="956"/>
    <s v="TAXI"/>
    <n v="2000"/>
    <m/>
    <n v="776776612"/>
  </r>
  <r>
    <x v="1"/>
    <x v="0"/>
    <x v="29"/>
    <x v="60"/>
    <s v="JCP"/>
    <s v="957"/>
    <s v="TAXI"/>
    <n v="4000"/>
    <m/>
    <n v="776780612"/>
  </r>
  <r>
    <x v="1"/>
    <x v="0"/>
    <x v="29"/>
    <x v="60"/>
    <s v="JCP"/>
    <s v="958"/>
    <s v="TAXI"/>
    <n v="4000"/>
    <m/>
    <n v="776784612"/>
  </r>
  <r>
    <x v="1"/>
    <x v="0"/>
    <x v="29"/>
    <x v="60"/>
    <s v="JCP"/>
    <s v="959"/>
    <s v="TAXI"/>
    <n v="4000"/>
    <m/>
    <n v="776788612"/>
  </r>
  <r>
    <x v="1"/>
    <x v="0"/>
    <x v="29"/>
    <x v="60"/>
    <s v="JCP"/>
    <s v="960"/>
    <s v="TAXI"/>
    <n v="2000"/>
    <m/>
    <n v="776790612"/>
  </r>
  <r>
    <x v="1"/>
    <x v="0"/>
    <x v="29"/>
    <x v="60"/>
    <s v="JCP"/>
    <s v="961"/>
    <s v="TAXI"/>
    <n v="10000"/>
    <m/>
    <n v="776800612"/>
  </r>
  <r>
    <x v="1"/>
    <x v="0"/>
    <x v="29"/>
    <x v="226"/>
    <s v="JCP"/>
    <s v="969"/>
    <s v="TAXI"/>
    <n v="500"/>
    <m/>
    <n v="776801112"/>
  </r>
  <r>
    <x v="1"/>
    <x v="0"/>
    <x v="29"/>
    <x v="226"/>
    <s v="JCP"/>
    <s v="970"/>
    <s v="TAXI"/>
    <n v="500"/>
    <m/>
    <n v="776801612"/>
  </r>
  <r>
    <x v="1"/>
    <x v="0"/>
    <x v="29"/>
    <x v="226"/>
    <s v="JCP"/>
    <s v="972"/>
    <s v="TAXI"/>
    <n v="2000"/>
    <m/>
    <n v="776803612"/>
  </r>
  <r>
    <x v="1"/>
    <x v="0"/>
    <x v="29"/>
    <x v="151"/>
    <s v="JCP"/>
    <s v="977"/>
    <s v="TAXI"/>
    <n v="3000"/>
    <m/>
    <n v="776806612"/>
  </r>
  <r>
    <x v="1"/>
    <x v="0"/>
    <x v="29"/>
    <x v="227"/>
    <s v="JCP"/>
    <s v="978"/>
    <s v="TAXI"/>
    <n v="2000"/>
    <m/>
    <n v="776808612"/>
  </r>
  <r>
    <x v="1"/>
    <x v="0"/>
    <x v="29"/>
    <x v="227"/>
    <s v="JCP"/>
    <s v="979"/>
    <s v="TAXI"/>
    <n v="2000"/>
    <m/>
    <n v="776810612"/>
  </r>
  <r>
    <x v="1"/>
    <x v="0"/>
    <x v="29"/>
    <x v="227"/>
    <s v="JCP"/>
    <s v="982"/>
    <s v="TAXI"/>
    <n v="2500"/>
    <m/>
    <n v="776813112"/>
  </r>
  <r>
    <x v="1"/>
    <x v="0"/>
    <x v="29"/>
    <x v="227"/>
    <s v="JCP"/>
    <s v="985"/>
    <s v="TAXI DIVERS"/>
    <n v="1500"/>
    <m/>
    <n v="776814612"/>
  </r>
  <r>
    <x v="1"/>
    <x v="0"/>
    <x v="29"/>
    <x v="227"/>
    <s v="JCP"/>
    <s v="2599"/>
    <s v="FRAIS DE TAXI"/>
    <n v="500"/>
    <m/>
    <n v="776815112"/>
  </r>
  <r>
    <x v="1"/>
    <x v="0"/>
    <x v="29"/>
    <x v="273"/>
    <s v="JCP"/>
    <s v="869"/>
    <s v="ACHAT ENCRE"/>
    <n v="500"/>
    <m/>
    <n v="776815612"/>
  </r>
  <r>
    <x v="1"/>
    <x v="0"/>
    <x v="29"/>
    <x v="273"/>
    <s v="JCP"/>
    <s v="990"/>
    <s v="TQXI"/>
    <n v="2000"/>
    <m/>
    <n v="776817612"/>
  </r>
  <r>
    <x v="1"/>
    <x v="0"/>
    <x v="29"/>
    <x v="273"/>
    <s v="JCP"/>
    <s v="991"/>
    <s v="TAXI"/>
    <n v="1500"/>
    <m/>
    <n v="776819112"/>
  </r>
  <r>
    <x v="1"/>
    <x v="0"/>
    <x v="29"/>
    <x v="273"/>
    <s v="JCP"/>
    <s v="992"/>
    <s v="TAXI"/>
    <n v="1000"/>
    <m/>
    <n v="776820112"/>
  </r>
  <r>
    <x v="1"/>
    <x v="0"/>
    <x v="29"/>
    <x v="273"/>
    <s v="JCP"/>
    <s v="993"/>
    <s v="TAXI"/>
    <n v="2000"/>
    <m/>
    <n v="776822112"/>
  </r>
  <r>
    <x v="1"/>
    <x v="0"/>
    <x v="29"/>
    <x v="273"/>
    <s v="JCP"/>
    <s v="2600"/>
    <s v="FRAIS DE TAXI"/>
    <n v="1500"/>
    <m/>
    <n v="776823612"/>
  </r>
  <r>
    <x v="1"/>
    <x v="0"/>
    <x v="29"/>
    <x v="61"/>
    <s v="JBF"/>
    <s v="12"/>
    <s v="D'APRES ETAT RAP AU 31/05"/>
    <n v="1943500"/>
    <m/>
    <n v="778767112"/>
  </r>
  <r>
    <x v="1"/>
    <x v="0"/>
    <x v="29"/>
    <x v="61"/>
    <s v="JBF"/>
    <s v="12"/>
    <s v="D'APRES ETAT RAP AU 31/05"/>
    <n v="56500"/>
    <m/>
    <n v="778823612"/>
  </r>
  <r>
    <x v="1"/>
    <x v="0"/>
    <x v="29"/>
    <x v="61"/>
    <s v="JBU"/>
    <s v="13"/>
    <s v="D'APRES ETAT RAP AU 31/05"/>
    <n v="1173329"/>
    <m/>
    <n v="779996941"/>
  </r>
  <r>
    <x v="1"/>
    <x v="0"/>
    <x v="29"/>
    <x v="61"/>
    <s v="JOD"/>
    <s v="186"/>
    <s v="FRAIS TAXI "/>
    <n v="26000"/>
    <m/>
    <n v="780022941"/>
  </r>
  <r>
    <x v="1"/>
    <x v="0"/>
    <x v="29"/>
    <x v="61"/>
    <s v="JBS"/>
    <s v="192"/>
    <s v="D'APRES ETAT RAP AU 31/05"/>
    <n v="506500"/>
    <m/>
    <n v="780529441"/>
  </r>
  <r>
    <x v="1"/>
    <x v="0"/>
    <x v="29"/>
    <x v="61"/>
    <s v="JCP"/>
    <s v="867"/>
    <s v="TAXI"/>
    <n v="500"/>
    <m/>
    <n v="780529941"/>
  </r>
  <r>
    <x v="1"/>
    <x v="0"/>
    <x v="29"/>
    <x v="61"/>
    <s v="JCP"/>
    <s v="904"/>
    <s v="TAXI"/>
    <n v="8000"/>
    <m/>
    <n v="780537941"/>
  </r>
  <r>
    <x v="1"/>
    <x v="0"/>
    <x v="29"/>
    <x v="61"/>
    <s v="JCP"/>
    <s v="995"/>
    <s v="TAXI"/>
    <n v="500"/>
    <m/>
    <n v="780538441"/>
  </r>
  <r>
    <x v="1"/>
    <x v="0"/>
    <x v="29"/>
    <x v="61"/>
    <s v="JCP"/>
    <s v="996"/>
    <s v="TAXI"/>
    <n v="1000"/>
    <m/>
    <n v="780539441"/>
  </r>
  <r>
    <x v="1"/>
    <x v="0"/>
    <x v="29"/>
    <x v="61"/>
    <s v="JCP"/>
    <s v="999"/>
    <s v="TAXI"/>
    <n v="1000"/>
    <m/>
    <n v="780540441"/>
  </r>
  <r>
    <x v="1"/>
    <x v="0"/>
    <x v="29"/>
    <x v="61"/>
    <s v="JCP"/>
    <s v="1000"/>
    <s v="TAXI"/>
    <n v="1000"/>
    <m/>
    <n v="780541441"/>
  </r>
  <r>
    <x v="1"/>
    <x v="0"/>
    <x v="29"/>
    <x v="61"/>
    <s v="JCP"/>
    <s v="1002"/>
    <s v="TAXI"/>
    <n v="1000"/>
    <m/>
    <n v="780542441"/>
  </r>
  <r>
    <x v="1"/>
    <x v="0"/>
    <x v="29"/>
    <x v="61"/>
    <s v="JCP"/>
    <s v="1007"/>
    <s v="TAXI"/>
    <n v="4000"/>
    <m/>
    <n v="780546441"/>
  </r>
  <r>
    <x v="1"/>
    <x v="0"/>
    <x v="29"/>
    <x v="61"/>
    <s v="JCP"/>
    <s v="1008"/>
    <s v="TAXI"/>
    <n v="2000"/>
    <m/>
    <n v="780548441"/>
  </r>
  <r>
    <x v="1"/>
    <x v="0"/>
    <x v="29"/>
    <x v="61"/>
    <s v="JCP"/>
    <s v="1009"/>
    <s v="TAXI"/>
    <n v="4000"/>
    <m/>
    <n v="780552441"/>
  </r>
  <r>
    <x v="1"/>
    <x v="0"/>
    <x v="29"/>
    <x v="61"/>
    <s v="JCP"/>
    <s v="1015"/>
    <s v="FRAIS DE TAXI"/>
    <n v="1000"/>
    <m/>
    <n v="780553441"/>
  </r>
  <r>
    <x v="1"/>
    <x v="0"/>
    <x v="29"/>
    <x v="61"/>
    <s v="JCP"/>
    <s v="1017"/>
    <s v="FRAIS DE TAXI"/>
    <n v="12000"/>
    <m/>
    <n v="780565441"/>
  </r>
  <r>
    <x v="1"/>
    <x v="0"/>
    <x v="29"/>
    <x v="61"/>
    <s v="JCP"/>
    <s v="1027"/>
    <s v="FRAIS DE TAXI"/>
    <n v="4000"/>
    <m/>
    <n v="780569441"/>
  </r>
  <r>
    <x v="1"/>
    <x v="0"/>
    <x v="29"/>
    <x v="62"/>
    <s v="JCP"/>
    <s v="1106"/>
    <s v="TIMBRE FISCAL +TAXI"/>
    <n v="1000"/>
    <m/>
    <n v="780570441"/>
  </r>
  <r>
    <x v="1"/>
    <x v="0"/>
    <x v="29"/>
    <x v="62"/>
    <s v="JCP"/>
    <s v="1107"/>
    <s v="FRAIS DE TAXI"/>
    <n v="1000"/>
    <m/>
    <n v="780571441"/>
  </r>
  <r>
    <x v="1"/>
    <x v="0"/>
    <x v="29"/>
    <x v="62"/>
    <s v="JCP"/>
    <s v="1109"/>
    <s v="FRAIS DE TAXI"/>
    <n v="2000"/>
    <m/>
    <n v="780573441"/>
  </r>
  <r>
    <x v="1"/>
    <x v="0"/>
    <x v="29"/>
    <x v="63"/>
    <s v="JCP"/>
    <s v="1111"/>
    <s v="FRAIS DE TAXI LANDRY"/>
    <n v="2000"/>
    <m/>
    <n v="780575441"/>
  </r>
  <r>
    <x v="1"/>
    <x v="0"/>
    <x v="29"/>
    <x v="274"/>
    <s v="JCP"/>
    <s v="1113"/>
    <s v="FRAIS DE TAXI VOL SA EDMOND"/>
    <n v="2000"/>
    <m/>
    <n v="780577441"/>
  </r>
  <r>
    <x v="1"/>
    <x v="0"/>
    <x v="29"/>
    <x v="274"/>
    <s v="JCP"/>
    <s v="1115"/>
    <s v="TAXI ALINE"/>
    <n v="3500"/>
    <m/>
    <n v="780580941"/>
  </r>
  <r>
    <x v="1"/>
    <x v="0"/>
    <x v="29"/>
    <x v="274"/>
    <s v="JCP"/>
    <s v="1116"/>
    <s v="TAXI SOREL"/>
    <n v="1000"/>
    <m/>
    <n v="780581941"/>
  </r>
  <r>
    <x v="1"/>
    <x v="0"/>
    <x v="29"/>
    <x v="274"/>
    <s v="JCP"/>
    <s v="1117"/>
    <s v="TAXI RETARD VOL/ERIC AMBASSA"/>
    <n v="6000"/>
    <m/>
    <n v="780587941"/>
  </r>
  <r>
    <x v="1"/>
    <x v="0"/>
    <x v="29"/>
    <x v="274"/>
    <s v="JCP"/>
    <s v="1120"/>
    <s v="TAXI ALINE"/>
    <n v="500"/>
    <m/>
    <n v="780588441"/>
  </r>
  <r>
    <x v="1"/>
    <x v="0"/>
    <x v="29"/>
    <x v="274"/>
    <s v="JCP"/>
    <s v="1122"/>
    <s v="TAXI ADAMOU"/>
    <n v="3000"/>
    <m/>
    <n v="780591441"/>
  </r>
  <r>
    <x v="1"/>
    <x v="0"/>
    <x v="29"/>
    <x v="152"/>
    <s v="JCP"/>
    <s v="1124"/>
    <s v="TAXI RETARD VOL/EMELIN"/>
    <n v="2000"/>
    <m/>
    <n v="780593441"/>
  </r>
  <r>
    <x v="1"/>
    <x v="0"/>
    <x v="29"/>
    <x v="152"/>
    <s v="JCP"/>
    <s v="1125"/>
    <s v="TAXI RETARD VOL/VALERY"/>
    <n v="2000"/>
    <m/>
    <n v="780595441"/>
  </r>
  <r>
    <x v="1"/>
    <x v="0"/>
    <x v="29"/>
    <x v="152"/>
    <s v="JCP"/>
    <s v="1126"/>
    <s v="TAXI RETARD VOL/VALERY"/>
    <n v="2000"/>
    <m/>
    <n v="780597441"/>
  </r>
  <r>
    <x v="1"/>
    <x v="0"/>
    <x v="29"/>
    <x v="152"/>
    <s v="JCP"/>
    <s v="1129"/>
    <s v="TAXI ALINE"/>
    <n v="1500"/>
    <m/>
    <n v="780598941"/>
  </r>
  <r>
    <x v="1"/>
    <x v="0"/>
    <x v="29"/>
    <x v="152"/>
    <s v="JCP"/>
    <s v="1130"/>
    <s v="SALAIRE ISAAC MAI 2011"/>
    <n v="50000"/>
    <m/>
    <n v="780648941"/>
  </r>
  <r>
    <x v="1"/>
    <x v="0"/>
    <x v="29"/>
    <x v="66"/>
    <s v="JCP"/>
    <s v="1138"/>
    <s v="FRAIS DE TAXI DONALD"/>
    <n v="500"/>
    <m/>
    <n v="780649441"/>
  </r>
  <r>
    <x v="1"/>
    <x v="0"/>
    <x v="29"/>
    <x v="66"/>
    <s v="JCP"/>
    <s v="1139"/>
    <s v="SALAIRE DONALD MAI 2011"/>
    <n v="50000"/>
    <m/>
    <n v="780699441"/>
  </r>
  <r>
    <x v="1"/>
    <x v="0"/>
    <x v="29"/>
    <x v="66"/>
    <s v="JCP"/>
    <s v="1142"/>
    <s v="SALAIRE LINDA MAI 2011"/>
    <n v="50000"/>
    <m/>
    <n v="780749441"/>
  </r>
  <r>
    <x v="1"/>
    <x v="0"/>
    <x v="29"/>
    <x v="66"/>
    <s v="JCP"/>
    <s v="1143"/>
    <s v="FRAIS DE TAXI DONALD"/>
    <n v="500"/>
    <m/>
    <n v="780749941"/>
  </r>
  <r>
    <x v="1"/>
    <x v="0"/>
    <x v="29"/>
    <x v="66"/>
    <s v="JCP"/>
    <s v="1145"/>
    <s v="TAXI ALINE"/>
    <n v="2500"/>
    <m/>
    <n v="780752441"/>
  </r>
  <r>
    <x v="1"/>
    <x v="0"/>
    <x v="29"/>
    <x v="275"/>
    <s v="JCP"/>
    <s v="1148"/>
    <s v="TAXI DONALD"/>
    <n v="1000"/>
    <m/>
    <n v="780753441"/>
  </r>
  <r>
    <x v="1"/>
    <x v="0"/>
    <x v="29"/>
    <x v="275"/>
    <s v="JCP"/>
    <s v="1162"/>
    <s v="SALAIRE RACHEL MAI 2011"/>
    <n v="50000"/>
    <m/>
    <n v="780803441"/>
  </r>
  <r>
    <x v="1"/>
    <x v="0"/>
    <x v="29"/>
    <x v="67"/>
    <s v="JCP"/>
    <s v="1152"/>
    <s v="TAXI ALINE"/>
    <n v="500"/>
    <m/>
    <n v="780803941"/>
  </r>
  <r>
    <x v="1"/>
    <x v="0"/>
    <x v="29"/>
    <x v="67"/>
    <s v="JCP"/>
    <s v="1154"/>
    <s v="TAXI+FRAIS VOL SP/ALINE"/>
    <n v="2000"/>
    <m/>
    <n v="780805941"/>
  </r>
  <r>
    <x v="1"/>
    <x v="0"/>
    <x v="29"/>
    <x v="153"/>
    <s v="JCP"/>
    <s v="1155"/>
    <s v="FRAIS DE TAXI"/>
    <n v="591"/>
    <m/>
    <n v="780806532"/>
  </r>
  <r>
    <x v="1"/>
    <x v="0"/>
    <x v="29"/>
    <x v="153"/>
    <s v="JCP"/>
    <s v="1156"/>
    <s v="FRAIS RETARD VOL LOMAR"/>
    <n v="2000"/>
    <m/>
    <n v="780808532"/>
  </r>
  <r>
    <x v="1"/>
    <x v="0"/>
    <x v="29"/>
    <x v="153"/>
    <s v="JCP"/>
    <s v="1157"/>
    <s v="FRAIS RETARD VOL "/>
    <n v="2000"/>
    <m/>
    <n v="780810532"/>
  </r>
  <r>
    <x v="1"/>
    <x v="0"/>
    <x v="29"/>
    <x v="153"/>
    <s v="JCP"/>
    <s v="1158"/>
    <s v="FRAIS RETARD VOL ROSALINE"/>
    <n v="4000"/>
    <m/>
    <n v="780814532"/>
  </r>
  <r>
    <x v="1"/>
    <x v="0"/>
    <x v="29"/>
    <x v="153"/>
    <s v="JCP"/>
    <s v="1163"/>
    <s v="FRAIS DE TAXI"/>
    <n v="2000"/>
    <m/>
    <n v="780816532"/>
  </r>
  <r>
    <x v="1"/>
    <x v="0"/>
    <x v="29"/>
    <x v="153"/>
    <s v="JCP"/>
    <s v="1166"/>
    <s v="FRAIS DE TAXI"/>
    <n v="2000"/>
    <m/>
    <n v="780818532"/>
  </r>
  <r>
    <x v="1"/>
    <x v="0"/>
    <x v="29"/>
    <x v="276"/>
    <s v="JCP"/>
    <s v="1169"/>
    <s v="CDE N°1492952 ET SONEL N°224768567"/>
    <n v="1036"/>
    <m/>
    <n v="780819568"/>
  </r>
  <r>
    <x v="1"/>
    <x v="0"/>
    <x v="29"/>
    <x v="276"/>
    <s v="JCP"/>
    <s v="1170"/>
    <s v="FRAIS DE TAXI RETARD VOL ISAAC"/>
    <n v="2000"/>
    <m/>
    <n v="780821568"/>
  </r>
  <r>
    <x v="1"/>
    <x v="0"/>
    <x v="29"/>
    <x v="276"/>
    <s v="JCP"/>
    <s v="1171"/>
    <s v="FRAIS DE TAXI RETARD VOL BAU OKHA"/>
    <n v="4000"/>
    <m/>
    <n v="780825568"/>
  </r>
  <r>
    <x v="1"/>
    <x v="0"/>
    <x v="29"/>
    <x v="68"/>
    <s v="JCP"/>
    <s v="1172"/>
    <s v="FRAIS DE TAXI SOREL PR SGBC ET CIME"/>
    <n v="1000"/>
    <m/>
    <n v="780826568"/>
  </r>
  <r>
    <x v="1"/>
    <x v="0"/>
    <x v="29"/>
    <x v="68"/>
    <s v="JCP"/>
    <s v="1175"/>
    <s v="FRAIS DE TAXI DONALD"/>
    <n v="2800"/>
    <m/>
    <n v="780829368"/>
  </r>
  <r>
    <x v="1"/>
    <x v="0"/>
    <x v="29"/>
    <x v="68"/>
    <s v="JCP"/>
    <s v="1179"/>
    <s v="FRAIS TAXI VENYITE PAUL"/>
    <n v="5000"/>
    <m/>
    <n v="780834368"/>
  </r>
  <r>
    <x v="1"/>
    <x v="0"/>
    <x v="29"/>
    <x v="154"/>
    <s v="JCP"/>
    <s v="1183"/>
    <s v="FRAIS DE TAXI RETARD VOL KUM"/>
    <n v="6000"/>
    <m/>
    <n v="780840368"/>
  </r>
  <r>
    <x v="1"/>
    <x v="0"/>
    <x v="29"/>
    <x v="154"/>
    <s v="JCP"/>
    <s v="1184"/>
    <s v="FRAIS DE TAXI RETARD VOL WILLY"/>
    <n v="4000"/>
    <m/>
    <n v="780844368"/>
  </r>
  <r>
    <x v="1"/>
    <x v="0"/>
    <x v="29"/>
    <x v="154"/>
    <s v="JCP"/>
    <s v="1186"/>
    <s v="FRAIS DE TAXI"/>
    <n v="1000"/>
    <m/>
    <n v="780845368"/>
  </r>
  <r>
    <x v="1"/>
    <x v="0"/>
    <x v="29"/>
    <x v="228"/>
    <s v="JCP"/>
    <s v="1190"/>
    <s v="FRAIS DE TAXI DONALD"/>
    <n v="1000"/>
    <m/>
    <n v="780846368"/>
  </r>
  <r>
    <x v="1"/>
    <x v="0"/>
    <x v="29"/>
    <x v="156"/>
    <s v="JCP"/>
    <s v="1194"/>
    <s v="FRAIS DE TAXI RETARD VOL NSIMA"/>
    <n v="2000"/>
    <m/>
    <n v="780848368"/>
  </r>
  <r>
    <x v="1"/>
    <x v="0"/>
    <x v="29"/>
    <x v="156"/>
    <s v="JCP"/>
    <s v="1195"/>
    <s v="FRAIS DE TAXI RETARD VOL KOMBE"/>
    <n v="12000"/>
    <m/>
    <n v="780860368"/>
  </r>
  <r>
    <x v="1"/>
    <x v="0"/>
    <x v="29"/>
    <x v="156"/>
    <s v="JCP"/>
    <s v="1196"/>
    <s v="FRAIS DE TAXI RETARD VOL EVARISTUS"/>
    <n v="2000"/>
    <m/>
    <n v="780862368"/>
  </r>
  <r>
    <x v="1"/>
    <x v="0"/>
    <x v="29"/>
    <x v="156"/>
    <s v="JCP"/>
    <s v="1197"/>
    <s v="FRAIS DE TAXI RETARD VOL THOMAS"/>
    <n v="2000"/>
    <m/>
    <n v="780864368"/>
  </r>
  <r>
    <x v="1"/>
    <x v="0"/>
    <x v="29"/>
    <x v="156"/>
    <s v="JCP"/>
    <s v="1199"/>
    <s v="FRAIS DE TAXI "/>
    <n v="1000"/>
    <m/>
    <n v="780865368"/>
  </r>
  <r>
    <x v="1"/>
    <x v="0"/>
    <x v="29"/>
    <x v="156"/>
    <s v="JCP"/>
    <s v="1200"/>
    <s v="FRAIS DE TAXI"/>
    <n v="500"/>
    <m/>
    <n v="780865868"/>
  </r>
  <r>
    <x v="1"/>
    <x v="0"/>
    <x v="29"/>
    <x v="277"/>
    <s v="JCP"/>
    <s v="1205"/>
    <s v="FRAIS DE TAXI RETARD VOL PAUL"/>
    <n v="4000"/>
    <m/>
    <n v="780869868"/>
  </r>
  <r>
    <x v="1"/>
    <x v="0"/>
    <x v="29"/>
    <x v="277"/>
    <s v="JCP"/>
    <s v="1206"/>
    <s v="FRAIS DE TAXI RETARD VOL CASPA"/>
    <n v="2000"/>
    <m/>
    <n v="780871868"/>
  </r>
  <r>
    <x v="1"/>
    <x v="0"/>
    <x v="29"/>
    <x v="277"/>
    <s v="JCP"/>
    <s v="1207"/>
    <s v="FRAIS DE TAXI"/>
    <n v="1000"/>
    <m/>
    <n v="780872868"/>
  </r>
  <r>
    <x v="1"/>
    <x v="0"/>
    <x v="29"/>
    <x v="277"/>
    <s v="JCP"/>
    <s v="1209"/>
    <s v="FRAIS DE TAXI"/>
    <n v="1000"/>
    <m/>
    <n v="780873868"/>
  </r>
  <r>
    <x v="1"/>
    <x v="0"/>
    <x v="29"/>
    <x v="229"/>
    <s v="JCP"/>
    <s v="1212"/>
    <s v="FRAIS TAXI"/>
    <n v="203"/>
    <m/>
    <n v="780874071"/>
  </r>
  <r>
    <x v="1"/>
    <x v="0"/>
    <x v="29"/>
    <x v="229"/>
    <s v="JCP"/>
    <s v="1214"/>
    <s v="FRAIS TAXI RETARD VOL JOHN"/>
    <n v="2000"/>
    <m/>
    <n v="780876071"/>
  </r>
  <r>
    <x v="1"/>
    <x v="0"/>
    <x v="29"/>
    <x v="229"/>
    <s v="JCP"/>
    <s v="1216"/>
    <s v="FRAIS DE TAXI/LUMA"/>
    <n v="2000"/>
    <m/>
    <n v="780878071"/>
  </r>
  <r>
    <x v="1"/>
    <x v="0"/>
    <x v="29"/>
    <x v="229"/>
    <s v="JCP"/>
    <s v="1217"/>
    <s v="FRAIS DE TAXI DONALD"/>
    <n v="1500"/>
    <m/>
    <n v="780879571"/>
  </r>
  <r>
    <x v="1"/>
    <x v="0"/>
    <x v="29"/>
    <x v="278"/>
    <s v="JCP"/>
    <s v="2616"/>
    <s v="FRAIS DE TAXI"/>
    <n v="1000"/>
    <m/>
    <n v="780880571"/>
  </r>
  <r>
    <x v="1"/>
    <x v="0"/>
    <x v="29"/>
    <x v="157"/>
    <s v="JCP"/>
    <s v="1225"/>
    <s v="FRAIS TAXI DONALD"/>
    <n v="5300"/>
    <m/>
    <n v="780885871"/>
  </r>
  <r>
    <x v="1"/>
    <x v="0"/>
    <x v="29"/>
    <x v="157"/>
    <s v="JCP"/>
    <s v="1229"/>
    <s v="FRAIS DE TAXI DONALD"/>
    <n v="2500"/>
    <m/>
    <n v="780888371"/>
  </r>
  <r>
    <x v="1"/>
    <x v="0"/>
    <x v="29"/>
    <x v="157"/>
    <s v="JCP"/>
    <s v="1232"/>
    <s v="FRAIS DE TAXI "/>
    <n v="1000"/>
    <m/>
    <n v="780889371"/>
  </r>
  <r>
    <x v="1"/>
    <x v="0"/>
    <x v="29"/>
    <x v="157"/>
    <s v="JCP"/>
    <s v="1233"/>
    <s v="FRAIS DE TAXI "/>
    <n v="2000"/>
    <m/>
    <n v="780891371"/>
  </r>
  <r>
    <x v="1"/>
    <x v="0"/>
    <x v="29"/>
    <x v="157"/>
    <s v="JCP"/>
    <s v="1262"/>
    <s v="RETARD VOL ABIGAIL"/>
    <n v="4000"/>
    <m/>
    <n v="780895371"/>
  </r>
  <r>
    <x v="1"/>
    <x v="0"/>
    <x v="29"/>
    <x v="158"/>
    <s v="JCP"/>
    <s v="1236"/>
    <s v="FRAIS DE TAXI"/>
    <n v="500"/>
    <m/>
    <n v="780895871"/>
  </r>
  <r>
    <x v="1"/>
    <x v="0"/>
    <x v="29"/>
    <x v="158"/>
    <s v="JCP"/>
    <s v="1237"/>
    <s v="FRAIS DE TAXI/KOTTO"/>
    <n v="6000"/>
    <m/>
    <n v="780901871"/>
  </r>
  <r>
    <x v="1"/>
    <x v="0"/>
    <x v="29"/>
    <x v="158"/>
    <s v="JCP"/>
    <s v="1238"/>
    <s v="FRAIS DE TAXI ALINE"/>
    <n v="500"/>
    <m/>
    <n v="780902371"/>
  </r>
  <r>
    <x v="1"/>
    <x v="0"/>
    <x v="29"/>
    <x v="158"/>
    <s v="JCP"/>
    <s v="1240"/>
    <s v="FRAIS DE TAXI RETARD VOL CHE"/>
    <n v="8000"/>
    <m/>
    <n v="780910371"/>
  </r>
  <r>
    <x v="1"/>
    <x v="0"/>
    <x v="29"/>
    <x v="158"/>
    <s v="JCP"/>
    <s v="1241"/>
    <s v="FRAIS DE TAXI RETARD VOL EDIBI"/>
    <n v="2000"/>
    <m/>
    <n v="780912371"/>
  </r>
  <r>
    <x v="1"/>
    <x v="0"/>
    <x v="29"/>
    <x v="158"/>
    <s v="JCP"/>
    <s v="1242"/>
    <s v="FRAIS DE TAXI RETARD VOL NGOTA"/>
    <n v="4000"/>
    <m/>
    <n v="780916371"/>
  </r>
  <r>
    <x v="1"/>
    <x v="0"/>
    <x v="29"/>
    <x v="158"/>
    <s v="JCP"/>
    <s v="1243"/>
    <s v="FRAIS DE TAXI RETARD VOL THAMAS"/>
    <n v="2000"/>
    <m/>
    <n v="780918371"/>
  </r>
  <r>
    <x v="1"/>
    <x v="0"/>
    <x v="29"/>
    <x v="158"/>
    <s v="JCP"/>
    <s v="1244"/>
    <s v="FRAIS DE TAXI RETARD VOL PASCAL"/>
    <n v="6000"/>
    <m/>
    <n v="780924371"/>
  </r>
  <r>
    <x v="1"/>
    <x v="0"/>
    <x v="29"/>
    <x v="158"/>
    <s v="JCP"/>
    <s v="1245"/>
    <s v="FRAIS DE TAXI RETARD VOL "/>
    <n v="2000"/>
    <m/>
    <n v="780926371"/>
  </r>
  <r>
    <x v="1"/>
    <x v="0"/>
    <x v="29"/>
    <x v="158"/>
    <s v="JCP"/>
    <s v="1246"/>
    <s v="FRAIS DE TAXI RETARD VOL SOLOMON"/>
    <n v="2000"/>
    <m/>
    <n v="780928371"/>
  </r>
  <r>
    <x v="1"/>
    <x v="0"/>
    <x v="29"/>
    <x v="158"/>
    <s v="JCP"/>
    <s v="1247"/>
    <s v="FRAIS DE TAXI RETARD VOL AMBASSA"/>
    <n v="4000"/>
    <m/>
    <n v="780932371"/>
  </r>
  <r>
    <x v="1"/>
    <x v="0"/>
    <x v="29"/>
    <x v="158"/>
    <s v="JCP"/>
    <s v="1248"/>
    <s v="FRAIS DE TAXI RETARD VOL SAMUEL"/>
    <n v="6000"/>
    <m/>
    <n v="780938371"/>
  </r>
  <r>
    <x v="1"/>
    <x v="0"/>
    <x v="29"/>
    <x v="158"/>
    <s v="JCP"/>
    <s v="1249"/>
    <s v="FRAIS DE TAXI RETARD VOL DANIS"/>
    <n v="4000"/>
    <m/>
    <n v="780942371"/>
  </r>
  <r>
    <x v="1"/>
    <x v="0"/>
    <x v="29"/>
    <x v="158"/>
    <s v="JCP"/>
    <s v="1251"/>
    <s v="FRAIS DE TAXI"/>
    <n v="3000"/>
    <m/>
    <n v="780945371"/>
  </r>
  <r>
    <x v="1"/>
    <x v="0"/>
    <x v="29"/>
    <x v="158"/>
    <s v="JCP"/>
    <s v="1255"/>
    <s v="FRAIS DE TAXI ALINE"/>
    <n v="500"/>
    <m/>
    <n v="780945871"/>
  </r>
  <r>
    <x v="1"/>
    <x v="0"/>
    <x v="29"/>
    <x v="279"/>
    <s v="JCP"/>
    <s v="1256"/>
    <s v="FRAIS DE TAXI RETARD VOL/MARIE"/>
    <n v="4000"/>
    <m/>
    <n v="780949871"/>
  </r>
  <r>
    <x v="1"/>
    <x v="0"/>
    <x v="29"/>
    <x v="279"/>
    <s v="JCP"/>
    <s v="1258"/>
    <s v="FRAIS DE TAXI DONALD"/>
    <n v="2000"/>
    <m/>
    <n v="780951871"/>
  </r>
  <r>
    <x v="1"/>
    <x v="0"/>
    <x v="29"/>
    <x v="279"/>
    <s v="JCP"/>
    <s v="1259"/>
    <s v="FRAIS DE TAXI RETARD VOL JUDE"/>
    <n v="6000"/>
    <m/>
    <n v="780957871"/>
  </r>
  <r>
    <x v="1"/>
    <x v="0"/>
    <x v="29"/>
    <x v="279"/>
    <s v="JCP"/>
    <s v="1261"/>
    <s v="FRAIS DE TAXI ALINE"/>
    <n v="1000"/>
    <m/>
    <n v="780958871"/>
  </r>
  <r>
    <x v="1"/>
    <x v="0"/>
    <x v="29"/>
    <x v="279"/>
    <s v="JCP"/>
    <s v="1282"/>
    <s v="FRAIS DE TAXI POUR AEROPORT"/>
    <n v="2000"/>
    <m/>
    <n v="780960871"/>
  </r>
  <r>
    <x v="1"/>
    <x v="0"/>
    <x v="29"/>
    <x v="280"/>
    <s v="JCP"/>
    <s v="1284"/>
    <s v="FRAIS DE TAXI"/>
    <n v="500"/>
    <m/>
    <n v="780961371"/>
  </r>
  <r>
    <x v="1"/>
    <x v="0"/>
    <x v="29"/>
    <x v="280"/>
    <s v="JCP"/>
    <s v="1286"/>
    <s v="FRAIS RETARD VOL/ETONE"/>
    <n v="6000"/>
    <m/>
    <n v="780967371"/>
  </r>
  <r>
    <x v="1"/>
    <x v="0"/>
    <x v="29"/>
    <x v="280"/>
    <s v="JCP"/>
    <s v="1287"/>
    <s v="FRAIS RETARD VOL/ ZE ZE"/>
    <n v="4000"/>
    <m/>
    <n v="780971371"/>
  </r>
  <r>
    <x v="1"/>
    <x v="0"/>
    <x v="29"/>
    <x v="280"/>
    <s v="JCP"/>
    <s v="1289"/>
    <s v="FRAIS RETARD VOL/ LUMA"/>
    <n v="4000"/>
    <m/>
    <n v="780975371"/>
  </r>
  <r>
    <x v="1"/>
    <x v="0"/>
    <x v="29"/>
    <x v="280"/>
    <s v="JCP"/>
    <s v="1291"/>
    <s v="FRAIS DE RETARD VOL/ GEORGES"/>
    <n v="2000"/>
    <m/>
    <n v="780977371"/>
  </r>
  <r>
    <x v="1"/>
    <x v="0"/>
    <x v="29"/>
    <x v="280"/>
    <s v="JCP"/>
    <s v="1292"/>
    <s v="FRAIS DE RETARD VOL/ FRANKLINE"/>
    <n v="12000"/>
    <m/>
    <n v="780989371"/>
  </r>
  <r>
    <x v="1"/>
    <x v="0"/>
    <x v="29"/>
    <x v="280"/>
    <s v="JCP"/>
    <s v="1293"/>
    <s v="FRAIS DE RETARD VOL/ EMILIA"/>
    <n v="8000"/>
    <m/>
    <n v="780997371"/>
  </r>
  <r>
    <x v="1"/>
    <x v="0"/>
    <x v="29"/>
    <x v="280"/>
    <s v="JCP"/>
    <s v="1295"/>
    <s v="FRAIS DE TAXI DONALD PR AEROPORT"/>
    <n v="2000"/>
    <m/>
    <n v="780999371"/>
  </r>
  <r>
    <x v="1"/>
    <x v="0"/>
    <x v="29"/>
    <x v="280"/>
    <s v="JCP"/>
    <s v="1296"/>
    <s v="FRAIS DE TAXI ALINE PR AEROPORT"/>
    <n v="1000"/>
    <m/>
    <n v="781000371"/>
  </r>
  <r>
    <x v="1"/>
    <x v="0"/>
    <x v="29"/>
    <x v="69"/>
    <s v="JBF"/>
    <s v="15"/>
    <s v="D'APRES ETAT RAP AU 30/06 "/>
    <n v="2058500"/>
    <m/>
    <n v="783058871"/>
  </r>
  <r>
    <x v="1"/>
    <x v="0"/>
    <x v="29"/>
    <x v="69"/>
    <s v="JBF"/>
    <s v="15"/>
    <s v="D'APRES ETAT RAP AU 30/06 "/>
    <n v="56500"/>
    <m/>
    <n v="783115371"/>
  </r>
  <r>
    <x v="1"/>
    <x v="0"/>
    <x v="29"/>
    <x v="69"/>
    <s v="JBU"/>
    <s v="16"/>
    <s v="D'APRES ETAT RAP AU 30/06 RGLT DEPL"/>
    <n v="1400000"/>
    <m/>
    <n v="784515371"/>
  </r>
  <r>
    <x v="1"/>
    <x v="0"/>
    <x v="29"/>
    <x v="69"/>
    <s v="JOD"/>
    <s v="216"/>
    <s v="FRAIS TAXI"/>
    <n v="28000"/>
    <m/>
    <n v="784543371"/>
  </r>
  <r>
    <x v="1"/>
    <x v="0"/>
    <x v="29"/>
    <x v="69"/>
    <s v="JOD"/>
    <s v="216"/>
    <s v="FRAIS TAXI"/>
    <n v="14000"/>
    <m/>
    <n v="784557371"/>
  </r>
  <r>
    <x v="1"/>
    <x v="0"/>
    <x v="29"/>
    <x v="69"/>
    <s v="JBS"/>
    <s v="224"/>
    <s v="D'APRES ETAT RAP AU 30/06 RGLT DEPL"/>
    <n v="756500"/>
    <m/>
    <n v="785313871"/>
  </r>
  <r>
    <x v="1"/>
    <x v="0"/>
    <x v="29"/>
    <x v="69"/>
    <s v="JCP"/>
    <s v="1288"/>
    <s v="FRAIS RETARD VOL/ ALBERT"/>
    <n v="4000"/>
    <m/>
    <n v="785317871"/>
  </r>
  <r>
    <x v="1"/>
    <x v="0"/>
    <x v="29"/>
    <x v="69"/>
    <s v="JCP"/>
    <s v="1290"/>
    <s v="FRAIS RETARD VOL/ FRANCIS"/>
    <n v="2000"/>
    <m/>
    <n v="785319871"/>
  </r>
  <r>
    <x v="1"/>
    <x v="0"/>
    <x v="29"/>
    <x v="69"/>
    <s v="JCP"/>
    <s v="1297"/>
    <s v="FRAIS DE TAXI DONALDPR AEROPORT"/>
    <n v="2500"/>
    <m/>
    <n v="785322371"/>
  </r>
  <r>
    <x v="1"/>
    <x v="0"/>
    <x v="29"/>
    <x v="69"/>
    <s v="JCP"/>
    <s v="1298"/>
    <s v="FRAIS RETARD VOL / MARTIN"/>
    <n v="6000"/>
    <m/>
    <n v="785328371"/>
  </r>
  <r>
    <x v="1"/>
    <x v="0"/>
    <x v="29"/>
    <x v="69"/>
    <s v="JCP"/>
    <s v="1360"/>
    <s v="FRAIS DE TAXI"/>
    <n v="500"/>
    <m/>
    <n v="785328871"/>
  </r>
  <r>
    <x v="1"/>
    <x v="0"/>
    <x v="29"/>
    <x v="69"/>
    <s v="JCP"/>
    <s v="1366"/>
    <s v="FRAIS DE TAXI"/>
    <n v="3000"/>
    <m/>
    <n v="785331871"/>
  </r>
  <r>
    <x v="1"/>
    <x v="0"/>
    <x v="29"/>
    <x v="70"/>
    <s v="JODSSG"/>
    <s v="19"/>
    <s v="FRAIS TAXI AGTS LOCAUX SSG"/>
    <n v="390000"/>
    <m/>
    <n v="785721871"/>
  </r>
  <r>
    <x v="1"/>
    <x v="0"/>
    <x v="29"/>
    <x v="70"/>
    <s v="JODSSG"/>
    <s v="20"/>
    <s v="FRAIS TRANSP AGTS LOCAUX SSG "/>
    <n v="415000"/>
    <m/>
    <n v="786136871"/>
  </r>
  <r>
    <x v="1"/>
    <x v="0"/>
    <x v="29"/>
    <x v="70"/>
    <s v="JODSSG"/>
    <s v="21"/>
    <s v="FRAIS TRANSP AGTS LOCAUX SSG"/>
    <n v="415000"/>
    <m/>
    <n v="786551871"/>
  </r>
  <r>
    <x v="1"/>
    <x v="0"/>
    <x v="29"/>
    <x v="70"/>
    <s v="JODSSG"/>
    <s v="22"/>
    <s v="FRAIS TRANSP AGENTS LOCAUX SSG"/>
    <n v="415000"/>
    <m/>
    <n v="786966871"/>
  </r>
  <r>
    <x v="1"/>
    <x v="0"/>
    <x v="29"/>
    <x v="70"/>
    <s v="JODSSG"/>
    <s v="23"/>
    <s v="FRAIS TRANSP AGTS LOCAUX SSG"/>
    <n v="415000"/>
    <m/>
    <n v="787381871"/>
  </r>
  <r>
    <x v="1"/>
    <x v="0"/>
    <x v="29"/>
    <x v="70"/>
    <s v="JODSSG"/>
    <s v="24"/>
    <s v="FRAIS TRANSP AGTS LOCAUX SSG"/>
    <n v="415000"/>
    <m/>
    <n v="787796871"/>
  </r>
  <r>
    <x v="1"/>
    <x v="0"/>
    <x v="29"/>
    <x v="70"/>
    <s v="JODSSG"/>
    <s v="25"/>
    <s v="FRAIS TRANSP AGTS LOCAUX SSG"/>
    <n v="415000"/>
    <m/>
    <n v="788211871"/>
  </r>
  <r>
    <x v="1"/>
    <x v="0"/>
    <x v="29"/>
    <x v="70"/>
    <s v="JODSSG"/>
    <s v="26"/>
    <s v="FRAIS TRANSP AGTS LOCAUX SSG "/>
    <n v="415000"/>
    <m/>
    <n v="788626871"/>
  </r>
  <r>
    <x v="1"/>
    <x v="0"/>
    <x v="29"/>
    <x v="70"/>
    <s v="JODSSG"/>
    <s v="27"/>
    <s v="FRAIS TAXI AGTS LOCAUX SSG"/>
    <n v="415000"/>
    <m/>
    <n v="789041871"/>
  </r>
  <r>
    <x v="1"/>
    <x v="0"/>
    <x v="29"/>
    <x v="70"/>
    <s v="JODSSG"/>
    <s v="28"/>
    <s v="FRAIS TRANSP AGTS LOCAUX SSG"/>
    <n v="415000"/>
    <m/>
    <n v="789456871"/>
  </r>
  <r>
    <x v="1"/>
    <x v="0"/>
    <x v="29"/>
    <x v="70"/>
    <s v="JODSSG"/>
    <s v="29"/>
    <s v="FRAIS TRANSP AGTS LOCAUX SSG"/>
    <n v="415000"/>
    <m/>
    <n v="789871871"/>
  </r>
  <r>
    <x v="1"/>
    <x v="0"/>
    <x v="29"/>
    <x v="70"/>
    <s v="JCP"/>
    <s v="1371"/>
    <s v="FRAIS DE TAXI"/>
    <n v="750"/>
    <m/>
    <n v="789872621"/>
  </r>
  <r>
    <x v="1"/>
    <x v="0"/>
    <x v="29"/>
    <x v="70"/>
    <s v="JCP"/>
    <s v="1372"/>
    <s v=" FRAIS DE TAXI"/>
    <n v="500"/>
    <m/>
    <n v="789873121"/>
  </r>
  <r>
    <x v="1"/>
    <x v="0"/>
    <x v="29"/>
    <x v="160"/>
    <s v="JCP"/>
    <s v="1375"/>
    <s v="FRAIS DE TAXI"/>
    <n v="2350"/>
    <m/>
    <n v="789875471"/>
  </r>
  <r>
    <x v="1"/>
    <x v="0"/>
    <x v="29"/>
    <x v="160"/>
    <s v="JCP"/>
    <s v="1376"/>
    <s v="FRAIS DE TAXI"/>
    <n v="1000"/>
    <m/>
    <n v="789876471"/>
  </r>
  <r>
    <x v="1"/>
    <x v="0"/>
    <x v="29"/>
    <x v="160"/>
    <s v="JCP"/>
    <s v="1379"/>
    <s v="FRAIS DE TAXI"/>
    <n v="1000"/>
    <m/>
    <n v="789877471"/>
  </r>
  <r>
    <x v="1"/>
    <x v="0"/>
    <x v="29"/>
    <x v="161"/>
    <s v="JCP"/>
    <s v="1382"/>
    <s v="FRAIS TAXI"/>
    <n v="1000"/>
    <m/>
    <n v="789878471"/>
  </r>
  <r>
    <x v="1"/>
    <x v="0"/>
    <x v="29"/>
    <x v="161"/>
    <s v="JCP"/>
    <s v="1388"/>
    <s v="SALAIRE DONALD JUIN"/>
    <n v="50000"/>
    <m/>
    <n v="789928471"/>
  </r>
  <r>
    <x v="1"/>
    <x v="0"/>
    <x v="29"/>
    <x v="161"/>
    <s v="JCP"/>
    <s v="1389"/>
    <s v="FRAIS DE TAXI"/>
    <n v="2500"/>
    <m/>
    <n v="789930971"/>
  </r>
  <r>
    <x v="1"/>
    <x v="0"/>
    <x v="29"/>
    <x v="162"/>
    <s v="JCP"/>
    <s v="1308"/>
    <s v="FRAIS RETARD VOL"/>
    <n v="4000"/>
    <m/>
    <n v="789934971"/>
  </r>
  <r>
    <x v="1"/>
    <x v="0"/>
    <x v="29"/>
    <x v="162"/>
    <s v="JCP"/>
    <s v="1309"/>
    <s v=" FRAIS TAXI"/>
    <n v="500"/>
    <m/>
    <n v="789935471"/>
  </r>
  <r>
    <x v="1"/>
    <x v="0"/>
    <x v="29"/>
    <x v="162"/>
    <s v="JCP"/>
    <s v="1310"/>
    <s v=" FRAIS TAXI"/>
    <n v="1000"/>
    <m/>
    <n v="789936471"/>
  </r>
  <r>
    <x v="1"/>
    <x v="0"/>
    <x v="29"/>
    <x v="162"/>
    <s v="JCP"/>
    <s v="1311"/>
    <s v=" FRAIS RETARD VOL"/>
    <n v="9000"/>
    <m/>
    <n v="789945471"/>
  </r>
  <r>
    <x v="1"/>
    <x v="0"/>
    <x v="29"/>
    <x v="162"/>
    <s v="JCP"/>
    <s v="1313"/>
    <s v="FRAIS RETARD VOL"/>
    <n v="5000"/>
    <m/>
    <n v="789950471"/>
  </r>
  <r>
    <x v="1"/>
    <x v="0"/>
    <x v="29"/>
    <x v="162"/>
    <s v="JCP"/>
    <s v="1314"/>
    <s v="FRAIS RETARD VOL"/>
    <n v="6000"/>
    <m/>
    <n v="789956471"/>
  </r>
  <r>
    <x v="1"/>
    <x v="0"/>
    <x v="29"/>
    <x v="162"/>
    <s v="JCP"/>
    <s v="1402"/>
    <s v="FRAIS DE TAXI"/>
    <n v="477"/>
    <m/>
    <n v="789956948"/>
  </r>
  <r>
    <x v="1"/>
    <x v="0"/>
    <x v="29"/>
    <x v="72"/>
    <s v="JODSSG"/>
    <s v="30"/>
    <s v="FRAIS TAXI SSG"/>
    <n v="50000"/>
    <m/>
    <n v="790006948"/>
  </r>
  <r>
    <x v="1"/>
    <x v="0"/>
    <x v="29"/>
    <x v="72"/>
    <s v="JCP"/>
    <s v="1315"/>
    <s v=" FRAIS RETARD VOL"/>
    <n v="6000"/>
    <m/>
    <n v="790012948"/>
  </r>
  <r>
    <x v="1"/>
    <x v="0"/>
    <x v="29"/>
    <x v="72"/>
    <s v="JCP"/>
    <s v="1318"/>
    <s v="FRAIS  DE TAXI"/>
    <n v="900"/>
    <m/>
    <n v="790013848"/>
  </r>
  <r>
    <x v="1"/>
    <x v="0"/>
    <x v="29"/>
    <x v="72"/>
    <s v="JCP"/>
    <s v="1321"/>
    <s v="FRAIS DE TAXI"/>
    <n v="800"/>
    <m/>
    <n v="790014648"/>
  </r>
  <r>
    <x v="1"/>
    <x v="0"/>
    <x v="29"/>
    <x v="72"/>
    <s v="JCP"/>
    <s v="1533"/>
    <s v="FRAIS DE TAXI"/>
    <n v="1700"/>
    <m/>
    <n v="790016348"/>
  </r>
  <r>
    <x v="1"/>
    <x v="0"/>
    <x v="29"/>
    <x v="252"/>
    <s v="JODSSG"/>
    <s v="31"/>
    <s v="FRAIS TAXI SSG"/>
    <n v="15000"/>
    <m/>
    <n v="790031348"/>
  </r>
  <r>
    <x v="1"/>
    <x v="0"/>
    <x v="29"/>
    <x v="252"/>
    <s v="JODSSG"/>
    <s v="31"/>
    <s v="FRAIS TAXI SSG"/>
    <n v="50000"/>
    <m/>
    <n v="790081348"/>
  </r>
  <r>
    <x v="1"/>
    <x v="0"/>
    <x v="29"/>
    <x v="252"/>
    <s v="JODSSG"/>
    <s v="31"/>
    <s v="FRAIS TAXI SSG"/>
    <n v="15000"/>
    <m/>
    <n v="790096348"/>
  </r>
  <r>
    <x v="1"/>
    <x v="0"/>
    <x v="29"/>
    <x v="252"/>
    <s v="JODSSG"/>
    <s v="31"/>
    <s v="FRAIS TAXI SSG"/>
    <n v="15000"/>
    <m/>
    <n v="790111348"/>
  </r>
  <r>
    <x v="1"/>
    <x v="0"/>
    <x v="29"/>
    <x v="252"/>
    <s v="JODSSG"/>
    <s v="31"/>
    <s v="FRAIS TAXI SSG"/>
    <n v="375000"/>
    <m/>
    <n v="790486348"/>
  </r>
  <r>
    <x v="1"/>
    <x v="0"/>
    <x v="29"/>
    <x v="236"/>
    <s v="JCP"/>
    <s v="1322"/>
    <s v="FRAIS RETARD VOL"/>
    <n v="17000"/>
    <m/>
    <n v="790503348"/>
  </r>
  <r>
    <x v="1"/>
    <x v="0"/>
    <x v="29"/>
    <x v="236"/>
    <s v="JCP"/>
    <s v="1324"/>
    <s v="FRAIS DE TAXI"/>
    <n v="500"/>
    <m/>
    <n v="790503848"/>
  </r>
  <r>
    <x v="1"/>
    <x v="0"/>
    <x v="29"/>
    <x v="236"/>
    <s v="JCP"/>
    <s v="1325"/>
    <s v="RGLT DEPL KOTTE ISAAC"/>
    <n v="50000"/>
    <m/>
    <n v="790553848"/>
  </r>
  <r>
    <x v="1"/>
    <x v="0"/>
    <x v="29"/>
    <x v="236"/>
    <s v="JCP"/>
    <s v="1326"/>
    <s v="FRAIS RETARD VOL"/>
    <n v="9000"/>
    <m/>
    <n v="790562848"/>
  </r>
  <r>
    <x v="1"/>
    <x v="0"/>
    <x v="29"/>
    <x v="236"/>
    <s v="JCP"/>
    <s v="1327"/>
    <s v="FRAIS TAXI"/>
    <n v="850"/>
    <m/>
    <n v="790563698"/>
  </r>
  <r>
    <x v="1"/>
    <x v="0"/>
    <x v="29"/>
    <x v="163"/>
    <s v="JCP"/>
    <s v="1328"/>
    <s v="FRAIS DE TAXI"/>
    <n v="1150"/>
    <m/>
    <n v="790564848"/>
  </r>
  <r>
    <x v="1"/>
    <x v="0"/>
    <x v="29"/>
    <x v="163"/>
    <s v="JCP"/>
    <s v="1330"/>
    <s v="FRAIS TAXI"/>
    <n v="2500"/>
    <m/>
    <n v="790567348"/>
  </r>
  <r>
    <x v="1"/>
    <x v="0"/>
    <x v="29"/>
    <x v="163"/>
    <s v="JCP"/>
    <s v="1331"/>
    <s v="FRAIS DE TAXI"/>
    <n v="5000"/>
    <m/>
    <n v="790572348"/>
  </r>
  <r>
    <x v="1"/>
    <x v="0"/>
    <x v="29"/>
    <x v="163"/>
    <s v="JCP"/>
    <s v="1332"/>
    <s v="FRAIS RETARD VOL"/>
    <n v="11000"/>
    <m/>
    <n v="790583348"/>
  </r>
  <r>
    <x v="1"/>
    <x v="0"/>
    <x v="29"/>
    <x v="163"/>
    <s v="JCP"/>
    <s v="1334"/>
    <s v="FRAIS RETARD VOL"/>
    <n v="4000"/>
    <m/>
    <n v="790587348"/>
  </r>
  <r>
    <x v="1"/>
    <x v="0"/>
    <x v="29"/>
    <x v="163"/>
    <s v="JCP"/>
    <s v="1335"/>
    <s v="FRAIS RETARD VOL"/>
    <n v="12000"/>
    <m/>
    <n v="790599348"/>
  </r>
  <r>
    <x v="1"/>
    <x v="0"/>
    <x v="29"/>
    <x v="163"/>
    <s v="JCP"/>
    <s v="1337"/>
    <s v="FRAIS DE TAXI"/>
    <n v="2000"/>
    <m/>
    <n v="790601348"/>
  </r>
  <r>
    <x v="1"/>
    <x v="0"/>
    <x v="29"/>
    <x v="281"/>
    <s v="JCP"/>
    <s v="1338"/>
    <s v="FRAIS RETARD VOL"/>
    <n v="2000"/>
    <m/>
    <n v="790603348"/>
  </r>
  <r>
    <x v="1"/>
    <x v="0"/>
    <x v="29"/>
    <x v="281"/>
    <s v="JCP"/>
    <s v="1339"/>
    <s v="FRAIS DE TAXI"/>
    <n v="500"/>
    <m/>
    <n v="790603848"/>
  </r>
  <r>
    <x v="1"/>
    <x v="0"/>
    <x v="29"/>
    <x v="281"/>
    <s v="JCP"/>
    <s v="1340"/>
    <s v="FRAIS RETARD VOL"/>
    <n v="8000"/>
    <m/>
    <n v="790611848"/>
  </r>
  <r>
    <x v="1"/>
    <x v="0"/>
    <x v="29"/>
    <x v="281"/>
    <s v="JCP"/>
    <s v="1341"/>
    <s v="FRAIS RETARD VOL"/>
    <n v="9000"/>
    <m/>
    <n v="790620848"/>
  </r>
  <r>
    <x v="1"/>
    <x v="0"/>
    <x v="29"/>
    <x v="281"/>
    <s v="JCP"/>
    <s v="1342"/>
    <s v="FRAIS RETARD VOL"/>
    <n v="8000"/>
    <m/>
    <n v="790628848"/>
  </r>
  <r>
    <x v="1"/>
    <x v="0"/>
    <x v="29"/>
    <x v="281"/>
    <s v="JCP"/>
    <s v="1344"/>
    <s v="FRAIS DE TAXI"/>
    <n v="1500"/>
    <m/>
    <n v="790630348"/>
  </r>
  <r>
    <x v="1"/>
    <x v="0"/>
    <x v="29"/>
    <x v="281"/>
    <s v="JCP"/>
    <s v="1345"/>
    <s v="FRAIS DE TAXI"/>
    <n v="1000"/>
    <m/>
    <n v="790631348"/>
  </r>
  <r>
    <x v="1"/>
    <x v="0"/>
    <x v="29"/>
    <x v="281"/>
    <s v="JCP"/>
    <s v="1346"/>
    <s v="FRAIS DE TAXI"/>
    <n v="500"/>
    <m/>
    <n v="790631848"/>
  </r>
  <r>
    <x v="1"/>
    <x v="0"/>
    <x v="29"/>
    <x v="230"/>
    <s v="JODSSG"/>
    <s v="33"/>
    <s v="FRAIS TAXI SSG"/>
    <n v="50000"/>
    <m/>
    <n v="790681848"/>
  </r>
  <r>
    <x v="1"/>
    <x v="0"/>
    <x v="29"/>
    <x v="230"/>
    <s v="JODSSG"/>
    <s v="33"/>
    <s v="FRAIS TAXI SSG"/>
    <n v="375000"/>
    <m/>
    <n v="791056848"/>
  </r>
  <r>
    <x v="1"/>
    <x v="0"/>
    <x v="29"/>
    <x v="230"/>
    <s v="JCP"/>
    <s v="1347"/>
    <s v="FRAIS RETARD VOL"/>
    <n v="5000"/>
    <m/>
    <n v="791061848"/>
  </r>
  <r>
    <x v="1"/>
    <x v="0"/>
    <x v="29"/>
    <x v="230"/>
    <s v="JCP"/>
    <s v="1348"/>
    <s v="FRAIS TAXI"/>
    <n v="500"/>
    <m/>
    <n v="791062348"/>
  </r>
  <r>
    <x v="1"/>
    <x v="0"/>
    <x v="29"/>
    <x v="230"/>
    <s v="JCP"/>
    <s v="1406"/>
    <s v="FRAIS RETARD VOLS"/>
    <n v="9000"/>
    <m/>
    <n v="791071348"/>
  </r>
  <r>
    <x v="1"/>
    <x v="0"/>
    <x v="29"/>
    <x v="230"/>
    <s v="JCP"/>
    <s v="1407"/>
    <s v="FRAIS RETARD VOL"/>
    <n v="14000"/>
    <m/>
    <n v="791085348"/>
  </r>
  <r>
    <x v="1"/>
    <x v="0"/>
    <x v="29"/>
    <x v="230"/>
    <s v="JCP"/>
    <s v="1409"/>
    <s v="FRAIS RETARD VOL"/>
    <n v="12000"/>
    <m/>
    <n v="791097348"/>
  </r>
  <r>
    <x v="1"/>
    <x v="0"/>
    <x v="29"/>
    <x v="282"/>
    <s v="JCP"/>
    <s v="1414"/>
    <s v="FRAIS DE TAXI"/>
    <n v="2000"/>
    <m/>
    <n v="791099348"/>
  </r>
  <r>
    <x v="1"/>
    <x v="0"/>
    <x v="29"/>
    <x v="282"/>
    <s v="JCP"/>
    <s v="1415"/>
    <s v="FRAIS DE TAXI"/>
    <n v="2000"/>
    <m/>
    <n v="791101348"/>
  </r>
  <r>
    <x v="1"/>
    <x v="0"/>
    <x v="29"/>
    <x v="209"/>
    <s v="JCP"/>
    <s v="1417"/>
    <s v="FRAIS DE RETARD VOL"/>
    <n v="6000"/>
    <m/>
    <n v="791107348"/>
  </r>
  <r>
    <x v="1"/>
    <x v="0"/>
    <x v="29"/>
    <x v="209"/>
    <s v="JCP"/>
    <s v="1419"/>
    <s v="FRAIS RETARD VOLS"/>
    <n v="5000"/>
    <m/>
    <n v="791112348"/>
  </r>
  <r>
    <x v="1"/>
    <x v="0"/>
    <x v="29"/>
    <x v="209"/>
    <s v="JCP"/>
    <s v="1420"/>
    <s v="FRAIS RETARD VOLS"/>
    <n v="2000"/>
    <m/>
    <n v="791114348"/>
  </r>
  <r>
    <x v="1"/>
    <x v="0"/>
    <x v="29"/>
    <x v="74"/>
    <s v="JCP"/>
    <s v="1421"/>
    <s v=" FRAIS RETARD VOLS"/>
    <n v="4000"/>
    <m/>
    <n v="791118348"/>
  </r>
  <r>
    <x v="1"/>
    <x v="0"/>
    <x v="29"/>
    <x v="74"/>
    <s v="JCP"/>
    <s v="1422"/>
    <s v=" FRAIS RETARD VOLS"/>
    <n v="2000"/>
    <m/>
    <n v="791120348"/>
  </r>
  <r>
    <x v="1"/>
    <x v="0"/>
    <x v="29"/>
    <x v="74"/>
    <s v="JCP"/>
    <s v="1423"/>
    <s v="FRAIS DE TAXI"/>
    <n v="500"/>
    <m/>
    <n v="791120848"/>
  </r>
  <r>
    <x v="1"/>
    <x v="0"/>
    <x v="29"/>
    <x v="74"/>
    <s v="JCP"/>
    <s v="1424"/>
    <s v=" FRAIS DE TAXI"/>
    <n v="2000"/>
    <m/>
    <n v="791122848"/>
  </r>
  <r>
    <x v="1"/>
    <x v="0"/>
    <x v="29"/>
    <x v="74"/>
    <s v="JCP"/>
    <s v="1427"/>
    <s v="FRAIS DE TAXI"/>
    <n v="1000"/>
    <m/>
    <n v="791123848"/>
  </r>
  <r>
    <x v="1"/>
    <x v="0"/>
    <x v="29"/>
    <x v="283"/>
    <s v="JCP"/>
    <s v="1430"/>
    <s v="FRAIS DE DEPLACEMENT BILOA SYLVIE"/>
    <n v="10000"/>
    <m/>
    <n v="791133848"/>
  </r>
  <r>
    <x v="1"/>
    <x v="0"/>
    <x v="29"/>
    <x v="283"/>
    <s v="JCP"/>
    <s v="1431"/>
    <s v="FRAIS DE TAXI"/>
    <n v="1000"/>
    <m/>
    <n v="791134848"/>
  </r>
  <r>
    <x v="1"/>
    <x v="0"/>
    <x v="29"/>
    <x v="283"/>
    <s v="JCP"/>
    <s v="1432"/>
    <s v="FRAIS DE TAXI"/>
    <n v="1500"/>
    <m/>
    <n v="791136348"/>
  </r>
  <r>
    <x v="1"/>
    <x v="0"/>
    <x v="29"/>
    <x v="284"/>
    <s v="JCP"/>
    <s v="1434"/>
    <s v="FRAIS DE TAXI"/>
    <n v="1500"/>
    <m/>
    <n v="791137848"/>
  </r>
  <r>
    <x v="1"/>
    <x v="0"/>
    <x v="29"/>
    <x v="284"/>
    <s v="JCP"/>
    <s v="1436"/>
    <s v="FRAIS RETARD VOL"/>
    <n v="4000"/>
    <m/>
    <n v="791141848"/>
  </r>
  <r>
    <x v="1"/>
    <x v="0"/>
    <x v="29"/>
    <x v="75"/>
    <s v="JCP"/>
    <s v="1439"/>
    <s v=" FRAIS DE TAX"/>
    <n v="5700"/>
    <m/>
    <n v="791147548"/>
  </r>
  <r>
    <x v="1"/>
    <x v="0"/>
    <x v="29"/>
    <x v="75"/>
    <s v="JCP"/>
    <s v="1440"/>
    <s v="FRAIS RETARD VOL"/>
    <n v="4000"/>
    <m/>
    <n v="791151548"/>
  </r>
  <r>
    <x v="1"/>
    <x v="0"/>
    <x v="29"/>
    <x v="75"/>
    <s v="JCP"/>
    <s v="1442"/>
    <s v="FRAIS RETARD VOL"/>
    <n v="6000"/>
    <m/>
    <n v="791157548"/>
  </r>
  <r>
    <x v="1"/>
    <x v="0"/>
    <x v="29"/>
    <x v="75"/>
    <s v="JCP"/>
    <s v="1445"/>
    <s v="FRAIS RETARD VOL"/>
    <n v="6000"/>
    <m/>
    <n v="791163548"/>
  </r>
  <r>
    <x v="1"/>
    <x v="0"/>
    <x v="29"/>
    <x v="75"/>
    <s v="JCP"/>
    <s v="1448"/>
    <s v="FRAIS DE TAXI"/>
    <n v="400"/>
    <m/>
    <n v="791163948"/>
  </r>
  <r>
    <x v="1"/>
    <x v="0"/>
    <x v="29"/>
    <x v="75"/>
    <s v="JCP"/>
    <s v="1450"/>
    <s v="FRAIS DE TAXI"/>
    <n v="2000"/>
    <m/>
    <n v="791165948"/>
  </r>
  <r>
    <x v="1"/>
    <x v="0"/>
    <x v="29"/>
    <x v="285"/>
    <s v="JCP"/>
    <s v="1514"/>
    <s v="FRAIS DE TAXI"/>
    <n v="1000"/>
    <m/>
    <n v="791166948"/>
  </r>
  <r>
    <x v="1"/>
    <x v="0"/>
    <x v="29"/>
    <x v="76"/>
    <s v="JOD"/>
    <s v="236"/>
    <s v="FRAIS TAXI"/>
    <n v="32000"/>
    <m/>
    <n v="791198948"/>
  </r>
  <r>
    <x v="1"/>
    <x v="0"/>
    <x v="29"/>
    <x v="76"/>
    <s v="JCP"/>
    <s v="1498"/>
    <s v="FRAIS DE TAXI"/>
    <n v="3500"/>
    <m/>
    <n v="791202448"/>
  </r>
  <r>
    <x v="1"/>
    <x v="0"/>
    <x v="29"/>
    <x v="76"/>
    <s v="JCP"/>
    <s v="1501"/>
    <s v="FRAIS DE TAXI"/>
    <n v="500"/>
    <m/>
    <n v="791202948"/>
  </r>
  <r>
    <x v="1"/>
    <x v="0"/>
    <x v="29"/>
    <x v="76"/>
    <s v="JCP"/>
    <s v="1515"/>
    <s v=" FRAIS DE TAXI"/>
    <n v="2500"/>
    <m/>
    <n v="791205448"/>
  </r>
  <r>
    <x v="1"/>
    <x v="0"/>
    <x v="29"/>
    <x v="286"/>
    <s v="JCP"/>
    <s v="1503"/>
    <s v="FAIS DE TAXI"/>
    <n v="2000"/>
    <m/>
    <n v="791207448"/>
  </r>
  <r>
    <x v="1"/>
    <x v="0"/>
    <x v="29"/>
    <x v="286"/>
    <s v="JCP"/>
    <s v="1504"/>
    <s v="FRAIS RETARD VOL"/>
    <n v="9000"/>
    <m/>
    <n v="791216448"/>
  </r>
  <r>
    <x v="1"/>
    <x v="0"/>
    <x v="29"/>
    <x v="286"/>
    <s v="JCP"/>
    <s v="1505"/>
    <s v=" FRAIS RETARD VOL"/>
    <n v="8000"/>
    <m/>
    <n v="791224448"/>
  </r>
  <r>
    <x v="1"/>
    <x v="0"/>
    <x v="29"/>
    <x v="210"/>
    <s v="JCP"/>
    <s v="1464"/>
    <s v="FRAIS TAXI"/>
    <n v="500"/>
    <m/>
    <n v="791224948"/>
  </r>
  <r>
    <x v="1"/>
    <x v="0"/>
    <x v="29"/>
    <x v="210"/>
    <s v="JCP"/>
    <s v="1465"/>
    <s v="FRAIS DE TAXI"/>
    <n v="2015"/>
    <m/>
    <n v="791226963"/>
  </r>
  <r>
    <x v="1"/>
    <x v="0"/>
    <x v="29"/>
    <x v="210"/>
    <s v="JCP"/>
    <s v="1466"/>
    <s v="FRAIS TAXI"/>
    <n v="1500"/>
    <m/>
    <n v="791228463"/>
  </r>
  <r>
    <x v="1"/>
    <x v="0"/>
    <x v="29"/>
    <x v="210"/>
    <s v="JCP"/>
    <s v="1516"/>
    <s v="FRAIS DE TAXI"/>
    <n v="500"/>
    <m/>
    <n v="791228963"/>
  </r>
  <r>
    <x v="1"/>
    <x v="0"/>
    <x v="29"/>
    <x v="210"/>
    <s v="JCP"/>
    <s v="1518"/>
    <s v="FRAIS DE TAXI"/>
    <n v="1000"/>
    <m/>
    <n v="791229963"/>
  </r>
  <r>
    <x v="1"/>
    <x v="0"/>
    <x v="29"/>
    <x v="210"/>
    <s v="JCP"/>
    <s v="1519"/>
    <s v="FRAIS RETARD VOL"/>
    <n v="13000"/>
    <m/>
    <n v="791242963"/>
  </r>
  <r>
    <x v="1"/>
    <x v="0"/>
    <x v="29"/>
    <x v="77"/>
    <s v="JCP"/>
    <s v="1467"/>
    <s v="FRAIS RETARD VOL"/>
    <n v="6000"/>
    <m/>
    <n v="791248963"/>
  </r>
  <r>
    <x v="1"/>
    <x v="0"/>
    <x v="29"/>
    <x v="77"/>
    <s v="JCP"/>
    <s v="1468"/>
    <s v="FRAIS RETARD VOL"/>
    <n v="8000"/>
    <m/>
    <n v="791256963"/>
  </r>
  <r>
    <x v="1"/>
    <x v="0"/>
    <x v="29"/>
    <x v="77"/>
    <s v="JCP"/>
    <s v="1469"/>
    <s v=" FRAIS RETARD VOL"/>
    <n v="10000"/>
    <m/>
    <n v="791266963"/>
  </r>
  <r>
    <x v="1"/>
    <x v="0"/>
    <x v="29"/>
    <x v="77"/>
    <s v="JCP"/>
    <s v="1471"/>
    <s v="FRAIS DE TAXI"/>
    <n v="500"/>
    <m/>
    <n v="791267463"/>
  </r>
  <r>
    <x v="1"/>
    <x v="0"/>
    <x v="29"/>
    <x v="77"/>
    <s v="JCP"/>
    <s v="1473"/>
    <s v="FRAIS DE TAXI"/>
    <n v="500"/>
    <m/>
    <n v="791267963"/>
  </r>
  <r>
    <x v="1"/>
    <x v="0"/>
    <x v="29"/>
    <x v="77"/>
    <s v="JCP"/>
    <s v="1476"/>
    <s v="FRAIS DE TAXI"/>
    <n v="950"/>
    <m/>
    <n v="791268913"/>
  </r>
  <r>
    <x v="1"/>
    <x v="0"/>
    <x v="29"/>
    <x v="287"/>
    <s v="JCP"/>
    <s v="1481"/>
    <s v="FRAIS DE TAXI"/>
    <n v="500"/>
    <m/>
    <n v="791269413"/>
  </r>
  <r>
    <x v="1"/>
    <x v="0"/>
    <x v="29"/>
    <x v="287"/>
    <s v="JCP"/>
    <s v="1482"/>
    <s v="FRAIS RETARD VOL"/>
    <n v="4000"/>
    <m/>
    <n v="791273413"/>
  </r>
  <r>
    <x v="1"/>
    <x v="0"/>
    <x v="29"/>
    <x v="287"/>
    <s v="JCP"/>
    <s v="1483"/>
    <s v=" FRAIS RETARD VOL"/>
    <n v="11000"/>
    <m/>
    <n v="791284413"/>
  </r>
  <r>
    <x v="1"/>
    <x v="0"/>
    <x v="29"/>
    <x v="287"/>
    <s v="JCP"/>
    <s v="1484"/>
    <s v="FRAIS RETARD VOL"/>
    <n v="10000"/>
    <m/>
    <n v="791294413"/>
  </r>
  <r>
    <x v="1"/>
    <x v="0"/>
    <x v="29"/>
    <x v="287"/>
    <s v="JCP"/>
    <s v="1485"/>
    <s v=" FRAIS RETARD VOL"/>
    <n v="10000"/>
    <m/>
    <n v="791304413"/>
  </r>
  <r>
    <x v="1"/>
    <x v="0"/>
    <x v="29"/>
    <x v="287"/>
    <s v="JCP"/>
    <s v="1486"/>
    <s v="TFRAIS RETARD VOL"/>
    <n v="4000"/>
    <m/>
    <n v="791308413"/>
  </r>
  <r>
    <x v="1"/>
    <x v="0"/>
    <x v="29"/>
    <x v="287"/>
    <s v="JCP"/>
    <s v="1487"/>
    <s v="TFRAIS RETARD VOL"/>
    <n v="8000"/>
    <m/>
    <n v="791316413"/>
  </r>
  <r>
    <x v="1"/>
    <x v="0"/>
    <x v="29"/>
    <x v="287"/>
    <s v="JCP"/>
    <s v="1488"/>
    <s v="FRAIS RETARD VOL"/>
    <n v="8000"/>
    <m/>
    <n v="791324413"/>
  </r>
  <r>
    <x v="1"/>
    <x v="0"/>
    <x v="29"/>
    <x v="287"/>
    <s v="JCP"/>
    <s v="1489"/>
    <s v="FRAIS DE TAXI"/>
    <n v="1000"/>
    <m/>
    <n v="791325413"/>
  </r>
  <r>
    <x v="1"/>
    <x v="0"/>
    <x v="29"/>
    <x v="287"/>
    <s v="JCP"/>
    <s v="1490"/>
    <s v="FRAIS DE TAXI"/>
    <n v="500"/>
    <m/>
    <n v="791325913"/>
  </r>
  <r>
    <x v="1"/>
    <x v="0"/>
    <x v="29"/>
    <x v="288"/>
    <s v="JCP"/>
    <s v="1492"/>
    <s v="FRAIS TAXI"/>
    <n v="3000"/>
    <m/>
    <n v="791328913"/>
  </r>
  <r>
    <x v="1"/>
    <x v="0"/>
    <x v="29"/>
    <x v="288"/>
    <s v="JCP"/>
    <s v="1506"/>
    <s v="FRAIS RETARD VOL"/>
    <n v="10000"/>
    <m/>
    <n v="791338913"/>
  </r>
  <r>
    <x v="1"/>
    <x v="0"/>
    <x v="29"/>
    <x v="288"/>
    <s v="JCP"/>
    <s v="1507"/>
    <s v=" FRAIS RETARD VOL"/>
    <n v="7000"/>
    <m/>
    <n v="791345913"/>
  </r>
  <r>
    <x v="1"/>
    <x v="0"/>
    <x v="29"/>
    <x v="288"/>
    <s v="JCP"/>
    <s v="1508"/>
    <s v="FRAIS DE TAXI"/>
    <n v="1000"/>
    <m/>
    <n v="791346913"/>
  </r>
  <r>
    <x v="1"/>
    <x v="0"/>
    <x v="29"/>
    <x v="78"/>
    <s v="JBF"/>
    <s v="17"/>
    <s v="D'APRES ETAT RAP AU 31/07 FRAIS DEP"/>
    <n v="2080163"/>
    <m/>
    <n v="793427076"/>
  </r>
  <r>
    <x v="1"/>
    <x v="0"/>
    <x v="29"/>
    <x v="78"/>
    <s v="JBF"/>
    <s v="17"/>
    <s v="D'APRES ETAT RAP AU 31/07 FRAIS DEP"/>
    <n v="56500"/>
    <m/>
    <n v="793483576"/>
  </r>
  <r>
    <x v="1"/>
    <x v="0"/>
    <x v="29"/>
    <x v="78"/>
    <s v="JBU"/>
    <s v="18"/>
    <s v="D'APRES ETAT RAP AU 31/07 RGLTDEP"/>
    <n v="1450000"/>
    <m/>
    <n v="794933576"/>
  </r>
  <r>
    <x v="1"/>
    <x v="0"/>
    <x v="29"/>
    <x v="78"/>
    <s v="JBS"/>
    <s v="260"/>
    <s v="D'APRES ETAT RAP AU 31/07 RGLT DEPL"/>
    <n v="756500"/>
    <m/>
    <n v="795690076"/>
  </r>
  <r>
    <x v="1"/>
    <x v="0"/>
    <x v="29"/>
    <x v="79"/>
    <s v="JCP"/>
    <s v="1544"/>
    <s v="FRAIS DE TAXI"/>
    <n v="450"/>
    <m/>
    <n v="795690526"/>
  </r>
  <r>
    <x v="1"/>
    <x v="0"/>
    <x v="29"/>
    <x v="231"/>
    <s v="JCP"/>
    <s v="1545"/>
    <s v="FRAIS DE TAXI"/>
    <n v="1400"/>
    <m/>
    <n v="795691926"/>
  </r>
  <r>
    <x v="1"/>
    <x v="0"/>
    <x v="29"/>
    <x v="231"/>
    <s v="JCP"/>
    <s v="1547"/>
    <s v="FRAIS DE TAXI"/>
    <n v="500"/>
    <m/>
    <n v="795692426"/>
  </r>
  <r>
    <x v="1"/>
    <x v="0"/>
    <x v="29"/>
    <x v="231"/>
    <s v="JCP"/>
    <s v="1549"/>
    <s v="FRAIS DE TAXI"/>
    <n v="2000"/>
    <m/>
    <n v="795694426"/>
  </r>
  <r>
    <x v="1"/>
    <x v="0"/>
    <x v="29"/>
    <x v="231"/>
    <s v="JCP"/>
    <s v="1551"/>
    <s v="FRAIS DE TAXI"/>
    <n v="1000"/>
    <m/>
    <n v="795695426"/>
  </r>
  <r>
    <x v="1"/>
    <x v="0"/>
    <x v="29"/>
    <x v="231"/>
    <s v="JCP"/>
    <s v="1552"/>
    <s v="FRAIS DE TAXI"/>
    <n v="500"/>
    <m/>
    <n v="795695926"/>
  </r>
  <r>
    <x v="1"/>
    <x v="0"/>
    <x v="29"/>
    <x v="231"/>
    <s v="JCP"/>
    <s v="1553"/>
    <s v="FRAIS DE TAXI"/>
    <n v="500"/>
    <m/>
    <n v="795696426"/>
  </r>
  <r>
    <x v="1"/>
    <x v="0"/>
    <x v="29"/>
    <x v="211"/>
    <s v="JCP"/>
    <s v="1555"/>
    <s v="FRAIS DE TAXI"/>
    <n v="500"/>
    <m/>
    <n v="795696926"/>
  </r>
  <r>
    <x v="1"/>
    <x v="0"/>
    <x v="29"/>
    <x v="211"/>
    <s v="JCP"/>
    <s v="1556"/>
    <s v=" FRAIS DE TAXI"/>
    <n v="2000"/>
    <m/>
    <n v="795698926"/>
  </r>
  <r>
    <x v="1"/>
    <x v="0"/>
    <x v="29"/>
    <x v="289"/>
    <s v="JCP"/>
    <s v="1558"/>
    <s v="FRAIS DE TAXI"/>
    <n v="500"/>
    <m/>
    <n v="795699426"/>
  </r>
  <r>
    <x v="1"/>
    <x v="0"/>
    <x v="29"/>
    <x v="289"/>
    <s v="JCP"/>
    <s v="1561"/>
    <s v="FRAIS DE TAXI"/>
    <n v="500"/>
    <m/>
    <n v="795699926"/>
  </r>
  <r>
    <x v="1"/>
    <x v="0"/>
    <x v="29"/>
    <x v="289"/>
    <s v="JCP"/>
    <s v="1563"/>
    <s v="FRAIS DE TAXI"/>
    <n v="2500"/>
    <m/>
    <n v="795702426"/>
  </r>
  <r>
    <x v="1"/>
    <x v="0"/>
    <x v="29"/>
    <x v="164"/>
    <s v="JCP"/>
    <s v="1566"/>
    <s v="FRAIS DE TAXI"/>
    <n v="3000"/>
    <m/>
    <n v="795705426"/>
  </r>
  <r>
    <x v="1"/>
    <x v="0"/>
    <x v="29"/>
    <x v="164"/>
    <s v="JCP"/>
    <s v="1567"/>
    <s v="FRAIS DE TAXI"/>
    <n v="500"/>
    <m/>
    <n v="795705926"/>
  </r>
  <r>
    <x v="1"/>
    <x v="0"/>
    <x v="29"/>
    <x v="164"/>
    <s v="JCP"/>
    <s v="1568"/>
    <s v="FRAIS DE TAXI"/>
    <n v="1000"/>
    <m/>
    <n v="795706926"/>
  </r>
  <r>
    <x v="1"/>
    <x v="0"/>
    <x v="29"/>
    <x v="164"/>
    <s v="JCP"/>
    <s v="1570"/>
    <s v="FRAIS DE TAXI"/>
    <n v="1000"/>
    <m/>
    <n v="795707926"/>
  </r>
  <r>
    <x v="1"/>
    <x v="0"/>
    <x v="29"/>
    <x v="165"/>
    <s v="JCP"/>
    <s v="1573"/>
    <s v="FRAIS DE TAXI"/>
    <n v="450"/>
    <m/>
    <n v="795708376"/>
  </r>
  <r>
    <x v="1"/>
    <x v="0"/>
    <x v="29"/>
    <x v="165"/>
    <s v="JCP"/>
    <s v="1577"/>
    <s v="FRAIS DE TAXI"/>
    <n v="500"/>
    <m/>
    <n v="795708876"/>
  </r>
  <r>
    <x v="1"/>
    <x v="0"/>
    <x v="29"/>
    <x v="166"/>
    <s v="JCP"/>
    <s v="1593"/>
    <s v="FRAIS DE TAXI"/>
    <n v="1500"/>
    <m/>
    <n v="795710376"/>
  </r>
  <r>
    <x v="1"/>
    <x v="0"/>
    <x v="29"/>
    <x v="167"/>
    <s v="JCP"/>
    <s v="1599"/>
    <s v="FRAIS DE TAXI"/>
    <n v="500"/>
    <m/>
    <n v="795710876"/>
  </r>
  <r>
    <x v="1"/>
    <x v="0"/>
    <x v="29"/>
    <x v="167"/>
    <s v="JCP"/>
    <s v="1603"/>
    <s v="FRAIS DE TAXI"/>
    <n v="1000"/>
    <m/>
    <n v="795711876"/>
  </r>
  <r>
    <x v="1"/>
    <x v="0"/>
    <x v="29"/>
    <x v="167"/>
    <s v="JCP"/>
    <s v="1611"/>
    <s v="FRAIS DE TAXI"/>
    <n v="500"/>
    <m/>
    <n v="795712376"/>
  </r>
  <r>
    <x v="1"/>
    <x v="0"/>
    <x v="29"/>
    <x v="212"/>
    <s v="JCP"/>
    <s v="1615"/>
    <s v="SALAIRE DONALD"/>
    <n v="50000"/>
    <m/>
    <n v="795762376"/>
  </r>
  <r>
    <x v="1"/>
    <x v="0"/>
    <x v="29"/>
    <x v="212"/>
    <s v="JCP"/>
    <s v="1621"/>
    <s v="FRAIS DE TAXI"/>
    <n v="6300"/>
    <m/>
    <n v="795768676"/>
  </r>
  <r>
    <x v="1"/>
    <x v="0"/>
    <x v="29"/>
    <x v="212"/>
    <s v="JCP"/>
    <s v="1622"/>
    <s v="FRAIS DE TAXI"/>
    <n v="2200"/>
    <m/>
    <n v="795770876"/>
  </r>
  <r>
    <x v="1"/>
    <x v="0"/>
    <x v="29"/>
    <x v="168"/>
    <s v="JCP"/>
    <s v="1623"/>
    <s v="FRAIS DE TAXI"/>
    <n v="500"/>
    <m/>
    <n v="795771376"/>
  </r>
  <r>
    <x v="1"/>
    <x v="0"/>
    <x v="29"/>
    <x v="168"/>
    <s v="JCP"/>
    <s v="1629"/>
    <s v="FRAIS DE TAXI"/>
    <n v="500"/>
    <m/>
    <n v="795771876"/>
  </r>
  <r>
    <x v="1"/>
    <x v="0"/>
    <x v="29"/>
    <x v="168"/>
    <s v="JCP"/>
    <s v="1632"/>
    <s v="FRAIS DE TAXI"/>
    <n v="2500"/>
    <m/>
    <n v="795774376"/>
  </r>
  <r>
    <x v="1"/>
    <x v="0"/>
    <x v="29"/>
    <x v="169"/>
    <s v="JCP"/>
    <s v="1635"/>
    <s v="FRAIS DE TAXI"/>
    <n v="2000"/>
    <m/>
    <n v="795776376"/>
  </r>
  <r>
    <x v="1"/>
    <x v="0"/>
    <x v="29"/>
    <x v="171"/>
    <s v="JCP"/>
    <s v="1638"/>
    <s v="FRAIS DE TAXI"/>
    <n v="500"/>
    <m/>
    <n v="795776876"/>
  </r>
  <r>
    <x v="1"/>
    <x v="0"/>
    <x v="29"/>
    <x v="171"/>
    <s v="JCP"/>
    <s v="1644"/>
    <s v="FRAIS DE TAXI"/>
    <n v="1500"/>
    <m/>
    <n v="795778376"/>
  </r>
  <r>
    <x v="1"/>
    <x v="0"/>
    <x v="29"/>
    <x v="171"/>
    <s v="JCP"/>
    <s v="1645"/>
    <s v="FRAIS DE TAXI"/>
    <n v="500"/>
    <m/>
    <n v="795778876"/>
  </r>
  <r>
    <x v="1"/>
    <x v="0"/>
    <x v="29"/>
    <x v="171"/>
    <s v="JCP"/>
    <s v="1647"/>
    <s v="FRAIS DE TAXI"/>
    <n v="2000"/>
    <m/>
    <n v="795780876"/>
  </r>
  <r>
    <x v="1"/>
    <x v="0"/>
    <x v="29"/>
    <x v="171"/>
    <s v="JCP"/>
    <s v="1649"/>
    <s v="FRAIS DE TAXI"/>
    <n v="1000"/>
    <m/>
    <n v="795781876"/>
  </r>
  <r>
    <x v="1"/>
    <x v="0"/>
    <x v="29"/>
    <x v="171"/>
    <s v="JCP"/>
    <s v="1650"/>
    <s v="FRAIS DE TAXI"/>
    <n v="2500"/>
    <m/>
    <n v="795784376"/>
  </r>
  <r>
    <x v="1"/>
    <x v="0"/>
    <x v="29"/>
    <x v="80"/>
    <s v="JCP"/>
    <s v="1655"/>
    <s v="FRAIS DE TAXI"/>
    <n v="5000"/>
    <m/>
    <n v="795789376"/>
  </r>
  <r>
    <x v="1"/>
    <x v="0"/>
    <x v="29"/>
    <x v="80"/>
    <s v="JCP"/>
    <s v="1657"/>
    <s v="FRAIS DE TAXI"/>
    <n v="500"/>
    <m/>
    <n v="795789876"/>
  </r>
  <r>
    <x v="1"/>
    <x v="0"/>
    <x v="29"/>
    <x v="290"/>
    <s v="JCP"/>
    <s v="1662"/>
    <s v="FRAIS DE TAXI"/>
    <n v="1000"/>
    <m/>
    <n v="795790876"/>
  </r>
  <r>
    <x v="1"/>
    <x v="0"/>
    <x v="29"/>
    <x v="290"/>
    <s v="JCP"/>
    <s v="1667"/>
    <s v="FRAIS DE TAXI"/>
    <n v="1500"/>
    <m/>
    <n v="795792376"/>
  </r>
  <r>
    <x v="1"/>
    <x v="0"/>
    <x v="29"/>
    <x v="291"/>
    <s v="JCP"/>
    <s v="1670"/>
    <s v="FRAIS DE TAXI"/>
    <n v="1500"/>
    <m/>
    <n v="795793876"/>
  </r>
  <r>
    <x v="1"/>
    <x v="0"/>
    <x v="29"/>
    <x v="291"/>
    <s v="JCP"/>
    <s v="1673"/>
    <s v="FRAIS DE TAXI"/>
    <n v="500"/>
    <m/>
    <n v="795794376"/>
  </r>
  <r>
    <x v="1"/>
    <x v="0"/>
    <x v="29"/>
    <x v="172"/>
    <s v="JCP"/>
    <s v="1679"/>
    <s v="FRAIS TAXI"/>
    <n v="1000"/>
    <m/>
    <n v="795795376"/>
  </r>
  <r>
    <x v="1"/>
    <x v="0"/>
    <x v="29"/>
    <x v="172"/>
    <s v="JCP"/>
    <s v="1686"/>
    <s v="FRAIS DE TAXI"/>
    <n v="3567"/>
    <m/>
    <n v="795798943"/>
  </r>
  <r>
    <x v="1"/>
    <x v="0"/>
    <x v="29"/>
    <x v="173"/>
    <s v="JCP"/>
    <s v="1690"/>
    <s v="FRAIS DE TAXI"/>
    <n v="1500"/>
    <m/>
    <n v="795800443"/>
  </r>
  <r>
    <x v="1"/>
    <x v="0"/>
    <x v="29"/>
    <x v="173"/>
    <s v="JCP"/>
    <s v="1700"/>
    <s v="FRAIS DE TAXI"/>
    <n v="2920"/>
    <m/>
    <n v="795803363"/>
  </r>
  <r>
    <x v="1"/>
    <x v="0"/>
    <x v="29"/>
    <x v="81"/>
    <s v="JCP"/>
    <s v="1702"/>
    <s v="FRAIS DE TAXI"/>
    <n v="1000"/>
    <m/>
    <n v="795804363"/>
  </r>
  <r>
    <x v="1"/>
    <x v="0"/>
    <x v="29"/>
    <x v="81"/>
    <s v="JCP"/>
    <s v="1705"/>
    <s v="FRAIS DE TAXI"/>
    <n v="1000"/>
    <m/>
    <n v="795805363"/>
  </r>
  <r>
    <x v="1"/>
    <x v="0"/>
    <x v="29"/>
    <x v="81"/>
    <s v="JCP"/>
    <s v="1707"/>
    <s v="FRAIS RETARD VOL"/>
    <n v="6000"/>
    <m/>
    <n v="795811363"/>
  </r>
  <r>
    <x v="1"/>
    <x v="0"/>
    <x v="29"/>
    <x v="292"/>
    <s v="JCP"/>
    <s v="1714"/>
    <s v="FRAIS DE TAXI"/>
    <n v="1000"/>
    <m/>
    <n v="795812363"/>
  </r>
  <r>
    <x v="1"/>
    <x v="0"/>
    <x v="29"/>
    <x v="292"/>
    <s v="JCP"/>
    <s v="1716"/>
    <s v="FRAIS DE TAXI"/>
    <n v="1520"/>
    <m/>
    <n v="795813883"/>
  </r>
  <r>
    <x v="1"/>
    <x v="0"/>
    <x v="29"/>
    <x v="82"/>
    <s v="JCP"/>
    <s v="1722"/>
    <s v="FRAIS DE TAXI"/>
    <n v="500"/>
    <m/>
    <n v="795814383"/>
  </r>
  <r>
    <x v="1"/>
    <x v="0"/>
    <x v="29"/>
    <x v="82"/>
    <s v="JCP"/>
    <s v="1723"/>
    <s v=" FRAIS DE TAXI"/>
    <n v="500"/>
    <m/>
    <n v="795814883"/>
  </r>
  <r>
    <x v="1"/>
    <x v="0"/>
    <x v="29"/>
    <x v="82"/>
    <s v="JCP"/>
    <s v="1724"/>
    <s v="FRAIS DE TAXI"/>
    <n v="500"/>
    <m/>
    <n v="795815383"/>
  </r>
  <r>
    <x v="1"/>
    <x v="0"/>
    <x v="29"/>
    <x v="82"/>
    <s v="JCP"/>
    <s v="1726"/>
    <s v="FRAIS RETARD VOL"/>
    <n v="4000"/>
    <m/>
    <n v="795819383"/>
  </r>
  <r>
    <x v="1"/>
    <x v="0"/>
    <x v="29"/>
    <x v="83"/>
    <s v="JCP"/>
    <s v="1728"/>
    <s v="FRAIS RETARD VOL"/>
    <n v="500"/>
    <m/>
    <n v="795819883"/>
  </r>
  <r>
    <x v="1"/>
    <x v="0"/>
    <x v="29"/>
    <x v="293"/>
    <s v="JCP"/>
    <s v="1729"/>
    <s v="FRAIS DE TAXI"/>
    <n v="500"/>
    <m/>
    <n v="795820383"/>
  </r>
  <r>
    <x v="1"/>
    <x v="0"/>
    <x v="29"/>
    <x v="84"/>
    <s v="JBF"/>
    <s v="21"/>
    <s v="D'APRES ETA RAP AU 31/08 RGLT DEPL"/>
    <n v="2002000"/>
    <m/>
    <n v="797822383"/>
  </r>
  <r>
    <x v="1"/>
    <x v="0"/>
    <x v="29"/>
    <x v="84"/>
    <s v="JBF"/>
    <s v="21"/>
    <s v="D'APRES ETA RAP AU 31/08 RGLT DEPL"/>
    <n v="113000"/>
    <m/>
    <n v="797935383"/>
  </r>
  <r>
    <x v="1"/>
    <x v="0"/>
    <x v="29"/>
    <x v="84"/>
    <s v="JBU"/>
    <s v="22"/>
    <s v="D'APRES ETAT RAP AU 31/08 RGLT DEPL"/>
    <n v="1400000"/>
    <m/>
    <n v="799335383"/>
  </r>
  <r>
    <x v="1"/>
    <x v="0"/>
    <x v="29"/>
    <x v="84"/>
    <s v="JOD"/>
    <s v="278"/>
    <s v="FRAIS TAXI"/>
    <n v="26000"/>
    <m/>
    <n v="799361383"/>
  </r>
  <r>
    <x v="1"/>
    <x v="0"/>
    <x v="29"/>
    <x v="84"/>
    <s v="JBS"/>
    <s v="291"/>
    <s v="D'APRES ETAT RAP AU 31/08  RGLT DEP"/>
    <n v="731500"/>
    <m/>
    <n v="800092883"/>
  </r>
  <r>
    <x v="1"/>
    <x v="0"/>
    <x v="29"/>
    <x v="84"/>
    <s v="JCP"/>
    <s v="1730"/>
    <s v="FRAIS RETARD VOL"/>
    <n v="10000"/>
    <m/>
    <n v="800102883"/>
  </r>
  <r>
    <x v="1"/>
    <x v="0"/>
    <x v="29"/>
    <x v="84"/>
    <s v="JCP"/>
    <s v="1732"/>
    <s v="FRAIS RETARD VOL"/>
    <n v="18000"/>
    <m/>
    <n v="800120883"/>
  </r>
  <r>
    <x v="1"/>
    <x v="0"/>
    <x v="29"/>
    <x v="84"/>
    <s v="JCP"/>
    <s v="1733"/>
    <s v="FRAIS RETARD VOL"/>
    <n v="23000"/>
    <m/>
    <n v="800143883"/>
  </r>
  <r>
    <x v="1"/>
    <x v="0"/>
    <x v="29"/>
    <x v="84"/>
    <s v="JCP"/>
    <s v="1734"/>
    <s v=" FRAIS RETARD VOL"/>
    <n v="6000"/>
    <m/>
    <n v="800149883"/>
  </r>
  <r>
    <x v="1"/>
    <x v="0"/>
    <x v="29"/>
    <x v="84"/>
    <s v="JCP"/>
    <s v="1735"/>
    <s v=" FRAIS RETARD VOL"/>
    <n v="22000"/>
    <m/>
    <n v="800171883"/>
  </r>
  <r>
    <x v="1"/>
    <x v="0"/>
    <x v="29"/>
    <x v="84"/>
    <s v="JCP"/>
    <s v="1741"/>
    <s v=" FRAIS RETARD VOL"/>
    <n v="2000"/>
    <m/>
    <n v="800173883"/>
  </r>
  <r>
    <x v="1"/>
    <x v="0"/>
    <x v="29"/>
    <x v="84"/>
    <s v="JCP"/>
    <s v="1744"/>
    <s v="FRAIS DE TAXI"/>
    <n v="1000"/>
    <m/>
    <n v="800174883"/>
  </r>
  <r>
    <x v="1"/>
    <x v="0"/>
    <x v="29"/>
    <x v="84"/>
    <s v="JCP"/>
    <s v="1748"/>
    <s v="FRAIS DE TAXI"/>
    <n v="1000"/>
    <m/>
    <n v="800175883"/>
  </r>
  <r>
    <x v="1"/>
    <x v="0"/>
    <x v="29"/>
    <x v="174"/>
    <s v="JODSSG"/>
    <s v="34"/>
    <s v="FRAIS TAXI"/>
    <n v="15000"/>
    <m/>
    <n v="800190883"/>
  </r>
  <r>
    <x v="1"/>
    <x v="0"/>
    <x v="29"/>
    <x v="174"/>
    <s v="JODSSG"/>
    <s v="34"/>
    <s v="FRAIS TAXI SSG"/>
    <n v="12500"/>
    <m/>
    <n v="800203383"/>
  </r>
  <r>
    <x v="1"/>
    <x v="0"/>
    <x v="29"/>
    <x v="174"/>
    <s v="JODSSG"/>
    <s v="35"/>
    <s v="FRAIS TAXI AGTS LOCAUX SSG"/>
    <n v="360000"/>
    <m/>
    <n v="800563383"/>
  </r>
  <r>
    <x v="1"/>
    <x v="0"/>
    <x v="29"/>
    <x v="174"/>
    <s v="JODSSG"/>
    <s v="36"/>
    <s v="FRAIS TAXI AGTS LOCAUX SSG"/>
    <n v="375000"/>
    <m/>
    <n v="800938383"/>
  </r>
  <r>
    <x v="1"/>
    <x v="0"/>
    <x v="29"/>
    <x v="174"/>
    <s v="JODSSG"/>
    <s v="36"/>
    <s v="FRAIS TAXI AGTS LOCAUX SSG"/>
    <n v="382500"/>
    <m/>
    <n v="801320883"/>
  </r>
  <r>
    <x v="1"/>
    <x v="0"/>
    <x v="29"/>
    <x v="174"/>
    <s v="JCP"/>
    <s v="1749"/>
    <s v="FRAIS RETARD VOLS"/>
    <n v="18000"/>
    <m/>
    <n v="801338883"/>
  </r>
  <r>
    <x v="1"/>
    <x v="0"/>
    <x v="29"/>
    <x v="174"/>
    <s v="JCP"/>
    <s v="1750"/>
    <s v=" FRAIS RETARD VOLS"/>
    <n v="12000"/>
    <m/>
    <n v="801350883"/>
  </r>
  <r>
    <x v="1"/>
    <x v="0"/>
    <x v="29"/>
    <x v="174"/>
    <s v="JCP"/>
    <s v="1751"/>
    <s v="  FRAIS RETARD VOLS"/>
    <n v="16000"/>
    <m/>
    <n v="801366883"/>
  </r>
  <r>
    <x v="1"/>
    <x v="0"/>
    <x v="29"/>
    <x v="174"/>
    <s v="JCP"/>
    <s v="1752"/>
    <s v=" FRAIS RETARD VOLS"/>
    <n v="10000"/>
    <m/>
    <n v="801376883"/>
  </r>
  <r>
    <x v="1"/>
    <x v="0"/>
    <x v="29"/>
    <x v="174"/>
    <s v="JCP"/>
    <s v="1753"/>
    <s v="  FRAIS RETARD VOLS"/>
    <n v="2000"/>
    <m/>
    <n v="801378883"/>
  </r>
  <r>
    <x v="1"/>
    <x v="0"/>
    <x v="29"/>
    <x v="174"/>
    <s v="JCP"/>
    <s v="1754"/>
    <s v="  FRAIS RETARD VOLS"/>
    <n v="10000"/>
    <m/>
    <n v="801388883"/>
  </r>
  <r>
    <x v="1"/>
    <x v="0"/>
    <x v="29"/>
    <x v="174"/>
    <s v="JCP"/>
    <s v="1755"/>
    <s v="FRAIS DE TAXI"/>
    <n v="8000"/>
    <m/>
    <n v="801396883"/>
  </r>
  <r>
    <x v="1"/>
    <x v="0"/>
    <x v="29"/>
    <x v="174"/>
    <s v="JCP"/>
    <s v="1756"/>
    <s v=" FRAIS DE TAXI"/>
    <n v="2000"/>
    <m/>
    <n v="801398883"/>
  </r>
  <r>
    <x v="1"/>
    <x v="0"/>
    <x v="29"/>
    <x v="174"/>
    <s v="JCP"/>
    <s v="1757"/>
    <s v=" FRAIS DE TAXI"/>
    <n v="500"/>
    <m/>
    <n v="801399383"/>
  </r>
  <r>
    <x v="1"/>
    <x v="0"/>
    <x v="29"/>
    <x v="174"/>
    <s v="JCP"/>
    <s v="1758"/>
    <s v=" FRAIS DE TAXI"/>
    <n v="500"/>
    <m/>
    <n v="801399883"/>
  </r>
  <r>
    <x v="1"/>
    <x v="0"/>
    <x v="29"/>
    <x v="174"/>
    <s v="JCP"/>
    <s v="1759"/>
    <s v="  FRAIS DE TAXI"/>
    <n v="500"/>
    <m/>
    <n v="801400383"/>
  </r>
  <r>
    <x v="1"/>
    <x v="0"/>
    <x v="29"/>
    <x v="175"/>
    <s v="JCP"/>
    <s v="1762"/>
    <s v="FRAIS RETARD VOLS"/>
    <n v="8000"/>
    <m/>
    <n v="801408383"/>
  </r>
  <r>
    <x v="1"/>
    <x v="0"/>
    <x v="29"/>
    <x v="175"/>
    <s v="JCP"/>
    <s v="1765"/>
    <s v="FRAIS DE TAXI"/>
    <n v="3900"/>
    <m/>
    <n v="801412283"/>
  </r>
  <r>
    <x v="1"/>
    <x v="0"/>
    <x v="29"/>
    <x v="175"/>
    <s v="JCP"/>
    <s v="1767"/>
    <s v="FRAIS RETARD VOL"/>
    <n v="2000"/>
    <m/>
    <n v="801414283"/>
  </r>
  <r>
    <x v="1"/>
    <x v="0"/>
    <x v="29"/>
    <x v="175"/>
    <s v="JCP"/>
    <s v="1768"/>
    <s v="FRAIS DE TAXI"/>
    <n v="1000"/>
    <m/>
    <n v="801415283"/>
  </r>
  <r>
    <x v="1"/>
    <x v="0"/>
    <x v="29"/>
    <x v="175"/>
    <s v="JCP"/>
    <s v="1774"/>
    <s v="SALAIRE DONALD"/>
    <n v="50000"/>
    <m/>
    <n v="801465283"/>
  </r>
  <r>
    <x v="1"/>
    <x v="0"/>
    <x v="29"/>
    <x v="175"/>
    <s v="JCP"/>
    <s v="1776"/>
    <s v="FRAIS DE TAXI"/>
    <n v="3000"/>
    <m/>
    <n v="801468283"/>
  </r>
  <r>
    <x v="1"/>
    <x v="0"/>
    <x v="29"/>
    <x v="175"/>
    <s v="JCP"/>
    <s v="1777"/>
    <s v=" FRAIS DE TAXI"/>
    <n v="1500"/>
    <m/>
    <n v="801469783"/>
  </r>
  <r>
    <x v="1"/>
    <x v="0"/>
    <x v="29"/>
    <x v="85"/>
    <s v="JCP"/>
    <s v="1778"/>
    <s v="FRAIS RETARD VOL"/>
    <n v="15000"/>
    <m/>
    <n v="801484783"/>
  </r>
  <r>
    <x v="1"/>
    <x v="0"/>
    <x v="29"/>
    <x v="85"/>
    <s v="JCP"/>
    <s v="1779"/>
    <s v="FRAIS RETARD VOL"/>
    <n v="4000"/>
    <m/>
    <n v="801488783"/>
  </r>
  <r>
    <x v="1"/>
    <x v="0"/>
    <x v="29"/>
    <x v="246"/>
    <s v="JCP"/>
    <s v="1783"/>
    <s v="FRAIS RETARD VOL"/>
    <n v="12000"/>
    <m/>
    <n v="801500783"/>
  </r>
  <r>
    <x v="1"/>
    <x v="0"/>
    <x v="29"/>
    <x v="246"/>
    <s v="JCP"/>
    <s v="1784"/>
    <s v=" FRAIS RETARD VOL"/>
    <n v="20000"/>
    <m/>
    <n v="801520783"/>
  </r>
  <r>
    <x v="1"/>
    <x v="0"/>
    <x v="29"/>
    <x v="246"/>
    <s v="JCP"/>
    <s v="1785"/>
    <s v=" FRAIS RETARD VOL"/>
    <n v="6000"/>
    <m/>
    <n v="801526783"/>
  </r>
  <r>
    <x v="1"/>
    <x v="0"/>
    <x v="29"/>
    <x v="246"/>
    <s v="JCP"/>
    <s v="1786"/>
    <s v="  FRAIS RETARD VOL"/>
    <n v="4000"/>
    <m/>
    <n v="801530783"/>
  </r>
  <r>
    <x v="1"/>
    <x v="0"/>
    <x v="29"/>
    <x v="246"/>
    <s v="JCP"/>
    <s v="1788"/>
    <s v="FORFAIT FRAIS DE DEPLACEMENT"/>
    <n v="50000"/>
    <m/>
    <n v="801580783"/>
  </r>
  <r>
    <x v="1"/>
    <x v="0"/>
    <x v="29"/>
    <x v="246"/>
    <s v="JCP"/>
    <s v="1789"/>
    <s v="FRAIS RETARD VOL"/>
    <n v="2000"/>
    <m/>
    <n v="801582783"/>
  </r>
  <r>
    <x v="1"/>
    <x v="0"/>
    <x v="29"/>
    <x v="246"/>
    <s v="JCP"/>
    <s v="1790"/>
    <s v=" FRAIS RETARD VOL"/>
    <n v="10000"/>
    <m/>
    <n v="801592783"/>
  </r>
  <r>
    <x v="1"/>
    <x v="0"/>
    <x v="29"/>
    <x v="246"/>
    <s v="JCP"/>
    <s v="1791"/>
    <s v="FORFAIT FRAIS DE DEPLACEMENT"/>
    <n v="50000"/>
    <m/>
    <n v="801642783"/>
  </r>
  <r>
    <x v="1"/>
    <x v="0"/>
    <x v="29"/>
    <x v="246"/>
    <s v="JCP"/>
    <s v="1793"/>
    <s v="FORFAIT FRAIS DE DEPLACEMENT"/>
    <n v="50000"/>
    <m/>
    <n v="801692783"/>
  </r>
  <r>
    <x v="1"/>
    <x v="0"/>
    <x v="29"/>
    <x v="246"/>
    <s v="JCP"/>
    <s v="1794"/>
    <s v="FRAIS RETARD VOLS"/>
    <n v="4000"/>
    <m/>
    <n v="801696783"/>
  </r>
  <r>
    <x v="1"/>
    <x v="0"/>
    <x v="29"/>
    <x v="246"/>
    <s v="JCP"/>
    <s v="1796"/>
    <s v="FRAIS RETARD VOL"/>
    <n v="10000"/>
    <m/>
    <n v="801706783"/>
  </r>
  <r>
    <x v="1"/>
    <x v="0"/>
    <x v="29"/>
    <x v="246"/>
    <s v="JCP"/>
    <s v="1797"/>
    <s v=" FRAIS RETARD VOL"/>
    <n v="2000"/>
    <m/>
    <n v="801708783"/>
  </r>
  <r>
    <x v="1"/>
    <x v="0"/>
    <x v="29"/>
    <x v="246"/>
    <s v="JCP"/>
    <s v="1798"/>
    <s v="  FRAIS RETARD VOL"/>
    <n v="2000"/>
    <m/>
    <n v="801710783"/>
  </r>
  <r>
    <x v="1"/>
    <x v="0"/>
    <x v="29"/>
    <x v="246"/>
    <s v="JCP"/>
    <s v="1799"/>
    <s v="FORFAIT FRAIS DE DEPLACEMENT"/>
    <n v="50000"/>
    <m/>
    <n v="801760783"/>
  </r>
  <r>
    <x v="1"/>
    <x v="0"/>
    <x v="29"/>
    <x v="246"/>
    <s v="JCP"/>
    <s v="1800"/>
    <s v=" FORFAIT FRAIS DE DEPLACEMENT"/>
    <n v="50000"/>
    <m/>
    <n v="801810783"/>
  </r>
  <r>
    <x v="1"/>
    <x v="0"/>
    <x v="29"/>
    <x v="246"/>
    <s v="JCP"/>
    <s v="1801"/>
    <s v="  FORFAIT FRAIS DE DEPLACEMENT"/>
    <n v="50000"/>
    <m/>
    <n v="801860783"/>
  </r>
  <r>
    <x v="1"/>
    <x v="0"/>
    <x v="29"/>
    <x v="246"/>
    <s v="JCP"/>
    <s v="1802"/>
    <s v="FRAIS RETARD VOL"/>
    <n v="2000"/>
    <m/>
    <n v="801862783"/>
  </r>
  <r>
    <x v="1"/>
    <x v="0"/>
    <x v="29"/>
    <x v="246"/>
    <s v="JCP"/>
    <s v="1803"/>
    <s v="FORFAIT FRAIS DE DEPLACEMENT"/>
    <n v="50000"/>
    <m/>
    <n v="801912783"/>
  </r>
  <r>
    <x v="1"/>
    <x v="0"/>
    <x v="29"/>
    <x v="246"/>
    <s v="JCP"/>
    <s v="1804"/>
    <s v=" FORFAIT FRAIS DE DEPLACEMENT"/>
    <n v="50000"/>
    <m/>
    <n v="801962783"/>
  </r>
  <r>
    <x v="1"/>
    <x v="0"/>
    <x v="29"/>
    <x v="246"/>
    <s v="JCP"/>
    <s v="1805"/>
    <s v="FRAIS DE TAXI"/>
    <n v="2450"/>
    <m/>
    <n v="801965233"/>
  </r>
  <r>
    <x v="1"/>
    <x v="0"/>
    <x v="29"/>
    <x v="246"/>
    <s v="JCP"/>
    <s v="1808"/>
    <s v="FORFAIT FRAIS DE DEPLACEMENT"/>
    <n v="50000"/>
    <m/>
    <n v="802015233"/>
  </r>
  <r>
    <x v="1"/>
    <x v="0"/>
    <x v="29"/>
    <x v="246"/>
    <s v="JCP"/>
    <s v="1809"/>
    <s v="FRAIS DE TAXI"/>
    <n v="1000"/>
    <m/>
    <n v="802016233"/>
  </r>
  <r>
    <x v="1"/>
    <x v="0"/>
    <x v="29"/>
    <x v="176"/>
    <s v="JCP"/>
    <s v="1810"/>
    <s v="FORFAIT FRAIS DE DEPLACEMENT"/>
    <n v="50000"/>
    <m/>
    <n v="802066233"/>
  </r>
  <r>
    <x v="1"/>
    <x v="0"/>
    <x v="29"/>
    <x v="176"/>
    <s v="JCP"/>
    <s v="1811"/>
    <s v="FORFAIT FRAIS DE DEPLACEMENT"/>
    <n v="50000"/>
    <m/>
    <n v="802116233"/>
  </r>
  <r>
    <x v="1"/>
    <x v="0"/>
    <x v="29"/>
    <x v="176"/>
    <s v="JCP"/>
    <s v="1812"/>
    <s v="FRAIS RETARD VOL"/>
    <n v="16000"/>
    <m/>
    <n v="802132233"/>
  </r>
  <r>
    <x v="1"/>
    <x v="0"/>
    <x v="29"/>
    <x v="176"/>
    <s v="JCP"/>
    <s v="1813"/>
    <s v="FORFAIT FRAIS DE DEPLACEMENT"/>
    <n v="50000"/>
    <m/>
    <n v="802182233"/>
  </r>
  <r>
    <x v="1"/>
    <x v="0"/>
    <x v="29"/>
    <x v="176"/>
    <s v="JCP"/>
    <s v="1815"/>
    <s v="FRAIS DE TAXI"/>
    <n v="4500"/>
    <m/>
    <n v="802186733"/>
  </r>
  <r>
    <x v="1"/>
    <x v="0"/>
    <x v="29"/>
    <x v="294"/>
    <s v="JCP"/>
    <s v="1817"/>
    <s v="FRAIS DE TAXI"/>
    <n v="500"/>
    <m/>
    <n v="802187233"/>
  </r>
  <r>
    <x v="1"/>
    <x v="0"/>
    <x v="29"/>
    <x v="294"/>
    <s v="JCP"/>
    <s v="1821"/>
    <s v="FRAIS DE TAXI"/>
    <n v="500"/>
    <m/>
    <n v="802187733"/>
  </r>
  <r>
    <x v="1"/>
    <x v="0"/>
    <x v="29"/>
    <x v="294"/>
    <s v="JCP"/>
    <s v="1822"/>
    <s v="FORFAIT FRAIT DE DEPLACEMENT"/>
    <n v="50000"/>
    <m/>
    <n v="802237733"/>
  </r>
  <r>
    <x v="1"/>
    <x v="0"/>
    <x v="29"/>
    <x v="86"/>
    <s v="JCP"/>
    <s v="1829"/>
    <s v="FRAIS DE TAXI"/>
    <n v="2000"/>
    <m/>
    <n v="802239733"/>
  </r>
  <r>
    <x v="1"/>
    <x v="0"/>
    <x v="29"/>
    <x v="86"/>
    <s v="JCP"/>
    <s v="1830"/>
    <s v=" FRAIS DE TAXI"/>
    <n v="1000"/>
    <m/>
    <n v="802240733"/>
  </r>
  <r>
    <x v="1"/>
    <x v="0"/>
    <x v="29"/>
    <x v="86"/>
    <s v="JCP"/>
    <s v="1832"/>
    <s v="FRAIS DE TAXI"/>
    <n v="2500"/>
    <m/>
    <n v="802243233"/>
  </r>
  <r>
    <x v="1"/>
    <x v="0"/>
    <x v="29"/>
    <x v="87"/>
    <s v="JCP"/>
    <s v="1837"/>
    <s v="FRAIS DE TAXI"/>
    <n v="500"/>
    <m/>
    <n v="802243733"/>
  </r>
  <r>
    <x v="1"/>
    <x v="0"/>
    <x v="29"/>
    <x v="87"/>
    <s v="JCP"/>
    <s v="1844"/>
    <s v="FRAIS DE TAXI"/>
    <n v="1500"/>
    <m/>
    <n v="802245233"/>
  </r>
  <r>
    <x v="1"/>
    <x v="0"/>
    <x v="29"/>
    <x v="177"/>
    <s v="JCP"/>
    <s v="1849"/>
    <s v="FRAIS DE TAXI"/>
    <n v="4933"/>
    <m/>
    <n v="802250166"/>
  </r>
  <r>
    <x v="1"/>
    <x v="0"/>
    <x v="29"/>
    <x v="177"/>
    <s v="JCP"/>
    <s v="1856"/>
    <s v="FRAIS DE TAXI"/>
    <n v="2000"/>
    <m/>
    <n v="802252166"/>
  </r>
  <r>
    <x v="1"/>
    <x v="0"/>
    <x v="29"/>
    <x v="177"/>
    <s v="JCP"/>
    <s v="1858"/>
    <s v="FRAIS RETARD VOL NDOH"/>
    <n v="5000"/>
    <m/>
    <n v="802257166"/>
  </r>
  <r>
    <x v="1"/>
    <x v="0"/>
    <x v="29"/>
    <x v="177"/>
    <s v="JCP"/>
    <s v="1859"/>
    <s v="FRAIS RETARD VOL  ELAME"/>
    <n v="5000"/>
    <m/>
    <n v="802262166"/>
  </r>
  <r>
    <x v="1"/>
    <x v="0"/>
    <x v="29"/>
    <x v="177"/>
    <s v="JCP"/>
    <s v="1861"/>
    <s v="FRAIS DE TAXI"/>
    <n v="500"/>
    <m/>
    <n v="802262666"/>
  </r>
  <r>
    <x v="1"/>
    <x v="0"/>
    <x v="29"/>
    <x v="177"/>
    <s v="JCP"/>
    <s v="1862"/>
    <s v="FRAIS DE TAXI"/>
    <n v="1500"/>
    <m/>
    <n v="802264166"/>
  </r>
  <r>
    <x v="1"/>
    <x v="0"/>
    <x v="29"/>
    <x v="90"/>
    <s v="JCP"/>
    <s v="1864"/>
    <s v="FRAIS DE TAXI"/>
    <n v="3500"/>
    <m/>
    <n v="802267666"/>
  </r>
  <r>
    <x v="1"/>
    <x v="0"/>
    <x v="29"/>
    <x v="90"/>
    <s v="JCP"/>
    <s v="1870"/>
    <s v="FRAIS DE TAXI"/>
    <n v="1000"/>
    <m/>
    <n v="802268666"/>
  </r>
  <r>
    <x v="1"/>
    <x v="0"/>
    <x v="29"/>
    <x v="295"/>
    <s v="JCP"/>
    <s v="1876"/>
    <s v="FRAIS DE TAXI"/>
    <n v="2000"/>
    <m/>
    <n v="802270666"/>
  </r>
  <r>
    <x v="1"/>
    <x v="0"/>
    <x v="29"/>
    <x v="295"/>
    <s v="JCP"/>
    <s v="1877"/>
    <s v=" FRAIS DE TAXI"/>
    <n v="500"/>
    <m/>
    <n v="802271166"/>
  </r>
  <r>
    <x v="1"/>
    <x v="0"/>
    <x v="29"/>
    <x v="91"/>
    <s v="JCP"/>
    <s v="1884"/>
    <s v="FRAIS DE TAXI"/>
    <n v="2000"/>
    <m/>
    <n v="802273166"/>
  </r>
  <r>
    <x v="1"/>
    <x v="0"/>
    <x v="29"/>
    <x v="91"/>
    <s v="JCP"/>
    <s v="1885"/>
    <s v="FRAIS DE TAXI"/>
    <n v="1500"/>
    <m/>
    <n v="802274666"/>
  </r>
  <r>
    <x v="1"/>
    <x v="0"/>
    <x v="29"/>
    <x v="91"/>
    <s v="JCP"/>
    <s v="1886"/>
    <s v=" FRAIS DE TAXI"/>
    <n v="1500"/>
    <m/>
    <n v="802276166"/>
  </r>
  <r>
    <x v="1"/>
    <x v="0"/>
    <x v="29"/>
    <x v="178"/>
    <s v="JCP"/>
    <s v="1894"/>
    <s v="FRAIS DE TAXI"/>
    <n v="10000"/>
    <m/>
    <n v="802286166"/>
  </r>
  <r>
    <x v="1"/>
    <x v="0"/>
    <x v="29"/>
    <x v="178"/>
    <s v="JCP"/>
    <s v="1895"/>
    <s v="FRAIS DE TAXI"/>
    <n v="3500"/>
    <m/>
    <n v="802289666"/>
  </r>
  <r>
    <x v="1"/>
    <x v="0"/>
    <x v="29"/>
    <x v="178"/>
    <s v="JCP"/>
    <s v="1899"/>
    <s v="FRAIS DE TAXI"/>
    <n v="1000"/>
    <m/>
    <n v="802290666"/>
  </r>
  <r>
    <x v="1"/>
    <x v="0"/>
    <x v="29"/>
    <x v="213"/>
    <s v="JCP"/>
    <s v="1903"/>
    <s v="FRAIS RETARD VOL"/>
    <n v="8000"/>
    <m/>
    <n v="802298666"/>
  </r>
  <r>
    <x v="1"/>
    <x v="0"/>
    <x v="29"/>
    <x v="213"/>
    <s v="JCP"/>
    <s v="1904"/>
    <s v=" FRAIS RETARD VOL"/>
    <n v="15000"/>
    <m/>
    <n v="802313666"/>
  </r>
  <r>
    <x v="1"/>
    <x v="0"/>
    <x v="29"/>
    <x v="213"/>
    <s v="JCP"/>
    <s v="1905"/>
    <s v=" FRAIS RETARD VOL"/>
    <n v="2000"/>
    <m/>
    <n v="802315666"/>
  </r>
  <r>
    <x v="1"/>
    <x v="0"/>
    <x v="29"/>
    <x v="213"/>
    <s v="JCP"/>
    <s v="1906"/>
    <s v="  FRAIS RETARD VOL"/>
    <n v="2000"/>
    <m/>
    <n v="802317666"/>
  </r>
  <r>
    <x v="1"/>
    <x v="0"/>
    <x v="29"/>
    <x v="213"/>
    <s v="JCP"/>
    <s v="1907"/>
    <s v="   FRAIS RETARD VOL"/>
    <n v="14000"/>
    <m/>
    <n v="802331666"/>
  </r>
  <r>
    <x v="1"/>
    <x v="0"/>
    <x v="29"/>
    <x v="213"/>
    <s v="JCP"/>
    <s v="1908"/>
    <s v=" FRAIS RETARD VOL"/>
    <n v="14000"/>
    <m/>
    <n v="802345666"/>
  </r>
  <r>
    <x v="1"/>
    <x v="0"/>
    <x v="29"/>
    <x v="213"/>
    <s v="JCP"/>
    <s v="1909"/>
    <s v=" FRAIS RETARD VOL"/>
    <n v="12000"/>
    <m/>
    <n v="802357666"/>
  </r>
  <r>
    <x v="1"/>
    <x v="0"/>
    <x v="29"/>
    <x v="213"/>
    <s v="JCP"/>
    <s v="1910"/>
    <s v="FRAIS RETARD VOL"/>
    <n v="14000"/>
    <m/>
    <n v="802371666"/>
  </r>
  <r>
    <x v="1"/>
    <x v="0"/>
    <x v="29"/>
    <x v="213"/>
    <s v="JCP"/>
    <s v="1911"/>
    <s v=" FRAIS RETARD VOL"/>
    <n v="2000"/>
    <m/>
    <n v="802373666"/>
  </r>
  <r>
    <x v="1"/>
    <x v="0"/>
    <x v="29"/>
    <x v="213"/>
    <s v="JCP"/>
    <s v="1912"/>
    <s v="  FRAIS RETARD VOL"/>
    <n v="2000"/>
    <m/>
    <n v="802375666"/>
  </r>
  <r>
    <x v="1"/>
    <x v="0"/>
    <x v="29"/>
    <x v="213"/>
    <s v="JCP"/>
    <s v="1916"/>
    <s v="FRAIS DE TAXI"/>
    <n v="2150"/>
    <m/>
    <n v="802377816"/>
  </r>
  <r>
    <x v="1"/>
    <x v="0"/>
    <x v="29"/>
    <x v="213"/>
    <s v="JCP"/>
    <s v="1917"/>
    <s v="FRAIS DE TAXI"/>
    <n v="500"/>
    <m/>
    <n v="802378316"/>
  </r>
  <r>
    <x v="1"/>
    <x v="0"/>
    <x v="29"/>
    <x v="92"/>
    <s v="JCP"/>
    <s v="1919"/>
    <s v="FRAIS RETARD VOL"/>
    <n v="8000"/>
    <m/>
    <n v="802386316"/>
  </r>
  <r>
    <x v="1"/>
    <x v="0"/>
    <x v="29"/>
    <x v="92"/>
    <s v="JCP"/>
    <s v="1928"/>
    <s v="FRAIS DE TAXI"/>
    <n v="2450"/>
    <m/>
    <n v="802388766"/>
  </r>
  <r>
    <x v="1"/>
    <x v="0"/>
    <x v="29"/>
    <x v="92"/>
    <s v="JCP"/>
    <s v="1929"/>
    <s v=" FRAIS DE TAXI"/>
    <n v="2500"/>
    <m/>
    <n v="802391266"/>
  </r>
  <r>
    <x v="1"/>
    <x v="0"/>
    <x v="29"/>
    <x v="92"/>
    <s v="JCP"/>
    <s v="1931"/>
    <s v="FRAIS DE TAXI"/>
    <n v="500"/>
    <m/>
    <n v="802391766"/>
  </r>
  <r>
    <x v="1"/>
    <x v="0"/>
    <x v="29"/>
    <x v="179"/>
    <s v="JCP"/>
    <s v="1937"/>
    <s v="FRAIS DE TAXI"/>
    <n v="3825"/>
    <m/>
    <n v="802395591"/>
  </r>
  <r>
    <x v="1"/>
    <x v="0"/>
    <x v="29"/>
    <x v="180"/>
    <s v="JCP"/>
    <s v="1941"/>
    <s v="FRAIS DE TAXI"/>
    <n v="1000"/>
    <m/>
    <n v="802396591"/>
  </r>
  <r>
    <x v="1"/>
    <x v="0"/>
    <x v="29"/>
    <x v="180"/>
    <s v="JCP"/>
    <s v="1947"/>
    <s v="FRAIS DE TAXI"/>
    <n v="2075"/>
    <m/>
    <n v="802398666"/>
  </r>
  <r>
    <x v="1"/>
    <x v="0"/>
    <x v="29"/>
    <x v="180"/>
    <s v="JCP"/>
    <s v="1949"/>
    <s v="FRAIS DE TAXI"/>
    <n v="2000"/>
    <m/>
    <n v="802400666"/>
  </r>
  <r>
    <x v="1"/>
    <x v="0"/>
    <x v="29"/>
    <x v="180"/>
    <s v="JCP"/>
    <s v="1951"/>
    <s v="FRAIS DE TAXI"/>
    <n v="1000"/>
    <m/>
    <n v="802401666"/>
  </r>
  <r>
    <x v="1"/>
    <x v="0"/>
    <x v="29"/>
    <x v="181"/>
    <s v="JCP"/>
    <s v="1962"/>
    <s v="FRAIS DE TAXI"/>
    <n v="3500"/>
    <m/>
    <n v="802405166"/>
  </r>
  <r>
    <x v="1"/>
    <x v="0"/>
    <x v="29"/>
    <x v="181"/>
    <s v="JCP"/>
    <s v="1963"/>
    <s v="FRAIS RETARD VOL"/>
    <n v="4000"/>
    <m/>
    <n v="802409166"/>
  </r>
  <r>
    <x v="1"/>
    <x v="0"/>
    <x v="29"/>
    <x v="181"/>
    <s v="JCP"/>
    <s v="1967"/>
    <s v="FRAIS DE TAXI"/>
    <n v="1500"/>
    <m/>
    <n v="802410666"/>
  </r>
  <r>
    <x v="1"/>
    <x v="0"/>
    <x v="29"/>
    <x v="181"/>
    <s v="JCP"/>
    <s v="1968"/>
    <s v="FRAIS RETARD VOL"/>
    <n v="2000"/>
    <m/>
    <n v="802412666"/>
  </r>
  <r>
    <x v="1"/>
    <x v="0"/>
    <x v="29"/>
    <x v="182"/>
    <s v="JCP"/>
    <s v="1972"/>
    <s v="FRAIS DE TAXI"/>
    <n v="2000"/>
    <m/>
    <n v="802414666"/>
  </r>
  <r>
    <x v="1"/>
    <x v="0"/>
    <x v="29"/>
    <x v="183"/>
    <s v="JCP"/>
    <s v="1974"/>
    <s v="FRAIS DE TAXI"/>
    <n v="605"/>
    <m/>
    <n v="802415271"/>
  </r>
  <r>
    <x v="1"/>
    <x v="0"/>
    <x v="29"/>
    <x v="183"/>
    <s v="JCP"/>
    <s v="1976"/>
    <s v="FRAIS RETARD VOLS"/>
    <n v="12000"/>
    <m/>
    <n v="802427271"/>
  </r>
  <r>
    <x v="1"/>
    <x v="0"/>
    <x v="29"/>
    <x v="183"/>
    <s v="JCP"/>
    <s v="1977"/>
    <s v="FRAIS DE TAXI"/>
    <n v="16000"/>
    <m/>
    <n v="802443271"/>
  </r>
  <r>
    <x v="1"/>
    <x v="0"/>
    <x v="29"/>
    <x v="183"/>
    <s v="JCP"/>
    <s v="1978"/>
    <s v="FRAIS RETARD VOLS"/>
    <n v="8000"/>
    <m/>
    <n v="802451271"/>
  </r>
  <r>
    <x v="1"/>
    <x v="0"/>
    <x v="29"/>
    <x v="183"/>
    <s v="JCP"/>
    <s v="1979"/>
    <s v="FRAIS RETARD VOLS"/>
    <n v="6000"/>
    <m/>
    <n v="802457271"/>
  </r>
  <r>
    <x v="1"/>
    <x v="0"/>
    <x v="29"/>
    <x v="183"/>
    <s v="JCP"/>
    <s v="1980"/>
    <s v="FRAIS RETARD VOLS"/>
    <n v="12000"/>
    <m/>
    <n v="802469271"/>
  </r>
  <r>
    <x v="1"/>
    <x v="0"/>
    <x v="29"/>
    <x v="183"/>
    <s v="JCP"/>
    <s v="1982"/>
    <s v="FRAIS DE TAXI"/>
    <n v="1500"/>
    <m/>
    <n v="802470771"/>
  </r>
  <r>
    <x v="1"/>
    <x v="0"/>
    <x v="29"/>
    <x v="232"/>
    <s v="JCP"/>
    <s v="1989"/>
    <s v="FRAIS RETARD VOLS"/>
    <n v="8000"/>
    <m/>
    <n v="802478771"/>
  </r>
  <r>
    <x v="1"/>
    <x v="0"/>
    <x v="29"/>
    <x v="232"/>
    <s v="JCP"/>
    <s v="1990"/>
    <s v="FRAIS RETARD VOLS"/>
    <n v="6000"/>
    <m/>
    <n v="802484771"/>
  </r>
  <r>
    <x v="1"/>
    <x v="0"/>
    <x v="29"/>
    <x v="232"/>
    <s v="JCP"/>
    <s v="1992"/>
    <s v="FRAIS DE TAXI"/>
    <n v="500"/>
    <m/>
    <n v="802485271"/>
  </r>
  <r>
    <x v="1"/>
    <x v="0"/>
    <x v="29"/>
    <x v="232"/>
    <s v="JCP"/>
    <s v="1994"/>
    <s v="FRAIS DE TAXI"/>
    <n v="2500"/>
    <m/>
    <n v="802487771"/>
  </r>
  <r>
    <x v="1"/>
    <x v="0"/>
    <x v="29"/>
    <x v="184"/>
    <s v="JCP"/>
    <s v="1998"/>
    <s v="FRAIS RETARD VOL"/>
    <n v="4000"/>
    <m/>
    <n v="802491771"/>
  </r>
  <r>
    <x v="1"/>
    <x v="0"/>
    <x v="29"/>
    <x v="184"/>
    <s v="JCP"/>
    <s v="1999"/>
    <s v="FRAIS TAXI"/>
    <n v="1000"/>
    <m/>
    <n v="802492771"/>
  </r>
  <r>
    <x v="1"/>
    <x v="0"/>
    <x v="29"/>
    <x v="184"/>
    <s v="JCP"/>
    <s v="2003"/>
    <s v="FRAIS RETARD VOLS"/>
    <n v="4000"/>
    <m/>
    <n v="802496771"/>
  </r>
  <r>
    <x v="1"/>
    <x v="0"/>
    <x v="29"/>
    <x v="185"/>
    <s v="JCP"/>
    <s v="2010"/>
    <s v="FRAIS RETARD VOLS"/>
    <n v="2000"/>
    <m/>
    <n v="802498771"/>
  </r>
  <r>
    <x v="1"/>
    <x v="0"/>
    <x v="29"/>
    <x v="185"/>
    <s v="JCP"/>
    <s v="2011"/>
    <s v="FRAIS RETARD VOLS"/>
    <n v="2000"/>
    <m/>
    <n v="802500771"/>
  </r>
  <r>
    <x v="1"/>
    <x v="0"/>
    <x v="29"/>
    <x v="185"/>
    <s v="JCP"/>
    <s v="2012"/>
    <s v="FRAIS DE TAXI"/>
    <n v="500"/>
    <m/>
    <n v="802501271"/>
  </r>
  <r>
    <x v="1"/>
    <x v="0"/>
    <x v="29"/>
    <x v="93"/>
    <s v="JBU"/>
    <s v="24"/>
    <s v="D'APRES ETAT RAP AU 30/09 RGLT DEPL"/>
    <n v="1363336"/>
    <m/>
    <n v="803864607"/>
  </r>
  <r>
    <x v="1"/>
    <x v="0"/>
    <x v="29"/>
    <x v="93"/>
    <s v="JBF"/>
    <s v="24"/>
    <s v="D'APRES ETAT RAP AU 30/09 RGLT DEPL"/>
    <n v="2008500"/>
    <m/>
    <n v="805873107"/>
  </r>
  <r>
    <x v="1"/>
    <x v="0"/>
    <x v="29"/>
    <x v="93"/>
    <s v="JBF"/>
    <s v="24"/>
    <s v="D'APRES ETAT RAP AU 30/09 RGLT DEPL"/>
    <n v="56500"/>
    <m/>
    <n v="805929607"/>
  </r>
  <r>
    <x v="1"/>
    <x v="0"/>
    <x v="29"/>
    <x v="93"/>
    <s v="JOD"/>
    <s v="308"/>
    <s v="FRAIS TAXI"/>
    <n v="50000"/>
    <m/>
    <n v="805979607"/>
  </r>
  <r>
    <x v="1"/>
    <x v="0"/>
    <x v="29"/>
    <x v="93"/>
    <s v="JOD"/>
    <s v="312"/>
    <s v="FRAIS TAXI"/>
    <n v="111000"/>
    <m/>
    <n v="806090607"/>
  </r>
  <r>
    <x v="1"/>
    <x v="0"/>
    <x v="29"/>
    <x v="93"/>
    <s v="JBS"/>
    <s v="327"/>
    <s v="D'APRES ETAT DE RAP AU30/09 RGLTDEP"/>
    <n v="706500"/>
    <m/>
    <n v="806797107"/>
  </r>
  <r>
    <x v="1"/>
    <x v="0"/>
    <x v="29"/>
    <x v="93"/>
    <s v="JCP"/>
    <s v="2016"/>
    <s v="FRAIS DE TAXI"/>
    <n v="500"/>
    <m/>
    <n v="806797607"/>
  </r>
  <r>
    <x v="1"/>
    <x v="0"/>
    <x v="29"/>
    <x v="93"/>
    <s v="JCP"/>
    <s v="2017"/>
    <s v="FRAIS RETARD VOLS"/>
    <n v="4000"/>
    <m/>
    <n v="806801607"/>
  </r>
  <r>
    <x v="1"/>
    <x v="0"/>
    <x v="29"/>
    <x v="93"/>
    <s v="JCP"/>
    <s v="2021"/>
    <s v="FRAIS DE TAXI"/>
    <n v="7000"/>
    <m/>
    <n v="806808607"/>
  </r>
  <r>
    <x v="1"/>
    <x v="0"/>
    <x v="29"/>
    <x v="94"/>
    <s v="JODSSG"/>
    <s v="38"/>
    <s v="TRANSP AGTS LOCAUX SSG"/>
    <n v="387500"/>
    <m/>
    <n v="807196107"/>
  </r>
  <r>
    <x v="1"/>
    <x v="0"/>
    <x v="29"/>
    <x v="94"/>
    <s v="JODSSG"/>
    <s v="39"/>
    <s v="FRAIS TAXI SSG"/>
    <n v="7000"/>
    <m/>
    <n v="807203107"/>
  </r>
  <r>
    <x v="1"/>
    <x v="0"/>
    <x v="29"/>
    <x v="94"/>
    <s v="JODSSG"/>
    <s v="39"/>
    <s v="FRAIS TAXI SSG"/>
    <n v="10000"/>
    <m/>
    <n v="807213107"/>
  </r>
  <r>
    <x v="1"/>
    <x v="0"/>
    <x v="29"/>
    <x v="94"/>
    <s v="JODSSG"/>
    <s v="39"/>
    <s v="TRANSP AGTS LOCAUX SSG"/>
    <n v="390000"/>
    <m/>
    <n v="807603107"/>
  </r>
  <r>
    <x v="1"/>
    <x v="0"/>
    <x v="29"/>
    <x v="94"/>
    <s v="JODSSG"/>
    <s v="40"/>
    <s v="FRAIS TAXI SSG"/>
    <n v="5000"/>
    <m/>
    <n v="807608107"/>
  </r>
  <r>
    <x v="1"/>
    <x v="0"/>
    <x v="29"/>
    <x v="94"/>
    <s v="JODSSG"/>
    <s v="40"/>
    <s v="TRANSP AGTS LOCAUX SSG"/>
    <n v="395000"/>
    <m/>
    <n v="808003107"/>
  </r>
  <r>
    <x v="1"/>
    <x v="0"/>
    <x v="29"/>
    <x v="94"/>
    <s v="JODSSG"/>
    <s v="41"/>
    <s v="FRAIS TRANSP AGTS LOCAUX SSG"/>
    <n v="415000"/>
    <m/>
    <n v="808418107"/>
  </r>
  <r>
    <x v="1"/>
    <x v="0"/>
    <x v="29"/>
    <x v="94"/>
    <s v="JODSSG"/>
    <s v="44"/>
    <s v="FRAIS TAXI SSG"/>
    <n v="10000"/>
    <m/>
    <n v="808428107"/>
  </r>
  <r>
    <x v="1"/>
    <x v="0"/>
    <x v="29"/>
    <x v="94"/>
    <s v="JODSSG"/>
    <s v="44"/>
    <s v="FRAIS TRANSP AGTS LOCAUX SSG"/>
    <n v="392000"/>
    <m/>
    <n v="808820107"/>
  </r>
  <r>
    <x v="1"/>
    <x v="0"/>
    <x v="29"/>
    <x v="94"/>
    <s v="JODSSG"/>
    <s v="45"/>
    <s v="FRAIS TAXI SSG"/>
    <n v="10000"/>
    <m/>
    <n v="808830107"/>
  </r>
  <r>
    <x v="1"/>
    <x v="0"/>
    <x v="29"/>
    <x v="94"/>
    <s v="JODSSG"/>
    <s v="45"/>
    <s v="TRANSP AGTS LOCAUX SSG"/>
    <n v="405000"/>
    <m/>
    <n v="809235107"/>
  </r>
  <r>
    <x v="1"/>
    <x v="0"/>
    <x v="29"/>
    <x v="94"/>
    <s v="JODSSG"/>
    <s v="47"/>
    <s v="TRANSP AGTS LOCAUX SSG"/>
    <n v="367500"/>
    <m/>
    <n v="809602607"/>
  </r>
  <r>
    <x v="1"/>
    <x v="0"/>
    <x v="29"/>
    <x v="94"/>
    <s v="JODSSG"/>
    <s v="48"/>
    <s v="FRAIS TRANSP AGTS LOCAUX SSG"/>
    <n v="380000"/>
    <m/>
    <n v="809982607"/>
  </r>
  <r>
    <x v="1"/>
    <x v="0"/>
    <x v="29"/>
    <x v="94"/>
    <s v="JCP"/>
    <s v="2025"/>
    <s v="FRAIS DE TAXI"/>
    <n v="2500"/>
    <m/>
    <n v="809985107"/>
  </r>
  <r>
    <x v="1"/>
    <x v="0"/>
    <x v="29"/>
    <x v="296"/>
    <s v="JCP"/>
    <s v="2027"/>
    <s v="FRAIS RETARD VOL"/>
    <n v="2000"/>
    <m/>
    <n v="809987107"/>
  </r>
  <r>
    <x v="1"/>
    <x v="0"/>
    <x v="29"/>
    <x v="296"/>
    <s v="JCP"/>
    <s v="2028"/>
    <s v="FRAIS DE TAXI"/>
    <n v="500"/>
    <m/>
    <n v="809987607"/>
  </r>
  <r>
    <x v="1"/>
    <x v="0"/>
    <x v="29"/>
    <x v="186"/>
    <s v="JCP"/>
    <s v="2040"/>
    <s v="FRAIS DE TAXI"/>
    <n v="2000"/>
    <m/>
    <n v="809989607"/>
  </r>
  <r>
    <x v="1"/>
    <x v="0"/>
    <x v="29"/>
    <x v="186"/>
    <s v="JCP"/>
    <s v="2044"/>
    <s v="FRAIS DE TAXI"/>
    <n v="2000"/>
    <m/>
    <n v="809991607"/>
  </r>
  <r>
    <x v="1"/>
    <x v="0"/>
    <x v="29"/>
    <x v="186"/>
    <s v="JCP"/>
    <s v="2045"/>
    <s v=" FRAIS RETARD VOL"/>
    <n v="2000"/>
    <m/>
    <n v="809993607"/>
  </r>
  <r>
    <x v="1"/>
    <x v="0"/>
    <x v="29"/>
    <x v="95"/>
    <s v="JCP"/>
    <s v="2051"/>
    <s v="FRAIS DE TAXI"/>
    <n v="12310"/>
    <m/>
    <n v="810005917"/>
  </r>
  <r>
    <x v="1"/>
    <x v="0"/>
    <x v="29"/>
    <x v="95"/>
    <s v="JCP"/>
    <s v="2052"/>
    <s v="FRAIS RETART VOL"/>
    <n v="39000"/>
    <m/>
    <n v="810044917"/>
  </r>
  <r>
    <x v="1"/>
    <x v="0"/>
    <x v="29"/>
    <x v="95"/>
    <s v="JCP"/>
    <s v="2053"/>
    <s v="FRAIS RETART VOL"/>
    <n v="2000"/>
    <m/>
    <n v="810046917"/>
  </r>
  <r>
    <x v="1"/>
    <x v="0"/>
    <x v="29"/>
    <x v="95"/>
    <s v="JCP"/>
    <s v="2056"/>
    <s v="FRAIS DE TAXI"/>
    <n v="500"/>
    <m/>
    <n v="810047417"/>
  </r>
  <r>
    <x v="1"/>
    <x v="0"/>
    <x v="29"/>
    <x v="95"/>
    <s v="JCP"/>
    <s v="2058"/>
    <s v="FRAIS DE TAXI"/>
    <n v="2500"/>
    <m/>
    <n v="810049917"/>
  </r>
  <r>
    <x v="1"/>
    <x v="0"/>
    <x v="29"/>
    <x v="95"/>
    <s v="JCP"/>
    <s v="2059"/>
    <s v="FRAIS RETARD VOL"/>
    <n v="4000"/>
    <m/>
    <n v="810053917"/>
  </r>
  <r>
    <x v="1"/>
    <x v="0"/>
    <x v="29"/>
    <x v="96"/>
    <s v="JODSSG"/>
    <s v="50"/>
    <s v="TRANSP AGTS LOCAUX SSG"/>
    <n v="370000"/>
    <m/>
    <n v="810423917"/>
  </r>
  <r>
    <x v="1"/>
    <x v="0"/>
    <x v="29"/>
    <x v="96"/>
    <s v="JCP"/>
    <s v="2063"/>
    <s v="FRAIS RETARD VOL"/>
    <n v="2000"/>
    <m/>
    <n v="810425917"/>
  </r>
  <r>
    <x v="1"/>
    <x v="0"/>
    <x v="29"/>
    <x v="96"/>
    <s v="JCP"/>
    <s v="2064"/>
    <s v=" FRAIS RETARD VOL"/>
    <n v="4000"/>
    <m/>
    <n v="810429917"/>
  </r>
  <r>
    <x v="1"/>
    <x v="0"/>
    <x v="29"/>
    <x v="96"/>
    <s v="JCP"/>
    <s v="2065"/>
    <s v=" FRAIS RETARD VOL"/>
    <n v="2000"/>
    <m/>
    <n v="810431917"/>
  </r>
  <r>
    <x v="1"/>
    <x v="0"/>
    <x v="29"/>
    <x v="96"/>
    <s v="JCP"/>
    <s v="2066"/>
    <s v="  FRAIS RETARD VOL"/>
    <n v="2000"/>
    <m/>
    <n v="810433917"/>
  </r>
  <r>
    <x v="1"/>
    <x v="0"/>
    <x v="29"/>
    <x v="96"/>
    <s v="JCP"/>
    <s v="2069"/>
    <s v="SALAIRE DONALD"/>
    <n v="50000"/>
    <m/>
    <n v="810483917"/>
  </r>
  <r>
    <x v="1"/>
    <x v="0"/>
    <x v="29"/>
    <x v="96"/>
    <s v="JCP"/>
    <s v="2070"/>
    <s v="FRAIS DE TAXI"/>
    <n v="500"/>
    <m/>
    <n v="810484417"/>
  </r>
  <r>
    <x v="1"/>
    <x v="0"/>
    <x v="29"/>
    <x v="96"/>
    <s v="JCP"/>
    <s v="2072"/>
    <s v="FRAIS DE TAXI"/>
    <n v="2000"/>
    <m/>
    <n v="810486417"/>
  </r>
  <r>
    <x v="1"/>
    <x v="0"/>
    <x v="29"/>
    <x v="96"/>
    <s v="JCP"/>
    <s v="2074"/>
    <s v="FRAIS DE TAXI"/>
    <n v="500"/>
    <m/>
    <n v="810486917"/>
  </r>
  <r>
    <x v="1"/>
    <x v="0"/>
    <x v="29"/>
    <x v="187"/>
    <s v="JCP"/>
    <s v="2075"/>
    <s v="FRAIS DE TAXI"/>
    <n v="1600"/>
    <m/>
    <n v="810488517"/>
  </r>
  <r>
    <x v="1"/>
    <x v="0"/>
    <x v="29"/>
    <x v="187"/>
    <s v="JCP"/>
    <s v="2077"/>
    <s v="FRAIS RETARD VOLS"/>
    <n v="4000"/>
    <m/>
    <n v="810492517"/>
  </r>
  <r>
    <x v="1"/>
    <x v="0"/>
    <x v="29"/>
    <x v="187"/>
    <s v="JCP"/>
    <s v="2078"/>
    <s v="FRAIS DE TAXI"/>
    <n v="2000"/>
    <m/>
    <n v="810494517"/>
  </r>
  <r>
    <x v="1"/>
    <x v="0"/>
    <x v="29"/>
    <x v="187"/>
    <s v="JCP"/>
    <s v="2079"/>
    <s v="FRAIS DE TAXI"/>
    <n v="500"/>
    <m/>
    <n v="810495017"/>
  </r>
  <r>
    <x v="1"/>
    <x v="0"/>
    <x v="29"/>
    <x v="97"/>
    <s v="JCP"/>
    <s v="2083"/>
    <s v="FRAIS DE TAXI"/>
    <n v="1575"/>
    <m/>
    <n v="810496592"/>
  </r>
  <r>
    <x v="1"/>
    <x v="0"/>
    <x v="29"/>
    <x v="97"/>
    <s v="JCP"/>
    <s v="2084"/>
    <s v=" FRAIS DE TAXI"/>
    <n v="1000"/>
    <m/>
    <n v="810497592"/>
  </r>
  <r>
    <x v="1"/>
    <x v="0"/>
    <x v="29"/>
    <x v="97"/>
    <s v="JCP"/>
    <s v="2086"/>
    <s v="FRAIS RETARD VOL"/>
    <n v="2000"/>
    <m/>
    <n v="810499592"/>
  </r>
  <r>
    <x v="1"/>
    <x v="0"/>
    <x v="29"/>
    <x v="97"/>
    <s v="JCP"/>
    <s v="2087"/>
    <s v=" FRAIS RETARD VOL"/>
    <n v="14000"/>
    <m/>
    <n v="810513592"/>
  </r>
  <r>
    <x v="1"/>
    <x v="0"/>
    <x v="29"/>
    <x v="97"/>
    <s v="JCP"/>
    <s v="2088"/>
    <s v="  FRAIS RETARD VOL"/>
    <n v="4000"/>
    <m/>
    <n v="810517592"/>
  </r>
  <r>
    <x v="1"/>
    <x v="0"/>
    <x v="29"/>
    <x v="97"/>
    <s v="JCP"/>
    <s v="2089"/>
    <s v="   FRAIS RETARD VOL"/>
    <n v="8000"/>
    <m/>
    <n v="810525592"/>
  </r>
  <r>
    <x v="1"/>
    <x v="0"/>
    <x v="29"/>
    <x v="97"/>
    <s v="JCP"/>
    <s v="2090"/>
    <s v="    FRAIS RETARD VOL"/>
    <n v="2000"/>
    <m/>
    <n v="810527592"/>
  </r>
  <r>
    <x v="1"/>
    <x v="0"/>
    <x v="29"/>
    <x v="97"/>
    <s v="JCP"/>
    <s v="2091"/>
    <s v="     FRAIS RETARD VOL"/>
    <n v="2000"/>
    <m/>
    <n v="810529592"/>
  </r>
  <r>
    <x v="1"/>
    <x v="0"/>
    <x v="29"/>
    <x v="297"/>
    <s v="JCP"/>
    <s v="2093"/>
    <s v="FRAIS DE TAXI"/>
    <n v="500"/>
    <m/>
    <n v="810530092"/>
  </r>
  <r>
    <x v="1"/>
    <x v="0"/>
    <x v="29"/>
    <x v="297"/>
    <s v="JCP"/>
    <s v="2094"/>
    <s v=" FRAIS DE TAXI"/>
    <n v="500"/>
    <m/>
    <n v="810530592"/>
  </r>
  <r>
    <x v="1"/>
    <x v="0"/>
    <x v="29"/>
    <x v="297"/>
    <s v="JCP"/>
    <s v="2095"/>
    <s v=" FRAIS DE TAXI"/>
    <n v="500"/>
    <m/>
    <n v="810531092"/>
  </r>
  <r>
    <x v="1"/>
    <x v="0"/>
    <x v="29"/>
    <x v="188"/>
    <s v="JCP"/>
    <s v="2098"/>
    <s v="FRAIS DE TAXI"/>
    <n v="3660"/>
    <m/>
    <n v="810534752"/>
  </r>
  <r>
    <x v="1"/>
    <x v="0"/>
    <x v="29"/>
    <x v="188"/>
    <s v="JCP"/>
    <s v="2101"/>
    <s v="FRAIS RETARD VOL"/>
    <n v="4000"/>
    <m/>
    <n v="810538752"/>
  </r>
  <r>
    <x v="1"/>
    <x v="0"/>
    <x v="29"/>
    <x v="188"/>
    <s v="JCP"/>
    <s v="2103"/>
    <s v="FRAIS DE TAXI"/>
    <n v="4000"/>
    <m/>
    <n v="810542752"/>
  </r>
  <r>
    <x v="1"/>
    <x v="0"/>
    <x v="29"/>
    <x v="188"/>
    <s v="JCP"/>
    <s v="2104"/>
    <s v="FRAIS DE TAXI"/>
    <n v="1000"/>
    <m/>
    <n v="810543752"/>
  </r>
  <r>
    <x v="1"/>
    <x v="0"/>
    <x v="29"/>
    <x v="98"/>
    <s v="JCP"/>
    <s v="2105"/>
    <s v="FRAIS DE TAXI"/>
    <n v="2511"/>
    <m/>
    <n v="810546263"/>
  </r>
  <r>
    <x v="1"/>
    <x v="0"/>
    <x v="29"/>
    <x v="98"/>
    <s v="JCP"/>
    <s v="2106"/>
    <s v=" FRAIS DE TAXI"/>
    <n v="1500"/>
    <m/>
    <n v="810547763"/>
  </r>
  <r>
    <x v="1"/>
    <x v="0"/>
    <x v="29"/>
    <x v="99"/>
    <s v="JODSSG"/>
    <s v="51"/>
    <s v="TRANSP AGTS LOCAUX SSG"/>
    <n v="367500"/>
    <m/>
    <n v="810915263"/>
  </r>
  <r>
    <x v="1"/>
    <x v="0"/>
    <x v="29"/>
    <x v="99"/>
    <s v="JCP"/>
    <s v="2109"/>
    <s v="FRAIS DE TAXI"/>
    <n v="2350"/>
    <m/>
    <n v="810917613"/>
  </r>
  <r>
    <x v="1"/>
    <x v="0"/>
    <x v="29"/>
    <x v="99"/>
    <s v="JCP"/>
    <s v="2114"/>
    <s v="FRAIS DE TAXI"/>
    <n v="1500"/>
    <m/>
    <n v="810919113"/>
  </r>
  <r>
    <x v="1"/>
    <x v="0"/>
    <x v="29"/>
    <x v="100"/>
    <s v="JCP"/>
    <s v="2119"/>
    <s v="FRAIS DE TAXI"/>
    <n v="3000"/>
    <m/>
    <n v="810922113"/>
  </r>
  <r>
    <x v="1"/>
    <x v="0"/>
    <x v="29"/>
    <x v="189"/>
    <s v="JCP"/>
    <s v="2122"/>
    <s v="FRAIS DE TAXI"/>
    <n v="2000"/>
    <m/>
    <n v="810924113"/>
  </r>
  <r>
    <x v="1"/>
    <x v="0"/>
    <x v="29"/>
    <x v="189"/>
    <s v="JCP"/>
    <s v="2126"/>
    <s v="FRAIS DE TAXI"/>
    <n v="2850"/>
    <m/>
    <n v="810926963"/>
  </r>
  <r>
    <x v="1"/>
    <x v="0"/>
    <x v="29"/>
    <x v="189"/>
    <s v="JCP"/>
    <s v="2128"/>
    <s v="FRAIS RETARD VOLS"/>
    <n v="4000"/>
    <m/>
    <n v="810930963"/>
  </r>
  <r>
    <x v="1"/>
    <x v="0"/>
    <x v="29"/>
    <x v="189"/>
    <s v="JCP"/>
    <s v="2129"/>
    <s v="FRAIS RETARD VOLS"/>
    <n v="4000"/>
    <m/>
    <n v="810934963"/>
  </r>
  <r>
    <x v="1"/>
    <x v="0"/>
    <x v="29"/>
    <x v="190"/>
    <s v="JCP"/>
    <s v="2134"/>
    <s v="FRAIS DE TAXI"/>
    <n v="500"/>
    <m/>
    <n v="810935463"/>
  </r>
  <r>
    <x v="1"/>
    <x v="0"/>
    <x v="29"/>
    <x v="190"/>
    <s v="JCP"/>
    <s v="2135"/>
    <s v=" FRAIS DE TAXI"/>
    <n v="4000"/>
    <m/>
    <n v="810939463"/>
  </r>
  <r>
    <x v="1"/>
    <x v="0"/>
    <x v="29"/>
    <x v="190"/>
    <s v="JCP"/>
    <s v="2136"/>
    <s v="FRAIS DE TAXI"/>
    <n v="2500"/>
    <m/>
    <n v="810941963"/>
  </r>
  <r>
    <x v="1"/>
    <x v="0"/>
    <x v="29"/>
    <x v="190"/>
    <s v="JCP"/>
    <s v="2142"/>
    <s v="FRAIS DE TAXI"/>
    <n v="1500"/>
    <m/>
    <n v="810943463"/>
  </r>
  <r>
    <x v="1"/>
    <x v="0"/>
    <x v="29"/>
    <x v="191"/>
    <s v="JCP"/>
    <s v="2149"/>
    <s v="FRAIS DE TAXI"/>
    <n v="5150"/>
    <m/>
    <n v="810948613"/>
  </r>
  <r>
    <x v="1"/>
    <x v="0"/>
    <x v="29"/>
    <x v="191"/>
    <s v="JCP"/>
    <s v="2150"/>
    <s v=" FRAIS DE TAXI"/>
    <n v="1000"/>
    <m/>
    <n v="810949613"/>
  </r>
  <r>
    <x v="1"/>
    <x v="0"/>
    <x v="29"/>
    <x v="247"/>
    <s v="JCP"/>
    <s v="2152"/>
    <s v="FRAIS DE TAXI"/>
    <n v="2000"/>
    <m/>
    <n v="810951613"/>
  </r>
  <r>
    <x v="1"/>
    <x v="0"/>
    <x v="29"/>
    <x v="247"/>
    <s v="JCP"/>
    <s v="2154"/>
    <s v="FRAIS DE TAXI"/>
    <n v="500"/>
    <m/>
    <n v="810952113"/>
  </r>
  <r>
    <x v="1"/>
    <x v="0"/>
    <x v="29"/>
    <x v="101"/>
    <s v="JCP"/>
    <s v="2156"/>
    <s v="FRAIS DE TAXI"/>
    <n v="2000"/>
    <m/>
    <n v="810954113"/>
  </r>
  <r>
    <x v="1"/>
    <x v="0"/>
    <x v="29"/>
    <x v="101"/>
    <s v="JCP"/>
    <s v="2158"/>
    <s v="FRAIS DE TAXI"/>
    <n v="500"/>
    <m/>
    <n v="810954613"/>
  </r>
  <r>
    <x v="1"/>
    <x v="0"/>
    <x v="29"/>
    <x v="101"/>
    <s v="JCP"/>
    <s v="2164"/>
    <s v="FRAIS DE TAXI"/>
    <n v="4603"/>
    <m/>
    <n v="810959216"/>
  </r>
  <r>
    <x v="1"/>
    <x v="0"/>
    <x v="29"/>
    <x v="101"/>
    <s v="JCP"/>
    <s v="2166"/>
    <s v="FRAIS DE TAXI"/>
    <n v="1000"/>
    <m/>
    <n v="810960216"/>
  </r>
  <r>
    <x v="1"/>
    <x v="0"/>
    <x v="29"/>
    <x v="298"/>
    <s v="JCP"/>
    <s v="2168"/>
    <s v="FRAIS DE TAXI"/>
    <n v="2000"/>
    <m/>
    <n v="810962216"/>
  </r>
  <r>
    <x v="1"/>
    <x v="0"/>
    <x v="29"/>
    <x v="192"/>
    <s v="JCP"/>
    <s v="2170"/>
    <s v="FRAIS RETARD VOL"/>
    <n v="2000"/>
    <m/>
    <n v="810964216"/>
  </r>
  <r>
    <x v="1"/>
    <x v="0"/>
    <x v="29"/>
    <x v="192"/>
    <s v="JCP"/>
    <s v="2175"/>
    <s v="FRAIS DE TAXI"/>
    <n v="2275"/>
    <m/>
    <n v="810966491"/>
  </r>
  <r>
    <x v="1"/>
    <x v="0"/>
    <x v="29"/>
    <x v="192"/>
    <s v="JCP"/>
    <s v="2176"/>
    <s v=" FRAIS DE TAXI"/>
    <n v="1000"/>
    <m/>
    <n v="810967491"/>
  </r>
  <r>
    <x v="1"/>
    <x v="0"/>
    <x v="29"/>
    <x v="299"/>
    <s v="JCP"/>
    <s v="2178"/>
    <s v="FRAIS DE TAXI"/>
    <n v="2000"/>
    <m/>
    <n v="810969491"/>
  </r>
  <r>
    <x v="1"/>
    <x v="0"/>
    <x v="29"/>
    <x v="299"/>
    <s v="JCP"/>
    <s v="2179"/>
    <s v="FRAIS DE TAXI"/>
    <n v="500"/>
    <m/>
    <n v="810969991"/>
  </r>
  <r>
    <x v="1"/>
    <x v="0"/>
    <x v="29"/>
    <x v="300"/>
    <s v="JCP"/>
    <s v="2181"/>
    <s v="FRAIS DE TAXI"/>
    <n v="500"/>
    <m/>
    <n v="810970491"/>
  </r>
  <r>
    <x v="1"/>
    <x v="0"/>
    <x v="29"/>
    <x v="102"/>
    <s v="JCP"/>
    <s v="2186"/>
    <s v="FRAIS DE TAXI"/>
    <n v="3100"/>
    <m/>
    <n v="810973591"/>
  </r>
  <r>
    <x v="1"/>
    <x v="0"/>
    <x v="29"/>
    <x v="102"/>
    <s v="JCP"/>
    <s v="2187"/>
    <s v=" FRAIS DE TAXI"/>
    <n v="1000"/>
    <m/>
    <n v="810974591"/>
  </r>
  <r>
    <x v="1"/>
    <x v="0"/>
    <x v="29"/>
    <x v="301"/>
    <s v="JCP"/>
    <s v="2195"/>
    <s v="FRAIS DE TAXI"/>
    <n v="500"/>
    <m/>
    <n v="810975091"/>
  </r>
  <r>
    <x v="1"/>
    <x v="0"/>
    <x v="29"/>
    <x v="301"/>
    <s v="JCP"/>
    <s v="2196"/>
    <s v="FRAIS DE TAXI"/>
    <n v="500"/>
    <m/>
    <n v="810975591"/>
  </r>
  <r>
    <x v="1"/>
    <x v="0"/>
    <x v="29"/>
    <x v="301"/>
    <s v="JCP"/>
    <s v="2197"/>
    <s v=" FRAIS DE TAXI"/>
    <n v="1479"/>
    <m/>
    <n v="810977070"/>
  </r>
  <r>
    <x v="1"/>
    <x v="0"/>
    <x v="29"/>
    <x v="103"/>
    <s v="JBU"/>
    <s v="26"/>
    <s v="D'APRES ETAT RAP AU 31/10 RGLT DEPL"/>
    <n v="1350000"/>
    <m/>
    <n v="812327070"/>
  </r>
  <r>
    <x v="1"/>
    <x v="0"/>
    <x v="29"/>
    <x v="103"/>
    <s v="JBF"/>
    <s v="28"/>
    <s v="D'APRES ETAT RAP AU 31/10 RGLT DEPL"/>
    <n v="1955127"/>
    <m/>
    <n v="814282197"/>
  </r>
  <r>
    <x v="1"/>
    <x v="0"/>
    <x v="29"/>
    <x v="103"/>
    <s v="JBF"/>
    <s v="28"/>
    <s v="D'APRES ETAT RAP AU 31/10 RGLT DEPL"/>
    <n v="106500"/>
    <m/>
    <n v="814388697"/>
  </r>
  <r>
    <x v="1"/>
    <x v="0"/>
    <x v="29"/>
    <x v="103"/>
    <s v="JOD"/>
    <s v="342"/>
    <s v="FRAIS TAXI"/>
    <n v="15000"/>
    <m/>
    <n v="814403697"/>
  </r>
  <r>
    <x v="1"/>
    <x v="0"/>
    <x v="29"/>
    <x v="103"/>
    <s v="JOD"/>
    <s v="344"/>
    <s v="FRAIS TAXI"/>
    <n v="65000"/>
    <m/>
    <n v="814468697"/>
  </r>
  <r>
    <x v="1"/>
    <x v="0"/>
    <x v="29"/>
    <x v="103"/>
    <s v="JOD"/>
    <s v="345"/>
    <s v="FRAIS TAXI"/>
    <n v="2300"/>
    <m/>
    <n v="814470997"/>
  </r>
  <r>
    <x v="1"/>
    <x v="0"/>
    <x v="29"/>
    <x v="103"/>
    <s v="JOD"/>
    <s v="345"/>
    <s v="FRAIS TAXI"/>
    <n v="5000"/>
    <m/>
    <n v="814475997"/>
  </r>
  <r>
    <x v="1"/>
    <x v="0"/>
    <x v="29"/>
    <x v="103"/>
    <s v="JOD"/>
    <s v="345"/>
    <s v="FRAIS TAXI"/>
    <n v="5000"/>
    <m/>
    <n v="814480997"/>
  </r>
  <r>
    <x v="1"/>
    <x v="0"/>
    <x v="29"/>
    <x v="103"/>
    <s v="JOD"/>
    <s v="345"/>
    <s v="FRAIS TAXI"/>
    <n v="10000"/>
    <m/>
    <n v="814490997"/>
  </r>
  <r>
    <x v="1"/>
    <x v="0"/>
    <x v="29"/>
    <x v="103"/>
    <s v="JOD"/>
    <s v="345"/>
    <s v="FRAIS TAXI"/>
    <n v="20000"/>
    <m/>
    <n v="814510997"/>
  </r>
  <r>
    <x v="1"/>
    <x v="0"/>
    <x v="29"/>
    <x v="103"/>
    <s v="JOD"/>
    <s v="346"/>
    <s v="FRAIS TAXI"/>
    <n v="30000"/>
    <m/>
    <n v="814540997"/>
  </r>
  <r>
    <x v="1"/>
    <x v="0"/>
    <x v="29"/>
    <x v="103"/>
    <s v="JOD"/>
    <s v="347"/>
    <s v="FRAIS TAXI"/>
    <n v="60000"/>
    <m/>
    <n v="814600997"/>
  </r>
  <r>
    <x v="1"/>
    <x v="0"/>
    <x v="29"/>
    <x v="103"/>
    <s v="JOD"/>
    <s v="347"/>
    <s v="FRAIS TAXI"/>
    <n v="20000"/>
    <m/>
    <n v="814620997"/>
  </r>
  <r>
    <x v="1"/>
    <x v="0"/>
    <x v="29"/>
    <x v="103"/>
    <s v="JBS"/>
    <s v="356"/>
    <s v="D'APRES ETAT RAP AU 31/10 RGLT DEPL"/>
    <n v="1406500"/>
    <m/>
    <n v="816027497"/>
  </r>
  <r>
    <x v="1"/>
    <x v="0"/>
    <x v="29"/>
    <x v="103"/>
    <s v="JCP"/>
    <s v="2203"/>
    <s v="FRAIS DE TAXI"/>
    <n v="3920"/>
    <m/>
    <n v="816031417"/>
  </r>
  <r>
    <x v="1"/>
    <x v="0"/>
    <x v="29"/>
    <x v="103"/>
    <s v="JCP"/>
    <s v="2204"/>
    <s v=" FRAIS DE TAXI"/>
    <n v="15000"/>
    <m/>
    <n v="816046417"/>
  </r>
  <r>
    <x v="1"/>
    <x v="0"/>
    <x v="29"/>
    <x v="103"/>
    <s v="JCP"/>
    <s v="2205"/>
    <s v=" FRAIS DE TAXI"/>
    <n v="2000"/>
    <m/>
    <n v="816048417"/>
  </r>
  <r>
    <x v="1"/>
    <x v="0"/>
    <x v="29"/>
    <x v="103"/>
    <s v="JCP"/>
    <s v="2207"/>
    <s v="FRAIS DE TAXI"/>
    <n v="2000"/>
    <m/>
    <n v="816050417"/>
  </r>
  <r>
    <x v="1"/>
    <x v="0"/>
    <x v="29"/>
    <x v="193"/>
    <s v="JCP"/>
    <s v="2214"/>
    <s v="FRAIS DE TAXI"/>
    <n v="3600"/>
    <m/>
    <n v="816054017"/>
  </r>
  <r>
    <x v="1"/>
    <x v="0"/>
    <x v="29"/>
    <x v="193"/>
    <s v="JCP"/>
    <s v="2216"/>
    <s v="FRAIS DE TAXI"/>
    <n v="1000"/>
    <m/>
    <n v="816055017"/>
  </r>
  <r>
    <x v="1"/>
    <x v="0"/>
    <x v="29"/>
    <x v="104"/>
    <s v="JCP"/>
    <s v="2220"/>
    <s v="FRAIS DE DEPLACEMENT ABONINA"/>
    <n v="16667"/>
    <m/>
    <n v="816071684"/>
  </r>
  <r>
    <x v="1"/>
    <x v="0"/>
    <x v="29"/>
    <x v="104"/>
    <s v="JCP"/>
    <s v="2223"/>
    <s v="FRAIS DE TAXI"/>
    <n v="6450"/>
    <m/>
    <n v="816078134"/>
  </r>
  <r>
    <x v="1"/>
    <x v="0"/>
    <x v="29"/>
    <x v="302"/>
    <s v="JCP"/>
    <s v="2226"/>
    <s v="FRAIS DE TAXI"/>
    <n v="1000"/>
    <m/>
    <n v="816079134"/>
  </r>
  <r>
    <x v="1"/>
    <x v="0"/>
    <x v="29"/>
    <x v="302"/>
    <s v="JCP"/>
    <s v="2229"/>
    <s v="FRAIS DE TAXI"/>
    <n v="500"/>
    <m/>
    <n v="816079634"/>
  </r>
  <r>
    <x v="1"/>
    <x v="0"/>
    <x v="29"/>
    <x v="105"/>
    <s v="JCP"/>
    <s v="2231"/>
    <s v="FRAIS DE TAXI"/>
    <n v="500"/>
    <m/>
    <n v="816080134"/>
  </r>
  <r>
    <x v="1"/>
    <x v="0"/>
    <x v="29"/>
    <x v="105"/>
    <s v="JCP"/>
    <s v="2233"/>
    <s v="FRAIS DE TAXI"/>
    <n v="1500"/>
    <m/>
    <n v="816081634"/>
  </r>
  <r>
    <x v="1"/>
    <x v="0"/>
    <x v="29"/>
    <x v="303"/>
    <s v="JCP"/>
    <s v="2238"/>
    <s v="FRAIS DE TAXI"/>
    <n v="2000"/>
    <m/>
    <n v="816083634"/>
  </r>
  <r>
    <x v="1"/>
    <x v="0"/>
    <x v="29"/>
    <x v="303"/>
    <s v="JCP"/>
    <s v="2240"/>
    <s v="FRAIS DE TAXI"/>
    <n v="500"/>
    <m/>
    <n v="816084134"/>
  </r>
  <r>
    <x v="1"/>
    <x v="0"/>
    <x v="29"/>
    <x v="194"/>
    <s v="JCP"/>
    <s v="2243"/>
    <s v="FRAIS DE TAXI"/>
    <n v="5150"/>
    <m/>
    <n v="816089284"/>
  </r>
  <r>
    <x v="1"/>
    <x v="0"/>
    <x v="29"/>
    <x v="194"/>
    <s v="JCP"/>
    <s v="2249"/>
    <s v="FRAIS DE TAXI"/>
    <n v="1000"/>
    <m/>
    <n v="816090284"/>
  </r>
  <r>
    <x v="1"/>
    <x v="0"/>
    <x v="29"/>
    <x v="194"/>
    <s v="JCP"/>
    <s v="2250"/>
    <s v=" FRAIS DE TAXI"/>
    <n v="2000"/>
    <m/>
    <n v="816092284"/>
  </r>
  <r>
    <x v="1"/>
    <x v="0"/>
    <x v="29"/>
    <x v="233"/>
    <s v="JCP"/>
    <s v="2253"/>
    <s v="SALAIRE DONALD OCT"/>
    <n v="50000"/>
    <m/>
    <n v="816142284"/>
  </r>
  <r>
    <x v="1"/>
    <x v="0"/>
    <x v="29"/>
    <x v="233"/>
    <s v="JCP"/>
    <s v="2259"/>
    <s v="FRAIS DE TAXI"/>
    <n v="514"/>
    <m/>
    <n v="816142798"/>
  </r>
  <r>
    <x v="1"/>
    <x v="0"/>
    <x v="29"/>
    <x v="233"/>
    <s v="JCP"/>
    <s v="2262"/>
    <s v="FRAIS DE TAXI"/>
    <n v="3000"/>
    <m/>
    <n v="816145798"/>
  </r>
  <r>
    <x v="1"/>
    <x v="0"/>
    <x v="29"/>
    <x v="195"/>
    <s v="JCP"/>
    <s v="2267"/>
    <s v="FRAIS DE TAXI"/>
    <n v="500"/>
    <m/>
    <n v="816146298"/>
  </r>
  <r>
    <x v="1"/>
    <x v="0"/>
    <x v="29"/>
    <x v="195"/>
    <s v="JCP"/>
    <s v="2268"/>
    <s v=" FRAIS DE TAXI"/>
    <n v="11000"/>
    <m/>
    <n v="816157298"/>
  </r>
  <r>
    <x v="1"/>
    <x v="0"/>
    <x v="29"/>
    <x v="195"/>
    <s v="JCP"/>
    <s v="2269"/>
    <s v="  FRAIS DE TAXI"/>
    <n v="1000"/>
    <m/>
    <n v="816158298"/>
  </r>
  <r>
    <x v="1"/>
    <x v="0"/>
    <x v="29"/>
    <x v="196"/>
    <s v="JCP"/>
    <s v="2273"/>
    <s v="FRAIS DE TAXI"/>
    <n v="4000"/>
    <m/>
    <n v="816162298"/>
  </r>
  <r>
    <x v="1"/>
    <x v="0"/>
    <x v="29"/>
    <x v="196"/>
    <s v="JCP"/>
    <s v="2278"/>
    <s v="FRAIS DE TAXI"/>
    <n v="3550"/>
    <m/>
    <n v="816165848"/>
  </r>
  <r>
    <x v="1"/>
    <x v="0"/>
    <x v="29"/>
    <x v="196"/>
    <s v="JCP"/>
    <s v="2279"/>
    <s v="FRAIS DE TAXI"/>
    <n v="500"/>
    <m/>
    <n v="816166348"/>
  </r>
  <r>
    <x v="1"/>
    <x v="0"/>
    <x v="29"/>
    <x v="214"/>
    <s v="JCP"/>
    <s v="2285"/>
    <s v="FRAIS DE TAXI"/>
    <n v="2420"/>
    <m/>
    <n v="816168768"/>
  </r>
  <r>
    <x v="1"/>
    <x v="0"/>
    <x v="29"/>
    <x v="214"/>
    <s v="JCP"/>
    <s v="2290"/>
    <s v="FRAIS DE TAXI"/>
    <n v="1500"/>
    <m/>
    <n v="816170268"/>
  </r>
  <r>
    <x v="1"/>
    <x v="0"/>
    <x v="29"/>
    <x v="214"/>
    <s v="JCP"/>
    <s v="2291"/>
    <s v=" FRAIS RETARD VOL"/>
    <n v="4000"/>
    <m/>
    <n v="816174268"/>
  </r>
  <r>
    <x v="1"/>
    <x v="0"/>
    <x v="29"/>
    <x v="214"/>
    <s v="JCP"/>
    <s v="2292"/>
    <s v="  FRAIS RETARD VOL"/>
    <n v="2000"/>
    <m/>
    <n v="816176268"/>
  </r>
  <r>
    <x v="1"/>
    <x v="0"/>
    <x v="29"/>
    <x v="214"/>
    <s v="JCP"/>
    <s v="2293"/>
    <s v="FRAIS RETARD VOL"/>
    <n v="2000"/>
    <m/>
    <n v="816178268"/>
  </r>
  <r>
    <x v="1"/>
    <x v="0"/>
    <x v="29"/>
    <x v="234"/>
    <s v="JCP"/>
    <s v="2301"/>
    <s v="FRAIS DE TAXI"/>
    <n v="2000"/>
    <m/>
    <n v="816180268"/>
  </r>
  <r>
    <x v="1"/>
    <x v="0"/>
    <x v="29"/>
    <x v="234"/>
    <s v="JCP"/>
    <s v="2302"/>
    <s v=" FRAIS DE TAXI"/>
    <n v="500"/>
    <m/>
    <n v="816180768"/>
  </r>
  <r>
    <x v="1"/>
    <x v="0"/>
    <x v="29"/>
    <x v="106"/>
    <s v="JCP"/>
    <s v="2304"/>
    <s v="FRAIS DE TAXI"/>
    <n v="500"/>
    <m/>
    <n v="816181268"/>
  </r>
  <r>
    <x v="1"/>
    <x v="0"/>
    <x v="29"/>
    <x v="106"/>
    <s v="JCP"/>
    <s v="2305"/>
    <s v=" FRAIS DE TAXI"/>
    <n v="2600"/>
    <m/>
    <n v="816183868"/>
  </r>
  <r>
    <x v="1"/>
    <x v="0"/>
    <x v="29"/>
    <x v="106"/>
    <s v="JCP"/>
    <s v="2307"/>
    <s v="FRAIS RETARD VOL"/>
    <n v="16000"/>
    <m/>
    <n v="816199868"/>
  </r>
  <r>
    <x v="1"/>
    <x v="0"/>
    <x v="29"/>
    <x v="107"/>
    <s v="JCP"/>
    <s v="2310"/>
    <s v="FRAIS DE TAXI"/>
    <n v="2000"/>
    <m/>
    <n v="816201868"/>
  </r>
  <r>
    <x v="1"/>
    <x v="0"/>
    <x v="29"/>
    <x v="107"/>
    <s v="JCP"/>
    <s v="2311"/>
    <s v=" FRAIS DE TAXI"/>
    <n v="1000"/>
    <m/>
    <n v="816202868"/>
  </r>
  <r>
    <x v="1"/>
    <x v="0"/>
    <x v="29"/>
    <x v="107"/>
    <s v="JCP"/>
    <s v="2312"/>
    <s v="FRAIS DE TAXI"/>
    <n v="4150"/>
    <m/>
    <n v="816207018"/>
  </r>
  <r>
    <x v="1"/>
    <x v="0"/>
    <x v="29"/>
    <x v="197"/>
    <s v="JCP"/>
    <s v="2319"/>
    <s v="FRAIS DE TAXI"/>
    <n v="1000"/>
    <m/>
    <n v="816208018"/>
  </r>
  <r>
    <x v="1"/>
    <x v="0"/>
    <x v="29"/>
    <x v="304"/>
    <s v="JCP"/>
    <s v="2326"/>
    <s v="FRAIS DE TAXI"/>
    <n v="2000"/>
    <m/>
    <n v="816210018"/>
  </r>
  <r>
    <x v="1"/>
    <x v="0"/>
    <x v="29"/>
    <x v="198"/>
    <s v="JCP"/>
    <s v="2334"/>
    <s v="FRAIS DE TAXI"/>
    <n v="500"/>
    <m/>
    <n v="816210518"/>
  </r>
  <r>
    <x v="1"/>
    <x v="0"/>
    <x v="29"/>
    <x v="198"/>
    <s v="JCP"/>
    <s v="2336"/>
    <s v="FRAIS DE TAXI"/>
    <n v="9775"/>
    <m/>
    <n v="816220293"/>
  </r>
  <r>
    <x v="1"/>
    <x v="0"/>
    <x v="29"/>
    <x v="199"/>
    <s v="JCP"/>
    <s v="2337"/>
    <s v="FRAIS DE TAXI"/>
    <n v="1500"/>
    <m/>
    <n v="816221793"/>
  </r>
  <r>
    <x v="1"/>
    <x v="0"/>
    <x v="29"/>
    <x v="199"/>
    <s v="JCP"/>
    <s v="2339"/>
    <s v="FRAIS DE TAXI"/>
    <n v="500"/>
    <m/>
    <n v="816222293"/>
  </r>
  <r>
    <x v="1"/>
    <x v="0"/>
    <x v="29"/>
    <x v="199"/>
    <s v="JCP"/>
    <s v="2340"/>
    <s v="FRAIS DE TAXI"/>
    <n v="2150"/>
    <m/>
    <n v="816224443"/>
  </r>
  <r>
    <x v="1"/>
    <x v="0"/>
    <x v="29"/>
    <x v="108"/>
    <s v="JCP"/>
    <s v="2342"/>
    <s v="FRAIS DE TAXI"/>
    <n v="1000"/>
    <m/>
    <n v="816225443"/>
  </r>
  <r>
    <x v="1"/>
    <x v="0"/>
    <x v="29"/>
    <x v="305"/>
    <s v="JCP"/>
    <s v="2347"/>
    <s v="FRAIS DE TAXI"/>
    <n v="500"/>
    <m/>
    <n v="816225943"/>
  </r>
  <r>
    <x v="1"/>
    <x v="0"/>
    <x v="29"/>
    <x v="305"/>
    <s v="JCP"/>
    <s v="2348"/>
    <s v="FRAIS DE TAXI"/>
    <n v="1000"/>
    <m/>
    <n v="816226943"/>
  </r>
  <r>
    <x v="1"/>
    <x v="0"/>
    <x v="29"/>
    <x v="305"/>
    <s v="JCP"/>
    <s v="2351"/>
    <s v="FRAIS DE TAXI"/>
    <n v="4000"/>
    <m/>
    <n v="816230943"/>
  </r>
  <r>
    <x v="1"/>
    <x v="0"/>
    <x v="29"/>
    <x v="109"/>
    <s v="JCP"/>
    <s v="2355"/>
    <s v="FRAIS DE TAXI"/>
    <n v="2000"/>
    <m/>
    <n v="816232943"/>
  </r>
  <r>
    <x v="1"/>
    <x v="0"/>
    <x v="29"/>
    <x v="306"/>
    <s v="JCP"/>
    <s v="2357"/>
    <s v="FRAIS DE TAXI"/>
    <n v="1000"/>
    <m/>
    <n v="816233943"/>
  </r>
  <r>
    <x v="1"/>
    <x v="0"/>
    <x v="29"/>
    <x v="200"/>
    <s v="JCP"/>
    <s v="2360"/>
    <s v="FRAIS DE TAXI"/>
    <n v="500"/>
    <m/>
    <n v="816234443"/>
  </r>
  <r>
    <x v="1"/>
    <x v="0"/>
    <x v="29"/>
    <x v="200"/>
    <s v="JCP"/>
    <s v="2362"/>
    <s v="FRAIS DE TAXI"/>
    <n v="2270"/>
    <m/>
    <n v="816236713"/>
  </r>
  <r>
    <x v="1"/>
    <x v="0"/>
    <x v="29"/>
    <x v="111"/>
    <s v="JBU"/>
    <s v="28"/>
    <s v="SVT ETAT RAP AU 30/11 RGLT DEPL"/>
    <n v="1250003"/>
    <m/>
    <n v="817486716"/>
  </r>
  <r>
    <x v="1"/>
    <x v="0"/>
    <x v="29"/>
    <x v="111"/>
    <s v="JBF"/>
    <s v="32"/>
    <s v="D'APRES ETAT RAP AU 30/11 RGLT DEPL"/>
    <n v="2002000"/>
    <m/>
    <n v="819488716"/>
  </r>
  <r>
    <x v="1"/>
    <x v="0"/>
    <x v="29"/>
    <x v="111"/>
    <s v="JOD"/>
    <s v="392"/>
    <s v="FRAIS TAXI"/>
    <n v="22000"/>
    <m/>
    <n v="819510716"/>
  </r>
  <r>
    <x v="1"/>
    <x v="0"/>
    <x v="29"/>
    <x v="111"/>
    <s v="JBS"/>
    <s v="395"/>
    <s v="D'APRES ETAT RAP AU 30/11 RGLT DEP."/>
    <n v="1528000"/>
    <m/>
    <n v="821038716"/>
  </r>
  <r>
    <x v="1"/>
    <x v="0"/>
    <x v="29"/>
    <x v="111"/>
    <s v="JBS"/>
    <s v="395"/>
    <s v="D'APRES ETAT RAP AU 30/11 RGLT DEP."/>
    <n v="56500"/>
    <m/>
    <n v="821095216"/>
  </r>
  <r>
    <x v="1"/>
    <x v="0"/>
    <x v="29"/>
    <x v="111"/>
    <s v="JCP"/>
    <s v="2368"/>
    <s v="FRAIS DE TAXI"/>
    <n v="1036"/>
    <m/>
    <n v="821096252"/>
  </r>
  <r>
    <x v="1"/>
    <x v="0"/>
    <x v="29"/>
    <x v="111"/>
    <s v="JCP"/>
    <s v="2369"/>
    <s v="FRAIS DE TAXI"/>
    <n v="500"/>
    <m/>
    <n v="821096752"/>
  </r>
  <r>
    <x v="1"/>
    <x v="0"/>
    <x v="29"/>
    <x v="111"/>
    <s v="JCP"/>
    <s v="2371"/>
    <s v="FRAIS DE TAXI"/>
    <n v="1000"/>
    <m/>
    <n v="821097752"/>
  </r>
  <r>
    <x v="1"/>
    <x v="0"/>
    <x v="29"/>
    <x v="112"/>
    <s v="JODSSG"/>
    <s v="52"/>
    <s v="FRAIS TRANSP AGTS LOCAUX SSG"/>
    <n v="418500"/>
    <m/>
    <n v="821516252"/>
  </r>
  <r>
    <x v="1"/>
    <x v="0"/>
    <x v="29"/>
    <x v="112"/>
    <s v="JODSSG"/>
    <s v="53"/>
    <s v="RGT TRANSP AGTS LOCAUX  SSG"/>
    <n v="350000"/>
    <m/>
    <n v="821866252"/>
  </r>
  <r>
    <x v="1"/>
    <x v="0"/>
    <x v="29"/>
    <x v="112"/>
    <s v="JODSSG"/>
    <s v="54"/>
    <s v="RGLT TRANSP DU 14-18/11 SSG"/>
    <n v="370000"/>
    <m/>
    <n v="822236252"/>
  </r>
  <r>
    <x v="1"/>
    <x v="0"/>
    <x v="29"/>
    <x v="112"/>
    <s v="JODSSG"/>
    <s v="55"/>
    <s v="TRANSP AGTS LOCAUX SSG"/>
    <n v="372500"/>
    <m/>
    <n v="822608752"/>
  </r>
  <r>
    <x v="1"/>
    <x v="0"/>
    <x v="29"/>
    <x v="112"/>
    <s v="JODSSG"/>
    <s v="56"/>
    <s v="FRAIS TRANSP AGTS LOCAUX SSG"/>
    <n v="384000"/>
    <m/>
    <n v="822992752"/>
  </r>
  <r>
    <x v="1"/>
    <x v="0"/>
    <x v="29"/>
    <x v="112"/>
    <s v="JCP"/>
    <s v="2375"/>
    <s v="FRAIS DE TAXI"/>
    <n v="2000"/>
    <m/>
    <n v="822994752"/>
  </r>
  <r>
    <x v="1"/>
    <x v="0"/>
    <x v="29"/>
    <x v="113"/>
    <s v="JCP"/>
    <s v="2380"/>
    <s v="FRAIS DE TAXI"/>
    <n v="1500"/>
    <m/>
    <n v="822996252"/>
  </r>
  <r>
    <x v="1"/>
    <x v="0"/>
    <x v="29"/>
    <x v="113"/>
    <s v="JCP"/>
    <s v="2381"/>
    <s v=" FRAIS RETARD VOLS"/>
    <n v="2000"/>
    <m/>
    <n v="822998252"/>
  </r>
  <r>
    <x v="1"/>
    <x v="0"/>
    <x v="29"/>
    <x v="113"/>
    <s v="JCP"/>
    <s v="2386"/>
    <s v="FRAIS DE TAXI"/>
    <n v="4312"/>
    <m/>
    <n v="823002564"/>
  </r>
  <r>
    <x v="1"/>
    <x v="0"/>
    <x v="29"/>
    <x v="115"/>
    <s v="JODSSG"/>
    <s v="57"/>
    <s v="RGLT TRANSP AGTS LOCAUX SSG"/>
    <n v="377500"/>
    <m/>
    <n v="823380064"/>
  </r>
  <r>
    <x v="1"/>
    <x v="0"/>
    <x v="29"/>
    <x v="201"/>
    <s v="JCP"/>
    <s v="2395"/>
    <s v="FRAIS DE TAXI"/>
    <n v="5700"/>
    <m/>
    <n v="823385764"/>
  </r>
  <r>
    <x v="1"/>
    <x v="0"/>
    <x v="29"/>
    <x v="201"/>
    <s v="JCP"/>
    <s v="2397"/>
    <s v="FRAIS DE TAXI"/>
    <n v="2000"/>
    <m/>
    <n v="823387764"/>
  </r>
  <r>
    <x v="1"/>
    <x v="0"/>
    <x v="29"/>
    <x v="235"/>
    <s v="JCP"/>
    <s v="2402"/>
    <s v="FRAIS DE TAXI"/>
    <n v="3000"/>
    <m/>
    <n v="823390764"/>
  </r>
  <r>
    <x v="1"/>
    <x v="0"/>
    <x v="29"/>
    <x v="202"/>
    <s v="JODSSG"/>
    <s v="58"/>
    <s v="RGLT TRANSP AGTS LOCAUX SSG"/>
    <n v="355000"/>
    <m/>
    <n v="823745764"/>
  </r>
  <r>
    <x v="1"/>
    <x v="0"/>
    <x v="29"/>
    <x v="202"/>
    <s v="JCP"/>
    <s v="2407"/>
    <s v="FRAIS DE TAXI"/>
    <n v="3035"/>
    <m/>
    <n v="823748799"/>
  </r>
  <r>
    <x v="1"/>
    <x v="0"/>
    <x v="29"/>
    <x v="202"/>
    <s v="JCP"/>
    <s v="2412"/>
    <s v="FRAIS DE TAXI"/>
    <n v="500"/>
    <m/>
    <n v="823749299"/>
  </r>
  <r>
    <x v="1"/>
    <x v="0"/>
    <x v="29"/>
    <x v="202"/>
    <s v="JCP"/>
    <s v="2413"/>
    <s v="FRAIS DE TAXI"/>
    <n v="2000"/>
    <m/>
    <n v="823751299"/>
  </r>
  <r>
    <x v="1"/>
    <x v="0"/>
    <x v="29"/>
    <x v="116"/>
    <s v="JCP"/>
    <s v="2415"/>
    <s v="SALAIRE DONALD"/>
    <n v="50000"/>
    <m/>
    <n v="823801299"/>
  </r>
  <r>
    <x v="1"/>
    <x v="0"/>
    <x v="29"/>
    <x v="116"/>
    <s v="JCP"/>
    <s v="2421"/>
    <s v="FRAIS DE TAXI"/>
    <n v="1000"/>
    <m/>
    <n v="823802299"/>
  </r>
  <r>
    <x v="1"/>
    <x v="0"/>
    <x v="29"/>
    <x v="116"/>
    <s v="JCP"/>
    <s v="2424"/>
    <s v="FRAIS DE TAXI"/>
    <n v="3000"/>
    <m/>
    <n v="823805299"/>
  </r>
  <r>
    <x v="1"/>
    <x v="0"/>
    <x v="29"/>
    <x v="117"/>
    <s v="JCP"/>
    <s v="2432"/>
    <s v="FRAIS DE TAXI"/>
    <n v="2000"/>
    <m/>
    <n v="823807299"/>
  </r>
  <r>
    <x v="1"/>
    <x v="0"/>
    <x v="29"/>
    <x v="117"/>
    <s v="JCP"/>
    <s v="2433"/>
    <s v=" FRAIS DE TAXI"/>
    <n v="500"/>
    <m/>
    <n v="823807799"/>
  </r>
  <r>
    <x v="1"/>
    <x v="0"/>
    <x v="29"/>
    <x v="307"/>
    <s v="JCP"/>
    <s v="2438"/>
    <s v="FRAIS DE TAXI"/>
    <n v="2000"/>
    <m/>
    <n v="823809799"/>
  </r>
  <r>
    <x v="1"/>
    <x v="0"/>
    <x v="29"/>
    <x v="118"/>
    <s v="JCP"/>
    <s v="2443"/>
    <s v="FRAIS DE TAXI"/>
    <n v="1000"/>
    <m/>
    <n v="823810799"/>
  </r>
  <r>
    <x v="1"/>
    <x v="0"/>
    <x v="29"/>
    <x v="118"/>
    <s v="JCP"/>
    <s v="2445"/>
    <s v="FRAIS DE TAXI"/>
    <n v="1809"/>
    <m/>
    <n v="823812608"/>
  </r>
  <r>
    <x v="1"/>
    <x v="0"/>
    <x v="29"/>
    <x v="119"/>
    <s v="JCP"/>
    <s v="2450"/>
    <s v="FRAIS DE TAXI"/>
    <n v="1500"/>
    <m/>
    <n v="823814108"/>
  </r>
  <r>
    <x v="1"/>
    <x v="0"/>
    <x v="29"/>
    <x v="119"/>
    <s v="JCP"/>
    <s v="2451"/>
    <s v=" FRAIS DE TAXI"/>
    <n v="1000"/>
    <m/>
    <n v="823815108"/>
  </r>
  <r>
    <x v="1"/>
    <x v="0"/>
    <x v="29"/>
    <x v="203"/>
    <s v="JODSSG"/>
    <s v="59"/>
    <s v="RGLT TRANSP AGTS LOCAUX SSG"/>
    <n v="347500"/>
    <m/>
    <n v="824162608"/>
  </r>
  <r>
    <x v="1"/>
    <x v="0"/>
    <x v="29"/>
    <x v="203"/>
    <s v="JCP"/>
    <s v="2452"/>
    <s v="  FRAIS DE TAXI"/>
    <n v="7000"/>
    <m/>
    <n v="824169608"/>
  </r>
  <r>
    <x v="1"/>
    <x v="0"/>
    <x v="29"/>
    <x v="203"/>
    <s v="JCP"/>
    <s v="2455"/>
    <s v="FRAIS RETARD VOLS"/>
    <n v="10000"/>
    <m/>
    <n v="824179608"/>
  </r>
  <r>
    <x v="1"/>
    <x v="0"/>
    <x v="29"/>
    <x v="203"/>
    <s v="JCP"/>
    <s v="2456"/>
    <s v="FRAIS DE TAXI"/>
    <n v="500"/>
    <m/>
    <n v="824180108"/>
  </r>
  <r>
    <x v="1"/>
    <x v="0"/>
    <x v="29"/>
    <x v="308"/>
    <s v="JCP"/>
    <s v="2459"/>
    <s v="FRAIS DE TAXI"/>
    <n v="1500"/>
    <m/>
    <n v="824181608"/>
  </r>
  <r>
    <x v="1"/>
    <x v="0"/>
    <x v="29"/>
    <x v="308"/>
    <s v="JCP"/>
    <s v="2461"/>
    <s v="FRAIS DE TAXI"/>
    <n v="17000"/>
    <m/>
    <n v="824198608"/>
  </r>
  <r>
    <x v="1"/>
    <x v="0"/>
    <x v="29"/>
    <x v="120"/>
    <s v="JCP"/>
    <s v="2467"/>
    <s v="FRAIS DE TAXI"/>
    <n v="500"/>
    <m/>
    <n v="824199108"/>
  </r>
  <r>
    <x v="1"/>
    <x v="0"/>
    <x v="29"/>
    <x v="120"/>
    <s v="JCP"/>
    <s v="2468"/>
    <s v=" FRAIS DE TAXI"/>
    <n v="1000"/>
    <m/>
    <n v="824200108"/>
  </r>
  <r>
    <x v="1"/>
    <x v="0"/>
    <x v="29"/>
    <x v="204"/>
    <s v="JCP"/>
    <s v="2479"/>
    <s v="FRAIS RETARD VOL"/>
    <n v="2000"/>
    <m/>
    <n v="824202108"/>
  </r>
  <r>
    <x v="1"/>
    <x v="0"/>
    <x v="29"/>
    <x v="204"/>
    <s v="JCP"/>
    <s v="2480"/>
    <s v="FRAIS DE TAXI"/>
    <n v="2050"/>
    <m/>
    <n v="824204158"/>
  </r>
  <r>
    <x v="1"/>
    <x v="0"/>
    <x v="29"/>
    <x v="204"/>
    <s v="JCP"/>
    <s v="2481"/>
    <s v=" FRAIS DE TAXI"/>
    <n v="1000"/>
    <m/>
    <n v="824205158"/>
  </r>
  <r>
    <x v="1"/>
    <x v="0"/>
    <x v="29"/>
    <x v="309"/>
    <s v="JCP"/>
    <s v="2487"/>
    <s v="FRAIS DE TAXI"/>
    <n v="2000"/>
    <m/>
    <n v="824207158"/>
  </r>
  <r>
    <x v="1"/>
    <x v="0"/>
    <x v="29"/>
    <x v="121"/>
    <s v="JCP"/>
    <s v="2489"/>
    <s v="FRAIS TAXI"/>
    <n v="1100"/>
    <m/>
    <n v="824208258"/>
  </r>
  <r>
    <x v="1"/>
    <x v="0"/>
    <x v="29"/>
    <x v="121"/>
    <s v="JCP"/>
    <s v="2491"/>
    <s v="FRAIS DE TAXI"/>
    <n v="1500"/>
    <m/>
    <n v="824209758"/>
  </r>
  <r>
    <x v="1"/>
    <x v="0"/>
    <x v="29"/>
    <x v="122"/>
    <s v="JCP"/>
    <s v="2497"/>
    <s v="FRAIS DE TAXI"/>
    <n v="4500"/>
    <m/>
    <n v="824214258"/>
  </r>
  <r>
    <x v="1"/>
    <x v="0"/>
    <x v="29"/>
    <x v="122"/>
    <s v="JCP"/>
    <s v="2502"/>
    <s v="FRAIS RETARD VOL"/>
    <n v="8000"/>
    <m/>
    <n v="824222258"/>
  </r>
  <r>
    <x v="1"/>
    <x v="0"/>
    <x v="29"/>
    <x v="123"/>
    <s v="JCP"/>
    <s v="2503"/>
    <s v="FRAIS DE TAXI"/>
    <n v="1000"/>
    <m/>
    <n v="824223258"/>
  </r>
  <r>
    <x v="1"/>
    <x v="0"/>
    <x v="29"/>
    <x v="123"/>
    <s v="JCP"/>
    <s v="2504"/>
    <s v="FRAIS DE TAXI"/>
    <n v="541"/>
    <m/>
    <n v="824223799"/>
  </r>
  <r>
    <x v="1"/>
    <x v="0"/>
    <x v="29"/>
    <x v="123"/>
    <s v="JCP"/>
    <s v="2507"/>
    <s v="FRAIS DE TAXI"/>
    <n v="3000"/>
    <m/>
    <n v="824226799"/>
  </r>
  <r>
    <x v="1"/>
    <x v="0"/>
    <x v="29"/>
    <x v="123"/>
    <s v="JCP"/>
    <s v="2509"/>
    <s v="FRAIS DE TAXI"/>
    <n v="2000"/>
    <m/>
    <n v="824228799"/>
  </r>
  <r>
    <x v="1"/>
    <x v="0"/>
    <x v="29"/>
    <x v="124"/>
    <s v="JODSSG"/>
    <s v="104"/>
    <s v="TRANSPORT AGENTS LOCAUX"/>
    <n v="375000"/>
    <m/>
    <n v="824603799"/>
  </r>
  <r>
    <x v="1"/>
    <x v="0"/>
    <x v="29"/>
    <x v="124"/>
    <s v="JODSSG"/>
    <s v="104"/>
    <s v="TRANSPORT AGENTS LOCAUX"/>
    <n v="375000"/>
    <m/>
    <n v="824978799"/>
  </r>
  <r>
    <x v="1"/>
    <x v="0"/>
    <x v="29"/>
    <x v="124"/>
    <s v="JCP"/>
    <s v="2510"/>
    <s v="FRAIS RETARD VOL"/>
    <n v="10000"/>
    <m/>
    <n v="824988799"/>
  </r>
  <r>
    <x v="1"/>
    <x v="0"/>
    <x v="29"/>
    <x v="124"/>
    <s v="JCP"/>
    <s v="2511"/>
    <s v=" FRAIS RETARD VOL"/>
    <n v="2000"/>
    <m/>
    <n v="824990799"/>
  </r>
  <r>
    <x v="1"/>
    <x v="0"/>
    <x v="29"/>
    <x v="124"/>
    <s v="JCP"/>
    <s v="2512"/>
    <s v="  FRAIS RETARD VOL"/>
    <n v="2000"/>
    <m/>
    <n v="824992799"/>
  </r>
  <r>
    <x v="1"/>
    <x v="0"/>
    <x v="29"/>
    <x v="124"/>
    <s v="JCP"/>
    <s v="2513"/>
    <s v="FRAIS RETARD VOL"/>
    <n v="4000"/>
    <m/>
    <n v="824996799"/>
  </r>
  <r>
    <x v="1"/>
    <x v="0"/>
    <x v="29"/>
    <x v="124"/>
    <s v="JCP"/>
    <s v="2514"/>
    <s v=" FRAIS RETARD VOL"/>
    <n v="4000"/>
    <m/>
    <n v="825000799"/>
  </r>
  <r>
    <x v="1"/>
    <x v="0"/>
    <x v="29"/>
    <x v="124"/>
    <s v="JCP"/>
    <s v="2515"/>
    <s v="FRAIS RETARD VOL"/>
    <n v="2000"/>
    <m/>
    <n v="825002799"/>
  </r>
  <r>
    <x v="1"/>
    <x v="0"/>
    <x v="29"/>
    <x v="124"/>
    <s v="JCP"/>
    <s v="2516"/>
    <s v=" FRAIS RETARD VOL"/>
    <n v="10000"/>
    <m/>
    <n v="825012799"/>
  </r>
  <r>
    <x v="1"/>
    <x v="0"/>
    <x v="29"/>
    <x v="124"/>
    <s v="JCP"/>
    <s v="2517"/>
    <s v="  FRAIS RETARD VOL"/>
    <n v="2000"/>
    <m/>
    <n v="825014799"/>
  </r>
  <r>
    <x v="1"/>
    <x v="0"/>
    <x v="29"/>
    <x v="124"/>
    <s v="JCP"/>
    <s v="2519"/>
    <s v="FRAIS DE TAXI"/>
    <n v="2750"/>
    <m/>
    <n v="825017549"/>
  </r>
  <r>
    <x v="1"/>
    <x v="0"/>
    <x v="29"/>
    <x v="124"/>
    <s v="JCP"/>
    <s v="2520"/>
    <s v=" FRAIS DE TAXI"/>
    <n v="500"/>
    <m/>
    <n v="825018049"/>
  </r>
  <r>
    <x v="1"/>
    <x v="0"/>
    <x v="29"/>
    <x v="205"/>
    <s v="JCP"/>
    <s v="2526"/>
    <s v="FRAIS DE TAXI"/>
    <n v="500"/>
    <m/>
    <n v="825018549"/>
  </r>
  <r>
    <x v="1"/>
    <x v="0"/>
    <x v="29"/>
    <x v="205"/>
    <s v="JCP"/>
    <s v="2528"/>
    <s v="FRAIS DE TAXI"/>
    <n v="2500"/>
    <m/>
    <n v="825021049"/>
  </r>
  <r>
    <x v="1"/>
    <x v="0"/>
    <x v="29"/>
    <x v="205"/>
    <s v="JCP"/>
    <s v="2529"/>
    <s v="SALAIRE DONALD DEC"/>
    <n v="50000"/>
    <m/>
    <n v="825071049"/>
  </r>
  <r>
    <x v="1"/>
    <x v="0"/>
    <x v="29"/>
    <x v="205"/>
    <s v="JCP"/>
    <s v="2530"/>
    <s v="FRAIS RETARD VOL"/>
    <n v="4000"/>
    <m/>
    <n v="825075049"/>
  </r>
  <r>
    <x v="1"/>
    <x v="0"/>
    <x v="29"/>
    <x v="205"/>
    <s v="JCP"/>
    <s v="2531"/>
    <s v="FRAIS RETARD VOLS"/>
    <n v="10000"/>
    <m/>
    <n v="825085049"/>
  </r>
  <r>
    <x v="1"/>
    <x v="0"/>
    <x v="29"/>
    <x v="205"/>
    <s v="JCP"/>
    <s v="2532"/>
    <s v="FRAIS DE TAXI"/>
    <n v="2500"/>
    <m/>
    <n v="825087549"/>
  </r>
  <r>
    <x v="1"/>
    <x v="0"/>
    <x v="29"/>
    <x v="206"/>
    <s v="JCP"/>
    <s v="2534"/>
    <s v="FRAIS RETARD VOL"/>
    <n v="2000"/>
    <m/>
    <n v="825089549"/>
  </r>
  <r>
    <x v="1"/>
    <x v="0"/>
    <x v="29"/>
    <x v="206"/>
    <s v="JCP"/>
    <s v="2535"/>
    <s v="FRAIS RETARD VOL"/>
    <n v="8000"/>
    <m/>
    <n v="825097549"/>
  </r>
  <r>
    <x v="1"/>
    <x v="0"/>
    <x v="29"/>
    <x v="206"/>
    <s v="JCP"/>
    <s v="2537"/>
    <s v="FRAIS RETARD VOL"/>
    <n v="6000"/>
    <m/>
    <n v="825103549"/>
  </r>
  <r>
    <x v="1"/>
    <x v="0"/>
    <x v="29"/>
    <x v="206"/>
    <s v="JCP"/>
    <s v="2538"/>
    <s v="FRAIS RETARD VO"/>
    <n v="6000"/>
    <m/>
    <n v="825109549"/>
  </r>
  <r>
    <x v="1"/>
    <x v="0"/>
    <x v="29"/>
    <x v="206"/>
    <s v="JCP"/>
    <s v="2540"/>
    <s v="FRAIS RETARD VOL"/>
    <n v="22000"/>
    <m/>
    <n v="825131549"/>
  </r>
  <r>
    <x v="1"/>
    <x v="0"/>
    <x v="29"/>
    <x v="206"/>
    <s v="JCP"/>
    <s v="2541"/>
    <s v="FRAIS RETARD VOL"/>
    <n v="2000"/>
    <m/>
    <n v="825133549"/>
  </r>
  <r>
    <x v="1"/>
    <x v="0"/>
    <x v="29"/>
    <x v="206"/>
    <s v="JCP"/>
    <s v="2542"/>
    <s v=" FRAIS RETARD VOL"/>
    <n v="2000"/>
    <m/>
    <n v="825135549"/>
  </r>
  <r>
    <x v="1"/>
    <x v="0"/>
    <x v="29"/>
    <x v="206"/>
    <s v="JCP"/>
    <s v="2544"/>
    <s v="FRAIS RETARD VOL"/>
    <n v="6000"/>
    <m/>
    <n v="825141549"/>
  </r>
  <r>
    <x v="1"/>
    <x v="0"/>
    <x v="29"/>
    <x v="206"/>
    <s v="JCP"/>
    <s v="2547"/>
    <s v="FRAIS DE TAXI"/>
    <n v="2000"/>
    <m/>
    <n v="825143549"/>
  </r>
  <r>
    <x v="1"/>
    <x v="0"/>
    <x v="29"/>
    <x v="206"/>
    <s v="JCP"/>
    <s v="2549"/>
    <s v="FRAIS RETARD VOL"/>
    <n v="8000"/>
    <m/>
    <n v="825151549"/>
  </r>
  <r>
    <x v="1"/>
    <x v="0"/>
    <x v="29"/>
    <x v="206"/>
    <s v="JCP"/>
    <s v="2550"/>
    <s v="FRAIS RETARD VOL"/>
    <n v="4000"/>
    <m/>
    <n v="825155549"/>
  </r>
  <r>
    <x v="1"/>
    <x v="0"/>
    <x v="29"/>
    <x v="206"/>
    <s v="JCP"/>
    <s v="2553"/>
    <s v="FRAIS DE TAXI"/>
    <n v="1500"/>
    <m/>
    <n v="825157049"/>
  </r>
  <r>
    <x v="1"/>
    <x v="0"/>
    <x v="29"/>
    <x v="125"/>
    <s v="JCP"/>
    <s v="2558"/>
    <s v="FRAIS DE TAXI"/>
    <n v="638"/>
    <m/>
    <n v="825157687"/>
  </r>
  <r>
    <x v="1"/>
    <x v="0"/>
    <x v="29"/>
    <x v="125"/>
    <s v="JCP"/>
    <s v="2559"/>
    <s v="FRAIS RETARD VOL"/>
    <n v="10000"/>
    <m/>
    <n v="825167687"/>
  </r>
  <r>
    <x v="1"/>
    <x v="0"/>
    <x v="29"/>
    <x v="125"/>
    <s v="JCP"/>
    <s v="2560"/>
    <s v="FRAIS RETARD VOL"/>
    <n v="10000"/>
    <m/>
    <n v="825177687"/>
  </r>
  <r>
    <x v="1"/>
    <x v="0"/>
    <x v="29"/>
    <x v="125"/>
    <s v="JCP"/>
    <s v="2561"/>
    <s v=" FRAIS RETARD VOL"/>
    <n v="16000"/>
    <m/>
    <n v="825193687"/>
  </r>
  <r>
    <x v="1"/>
    <x v="0"/>
    <x v="29"/>
    <x v="125"/>
    <s v="JCP"/>
    <s v="2562"/>
    <s v=" FRAIS RETARD VOL"/>
    <n v="2000"/>
    <m/>
    <n v="825195687"/>
  </r>
  <r>
    <x v="1"/>
    <x v="0"/>
    <x v="29"/>
    <x v="125"/>
    <s v="JCP"/>
    <s v="2563"/>
    <s v=" FRAIS RETARD VOL"/>
    <n v="10000"/>
    <m/>
    <n v="825205687"/>
  </r>
  <r>
    <x v="1"/>
    <x v="0"/>
    <x v="29"/>
    <x v="125"/>
    <s v="JCP"/>
    <s v="2566"/>
    <s v="FRAIS DE TAXI"/>
    <n v="2000"/>
    <m/>
    <n v="825207687"/>
  </r>
  <r>
    <x v="1"/>
    <x v="0"/>
    <x v="29"/>
    <x v="126"/>
    <s v="JBU"/>
    <s v="33"/>
    <s v="D'APRES ETAT RAP AU 31/12 RGLT DEPL"/>
    <n v="1250000"/>
    <m/>
    <n v="826457687"/>
  </r>
  <r>
    <x v="1"/>
    <x v="0"/>
    <x v="29"/>
    <x v="126"/>
    <s v="JBU"/>
    <s v="33"/>
    <s v="D'APRES ETAT RAP AU 31/12 RGLT DEPL"/>
    <n v="1240000"/>
    <m/>
    <n v="827697687"/>
  </r>
  <r>
    <x v="1"/>
    <x v="0"/>
    <x v="29"/>
    <x v="126"/>
    <s v="JBF"/>
    <s v="38"/>
    <s v="D'APRES ETAT RAP AU 31/12 RGLT DEPL"/>
    <n v="1995500"/>
    <m/>
    <n v="829693187"/>
  </r>
  <r>
    <x v="1"/>
    <x v="0"/>
    <x v="29"/>
    <x v="126"/>
    <s v="JBF"/>
    <s v="38"/>
    <s v="D'APRES ETAT RAP AU 31/12 RGLT DEPL"/>
    <n v="1972167"/>
    <m/>
    <n v="831665354"/>
  </r>
  <r>
    <x v="1"/>
    <x v="0"/>
    <x v="29"/>
    <x v="126"/>
    <s v="JBF"/>
    <s v="38"/>
    <s v="D'APRES ETAT RAP AU 31/12  FRID"/>
    <n v="46627"/>
    <m/>
    <n v="831711981"/>
  </r>
  <r>
    <x v="1"/>
    <x v="0"/>
    <x v="29"/>
    <x v="126"/>
    <s v="JBF"/>
    <s v="38"/>
    <s v="D'APRES ETAT RAP AU 31/12 RGLT DEPL"/>
    <n v="56500"/>
    <m/>
    <n v="831768481"/>
  </r>
  <r>
    <x v="1"/>
    <x v="0"/>
    <x v="29"/>
    <x v="126"/>
    <s v="JBF"/>
    <s v="38"/>
    <s v="D'APRES ETAT RAP AU 31/12 RGLT DEPL"/>
    <n v="56500"/>
    <m/>
    <n v="831824981"/>
  </r>
  <r>
    <x v="1"/>
    <x v="0"/>
    <x v="29"/>
    <x v="126"/>
    <s v="JBS"/>
    <s v="424"/>
    <s v="D'APRES ETAT RAP AU 31/12 RGLT DEPL"/>
    <n v="1563000"/>
    <m/>
    <n v="833387981"/>
  </r>
  <r>
    <x v="1"/>
    <x v="0"/>
    <x v="29"/>
    <x v="126"/>
    <s v="JBS"/>
    <s v="424"/>
    <s v="D'APRES ETAT RAP AU 31/12 RGLT DEPL"/>
    <n v="1563000"/>
    <m/>
    <n v="834950981"/>
  </r>
  <r>
    <x v="1"/>
    <x v="0"/>
    <x v="29"/>
    <x v="126"/>
    <s v="JBS"/>
    <s v="424"/>
    <s v="D'APRES ETAT RAP AU 31/12 RGLT DEPL"/>
    <n v="56500"/>
    <m/>
    <n v="835007481"/>
  </r>
  <r>
    <x v="1"/>
    <x v="0"/>
    <x v="29"/>
    <x v="126"/>
    <s v="JBS"/>
    <s v="424"/>
    <s v="D'APRES ETAT RAP AU 31/12 RGLT DEPL"/>
    <n v="56500"/>
    <m/>
    <n v="835063981"/>
  </r>
  <r>
    <x v="1"/>
    <x v="0"/>
    <x v="29"/>
    <x v="126"/>
    <s v="JOD"/>
    <s v="425"/>
    <s v="FRAIS TAXI"/>
    <n v="7000"/>
    <m/>
    <n v="835070981"/>
  </r>
  <r>
    <x v="1"/>
    <x v="0"/>
    <x v="29"/>
    <x v="126"/>
    <s v="JOD"/>
    <s v="425"/>
    <s v="FRAIS TAXI"/>
    <n v="7000"/>
    <m/>
    <n v="835077981"/>
  </r>
  <r>
    <x v="1"/>
    <x v="0"/>
    <x v="29"/>
    <x v="126"/>
    <s v="JOD"/>
    <s v="425"/>
    <s v="FRAIS TAXI"/>
    <n v="14000"/>
    <m/>
    <n v="835091981"/>
  </r>
  <r>
    <x v="1"/>
    <x v="0"/>
    <x v="29"/>
    <x v="126"/>
    <s v="JOD"/>
    <s v="425"/>
    <s v="FRAIS TAXI"/>
    <n v="14000"/>
    <m/>
    <n v="835105981"/>
  </r>
  <r>
    <x v="1"/>
    <x v="0"/>
    <x v="29"/>
    <x v="126"/>
    <s v="JOD"/>
    <s v="425"/>
    <s v="FRAIS TAXI"/>
    <n v="7000"/>
    <m/>
    <n v="835112981"/>
  </r>
  <r>
    <x v="1"/>
    <x v="0"/>
    <x v="29"/>
    <x v="126"/>
    <s v="JOD"/>
    <s v="425"/>
    <s v="FRAIS TAXI"/>
    <n v="5000"/>
    <m/>
    <n v="835117981"/>
  </r>
  <r>
    <x v="1"/>
    <x v="0"/>
    <x v="29"/>
    <x v="126"/>
    <s v="JOD"/>
    <s v="425"/>
    <s v="FRAIS TAXI"/>
    <n v="5000"/>
    <m/>
    <n v="835122981"/>
  </r>
  <r>
    <x v="1"/>
    <x v="0"/>
    <x v="29"/>
    <x v="126"/>
    <s v="JOD"/>
    <s v="425"/>
    <s v="FRAIS TAXI"/>
    <n v="45000"/>
    <m/>
    <n v="835167981"/>
  </r>
  <r>
    <x v="1"/>
    <x v="0"/>
    <x v="29"/>
    <x v="126"/>
    <s v="JOD"/>
    <s v="425"/>
    <s v="FRAIS TAXI"/>
    <n v="12000"/>
    <m/>
    <n v="835179981"/>
  </r>
  <r>
    <x v="1"/>
    <x v="0"/>
    <x v="29"/>
    <x v="126"/>
    <s v="JOD"/>
    <s v="438"/>
    <s v="FRAIS TAXI"/>
    <n v="50000"/>
    <m/>
    <n v="835229981"/>
  </r>
  <r>
    <x v="1"/>
    <x v="0"/>
    <x v="29"/>
    <x v="126"/>
    <s v="JOD"/>
    <s v="439"/>
    <s v="FRAIS TAXI"/>
    <n v="7000"/>
    <m/>
    <n v="835236981"/>
  </r>
  <r>
    <x v="1"/>
    <x v="0"/>
    <x v="29"/>
    <x v="126"/>
    <s v="JCP"/>
    <s v="2569"/>
    <s v="FRAIS DE TAXI"/>
    <n v="2000"/>
    <m/>
    <n v="835238981"/>
  </r>
  <r>
    <x v="1"/>
    <x v="0"/>
    <x v="29"/>
    <x v="126"/>
    <s v="JCP"/>
    <s v="2572"/>
    <s v="FRAIS RETARD VOLS"/>
    <n v="2000"/>
    <m/>
    <n v="835240981"/>
  </r>
  <r>
    <x v="1"/>
    <x v="0"/>
    <x v="29"/>
    <x v="126"/>
    <s v="JCP"/>
    <s v="2574"/>
    <s v="FRAIS RETARD VOL"/>
    <n v="10000"/>
    <m/>
    <n v="835250981"/>
  </r>
  <r>
    <x v="1"/>
    <x v="0"/>
    <x v="29"/>
    <x v="126"/>
    <s v="JCP"/>
    <s v="2575"/>
    <s v="FRAIS RETARD VOLS"/>
    <n v="4000"/>
    <m/>
    <n v="835254981"/>
  </r>
  <r>
    <x v="1"/>
    <x v="0"/>
    <x v="29"/>
    <x v="126"/>
    <s v="JCP"/>
    <s v="2576"/>
    <s v=" FRAIS RETARD VOLS"/>
    <n v="12000"/>
    <m/>
    <n v="835266981"/>
  </r>
  <r>
    <x v="1"/>
    <x v="0"/>
    <x v="29"/>
    <x v="126"/>
    <s v="JCP"/>
    <s v="2577"/>
    <s v="FRAIS RETARD VOLS"/>
    <n v="6000"/>
    <m/>
    <n v="835272981"/>
  </r>
  <r>
    <x v="1"/>
    <x v="0"/>
    <x v="29"/>
    <x v="126"/>
    <s v="JCP"/>
    <s v="2578"/>
    <s v="FRAIS RETARD VOLS"/>
    <n v="2000"/>
    <m/>
    <n v="835274981"/>
  </r>
  <r>
    <x v="1"/>
    <x v="0"/>
    <x v="29"/>
    <x v="126"/>
    <s v="JCP"/>
    <s v="2579"/>
    <s v="FRAIS RETARD VOLS"/>
    <n v="6000"/>
    <m/>
    <n v="835280981"/>
  </r>
  <r>
    <x v="1"/>
    <x v="0"/>
    <x v="29"/>
    <x v="126"/>
    <s v="JCP"/>
    <s v="2580"/>
    <s v=" FRAIS RETARD VOLS"/>
    <n v="8000"/>
    <m/>
    <n v="835288981"/>
  </r>
  <r>
    <x v="1"/>
    <x v="0"/>
    <x v="29"/>
    <x v="126"/>
    <s v="JCP"/>
    <s v="2581"/>
    <s v=" FRAIS RETARD VOLS"/>
    <n v="6000"/>
    <m/>
    <n v="835294981"/>
  </r>
  <r>
    <x v="1"/>
    <x v="0"/>
    <x v="29"/>
    <x v="126"/>
    <s v="JCP"/>
    <s v="2582"/>
    <s v="  FRAIS RETARD VOLS"/>
    <n v="2000"/>
    <m/>
    <n v="835296981"/>
  </r>
  <r>
    <x v="1"/>
    <x v="0"/>
    <x v="29"/>
    <x v="126"/>
    <s v="JCP"/>
    <s v="2583"/>
    <s v="  FRAIS RETARD VOLS"/>
    <n v="2000"/>
    <m/>
    <n v="835298981"/>
  </r>
  <r>
    <x v="1"/>
    <x v="0"/>
    <x v="29"/>
    <x v="126"/>
    <s v="JCP"/>
    <s v="2584"/>
    <s v="  FRAIS RETARD VOLS"/>
    <n v="6000"/>
    <m/>
    <n v="835304981"/>
  </r>
  <r>
    <x v="1"/>
    <x v="0"/>
    <x v="29"/>
    <x v="126"/>
    <s v="JCP"/>
    <s v="2585"/>
    <s v=" FRAIS RETARD VOLS"/>
    <n v="4000"/>
    <m/>
    <n v="835308981"/>
  </r>
  <r>
    <x v="1"/>
    <x v="0"/>
    <x v="29"/>
    <x v="126"/>
    <s v="JCP"/>
    <s v="2586"/>
    <s v="FRAIS RETARD VOLS"/>
    <n v="2000"/>
    <m/>
    <n v="835310981"/>
  </r>
  <r>
    <x v="1"/>
    <x v="0"/>
    <x v="29"/>
    <x v="126"/>
    <s v="JCP"/>
    <s v="2587"/>
    <s v="FRAIS RETARD VOLS"/>
    <n v="4000"/>
    <m/>
    <n v="835314981"/>
  </r>
  <r>
    <x v="1"/>
    <x v="0"/>
    <x v="29"/>
    <x v="126"/>
    <s v="JCP"/>
    <s v="2588"/>
    <s v=" FRAIS RETARD VOLS"/>
    <n v="4000"/>
    <m/>
    <n v="835318981"/>
  </r>
  <r>
    <x v="1"/>
    <x v="0"/>
    <x v="29"/>
    <x v="126"/>
    <s v="JCP"/>
    <s v="2589"/>
    <s v="FRAIS RETARD VOLS"/>
    <n v="4000"/>
    <m/>
    <n v="835322981"/>
  </r>
  <r>
    <x v="1"/>
    <x v="0"/>
    <x v="29"/>
    <x v="126"/>
    <s v="JCP"/>
    <s v="2590"/>
    <s v=" FRAIS RETARD VOLS"/>
    <n v="2000"/>
    <m/>
    <n v="835324981"/>
  </r>
  <r>
    <x v="1"/>
    <x v="0"/>
    <x v="29"/>
    <x v="126"/>
    <s v="JCP"/>
    <s v="2591"/>
    <s v="FRAIS RETARD VOLS"/>
    <n v="2000"/>
    <m/>
    <n v="835326981"/>
  </r>
  <r>
    <x v="1"/>
    <x v="0"/>
    <x v="29"/>
    <x v="126"/>
    <s v="JCP"/>
    <s v="2592"/>
    <s v=" FRAIS RETARD VOLS"/>
    <n v="2000"/>
    <m/>
    <n v="835328981"/>
  </r>
  <r>
    <x v="1"/>
    <x v="0"/>
    <x v="29"/>
    <x v="126"/>
    <s v="JCP"/>
    <s v="2593"/>
    <s v=" FRAIS RETARD VOLS"/>
    <n v="4000"/>
    <m/>
    <n v="835332981"/>
  </r>
  <r>
    <x v="1"/>
    <x v="0"/>
    <x v="29"/>
    <x v="126"/>
    <s v="JCP"/>
    <s v="2594"/>
    <s v="  FRAIS RETARD VOLS"/>
    <n v="4000"/>
    <m/>
    <n v="835336981"/>
  </r>
  <r>
    <x v="1"/>
    <x v="0"/>
    <x v="29"/>
    <x v="126"/>
    <s v="JCP"/>
    <s v="2597"/>
    <s v="FRAIS RETARD VOLS"/>
    <n v="4000"/>
    <m/>
    <n v="835340981"/>
  </r>
  <r>
    <x v="1"/>
    <x v="0"/>
    <x v="29"/>
    <x v="126"/>
    <s v="JCP"/>
    <s v="2610"/>
    <s v="FRAIS RETARD VOL VK"/>
    <n v="2000"/>
    <m/>
    <n v="835342981"/>
  </r>
  <r>
    <x v="1"/>
    <x v="0"/>
    <x v="29"/>
    <x v="126"/>
    <s v="JCP"/>
    <s v="2611"/>
    <s v=" FRAIS RETARD VOL VK"/>
    <n v="2000"/>
    <m/>
    <n v="835344981"/>
  </r>
  <r>
    <x v="1"/>
    <x v="0"/>
    <x v="29"/>
    <x v="126"/>
    <s v="JCP"/>
    <s v="2612"/>
    <s v="  FRAIS RETARD VOL VK"/>
    <n v="2000"/>
    <m/>
    <n v="835346981"/>
  </r>
  <r>
    <x v="1"/>
    <x v="0"/>
    <x v="29"/>
    <x v="126"/>
    <s v="JCP"/>
    <s v="2613"/>
    <s v=" FRAIS RETARD VOL VK"/>
    <n v="4000"/>
    <m/>
    <n v="835350981"/>
  </r>
  <r>
    <x v="1"/>
    <x v="0"/>
    <x v="29"/>
    <x v="126"/>
    <s v="JCP"/>
    <s v="2618"/>
    <s v="FRAIS RETARD VOL"/>
    <n v="4000"/>
    <m/>
    <n v="835354981"/>
  </r>
  <r>
    <x v="1"/>
    <x v="0"/>
    <x v="29"/>
    <x v="126"/>
    <s v="JCP"/>
    <s v="2619"/>
    <s v=" FRAIS RETARD VOL"/>
    <n v="10000"/>
    <m/>
    <n v="835364981"/>
  </r>
  <r>
    <x v="1"/>
    <x v="0"/>
    <x v="29"/>
    <x v="126"/>
    <s v="JCP"/>
    <s v="2620"/>
    <s v=" FRAIS RETARD VOL"/>
    <n v="2000"/>
    <m/>
    <n v="835366981"/>
  </r>
  <r>
    <x v="1"/>
    <x v="0"/>
    <x v="29"/>
    <x v="126"/>
    <s v="JCP"/>
    <s v="2621"/>
    <s v="FRAIS RETARD VOL"/>
    <n v="4000"/>
    <m/>
    <n v="835370981"/>
  </r>
  <r>
    <x v="1"/>
    <x v="0"/>
    <x v="29"/>
    <x v="126"/>
    <s v="JCP"/>
    <s v="2622"/>
    <s v="FRAIS RETARD VOL VK"/>
    <n v="8000"/>
    <m/>
    <n v="835378981"/>
  </r>
  <r>
    <x v="1"/>
    <x v="0"/>
    <x v="29"/>
    <x v="126"/>
    <s v="JCP"/>
    <s v="2623"/>
    <s v=" FRAIS RETARD VOL VK"/>
    <n v="2000"/>
    <m/>
    <n v="835380981"/>
  </r>
  <r>
    <x v="1"/>
    <x v="0"/>
    <x v="29"/>
    <x v="126"/>
    <s v="JCP"/>
    <s v="2624"/>
    <s v=" FRAIS RETARD VOL VK"/>
    <n v="4000"/>
    <m/>
    <n v="835384981"/>
  </r>
  <r>
    <x v="1"/>
    <x v="0"/>
    <x v="29"/>
    <x v="126"/>
    <s v="JCP"/>
    <s v="2625"/>
    <s v=" FRAIS RETARD VOL "/>
    <n v="4000"/>
    <m/>
    <n v="835388981"/>
  </r>
  <r>
    <x v="1"/>
    <x v="0"/>
    <x v="29"/>
    <x v="126"/>
    <s v="JCP"/>
    <s v="2626"/>
    <s v=" FRAIS RETARD VOL "/>
    <n v="4000"/>
    <m/>
    <n v="835392981"/>
  </r>
  <r>
    <x v="1"/>
    <x v="0"/>
    <x v="29"/>
    <x v="126"/>
    <s v="JCP"/>
    <s v="2627"/>
    <s v=" FRAIS RETARD VOL "/>
    <n v="2000"/>
    <m/>
    <n v="835394981"/>
  </r>
  <r>
    <x v="1"/>
    <x v="0"/>
    <x v="29"/>
    <x v="126"/>
    <s v="JCP"/>
    <s v="2628"/>
    <s v=" FRAIS RETARD VOL KQ"/>
    <n v="4000"/>
    <m/>
    <n v="835398981"/>
  </r>
  <r>
    <x v="1"/>
    <x v="0"/>
    <x v="29"/>
    <x v="126"/>
    <s v="JCP"/>
    <s v="2629"/>
    <s v="FRAIS RETARD VOL VK"/>
    <n v="2000"/>
    <m/>
    <n v="835400981"/>
  </r>
  <r>
    <x v="1"/>
    <x v="0"/>
    <x v="29"/>
    <x v="126"/>
    <s v="JCP"/>
    <s v="2630"/>
    <s v=" FRAIS RETARD VOL "/>
    <n v="6000"/>
    <m/>
    <n v="835406981"/>
  </r>
  <r>
    <x v="1"/>
    <x v="0"/>
    <x v="29"/>
    <x v="126"/>
    <s v="JCP"/>
    <s v="2631"/>
    <s v=" FRAIS RETARD VOL "/>
    <n v="2000"/>
    <m/>
    <n v="835408981"/>
  </r>
  <r>
    <x v="1"/>
    <x v="0"/>
    <x v="29"/>
    <x v="126"/>
    <s v="JCP"/>
    <s v="2632"/>
    <s v="FRAIS RETARD VOL "/>
    <n v="2000"/>
    <m/>
    <n v="835410981"/>
  </r>
  <r>
    <x v="1"/>
    <x v="0"/>
    <x v="29"/>
    <x v="126"/>
    <s v="JCP"/>
    <s v="2633"/>
    <s v=" FRAIS RETARD VOL "/>
    <n v="2000"/>
    <m/>
    <n v="835412981"/>
  </r>
  <r>
    <x v="1"/>
    <x v="0"/>
    <x v="29"/>
    <x v="126"/>
    <s v="JCP"/>
    <s v="2634"/>
    <s v=" FRAIS RETARD VOL "/>
    <n v="4000"/>
    <m/>
    <n v="835416981"/>
  </r>
  <r>
    <x v="1"/>
    <x v="0"/>
    <x v="29"/>
    <x v="126"/>
    <s v="JCP"/>
    <s v="2635"/>
    <s v=" FRAIS RETARD VOL "/>
    <n v="2000"/>
    <m/>
    <n v="835418981"/>
  </r>
  <r>
    <x v="1"/>
    <x v="0"/>
    <x v="29"/>
    <x v="126"/>
    <s v="JCP"/>
    <s v="2636"/>
    <s v=" FRAIS RETARD VOL "/>
    <n v="2000"/>
    <m/>
    <n v="835420981"/>
  </r>
  <r>
    <x v="1"/>
    <x v="0"/>
    <x v="29"/>
    <x v="126"/>
    <s v="JCP"/>
    <s v="2637"/>
    <s v="FRAIS RETARD VOLS ET"/>
    <n v="2000"/>
    <m/>
    <n v="835422981"/>
  </r>
  <r>
    <x v="1"/>
    <x v="0"/>
    <x v="29"/>
    <x v="126"/>
    <s v="JCP"/>
    <s v="2638"/>
    <s v="FRAIS RETARD VOL VK"/>
    <n v="2000"/>
    <m/>
    <n v="835424981"/>
  </r>
  <r>
    <x v="1"/>
    <x v="0"/>
    <x v="29"/>
    <x v="126"/>
    <s v="JCP"/>
    <s v="2639"/>
    <s v="FRAIS RETARD VOL VK"/>
    <n v="2000"/>
    <m/>
    <n v="835426981"/>
  </r>
  <r>
    <x v="1"/>
    <x v="0"/>
    <x v="29"/>
    <x v="126"/>
    <s v="JCP"/>
    <s v="2640"/>
    <s v=" FRAIS RETARD VOL VK &amp;ET"/>
    <n v="4000"/>
    <m/>
    <n v="835430981"/>
  </r>
  <r>
    <x v="1"/>
    <x v="0"/>
    <x v="29"/>
    <x v="126"/>
    <s v="JCP"/>
    <s v="2641"/>
    <s v=" FRAIS RETARD VOL ET"/>
    <n v="2000"/>
    <m/>
    <n v="835432981"/>
  </r>
  <r>
    <x v="1"/>
    <x v="0"/>
    <x v="29"/>
    <x v="126"/>
    <s v="JCP"/>
    <s v="2642"/>
    <s v=" FRAIS RETARD VOL VK "/>
    <n v="4000"/>
    <m/>
    <n v="835436981"/>
  </r>
  <r>
    <x v="1"/>
    <x v="0"/>
    <x v="42"/>
    <x v="15"/>
    <s v="JCP"/>
    <s v="86"/>
    <s v="FRAIS DEPL NARCISSE PR ZRH"/>
    <n v="325775"/>
    <m/>
    <n v="835762756"/>
  </r>
  <r>
    <x v="1"/>
    <x v="0"/>
    <x v="42"/>
    <x v="129"/>
    <s v="JCP"/>
    <s v="88"/>
    <s v="FRAIS DEPL DAHERU PR ZRH"/>
    <n v="325775"/>
    <m/>
    <n v="836088531"/>
  </r>
  <r>
    <x v="1"/>
    <x v="0"/>
    <x v="42"/>
    <x v="133"/>
    <s v="JCP"/>
    <s v="220"/>
    <s v="FRAIS FORMAT° FKKD"/>
    <n v="624000"/>
    <m/>
    <n v="836712531"/>
  </r>
  <r>
    <x v="1"/>
    <x v="0"/>
    <x v="42"/>
    <x v="259"/>
    <s v="JCP"/>
    <s v="230"/>
    <s v="ACH SANDWICH"/>
    <n v="195000"/>
    <m/>
    <n v="836907531"/>
  </r>
  <r>
    <x v="1"/>
    <x v="0"/>
    <x v="42"/>
    <x v="260"/>
    <s v="JCP"/>
    <s v="245"/>
    <s v="FRAIS MISS° LUCIEN PR BZV"/>
    <n v="510000"/>
    <m/>
    <n v="837417531"/>
  </r>
  <r>
    <x v="1"/>
    <x v="0"/>
    <x v="42"/>
    <x v="261"/>
    <s v="JCP"/>
    <s v="246"/>
    <s v="FRAIS MISS° LUCIEN BZV"/>
    <n v="245000"/>
    <m/>
    <n v="837662531"/>
  </r>
  <r>
    <x v="1"/>
    <x v="0"/>
    <x v="42"/>
    <x v="261"/>
    <s v="JCP"/>
    <s v="247"/>
    <s v="FRAIS DEPL NARCISSE PR ZRH"/>
    <n v="367720"/>
    <m/>
    <n v="838030251"/>
  </r>
  <r>
    <x v="1"/>
    <x v="0"/>
    <x v="42"/>
    <x v="261"/>
    <s v="JCP"/>
    <s v="248"/>
    <s v="FRAIS DEPL DAHERU PR ZRH"/>
    <n v="367720"/>
    <m/>
    <n v="838397971"/>
  </r>
  <r>
    <x v="1"/>
    <x v="0"/>
    <x v="42"/>
    <x v="264"/>
    <s v="JCP"/>
    <s v="257"/>
    <s v="FRAIS MISS° LUCIEN BZV"/>
    <n v="162550"/>
    <m/>
    <n v="838560521"/>
  </r>
  <r>
    <x v="1"/>
    <x v="0"/>
    <x v="42"/>
    <x v="250"/>
    <s v="JCP"/>
    <s v="423"/>
    <s v="REGLT FACT APRES MIDI DE TRAINING"/>
    <n v="90000"/>
    <m/>
    <n v="838650521"/>
  </r>
  <r>
    <x v="1"/>
    <x v="0"/>
    <x v="42"/>
    <x v="30"/>
    <s v="JCP"/>
    <s v="425"/>
    <s v="REGLT APPERATIF APRES MIDI DE TRADI"/>
    <n v="20000"/>
    <m/>
    <n v="838670521"/>
  </r>
  <r>
    <x v="1"/>
    <x v="0"/>
    <x v="42"/>
    <x v="240"/>
    <s v="JCP"/>
    <s v="552"/>
    <s v="FRAIS/PAUSE CAFE FORMATION AVSEC"/>
    <n v="42000"/>
    <m/>
    <n v="838712521"/>
  </r>
  <r>
    <x v="1"/>
    <x v="0"/>
    <x v="42"/>
    <x v="137"/>
    <s v="JCP"/>
    <s v="559"/>
    <s v="RGLT PAUSE CAFE FORMATION AVSEC"/>
    <n v="32000"/>
    <m/>
    <n v="838744521"/>
  </r>
  <r>
    <x v="1"/>
    <x v="0"/>
    <x v="42"/>
    <x v="138"/>
    <s v="JCP"/>
    <s v="571"/>
    <s v="FRAIS/PAUSE CAFE FORMATION"/>
    <n v="42000"/>
    <m/>
    <n v="838786521"/>
  </r>
  <r>
    <x v="1"/>
    <x v="0"/>
    <x v="42"/>
    <x v="38"/>
    <s v="JODSSG"/>
    <s v="13"/>
    <s v="PAUSE CAFE REFRESHER SSG"/>
    <n v="40000"/>
    <m/>
    <n v="838826521"/>
  </r>
  <r>
    <x v="1"/>
    <x v="0"/>
    <x v="42"/>
    <x v="38"/>
    <s v="JCP"/>
    <s v="582"/>
    <s v="REGLT RAFRAICHISSEMENT FORMATION AV"/>
    <n v="40000"/>
    <m/>
    <n v="838866521"/>
  </r>
  <r>
    <x v="1"/>
    <x v="0"/>
    <x v="42"/>
    <x v="245"/>
    <s v="JCP"/>
    <s v="1060"/>
    <s v="FRAIS DEPLACEMENT GERARD"/>
    <n v="120000"/>
    <m/>
    <n v="838986521"/>
  </r>
  <r>
    <x v="1"/>
    <x v="0"/>
    <x v="42"/>
    <x v="271"/>
    <s v="JCP"/>
    <s v="2643"/>
    <s v="FRAIS MISSION JOSH ZURICH"/>
    <n v="500000"/>
    <m/>
    <n v="839486521"/>
  </r>
  <r>
    <x v="1"/>
    <x v="0"/>
    <x v="42"/>
    <x v="274"/>
    <s v="JCP"/>
    <s v="1119"/>
    <s v="AVANCE FORMATION LYNX"/>
    <n v="100000"/>
    <m/>
    <n v="839586521"/>
  </r>
  <r>
    <x v="1"/>
    <x v="0"/>
    <x v="42"/>
    <x v="274"/>
    <s v="JCP"/>
    <s v="1121"/>
    <s v="FRAIS MISSION ZURICH/DJAFNA"/>
    <n v="615750"/>
    <m/>
    <n v="840202271"/>
  </r>
  <r>
    <x v="1"/>
    <x v="0"/>
    <x v="42"/>
    <x v="153"/>
    <s v="JCP"/>
    <s v="1164"/>
    <s v="FRAIS DE MISSION DAHERU A ZURICH"/>
    <n v="522000"/>
    <m/>
    <n v="840724271"/>
  </r>
  <r>
    <x v="1"/>
    <x v="0"/>
    <x v="42"/>
    <x v="154"/>
    <s v="JCP"/>
    <s v="1185"/>
    <s v="FRAIS DE FORMATION MICHAEL"/>
    <n v="200000"/>
    <m/>
    <n v="840924271"/>
  </r>
  <r>
    <x v="1"/>
    <x v="0"/>
    <x v="42"/>
    <x v="228"/>
    <s v="JCP"/>
    <s v="1192"/>
    <s v="FRAIS DE MISSION GABON/LUCIEN"/>
    <n v="540000"/>
    <m/>
    <n v="841464271"/>
  </r>
  <r>
    <x v="1"/>
    <x v="0"/>
    <x v="42"/>
    <x v="228"/>
    <s v="JCP"/>
    <s v="1193"/>
    <s v="AVANCE FOEMATION LYNX"/>
    <n v="40000"/>
    <m/>
    <n v="841504271"/>
  </r>
  <r>
    <x v="1"/>
    <x v="0"/>
    <x v="42"/>
    <x v="156"/>
    <s v="JVTE"/>
    <s v="183"/>
    <s v="INVOICE CL KQ N°CD101166"/>
    <n v="632810"/>
    <m/>
    <n v="842137081"/>
  </r>
  <r>
    <x v="1"/>
    <x v="0"/>
    <x v="42"/>
    <x v="277"/>
    <s v="JCP"/>
    <s v="1208"/>
    <s v="FRAIS DE MISSION LUCIEN "/>
    <n v="2172600"/>
    <m/>
    <n v="844309681"/>
  </r>
  <r>
    <x v="1"/>
    <x v="0"/>
    <x v="42"/>
    <x v="157"/>
    <s v="JCP"/>
    <s v="1234"/>
    <s v="AVANCE SUR FACT FORMATION LYNX"/>
    <n v="60000"/>
    <m/>
    <n v="844369681"/>
  </r>
  <r>
    <x v="1"/>
    <x v="0"/>
    <x v="42"/>
    <x v="69"/>
    <s v="JCP"/>
    <s v="1294"/>
    <s v="FRAIS DE MISSION AKAMBA/ ZURICH"/>
    <n v="1300837"/>
    <m/>
    <n v="845670518"/>
  </r>
  <r>
    <x v="1"/>
    <x v="0"/>
    <x v="42"/>
    <x v="69"/>
    <s v="JCP"/>
    <s v="1359"/>
    <s v="FACT N° 025/06/2011"/>
    <n v="35000"/>
    <m/>
    <n v="845705518"/>
  </r>
  <r>
    <x v="1"/>
    <x v="0"/>
    <x v="42"/>
    <x v="160"/>
    <s v="JCP"/>
    <s v="1305"/>
    <s v="MIDI TRAINING"/>
    <n v="50000"/>
    <m/>
    <n v="845755518"/>
  </r>
  <r>
    <x v="1"/>
    <x v="0"/>
    <x v="42"/>
    <x v="160"/>
    <s v="JCP"/>
    <s v="1306"/>
    <s v="RECEPTION  TRAINING"/>
    <n v="100000"/>
    <m/>
    <n v="845855518"/>
  </r>
  <r>
    <x v="1"/>
    <x v="0"/>
    <x v="42"/>
    <x v="161"/>
    <s v="JCP"/>
    <s v="1391"/>
    <s v="RESTAURATION TRAINING"/>
    <n v="40000"/>
    <m/>
    <n v="845895518"/>
  </r>
  <r>
    <x v="1"/>
    <x v="0"/>
    <x v="42"/>
    <x v="71"/>
    <s v="JCP"/>
    <s v="1393"/>
    <s v="RESTAURATION TRAINING"/>
    <n v="48100"/>
    <m/>
    <n v="845943618"/>
  </r>
  <r>
    <x v="1"/>
    <x v="0"/>
    <x v="42"/>
    <x v="71"/>
    <s v="JCP"/>
    <s v="1401"/>
    <s v="RESTAURATION TRAINING "/>
    <n v="50000"/>
    <m/>
    <n v="845993618"/>
  </r>
  <r>
    <x v="1"/>
    <x v="0"/>
    <x v="42"/>
    <x v="72"/>
    <s v="JCP"/>
    <s v="1529"/>
    <s v="FACT SAGA AFRICA"/>
    <n v="60000"/>
    <m/>
    <n v="846053618"/>
  </r>
  <r>
    <x v="1"/>
    <x v="0"/>
    <x v="42"/>
    <x v="72"/>
    <s v="JCP"/>
    <s v="1530"/>
    <s v="FACT LE SENAT+ POURBOIRE"/>
    <n v="101500"/>
    <m/>
    <n v="846155118"/>
  </r>
  <r>
    <x v="1"/>
    <x v="0"/>
    <x v="42"/>
    <x v="72"/>
    <s v="JCP"/>
    <s v="1534"/>
    <s v="FACT LE SENAT"/>
    <n v="30000"/>
    <m/>
    <n v="846185118"/>
  </r>
  <r>
    <x v="1"/>
    <x v="0"/>
    <x v="42"/>
    <x v="75"/>
    <s v="JCP"/>
    <s v="1447"/>
    <s v=" FRAIS DE MISSION OLIVIER F."/>
    <n v="435000"/>
    <m/>
    <n v="846620118"/>
  </r>
  <r>
    <x v="1"/>
    <x v="0"/>
    <x v="42"/>
    <x v="75"/>
    <s v="JCP"/>
    <s v="1453"/>
    <s v=" RGLT  ACHAT ASSURANCE SYLVANUS"/>
    <n v="31000"/>
    <m/>
    <n v="846651118"/>
  </r>
  <r>
    <x v="1"/>
    <x v="0"/>
    <x v="42"/>
    <x v="78"/>
    <s v="JACH"/>
    <s v="190"/>
    <s v="FRAIS DE FORMATION DU PERSONNEL"/>
    <n v="331570"/>
    <m/>
    <n v="846982688"/>
  </r>
  <r>
    <x v="1"/>
    <x v="0"/>
    <x v="42"/>
    <x v="165"/>
    <s v="JCP"/>
    <s v="1579"/>
    <s v="PETIT DEJEUNER TRAINING"/>
    <n v="10000"/>
    <m/>
    <n v="846992688"/>
  </r>
  <r>
    <x v="1"/>
    <x v="0"/>
    <x v="42"/>
    <x v="165"/>
    <s v="JCP"/>
    <s v="1580"/>
    <s v=" PETIT DEJEUNER TRAINING"/>
    <n v="10000"/>
    <m/>
    <n v="847002688"/>
  </r>
  <r>
    <x v="1"/>
    <x v="0"/>
    <x v="42"/>
    <x v="166"/>
    <s v="JCP"/>
    <s v="1582"/>
    <s v="PETIT DEJEUNER TRAINING"/>
    <n v="27000"/>
    <m/>
    <n v="847029688"/>
  </r>
  <r>
    <x v="1"/>
    <x v="0"/>
    <x v="42"/>
    <x v="166"/>
    <s v="JCP"/>
    <s v="1584"/>
    <s v="PETIT DEJEUNER TRAINING"/>
    <n v="10400"/>
    <m/>
    <n v="847040088"/>
  </r>
  <r>
    <x v="1"/>
    <x v="0"/>
    <x v="42"/>
    <x v="166"/>
    <s v="JCP"/>
    <s v="1589"/>
    <s v="PETIT DEJEUNER TRAINNING"/>
    <n v="38000"/>
    <m/>
    <n v="847078088"/>
  </r>
  <r>
    <x v="1"/>
    <x v="0"/>
    <x v="42"/>
    <x v="167"/>
    <s v="JCP"/>
    <s v="1602"/>
    <s v="PETIT DEJEUNER TRAINING"/>
    <n v="47700"/>
    <m/>
    <n v="847125788"/>
  </r>
  <r>
    <x v="1"/>
    <x v="0"/>
    <x v="42"/>
    <x v="167"/>
    <s v="JCP"/>
    <s v="1607"/>
    <s v="PETIT DEJEUNER"/>
    <n v="20000"/>
    <m/>
    <n v="847145788"/>
  </r>
  <r>
    <x v="1"/>
    <x v="0"/>
    <x v="42"/>
    <x v="167"/>
    <s v="JCP"/>
    <s v="1608"/>
    <s v="PETIT DEJEUNER"/>
    <n v="20000"/>
    <m/>
    <n v="847165788"/>
  </r>
  <r>
    <x v="1"/>
    <x v="0"/>
    <x v="42"/>
    <x v="212"/>
    <s v="JCP"/>
    <s v="1614"/>
    <s v="PETIT DEJEUNER"/>
    <n v="21550"/>
    <m/>
    <n v="847187338"/>
  </r>
  <r>
    <x v="1"/>
    <x v="0"/>
    <x v="42"/>
    <x v="212"/>
    <s v="JCP"/>
    <s v="1617"/>
    <s v="PETIT DEJEUNER"/>
    <n v="10000"/>
    <m/>
    <n v="847197338"/>
  </r>
  <r>
    <x v="1"/>
    <x v="0"/>
    <x v="42"/>
    <x v="212"/>
    <s v="JCP"/>
    <s v="1619"/>
    <s v="PETIT DEJEUNER TRAINING"/>
    <n v="58000"/>
    <m/>
    <n v="847255338"/>
  </r>
  <r>
    <x v="1"/>
    <x v="0"/>
    <x v="42"/>
    <x v="171"/>
    <s v="JCP"/>
    <s v="1642"/>
    <s v="CAFE TRAINING AVSEC"/>
    <n v="10000"/>
    <m/>
    <n v="847265338"/>
  </r>
  <r>
    <x v="1"/>
    <x v="0"/>
    <x v="42"/>
    <x v="80"/>
    <s v="JCP"/>
    <s v="1654"/>
    <s v="FRAIS PAUSE CAFE FORMATION AVSEC"/>
    <n v="10000"/>
    <m/>
    <n v="847275338"/>
  </r>
  <r>
    <x v="1"/>
    <x v="0"/>
    <x v="42"/>
    <x v="80"/>
    <s v="JCP"/>
    <s v="1658"/>
    <s v="FRAIS PAUSE CAFE TRAINING"/>
    <n v="28000"/>
    <m/>
    <n v="847303338"/>
  </r>
  <r>
    <x v="1"/>
    <x v="0"/>
    <x v="42"/>
    <x v="290"/>
    <s v="JCP"/>
    <s v="1660"/>
    <s v="FRAIS PAUSE CAFE TRAINING"/>
    <n v="10000"/>
    <m/>
    <n v="847313338"/>
  </r>
  <r>
    <x v="1"/>
    <x v="0"/>
    <x v="42"/>
    <x v="290"/>
    <s v="JCP"/>
    <s v="1665"/>
    <s v="FRAIS PAUSE CAFE TRAINING"/>
    <n v="28000"/>
    <m/>
    <n v="847341338"/>
  </r>
  <r>
    <x v="1"/>
    <x v="0"/>
    <x v="42"/>
    <x v="291"/>
    <s v="JCP"/>
    <s v="1671"/>
    <s v="FRAIS FORMATION AVSEC"/>
    <n v="56000"/>
    <m/>
    <n v="847397338"/>
  </r>
  <r>
    <x v="1"/>
    <x v="0"/>
    <x v="42"/>
    <x v="291"/>
    <s v="JCP"/>
    <s v="1672"/>
    <s v=" FRAIS PAUSE CAFE FORMATION AVSEC"/>
    <n v="20000"/>
    <m/>
    <n v="847417338"/>
  </r>
  <r>
    <x v="1"/>
    <x v="0"/>
    <x v="42"/>
    <x v="292"/>
    <s v="JACH"/>
    <s v="218"/>
    <s v="COURS DGR"/>
    <n v="4620794"/>
    <m/>
    <n v="852038132"/>
  </r>
  <r>
    <x v="1"/>
    <x v="0"/>
    <x v="42"/>
    <x v="292"/>
    <s v="JACH"/>
    <s v="219"/>
    <s v="FORMATION DGR"/>
    <n v="4494389"/>
    <m/>
    <n v="856532521"/>
  </r>
  <r>
    <x v="1"/>
    <x v="0"/>
    <x v="42"/>
    <x v="293"/>
    <s v="JCP"/>
    <s v="1729"/>
    <s v="CAFE TRAINING"/>
    <n v="13600"/>
    <m/>
    <n v="856546121"/>
  </r>
  <r>
    <x v="1"/>
    <x v="0"/>
    <x v="42"/>
    <x v="84"/>
    <s v="JCP"/>
    <s v="1742"/>
    <s v="ACHAT EAU + DIVERS POUR TRAINING"/>
    <n v="17145"/>
    <m/>
    <n v="856563266"/>
  </r>
  <r>
    <x v="1"/>
    <x v="0"/>
    <x v="42"/>
    <x v="85"/>
    <s v="JCP"/>
    <s v="1781"/>
    <s v="FRAIS DE MISSION SYLVANUS ZURICH"/>
    <n v="2038218"/>
    <m/>
    <n v="858601484"/>
  </r>
  <r>
    <x v="1"/>
    <x v="0"/>
    <x v="42"/>
    <x v="85"/>
    <s v="JCP"/>
    <s v="1782"/>
    <s v="FRAIS DE MISSION YOLANDE ZURICH"/>
    <n v="2038218"/>
    <m/>
    <n v="860639702"/>
  </r>
  <r>
    <x v="1"/>
    <x v="0"/>
    <x v="42"/>
    <x v="246"/>
    <s v="JCP"/>
    <s v="1806"/>
    <s v="CROISSANT+EAU"/>
    <n v="17050"/>
    <m/>
    <n v="860656752"/>
  </r>
  <r>
    <x v="1"/>
    <x v="0"/>
    <x v="42"/>
    <x v="87"/>
    <s v="JCP"/>
    <s v="1839"/>
    <s v="FRAIS DE MISSION DAHERU ZURICH"/>
    <n v="646246"/>
    <m/>
    <n v="861302998"/>
  </r>
  <r>
    <x v="1"/>
    <x v="0"/>
    <x v="42"/>
    <x v="184"/>
    <s v="JCP"/>
    <s v="2004"/>
    <s v="FRAIS DE MISSION ZRH DAHERU"/>
    <n v="366622"/>
    <m/>
    <n v="861669620"/>
  </r>
  <r>
    <x v="1"/>
    <x v="0"/>
    <x v="42"/>
    <x v="296"/>
    <s v="JCP"/>
    <s v="2026"/>
    <s v="FRAIS PAUSE CAFE"/>
    <n v="20000"/>
    <m/>
    <n v="861689620"/>
  </r>
  <r>
    <x v="1"/>
    <x v="0"/>
    <x v="42"/>
    <x v="186"/>
    <s v="JCP"/>
    <s v="2041"/>
    <s v="COMPLEMENT FRAIS PAUSE CAFE"/>
    <n v="1400"/>
    <m/>
    <n v="861691020"/>
  </r>
  <r>
    <x v="1"/>
    <x v="0"/>
    <x v="42"/>
    <x v="189"/>
    <s v="JCP"/>
    <s v="2125"/>
    <s v="TRAINING DGR"/>
    <n v="25250"/>
    <m/>
    <n v="861716270"/>
  </r>
  <r>
    <x v="1"/>
    <x v="0"/>
    <x v="42"/>
    <x v="101"/>
    <s v="JCP"/>
    <s v="2659"/>
    <s v="FRAIS DE MISSION JOSH ZURICH"/>
    <n v="500000"/>
    <m/>
    <n v="862216270"/>
  </r>
  <r>
    <x v="1"/>
    <x v="0"/>
    <x v="42"/>
    <x v="103"/>
    <s v="JCP"/>
    <s v="2202"/>
    <s v="PAUSE CAFE TRAINING DGR"/>
    <n v="34180"/>
    <m/>
    <n v="862250450"/>
  </r>
  <r>
    <x v="1"/>
    <x v="0"/>
    <x v="42"/>
    <x v="214"/>
    <s v="JCP"/>
    <s v="2282"/>
    <s v="EAU+PETIT DEJEUNER"/>
    <n v="36950"/>
    <m/>
    <n v="862287400"/>
  </r>
  <r>
    <x v="1"/>
    <x v="0"/>
    <x v="42"/>
    <x v="234"/>
    <s v="JCP"/>
    <s v="2296"/>
    <s v="PERDIEM POUR DUBAI"/>
    <n v="226064"/>
    <m/>
    <n v="862513464"/>
  </r>
  <r>
    <x v="1"/>
    <x v="0"/>
    <x v="42"/>
    <x v="234"/>
    <s v="JCP"/>
    <s v="2297"/>
    <s v="PERDIEM POUR DUBAI"/>
    <n v="226064"/>
    <m/>
    <n v="862739528"/>
  </r>
  <r>
    <x v="1"/>
    <x v="0"/>
    <x v="42"/>
    <x v="107"/>
    <s v="JCP"/>
    <s v="2313"/>
    <s v="COMPL FRAIS DEPLACEMENT DUBAI"/>
    <n v="30000"/>
    <m/>
    <n v="862769528"/>
  </r>
  <r>
    <x v="1"/>
    <x v="0"/>
    <x v="42"/>
    <x v="107"/>
    <s v="JCP"/>
    <s v="2314"/>
    <s v=" COMPL FRAIS DEPLACEMENT DUBAI"/>
    <n v="30000"/>
    <m/>
    <n v="862799528"/>
  </r>
  <r>
    <x v="1"/>
    <x v="0"/>
    <x v="42"/>
    <x v="304"/>
    <s v="JCP"/>
    <s v="2324"/>
    <s v="PERDIEME WANDA POUR RURICH"/>
    <n v="335000"/>
    <m/>
    <n v="863134528"/>
  </r>
  <r>
    <x v="1"/>
    <x v="0"/>
    <x v="42"/>
    <x v="198"/>
    <s v="JCP"/>
    <s v="2335"/>
    <s v="DEJEUNER TRAINING DGR"/>
    <n v="19325"/>
    <m/>
    <n v="863153853"/>
  </r>
  <r>
    <x v="1"/>
    <x v="0"/>
    <x v="8"/>
    <x v="215"/>
    <s v="JOD"/>
    <s v="29"/>
    <s v="LOYER ATM-CAMPORT JANV-DEC11"/>
    <n v="600000"/>
    <m/>
    <n v="863753853"/>
  </r>
  <r>
    <x v="1"/>
    <x v="0"/>
    <x v="8"/>
    <x v="256"/>
    <s v="JACH"/>
    <s v="8"/>
    <s v="FACT LOYER NSI N° 740004"/>
    <n v="1348793"/>
    <m/>
    <n v="865102646"/>
  </r>
  <r>
    <x v="1"/>
    <x v="0"/>
    <x v="8"/>
    <x v="208"/>
    <s v="JACH"/>
    <s v="13"/>
    <s v="FACT LOYER BUREAU SSG 01"/>
    <n v="702000"/>
    <m/>
    <n v="865804646"/>
  </r>
  <r>
    <x v="1"/>
    <x v="0"/>
    <x v="8"/>
    <x v="208"/>
    <s v="JACH"/>
    <s v="17"/>
    <s v="FACT ADC TDCDX1101/0034"/>
    <n v="873684"/>
    <m/>
    <n v="866678330"/>
  </r>
  <r>
    <x v="1"/>
    <x v="0"/>
    <x v="8"/>
    <x v="208"/>
    <s v="JOD"/>
    <s v="26"/>
    <s v="LOYER MOUANGUE JANV-DEC 2011"/>
    <n v="13200000"/>
    <m/>
    <n v="879878330"/>
  </r>
  <r>
    <x v="1"/>
    <x v="0"/>
    <x v="8"/>
    <x v="26"/>
    <s v="JACH"/>
    <s v="38"/>
    <s v=" FACT LOYER BUREAU SSG"/>
    <n v="702000"/>
    <m/>
    <n v="880580330"/>
  </r>
  <r>
    <x v="1"/>
    <x v="0"/>
    <x v="8"/>
    <x v="138"/>
    <s v="JACH"/>
    <s v="65"/>
    <s v="FACT N°740013/SWISS JAN MARS"/>
    <n v="740277"/>
    <m/>
    <n v="881320607"/>
  </r>
  <r>
    <x v="1"/>
    <x v="0"/>
    <x v="8"/>
    <x v="138"/>
    <s v="JACH"/>
    <s v="74"/>
    <s v="LOYER BUREAU ADGE"/>
    <n v="702000"/>
    <m/>
    <n v="882022607"/>
  </r>
  <r>
    <x v="1"/>
    <x v="0"/>
    <x v="8"/>
    <x v="50"/>
    <s v="JACH"/>
    <s v="99"/>
    <s v="FACTURE ADC N° TDCX1104/0068"/>
    <n v="2426427"/>
    <m/>
    <n v="884449034"/>
  </r>
  <r>
    <x v="1"/>
    <x v="0"/>
    <x v="8"/>
    <x v="52"/>
    <s v="JACH"/>
    <s v="103"/>
    <s v="BUREAU ADGE AVRIL"/>
    <n v="702000"/>
    <m/>
    <n v="885151034"/>
  </r>
  <r>
    <x v="1"/>
    <x v="0"/>
    <x v="8"/>
    <x v="61"/>
    <s v="JACH"/>
    <s v="128"/>
    <s v="BUREAU ADGE"/>
    <n v="702000"/>
    <m/>
    <n v="885853034"/>
  </r>
  <r>
    <x v="1"/>
    <x v="0"/>
    <x v="8"/>
    <x v="69"/>
    <s v="JACH"/>
    <s v="147"/>
    <s v="LOCATION BUREAU ADGE"/>
    <n v="702000"/>
    <m/>
    <n v="886555034"/>
  </r>
  <r>
    <x v="1"/>
    <x v="0"/>
    <x v="8"/>
    <x v="69"/>
    <s v="JACH"/>
    <s v="149"/>
    <s v="LOCATION BUREAU CAMPORT FACT 740037"/>
    <n v="2220830"/>
    <m/>
    <n v="888775864"/>
  </r>
  <r>
    <x v="1"/>
    <x v="0"/>
    <x v="8"/>
    <x v="78"/>
    <s v="JACH"/>
    <s v="187"/>
    <s v="REDEVANCE BUREAU MALABO"/>
    <n v="702000"/>
    <m/>
    <n v="889477864"/>
  </r>
  <r>
    <x v="1"/>
    <x v="0"/>
    <x v="8"/>
    <x v="84"/>
    <s v="JACH"/>
    <s v="215"/>
    <s v="PREV REDEVANCE BUREAU MALABO"/>
    <n v="702000"/>
    <m/>
    <n v="890179864"/>
  </r>
  <r>
    <x v="1"/>
    <x v="0"/>
    <x v="8"/>
    <x v="93"/>
    <s v="JACH"/>
    <s v="243"/>
    <s v="REDEVANCE MALABO SEPT"/>
    <n v="702000"/>
    <m/>
    <n v="890881864"/>
  </r>
  <r>
    <x v="1"/>
    <x v="0"/>
    <x v="8"/>
    <x v="103"/>
    <s v="JACH"/>
    <s v="271"/>
    <s v="BUREAU ADGE"/>
    <n v="702000"/>
    <m/>
    <n v="891583864"/>
  </r>
  <r>
    <x v="1"/>
    <x v="0"/>
    <x v="8"/>
    <x v="111"/>
    <s v="JACH"/>
    <s v="295"/>
    <s v="REDEVANCE NOV"/>
    <n v="702000"/>
    <m/>
    <n v="892285864"/>
  </r>
  <r>
    <x v="1"/>
    <x v="0"/>
    <x v="8"/>
    <x v="126"/>
    <s v="JACH"/>
    <s v="316"/>
    <s v="REDEVANCE DEC"/>
    <n v="702000"/>
    <m/>
    <n v="892987864"/>
  </r>
  <r>
    <x v="1"/>
    <x v="0"/>
    <x v="9"/>
    <x v="127"/>
    <s v="JCP"/>
    <s v="9"/>
    <s v="ACH CARBURANT"/>
    <n v="10000"/>
    <m/>
    <n v="892997864"/>
  </r>
  <r>
    <x v="1"/>
    <x v="0"/>
    <x v="9"/>
    <x v="128"/>
    <s v="JCP"/>
    <s v="11"/>
    <s v="ACH EAU"/>
    <n v="4000"/>
    <m/>
    <n v="893001864"/>
  </r>
  <r>
    <x v="1"/>
    <x v="0"/>
    <x v="9"/>
    <x v="215"/>
    <s v="JCP"/>
    <s v="19"/>
    <s v="ACH EAU"/>
    <n v="4100"/>
    <m/>
    <n v="893005964"/>
  </r>
  <r>
    <x v="1"/>
    <x v="0"/>
    <x v="9"/>
    <x v="13"/>
    <s v="JCP"/>
    <s v="33"/>
    <s v="ACH EAU"/>
    <n v="4000"/>
    <m/>
    <n v="893009964"/>
  </r>
  <r>
    <x v="1"/>
    <x v="0"/>
    <x v="9"/>
    <x v="14"/>
    <s v="JCP"/>
    <s v="35"/>
    <s v="ACH CARBURANT"/>
    <n v="25000"/>
    <m/>
    <n v="893034964"/>
  </r>
  <r>
    <x v="1"/>
    <x v="0"/>
    <x v="9"/>
    <x v="216"/>
    <s v="JODSSG"/>
    <s v="1"/>
    <s v="ACH CARBURANT SSG"/>
    <n v="25000"/>
    <m/>
    <n v="893059964"/>
  </r>
  <r>
    <x v="1"/>
    <x v="0"/>
    <x v="9"/>
    <x v="217"/>
    <s v="JODSSG"/>
    <s v="2"/>
    <s v="RGLT CARBURANT SSG"/>
    <n v="25000"/>
    <m/>
    <n v="893084964"/>
  </r>
  <r>
    <x v="1"/>
    <x v="0"/>
    <x v="9"/>
    <x v="254"/>
    <s v="JCP"/>
    <s v="64"/>
    <s v="ACH EAU"/>
    <n v="4000"/>
    <m/>
    <n v="893088964"/>
  </r>
  <r>
    <x v="1"/>
    <x v="0"/>
    <x v="9"/>
    <x v="15"/>
    <s v="JOD"/>
    <s v="9"/>
    <s v="ACH CARBURANT"/>
    <n v="55000"/>
    <m/>
    <n v="893143964"/>
  </r>
  <r>
    <x v="1"/>
    <x v="0"/>
    <x v="9"/>
    <x v="255"/>
    <s v="JCP"/>
    <s v="93"/>
    <s v="ACH EAU"/>
    <n v="6000"/>
    <m/>
    <n v="893149964"/>
  </r>
  <r>
    <x v="1"/>
    <x v="0"/>
    <x v="9"/>
    <x v="130"/>
    <s v="JCP"/>
    <s v="100"/>
    <s v="ACH CARBURANT"/>
    <n v="10000"/>
    <m/>
    <n v="893159964"/>
  </r>
  <r>
    <x v="1"/>
    <x v="0"/>
    <x v="9"/>
    <x v="131"/>
    <s v="JCP"/>
    <s v="110"/>
    <s v="ACH EAU"/>
    <n v="4000"/>
    <m/>
    <n v="893163964"/>
  </r>
  <r>
    <x v="1"/>
    <x v="0"/>
    <x v="9"/>
    <x v="17"/>
    <s v="JODSSG"/>
    <s v="3"/>
    <s v="ACH CARBURANT SSG"/>
    <n v="25000"/>
    <m/>
    <n v="893188964"/>
  </r>
  <r>
    <x v="1"/>
    <x v="0"/>
    <x v="9"/>
    <x v="17"/>
    <s v="JCP"/>
    <s v="120"/>
    <s v="REMIS PR ACH CARBURANT"/>
    <n v="48000"/>
    <m/>
    <n v="893236964"/>
  </r>
  <r>
    <x v="1"/>
    <x v="0"/>
    <x v="9"/>
    <x v="18"/>
    <s v="JCP"/>
    <s v="122"/>
    <s v="ACH EAU"/>
    <n v="6000"/>
    <m/>
    <n v="893242964"/>
  </r>
  <r>
    <x v="1"/>
    <x v="0"/>
    <x v="9"/>
    <x v="18"/>
    <s v="JCP"/>
    <s v="128"/>
    <s v="ACH CARBURANT"/>
    <n v="20000"/>
    <m/>
    <n v="893262964"/>
  </r>
  <r>
    <x v="1"/>
    <x v="0"/>
    <x v="9"/>
    <x v="19"/>
    <s v="JODSSG"/>
    <s v="4"/>
    <s v="ACH CARBURANT SSG"/>
    <n v="25000"/>
    <m/>
    <n v="893287964"/>
  </r>
  <r>
    <x v="1"/>
    <x v="0"/>
    <x v="9"/>
    <x v="208"/>
    <s v="JACH"/>
    <s v="20"/>
    <s v="FACT SNEC JANV"/>
    <n v="24856"/>
    <m/>
    <n v="893312820"/>
  </r>
  <r>
    <x v="1"/>
    <x v="0"/>
    <x v="9"/>
    <x v="208"/>
    <s v="JOD"/>
    <s v="32"/>
    <s v="ACH CARBURANT"/>
    <n v="50000"/>
    <m/>
    <n v="893362820"/>
  </r>
  <r>
    <x v="1"/>
    <x v="0"/>
    <x v="9"/>
    <x v="208"/>
    <s v="JCP"/>
    <s v="172"/>
    <s v="ACH CARBURANT"/>
    <n v="10000"/>
    <m/>
    <n v="893372820"/>
  </r>
  <r>
    <x v="1"/>
    <x v="0"/>
    <x v="9"/>
    <x v="208"/>
    <s v="JACH"/>
    <s v="182"/>
    <s v="EAU"/>
    <n v="61250"/>
    <m/>
    <n v="893434070"/>
  </r>
  <r>
    <x v="1"/>
    <x v="0"/>
    <x v="9"/>
    <x v="208"/>
    <s v="JACH"/>
    <s v="209"/>
    <s v="ELECTRICITE JANV"/>
    <n v="142411"/>
    <m/>
    <n v="893576481"/>
  </r>
  <r>
    <x v="1"/>
    <x v="0"/>
    <x v="9"/>
    <x v="21"/>
    <s v="JCP"/>
    <s v="182"/>
    <s v="ACH EAU"/>
    <n v="5000"/>
    <m/>
    <n v="893581481"/>
  </r>
  <r>
    <x v="1"/>
    <x v="0"/>
    <x v="9"/>
    <x v="21"/>
    <s v="JCP"/>
    <s v="191"/>
    <s v="ACH CARBURANT"/>
    <n v="20000"/>
    <m/>
    <n v="893601481"/>
  </r>
  <r>
    <x v="1"/>
    <x v="0"/>
    <x v="9"/>
    <x v="219"/>
    <s v="JCP"/>
    <s v="216"/>
    <s v="ACH EAU"/>
    <n v="9100"/>
    <m/>
    <n v="893610581"/>
  </r>
  <r>
    <x v="1"/>
    <x v="0"/>
    <x v="9"/>
    <x v="259"/>
    <s v="JCP"/>
    <s v="231"/>
    <s v="ACH EAU"/>
    <n v="3800"/>
    <m/>
    <n v="893614381"/>
  </r>
  <r>
    <x v="1"/>
    <x v="0"/>
    <x v="9"/>
    <x v="262"/>
    <s v="JCP"/>
    <s v="250"/>
    <s v="ACH EAU"/>
    <n v="6150"/>
    <m/>
    <n v="893620531"/>
  </r>
  <r>
    <x v="1"/>
    <x v="0"/>
    <x v="9"/>
    <x v="264"/>
    <s v="JCP"/>
    <s v="259"/>
    <s v="ACH CARBURANT"/>
    <n v="50000"/>
    <m/>
    <n v="893670531"/>
  </r>
  <r>
    <x v="1"/>
    <x v="0"/>
    <x v="9"/>
    <x v="22"/>
    <s v="JCP"/>
    <s v="271"/>
    <s v="ACH CARBURANT"/>
    <n v="50000"/>
    <m/>
    <n v="893720531"/>
  </r>
  <r>
    <x v="1"/>
    <x v="0"/>
    <x v="9"/>
    <x v="23"/>
    <s v="JCP"/>
    <s v="289"/>
    <s v="REMIS PR ACH CARBURANT"/>
    <n v="20000"/>
    <m/>
    <n v="893740531"/>
  </r>
  <r>
    <x v="1"/>
    <x v="0"/>
    <x v="9"/>
    <x v="221"/>
    <s v="JCP"/>
    <s v="300"/>
    <s v="ACH EAU"/>
    <n v="3321"/>
    <m/>
    <n v="893743852"/>
  </r>
  <r>
    <x v="1"/>
    <x v="0"/>
    <x v="9"/>
    <x v="26"/>
    <s v="JACH"/>
    <s v="25"/>
    <s v="FACT AES FEV"/>
    <n v="79259"/>
    <m/>
    <n v="893823111"/>
  </r>
  <r>
    <x v="1"/>
    <x v="0"/>
    <x v="9"/>
    <x v="26"/>
    <s v="JACH"/>
    <s v="26"/>
    <s v="FACT FEV"/>
    <n v="16120"/>
    <m/>
    <n v="893839231"/>
  </r>
  <r>
    <x v="1"/>
    <x v="0"/>
    <x v="9"/>
    <x v="26"/>
    <s v="JACH"/>
    <s v="36"/>
    <s v=" FACT AQUAVITA N°11020470"/>
    <n v="61250"/>
    <m/>
    <n v="893900481"/>
  </r>
  <r>
    <x v="1"/>
    <x v="0"/>
    <x v="9"/>
    <x v="26"/>
    <s v="JOD"/>
    <s v="60"/>
    <s v="ACHAT CARBURANT"/>
    <n v="130000"/>
    <m/>
    <n v="894030481"/>
  </r>
  <r>
    <x v="1"/>
    <x v="0"/>
    <x v="9"/>
    <x v="26"/>
    <s v="JCP"/>
    <s v="324"/>
    <s v="ACH EAU"/>
    <n v="5157"/>
    <m/>
    <n v="894035638"/>
  </r>
  <r>
    <x v="1"/>
    <x v="0"/>
    <x v="9"/>
    <x v="27"/>
    <s v="JODSSG"/>
    <s v="10"/>
    <s v="ANNULAT° TROP SAISI CARBURANT FEV S"/>
    <n v="-95000"/>
    <m/>
    <n v="893940638"/>
  </r>
  <r>
    <x v="1"/>
    <x v="0"/>
    <x v="9"/>
    <x v="27"/>
    <s v="JOD"/>
    <s v="93"/>
    <s v="AH CARBURANT"/>
    <n v="44500"/>
    <m/>
    <n v="893985138"/>
  </r>
  <r>
    <x v="1"/>
    <x v="0"/>
    <x v="9"/>
    <x v="27"/>
    <s v="JOD"/>
    <s v="98"/>
    <s v="ACH CARBURANT"/>
    <n v="109500"/>
    <m/>
    <n v="894094638"/>
  </r>
  <r>
    <x v="1"/>
    <x v="0"/>
    <x v="9"/>
    <x v="27"/>
    <s v="JOD"/>
    <s v="98"/>
    <s v="ACH EAU"/>
    <n v="7200"/>
    <m/>
    <n v="894101838"/>
  </r>
  <r>
    <x v="1"/>
    <x v="0"/>
    <x v="9"/>
    <x v="27"/>
    <s v="JCP"/>
    <s v="414"/>
    <s v="ACHAT CARBURANT"/>
    <n v="10000"/>
    <m/>
    <n v="894111838"/>
  </r>
  <r>
    <x v="1"/>
    <x v="0"/>
    <x v="9"/>
    <x v="266"/>
    <s v="JCP"/>
    <s v="340"/>
    <s v="ACHAT EAU MINERAL FACT FOKOU"/>
    <n v="3187"/>
    <m/>
    <n v="894115025"/>
  </r>
  <r>
    <x v="1"/>
    <x v="0"/>
    <x v="9"/>
    <x v="249"/>
    <s v="JCP"/>
    <s v="350"/>
    <s v="ACHAT EAU"/>
    <n v="4906"/>
    <m/>
    <n v="894119931"/>
  </r>
  <r>
    <x v="1"/>
    <x v="0"/>
    <x v="9"/>
    <x v="134"/>
    <s v="JCP"/>
    <s v="375"/>
    <s v="ACHAT EAU"/>
    <n v="3187"/>
    <m/>
    <n v="894123118"/>
  </r>
  <r>
    <x v="1"/>
    <x v="0"/>
    <x v="9"/>
    <x v="250"/>
    <s v="JCP"/>
    <s v="421"/>
    <s v="ACHAT EAU MINERAL/FACT FOKOU"/>
    <n v="3187"/>
    <m/>
    <n v="894126305"/>
  </r>
  <r>
    <x v="1"/>
    <x v="0"/>
    <x v="9"/>
    <x v="32"/>
    <s v="JCP"/>
    <s v="426"/>
    <s v="ACHAT EAU MINERAL FACTFOKOU"/>
    <n v="4780"/>
    <m/>
    <n v="894131085"/>
  </r>
  <r>
    <x v="1"/>
    <x v="0"/>
    <x v="9"/>
    <x v="269"/>
    <s v="JCP"/>
    <s v="454"/>
    <s v="ACHAT EAU "/>
    <n v="4906"/>
    <m/>
    <n v="894135991"/>
  </r>
  <r>
    <x v="1"/>
    <x v="0"/>
    <x v="9"/>
    <x v="224"/>
    <s v="JACH"/>
    <s v="50"/>
    <s v="FACT AES SONEL MARS11"/>
    <n v="134132"/>
    <m/>
    <n v="894270123"/>
  </r>
  <r>
    <x v="1"/>
    <x v="0"/>
    <x v="9"/>
    <x v="224"/>
    <s v="JCP"/>
    <s v="474"/>
    <s v="ACHAT EAU FACT FOKOU"/>
    <n v="12596"/>
    <m/>
    <n v="894282719"/>
  </r>
  <r>
    <x v="1"/>
    <x v="0"/>
    <x v="9"/>
    <x v="136"/>
    <s v="JCP"/>
    <s v="501"/>
    <s v="ACHAT EAU"/>
    <n v="15506"/>
    <m/>
    <n v="894298225"/>
  </r>
  <r>
    <x v="1"/>
    <x v="0"/>
    <x v="9"/>
    <x v="35"/>
    <s v="JCP"/>
    <s v="520"/>
    <s v="FRAIS CARBURANT"/>
    <n v="50000"/>
    <m/>
    <n v="894348225"/>
  </r>
  <r>
    <x v="1"/>
    <x v="0"/>
    <x v="9"/>
    <x v="36"/>
    <s v="JCP"/>
    <s v="528"/>
    <s v="ACHAT CARBURANNT"/>
    <n v="10000"/>
    <m/>
    <n v="894358225"/>
  </r>
  <r>
    <x v="1"/>
    <x v="0"/>
    <x v="9"/>
    <x v="37"/>
    <s v="JCP"/>
    <s v="533"/>
    <s v="ACHAT EAU/ FOKOU"/>
    <n v="6541"/>
    <m/>
    <n v="894364766"/>
  </r>
  <r>
    <x v="1"/>
    <x v="0"/>
    <x v="9"/>
    <x v="137"/>
    <s v="JCP"/>
    <s v="555"/>
    <s v="ACHAT CARBURANT"/>
    <n v="50000"/>
    <m/>
    <n v="894414766"/>
  </r>
  <r>
    <x v="1"/>
    <x v="0"/>
    <x v="9"/>
    <x v="137"/>
    <s v="JCP"/>
    <s v="565"/>
    <s v="ACHAT EAU"/>
    <n v="5283"/>
    <m/>
    <n v="894420049"/>
  </r>
  <r>
    <x v="1"/>
    <x v="0"/>
    <x v="9"/>
    <x v="138"/>
    <s v="JACH"/>
    <s v="48"/>
    <s v="FACT N°11030343 MARS 11"/>
    <n v="61250"/>
    <m/>
    <n v="894481299"/>
  </r>
  <r>
    <x v="1"/>
    <x v="0"/>
    <x v="9"/>
    <x v="138"/>
    <s v="JACH"/>
    <s v="67"/>
    <s v="FACT SNEC MARS 11"/>
    <n v="12844"/>
    <m/>
    <n v="894494143"/>
  </r>
  <r>
    <x v="1"/>
    <x v="0"/>
    <x v="9"/>
    <x v="138"/>
    <s v="JOD"/>
    <s v="95"/>
    <s v="ACH CARBURANT"/>
    <n v="100000"/>
    <m/>
    <n v="894594143"/>
  </r>
  <r>
    <x v="1"/>
    <x v="0"/>
    <x v="9"/>
    <x v="138"/>
    <s v="JOD"/>
    <s v="99"/>
    <s v="ACH CARBURANT"/>
    <n v="90000"/>
    <m/>
    <n v="894684143"/>
  </r>
  <r>
    <x v="1"/>
    <x v="0"/>
    <x v="9"/>
    <x v="138"/>
    <s v="JOD"/>
    <s v="99"/>
    <s v="ACH EAU"/>
    <n v="14100"/>
    <m/>
    <n v="894698243"/>
  </r>
  <r>
    <x v="1"/>
    <x v="0"/>
    <x v="9"/>
    <x v="38"/>
    <s v="JODSSG"/>
    <s v="13"/>
    <s v="ACHAT CARBURANT SSG"/>
    <n v="25000"/>
    <m/>
    <n v="894723243"/>
  </r>
  <r>
    <x v="1"/>
    <x v="0"/>
    <x v="9"/>
    <x v="38"/>
    <s v="JCP"/>
    <s v="586"/>
    <s v="ACHAT EAU "/>
    <n v="4200"/>
    <m/>
    <n v="894727443"/>
  </r>
  <r>
    <x v="1"/>
    <x v="0"/>
    <x v="9"/>
    <x v="251"/>
    <s v="JODSSG"/>
    <s v="14"/>
    <s v="ACH CARBURANT SSG"/>
    <n v="25000"/>
    <m/>
    <n v="894752443"/>
  </r>
  <r>
    <x v="1"/>
    <x v="0"/>
    <x v="9"/>
    <x v="40"/>
    <s v="JCP"/>
    <s v="604"/>
    <s v="ACHAT EAU"/>
    <n v="4906"/>
    <m/>
    <n v="894757349"/>
  </r>
  <r>
    <x v="1"/>
    <x v="0"/>
    <x v="9"/>
    <x v="41"/>
    <s v="JCP"/>
    <s v="612"/>
    <s v="ACHAT CARBURANT DU 05/04/11"/>
    <n v="50000"/>
    <m/>
    <n v="894807349"/>
  </r>
  <r>
    <x v="1"/>
    <x v="0"/>
    <x v="9"/>
    <x v="141"/>
    <s v="JODSSG"/>
    <s v="15"/>
    <s v="ACH CARBURANT SSG"/>
    <n v="25000"/>
    <m/>
    <n v="894832349"/>
  </r>
  <r>
    <x v="1"/>
    <x v="0"/>
    <x v="9"/>
    <x v="44"/>
    <s v="JCP"/>
    <s v="666"/>
    <s v="ACHAT EAU"/>
    <n v="6741"/>
    <m/>
    <n v="894839090"/>
  </r>
  <r>
    <x v="1"/>
    <x v="0"/>
    <x v="9"/>
    <x v="45"/>
    <s v="JCP"/>
    <s v="702"/>
    <s v="ACHAT EAU"/>
    <n v="4905"/>
    <m/>
    <n v="894843995"/>
  </r>
  <r>
    <x v="1"/>
    <x v="0"/>
    <x v="9"/>
    <x v="237"/>
    <s v="JACH"/>
    <s v="207"/>
    <s v="ELECTRICITE AVRIL"/>
    <n v="134463"/>
    <m/>
    <n v="894978458"/>
  </r>
  <r>
    <x v="1"/>
    <x v="0"/>
    <x v="9"/>
    <x v="242"/>
    <s v="JCP"/>
    <s v="729"/>
    <s v="ACHAT EAU"/>
    <n v="4000"/>
    <m/>
    <n v="894982458"/>
  </r>
  <r>
    <x v="1"/>
    <x v="0"/>
    <x v="9"/>
    <x v="47"/>
    <s v="JODSSG"/>
    <s v="16"/>
    <s v="ACH CARBURANT SSG"/>
    <n v="25000"/>
    <m/>
    <n v="895007458"/>
  </r>
  <r>
    <x v="1"/>
    <x v="0"/>
    <x v="9"/>
    <x v="47"/>
    <s v="JODSSG"/>
    <s v="17"/>
    <s v="ACH CARBURANT SSG"/>
    <n v="25000"/>
    <m/>
    <n v="895032458"/>
  </r>
  <r>
    <x v="1"/>
    <x v="0"/>
    <x v="9"/>
    <x v="48"/>
    <s v="JCP"/>
    <s v="748"/>
    <s v="ACHAT EAU"/>
    <n v="7128"/>
    <m/>
    <n v="895039586"/>
  </r>
  <r>
    <x v="1"/>
    <x v="0"/>
    <x v="9"/>
    <x v="142"/>
    <s v="JCP"/>
    <s v="766"/>
    <s v="ACHAT CARBURANT"/>
    <n v="30000"/>
    <m/>
    <n v="895069586"/>
  </r>
  <r>
    <x v="1"/>
    <x v="0"/>
    <x v="9"/>
    <x v="225"/>
    <s v="JCP"/>
    <s v="821"/>
    <s v="ACHAT EAU MINERAL"/>
    <n v="6000"/>
    <m/>
    <n v="895075586"/>
  </r>
  <r>
    <x v="1"/>
    <x v="0"/>
    <x v="9"/>
    <x v="50"/>
    <s v="JACH"/>
    <s v="99"/>
    <s v="FACTURE ADC N° TDCX1104/0068"/>
    <n v="24300"/>
    <m/>
    <n v="895099886"/>
  </r>
  <r>
    <x v="1"/>
    <x v="0"/>
    <x v="9"/>
    <x v="50"/>
    <s v="JACH"/>
    <s v="99"/>
    <s v="FACTURE ADC N° TDCX1104/0068"/>
    <n v="170325"/>
    <m/>
    <n v="895270211"/>
  </r>
  <r>
    <x v="1"/>
    <x v="0"/>
    <x v="9"/>
    <x v="51"/>
    <s v="JCP"/>
    <s v="841"/>
    <s v="ACHAT EAU MINERAL"/>
    <n v="4906"/>
    <m/>
    <n v="895275117"/>
  </r>
  <r>
    <x v="1"/>
    <x v="0"/>
    <x v="9"/>
    <x v="52"/>
    <s v="JACH"/>
    <s v="81"/>
    <s v="FACT N° 11040128/AQUAVITA"/>
    <n v="61250"/>
    <m/>
    <n v="895336367"/>
  </r>
  <r>
    <x v="1"/>
    <x v="0"/>
    <x v="9"/>
    <x v="52"/>
    <s v="JACH"/>
    <s v="101"/>
    <s v="FACT SINEC AVRIL 2011"/>
    <n v="14664"/>
    <m/>
    <n v="895351031"/>
  </r>
  <r>
    <x v="1"/>
    <x v="0"/>
    <x v="9"/>
    <x v="52"/>
    <s v="JOD"/>
    <s v="142"/>
    <s v="ACH CARBURANT"/>
    <n v="133100"/>
    <m/>
    <n v="895484131"/>
  </r>
  <r>
    <x v="1"/>
    <x v="0"/>
    <x v="9"/>
    <x v="52"/>
    <s v="JOD"/>
    <s v="148"/>
    <s v="ACH CARBURANT"/>
    <n v="20000"/>
    <m/>
    <n v="895504131"/>
  </r>
  <r>
    <x v="1"/>
    <x v="0"/>
    <x v="9"/>
    <x v="52"/>
    <s v="JOD"/>
    <s v="149"/>
    <s v="ACH CARBURANT"/>
    <n v="40000"/>
    <m/>
    <n v="895544131"/>
  </r>
  <r>
    <x v="1"/>
    <x v="0"/>
    <x v="9"/>
    <x v="52"/>
    <s v="JOD"/>
    <s v="150"/>
    <s v="ACH CARBURANT"/>
    <n v="10000"/>
    <m/>
    <n v="895554131"/>
  </r>
  <r>
    <x v="1"/>
    <x v="0"/>
    <x v="9"/>
    <x v="54"/>
    <s v="JCP"/>
    <s v="1021"/>
    <s v="ACHAT EAU"/>
    <n v="7000"/>
    <m/>
    <n v="895561131"/>
  </r>
  <r>
    <x v="1"/>
    <x v="0"/>
    <x v="9"/>
    <x v="146"/>
    <s v="JCP"/>
    <s v="1086"/>
    <s v="ACHAT EAU"/>
    <n v="7000"/>
    <m/>
    <n v="895568131"/>
  </r>
  <r>
    <x v="1"/>
    <x v="0"/>
    <x v="9"/>
    <x v="146"/>
    <s v="JCP"/>
    <s v="1087"/>
    <s v="FRAIS DE CARBURANT STEPHANE"/>
    <n v="50000"/>
    <m/>
    <n v="895618131"/>
  </r>
  <r>
    <x v="1"/>
    <x v="0"/>
    <x v="9"/>
    <x v="272"/>
    <s v="JCP"/>
    <s v="902"/>
    <s v="ACHAT EAU"/>
    <n v="4000"/>
    <m/>
    <n v="895622131"/>
  </r>
  <r>
    <x v="1"/>
    <x v="0"/>
    <x v="9"/>
    <x v="55"/>
    <s v="JCP"/>
    <s v="909"/>
    <s v="ACHAT EAU "/>
    <n v="48600"/>
    <m/>
    <n v="895670731"/>
  </r>
  <r>
    <x v="1"/>
    <x v="0"/>
    <x v="9"/>
    <x v="148"/>
    <s v="JCP"/>
    <s v="936"/>
    <s v="ACHAT EAU"/>
    <n v="7500"/>
    <m/>
    <n v="895678231"/>
  </r>
  <r>
    <x v="1"/>
    <x v="0"/>
    <x v="9"/>
    <x v="60"/>
    <s v="JCP"/>
    <s v="962"/>
    <s v="ACHAT EAU"/>
    <n v="8000"/>
    <m/>
    <n v="895686231"/>
  </r>
  <r>
    <x v="1"/>
    <x v="0"/>
    <x v="9"/>
    <x v="151"/>
    <s v="JCP"/>
    <s v="1014"/>
    <s v="ACHAT D'EAU"/>
    <n v="7300"/>
    <m/>
    <n v="895693531"/>
  </r>
  <r>
    <x v="1"/>
    <x v="0"/>
    <x v="9"/>
    <x v="61"/>
    <s v="JACH"/>
    <s v="131"/>
    <s v="EAU"/>
    <n v="61250"/>
    <m/>
    <n v="895754781"/>
  </r>
  <r>
    <x v="1"/>
    <x v="0"/>
    <x v="9"/>
    <x v="61"/>
    <s v="JOD"/>
    <s v="184"/>
    <s v="ACH CARBURANT"/>
    <n v="50581"/>
    <m/>
    <n v="895805362"/>
  </r>
  <r>
    <x v="1"/>
    <x v="0"/>
    <x v="9"/>
    <x v="61"/>
    <s v="JOD"/>
    <s v="186"/>
    <s v="ACH CARBURANT"/>
    <n v="95000"/>
    <m/>
    <n v="895900362"/>
  </r>
  <r>
    <x v="1"/>
    <x v="0"/>
    <x v="9"/>
    <x v="61"/>
    <s v="JOD"/>
    <s v="186"/>
    <s v="ACH EAU"/>
    <n v="12000"/>
    <m/>
    <n v="895912362"/>
  </r>
  <r>
    <x v="1"/>
    <x v="0"/>
    <x v="9"/>
    <x v="61"/>
    <s v="JOD"/>
    <s v="190"/>
    <s v="ACH CARBURANT"/>
    <n v="83399"/>
    <m/>
    <n v="895995761"/>
  </r>
  <r>
    <x v="1"/>
    <x v="0"/>
    <x v="9"/>
    <x v="61"/>
    <s v="JCP"/>
    <s v="1010"/>
    <s v="ACHAT CARBURANT"/>
    <n v="50000"/>
    <m/>
    <n v="896045761"/>
  </r>
  <r>
    <x v="1"/>
    <x v="0"/>
    <x v="9"/>
    <x v="274"/>
    <s v="JACH"/>
    <s v="185"/>
    <s v="EAU"/>
    <n v="25584"/>
    <m/>
    <n v="896071345"/>
  </r>
  <r>
    <x v="1"/>
    <x v="0"/>
    <x v="9"/>
    <x v="67"/>
    <s v="JCP"/>
    <s v="1151"/>
    <s v="ACHAT D'EAU"/>
    <n v="6000"/>
    <m/>
    <n v="896077345"/>
  </r>
  <r>
    <x v="1"/>
    <x v="0"/>
    <x v="9"/>
    <x v="153"/>
    <s v="JACH"/>
    <s v="208"/>
    <s v="ELECTRICITE MAI"/>
    <n v="304171"/>
    <m/>
    <n v="896381516"/>
  </r>
  <r>
    <x v="1"/>
    <x v="0"/>
    <x v="9"/>
    <x v="154"/>
    <s v="JACH"/>
    <s v="154"/>
    <s v="FACT SNEC JUIN 2011"/>
    <n v="15028"/>
    <m/>
    <n v="896396544"/>
  </r>
  <r>
    <x v="1"/>
    <x v="0"/>
    <x v="9"/>
    <x v="277"/>
    <s v="JCP"/>
    <s v="1211"/>
    <s v="ACHAT CARBURANT STEPHANE"/>
    <n v="30000"/>
    <m/>
    <n v="896426544"/>
  </r>
  <r>
    <x v="1"/>
    <x v="0"/>
    <x v="9"/>
    <x v="229"/>
    <s v="JCP"/>
    <s v="1220"/>
    <s v="ACHAT D'EAU"/>
    <n v="6500"/>
    <m/>
    <n v="896433044"/>
  </r>
  <r>
    <x v="1"/>
    <x v="0"/>
    <x v="9"/>
    <x v="310"/>
    <s v="JCP"/>
    <s v="1235"/>
    <s v="ACHAT DE CARBURANT"/>
    <n v="50000"/>
    <m/>
    <n v="896483044"/>
  </r>
  <r>
    <x v="1"/>
    <x v="0"/>
    <x v="9"/>
    <x v="158"/>
    <s v="JCP"/>
    <s v="1250"/>
    <s v="REMBOURSEMENT CARBURANT LUCIEN"/>
    <n v="24500"/>
    <m/>
    <n v="896507544"/>
  </r>
  <r>
    <x v="1"/>
    <x v="0"/>
    <x v="9"/>
    <x v="279"/>
    <s v="JCP"/>
    <s v="1283"/>
    <s v="ACHAT PALETTE D'EAU"/>
    <n v="6000"/>
    <m/>
    <n v="896513544"/>
  </r>
  <r>
    <x v="1"/>
    <x v="0"/>
    <x v="9"/>
    <x v="69"/>
    <s v="JACH"/>
    <s v="183"/>
    <s v="EAU"/>
    <n v="61250"/>
    <m/>
    <n v="896574794"/>
  </r>
  <r>
    <x v="1"/>
    <x v="0"/>
    <x v="9"/>
    <x v="69"/>
    <s v="JOD"/>
    <s v="215"/>
    <s v="ACH CARBURANT"/>
    <n v="25000"/>
    <m/>
    <n v="896599794"/>
  </r>
  <r>
    <x v="1"/>
    <x v="0"/>
    <x v="9"/>
    <x v="69"/>
    <s v="JOD"/>
    <s v="215"/>
    <s v="ACH EAU"/>
    <n v="12000"/>
    <m/>
    <n v="896611794"/>
  </r>
  <r>
    <x v="1"/>
    <x v="0"/>
    <x v="9"/>
    <x v="69"/>
    <s v="JOD"/>
    <s v="216"/>
    <s v="ACH FUEL"/>
    <n v="75000"/>
    <m/>
    <n v="896686794"/>
  </r>
  <r>
    <x v="1"/>
    <x v="0"/>
    <x v="9"/>
    <x v="69"/>
    <s v="JOD"/>
    <s v="217"/>
    <s v="ACH CARBURANT"/>
    <n v="70000"/>
    <m/>
    <n v="896756794"/>
  </r>
  <r>
    <x v="1"/>
    <x v="0"/>
    <x v="9"/>
    <x v="69"/>
    <s v="JOD"/>
    <s v="217"/>
    <s v="ACH EAU"/>
    <n v="12000"/>
    <m/>
    <n v="896768794"/>
  </r>
  <r>
    <x v="1"/>
    <x v="0"/>
    <x v="9"/>
    <x v="70"/>
    <s v="JODSSG"/>
    <s v="19"/>
    <s v="ACH CARBURANT SSG"/>
    <n v="25000"/>
    <m/>
    <n v="896793794"/>
  </r>
  <r>
    <x v="1"/>
    <x v="0"/>
    <x v="9"/>
    <x v="70"/>
    <s v="JODSSG"/>
    <s v="21"/>
    <s v="ACH CARBURANT SSG"/>
    <n v="25000"/>
    <m/>
    <n v="896818794"/>
  </r>
  <r>
    <x v="1"/>
    <x v="0"/>
    <x v="9"/>
    <x v="70"/>
    <s v="JODSSG"/>
    <s v="23"/>
    <s v="ACH CARBURANT SSG"/>
    <n v="40000"/>
    <m/>
    <n v="896858794"/>
  </r>
  <r>
    <x v="1"/>
    <x v="0"/>
    <x v="9"/>
    <x v="70"/>
    <s v="JODSSG"/>
    <s v="29"/>
    <s v="ACH CARBURANT SSG"/>
    <n v="24000"/>
    <m/>
    <n v="896882794"/>
  </r>
  <r>
    <x v="1"/>
    <x v="0"/>
    <x v="9"/>
    <x v="311"/>
    <s v="JACH"/>
    <s v="163"/>
    <s v="EAU"/>
    <n v="17921"/>
    <m/>
    <n v="896900715"/>
  </r>
  <r>
    <x v="1"/>
    <x v="0"/>
    <x v="9"/>
    <x v="159"/>
    <s v="JOD"/>
    <s v="238"/>
    <s v="ACH FUEL"/>
    <n v="60000"/>
    <m/>
    <n v="896960715"/>
  </r>
  <r>
    <x v="1"/>
    <x v="0"/>
    <x v="9"/>
    <x v="162"/>
    <s v="JCP"/>
    <s v="1312"/>
    <s v="ACHAT CARBURANT"/>
    <n v="5000"/>
    <m/>
    <n v="896965715"/>
  </r>
  <r>
    <x v="1"/>
    <x v="0"/>
    <x v="9"/>
    <x v="162"/>
    <s v="JCP"/>
    <s v="1525"/>
    <s v="CARBURANT"/>
    <n v="20000"/>
    <m/>
    <n v="896985715"/>
  </r>
  <r>
    <x v="1"/>
    <x v="0"/>
    <x v="9"/>
    <x v="72"/>
    <s v="JACH"/>
    <s v="169"/>
    <s v=" FACT N° 232903243"/>
    <n v="143056"/>
    <m/>
    <n v="897128771"/>
  </r>
  <r>
    <x v="1"/>
    <x v="0"/>
    <x v="9"/>
    <x v="252"/>
    <s v="JODSSG"/>
    <s v="31"/>
    <s v="ACH CARBURANT SSG"/>
    <n v="20000"/>
    <m/>
    <n v="897148771"/>
  </r>
  <r>
    <x v="1"/>
    <x v="0"/>
    <x v="9"/>
    <x v="252"/>
    <s v="JODSSG"/>
    <s v="31"/>
    <s v="ACH CARBURANT SSG"/>
    <n v="23000"/>
    <m/>
    <n v="897171771"/>
  </r>
  <r>
    <x v="1"/>
    <x v="0"/>
    <x v="9"/>
    <x v="236"/>
    <s v="JCP"/>
    <s v="1496"/>
    <s v="CARBURANT"/>
    <n v="60000"/>
    <m/>
    <n v="897231771"/>
  </r>
  <r>
    <x v="1"/>
    <x v="0"/>
    <x v="9"/>
    <x v="76"/>
    <s v="JOD"/>
    <s v="236"/>
    <s v="ACH CARBURANT"/>
    <n v="25000"/>
    <m/>
    <n v="897256771"/>
  </r>
  <r>
    <x v="1"/>
    <x v="0"/>
    <x v="9"/>
    <x v="288"/>
    <s v="JCP"/>
    <s v="1494"/>
    <s v="CARBURANT"/>
    <n v="30000"/>
    <m/>
    <n v="897286771"/>
  </r>
  <r>
    <x v="1"/>
    <x v="0"/>
    <x v="9"/>
    <x v="78"/>
    <s v="JACH"/>
    <s v="176"/>
    <s v="EAU"/>
    <n v="61250"/>
    <m/>
    <n v="897348021"/>
  </r>
  <r>
    <x v="1"/>
    <x v="0"/>
    <x v="9"/>
    <x v="78"/>
    <s v="JOD"/>
    <s v="254"/>
    <s v="ACH CARBURANT"/>
    <n v="85000"/>
    <m/>
    <n v="897433021"/>
  </r>
  <r>
    <x v="1"/>
    <x v="0"/>
    <x v="9"/>
    <x v="78"/>
    <s v="JOD"/>
    <s v="254"/>
    <s v="ACH EAU"/>
    <n v="12000"/>
    <m/>
    <n v="897445021"/>
  </r>
  <r>
    <x v="1"/>
    <x v="0"/>
    <x v="9"/>
    <x v="211"/>
    <s v="JACH"/>
    <s v="196"/>
    <s v="EAU"/>
    <n v="25734"/>
    <m/>
    <n v="897470755"/>
  </r>
  <r>
    <x v="1"/>
    <x v="0"/>
    <x v="9"/>
    <x v="164"/>
    <s v="JCP"/>
    <s v="1571"/>
    <s v="CARBURANT"/>
    <n v="45000"/>
    <m/>
    <n v="897515755"/>
  </r>
  <r>
    <x v="1"/>
    <x v="0"/>
    <x v="9"/>
    <x v="166"/>
    <s v="JCP"/>
    <s v="1581"/>
    <s v="CARBURANT"/>
    <n v="10000"/>
    <m/>
    <n v="897525755"/>
  </r>
  <r>
    <x v="1"/>
    <x v="0"/>
    <x v="9"/>
    <x v="166"/>
    <s v="JCP"/>
    <s v="1585"/>
    <s v="CARBURANT"/>
    <n v="75000"/>
    <m/>
    <n v="897600755"/>
  </r>
  <r>
    <x v="1"/>
    <x v="0"/>
    <x v="9"/>
    <x v="171"/>
    <s v="JACH"/>
    <s v="202"/>
    <s v="FACT N° 237125448"/>
    <n v="116835"/>
    <m/>
    <n v="897717590"/>
  </r>
  <r>
    <x v="1"/>
    <x v="0"/>
    <x v="9"/>
    <x v="171"/>
    <s v="JCP"/>
    <s v="1641"/>
    <s v="CARBURANT"/>
    <n v="40000"/>
    <m/>
    <n v="897757590"/>
  </r>
  <r>
    <x v="1"/>
    <x v="0"/>
    <x v="9"/>
    <x v="172"/>
    <s v="JCP"/>
    <s v="1687"/>
    <s v="CARBURANT"/>
    <n v="10000"/>
    <m/>
    <n v="897767590"/>
  </r>
  <r>
    <x v="1"/>
    <x v="0"/>
    <x v="9"/>
    <x v="82"/>
    <s v="JCP"/>
    <s v="1719"/>
    <s v="CARBURANT"/>
    <n v="75000"/>
    <m/>
    <n v="897842590"/>
  </r>
  <r>
    <x v="1"/>
    <x v="0"/>
    <x v="9"/>
    <x v="84"/>
    <s v="JACH"/>
    <s v="229"/>
    <s v="EAU"/>
    <n v="61250"/>
    <m/>
    <n v="897903840"/>
  </r>
  <r>
    <x v="1"/>
    <x v="0"/>
    <x v="9"/>
    <x v="84"/>
    <s v="JOD"/>
    <s v="278"/>
    <s v="ACH CARBURANT"/>
    <n v="102800"/>
    <m/>
    <n v="898006640"/>
  </r>
  <r>
    <x v="1"/>
    <x v="0"/>
    <x v="9"/>
    <x v="84"/>
    <s v="JOD"/>
    <s v="282"/>
    <s v="ACH CARBURANT"/>
    <n v="120000"/>
    <m/>
    <n v="898126640"/>
  </r>
  <r>
    <x v="1"/>
    <x v="0"/>
    <x v="9"/>
    <x v="84"/>
    <s v="JOD"/>
    <s v="282"/>
    <s v="ACH EAU"/>
    <n v="12000"/>
    <m/>
    <n v="898138640"/>
  </r>
  <r>
    <x v="1"/>
    <x v="0"/>
    <x v="9"/>
    <x v="174"/>
    <s v="JODSSG"/>
    <s v="35"/>
    <s v="ACH CARBURANT SSG"/>
    <n v="20000"/>
    <m/>
    <n v="898158640"/>
  </r>
  <r>
    <x v="1"/>
    <x v="0"/>
    <x v="9"/>
    <x v="175"/>
    <s v="JACH"/>
    <s v="228"/>
    <s v="EAU"/>
    <n v="18355"/>
    <m/>
    <n v="898176995"/>
  </r>
  <r>
    <x v="1"/>
    <x v="0"/>
    <x v="9"/>
    <x v="90"/>
    <s v="JACH"/>
    <s v="230"/>
    <s v="FACT N° 238057698"/>
    <n v="91294"/>
    <m/>
    <n v="898268289"/>
  </r>
  <r>
    <x v="1"/>
    <x v="0"/>
    <x v="9"/>
    <x v="178"/>
    <s v="JCP"/>
    <s v="1897"/>
    <s v="CARBURANT"/>
    <n v="100000"/>
    <m/>
    <n v="898368289"/>
  </r>
  <r>
    <x v="1"/>
    <x v="0"/>
    <x v="9"/>
    <x v="92"/>
    <s v="JCP"/>
    <s v="1930"/>
    <s v="CARBURANT"/>
    <n v="10000"/>
    <m/>
    <n v="898378289"/>
  </r>
  <r>
    <x v="1"/>
    <x v="0"/>
    <x v="9"/>
    <x v="181"/>
    <s v="JCP"/>
    <s v="1956"/>
    <s v="CARBURANT"/>
    <n v="10000"/>
    <m/>
    <n v="898388289"/>
  </r>
  <r>
    <x v="1"/>
    <x v="0"/>
    <x v="9"/>
    <x v="181"/>
    <s v="JCP"/>
    <s v="1958"/>
    <s v=" CARBURANT"/>
    <n v="60600"/>
    <m/>
    <n v="898448889"/>
  </r>
  <r>
    <x v="1"/>
    <x v="0"/>
    <x v="9"/>
    <x v="183"/>
    <s v="JCP"/>
    <s v="1975"/>
    <s v=" CARBURANT"/>
    <n v="51700"/>
    <m/>
    <n v="898500589"/>
  </r>
  <r>
    <x v="1"/>
    <x v="0"/>
    <x v="9"/>
    <x v="185"/>
    <s v="JCP"/>
    <s v="2009"/>
    <s v="CARBURANT"/>
    <n v="10000"/>
    <m/>
    <n v="898510589"/>
  </r>
  <r>
    <x v="1"/>
    <x v="0"/>
    <x v="9"/>
    <x v="185"/>
    <s v="JCP"/>
    <s v="2013"/>
    <s v=" CARBURANT"/>
    <n v="20000"/>
    <m/>
    <n v="898530589"/>
  </r>
  <r>
    <x v="1"/>
    <x v="0"/>
    <x v="9"/>
    <x v="93"/>
    <s v="JACH"/>
    <s v="246"/>
    <s v="EAU"/>
    <n v="61250"/>
    <m/>
    <n v="898591839"/>
  </r>
  <r>
    <x v="1"/>
    <x v="0"/>
    <x v="9"/>
    <x v="93"/>
    <s v="JOD"/>
    <s v="305"/>
    <s v="ACH CARBURANT"/>
    <n v="105690"/>
    <m/>
    <n v="898697529"/>
  </r>
  <r>
    <x v="1"/>
    <x v="0"/>
    <x v="9"/>
    <x v="93"/>
    <s v="JOD"/>
    <s v="311"/>
    <s v="ACH CARBURANT"/>
    <n v="85000"/>
    <m/>
    <n v="898782529"/>
  </r>
  <r>
    <x v="1"/>
    <x v="0"/>
    <x v="9"/>
    <x v="93"/>
    <s v="JOD"/>
    <s v="312"/>
    <s v="ACH FUEL"/>
    <n v="90000"/>
    <m/>
    <n v="898872529"/>
  </r>
  <r>
    <x v="1"/>
    <x v="0"/>
    <x v="9"/>
    <x v="93"/>
    <s v="JOD"/>
    <s v="313"/>
    <s v="ACH CARBURANT"/>
    <n v="27000"/>
    <m/>
    <n v="898899529"/>
  </r>
  <r>
    <x v="1"/>
    <x v="0"/>
    <x v="9"/>
    <x v="94"/>
    <s v="JODSSG"/>
    <s v="42"/>
    <s v="ACH CARBURANT SSG"/>
    <n v="20000"/>
    <m/>
    <n v="898919529"/>
  </r>
  <r>
    <x v="1"/>
    <x v="0"/>
    <x v="9"/>
    <x v="296"/>
    <s v="JACH"/>
    <s v="253"/>
    <s v="EAU"/>
    <n v="7384"/>
    <m/>
    <n v="898926913"/>
  </r>
  <r>
    <x v="1"/>
    <x v="0"/>
    <x v="9"/>
    <x v="97"/>
    <s v="JACH"/>
    <s v="255"/>
    <s v="FACT N° 238965724"/>
    <n v="159402"/>
    <m/>
    <n v="899086315"/>
  </r>
  <r>
    <x v="1"/>
    <x v="0"/>
    <x v="9"/>
    <x v="189"/>
    <s v="JCP"/>
    <s v="2121"/>
    <s v="CARBURANT"/>
    <n v="55000"/>
    <m/>
    <n v="899141315"/>
  </r>
  <r>
    <x v="1"/>
    <x v="0"/>
    <x v="9"/>
    <x v="247"/>
    <s v="JACH"/>
    <s v="260"/>
    <s v="FACT AVOIR N° 110800115"/>
    <m/>
    <n v="15316"/>
    <n v="899125999"/>
  </r>
  <r>
    <x v="1"/>
    <x v="0"/>
    <x v="9"/>
    <x v="192"/>
    <s v="JCP"/>
    <s v="2169"/>
    <s v="CARBURANT"/>
    <n v="10000"/>
    <m/>
    <n v="899135999"/>
  </r>
  <r>
    <x v="1"/>
    <x v="0"/>
    <x v="9"/>
    <x v="103"/>
    <s v="JACH"/>
    <s v="279"/>
    <s v="EAU"/>
    <n v="61250"/>
    <m/>
    <n v="899197249"/>
  </r>
  <r>
    <x v="1"/>
    <x v="0"/>
    <x v="9"/>
    <x v="103"/>
    <s v="JOD"/>
    <s v="342"/>
    <s v="ACH CARBURANT"/>
    <n v="300000"/>
    <m/>
    <n v="899497249"/>
  </r>
  <r>
    <x v="1"/>
    <x v="0"/>
    <x v="9"/>
    <x v="103"/>
    <s v="JOD"/>
    <s v="345"/>
    <s v="ACH CARBURANT"/>
    <n v="10000"/>
    <m/>
    <n v="899507249"/>
  </r>
  <r>
    <x v="1"/>
    <x v="0"/>
    <x v="9"/>
    <x v="103"/>
    <s v="JOD"/>
    <s v="345"/>
    <s v="ACH CARBURANT"/>
    <n v="5000"/>
    <m/>
    <n v="899512249"/>
  </r>
  <r>
    <x v="1"/>
    <x v="0"/>
    <x v="9"/>
    <x v="103"/>
    <s v="JOD"/>
    <s v="345"/>
    <s v="ACH CARBURANT"/>
    <n v="10000"/>
    <m/>
    <n v="899522249"/>
  </r>
  <r>
    <x v="1"/>
    <x v="0"/>
    <x v="9"/>
    <x v="103"/>
    <s v="JOD"/>
    <s v="345"/>
    <s v="ACH CARBURANT"/>
    <n v="5000"/>
    <m/>
    <n v="899527249"/>
  </r>
  <r>
    <x v="1"/>
    <x v="0"/>
    <x v="9"/>
    <x v="103"/>
    <s v="JOD"/>
    <s v="345"/>
    <s v="ACH CARBURANT"/>
    <n v="5000"/>
    <m/>
    <n v="899532249"/>
  </r>
  <r>
    <x v="1"/>
    <x v="0"/>
    <x v="9"/>
    <x v="103"/>
    <s v="JOD"/>
    <s v="345"/>
    <s v="ACH CARBURANT"/>
    <n v="10000"/>
    <m/>
    <n v="899542249"/>
  </r>
  <r>
    <x v="1"/>
    <x v="0"/>
    <x v="9"/>
    <x v="103"/>
    <s v="JOD"/>
    <s v="347"/>
    <s v="ACH FUEL"/>
    <n v="60000"/>
    <m/>
    <n v="899602249"/>
  </r>
  <r>
    <x v="1"/>
    <x v="0"/>
    <x v="9"/>
    <x v="103"/>
    <s v="JOD"/>
    <s v="347"/>
    <s v="ACH EAU"/>
    <n v="16000"/>
    <m/>
    <n v="899618249"/>
  </r>
  <r>
    <x v="1"/>
    <x v="0"/>
    <x v="9"/>
    <x v="103"/>
    <s v="JOD"/>
    <s v="348"/>
    <s v="ACH FUEL"/>
    <n v="40000"/>
    <m/>
    <n v="899658249"/>
  </r>
  <r>
    <x v="1"/>
    <x v="0"/>
    <x v="9"/>
    <x v="104"/>
    <s v="JACH"/>
    <s v="277"/>
    <s v="EAU"/>
    <n v="26602"/>
    <m/>
    <n v="899684851"/>
  </r>
  <r>
    <x v="1"/>
    <x v="0"/>
    <x v="9"/>
    <x v="312"/>
    <s v="JACH"/>
    <s v="286"/>
    <s v="FACT N° 240120568"/>
    <n v="183100"/>
    <m/>
    <n v="899867951"/>
  </r>
  <r>
    <x v="1"/>
    <x v="0"/>
    <x v="9"/>
    <x v="305"/>
    <s v="JCP"/>
    <s v="2345"/>
    <s v="CARBURANT"/>
    <n v="65000"/>
    <m/>
    <n v="899932951"/>
  </r>
  <r>
    <x v="1"/>
    <x v="0"/>
    <x v="9"/>
    <x v="305"/>
    <s v="JCP"/>
    <s v="2346"/>
    <s v=" CARBURANT"/>
    <n v="40000"/>
    <m/>
    <n v="899972951"/>
  </r>
  <r>
    <x v="1"/>
    <x v="0"/>
    <x v="9"/>
    <x v="111"/>
    <s v="JACH"/>
    <s v="294"/>
    <s v="FACT N°11110212"/>
    <n v="122500"/>
    <m/>
    <n v="900095451"/>
  </r>
  <r>
    <x v="1"/>
    <x v="0"/>
    <x v="9"/>
    <x v="111"/>
    <s v="JOD"/>
    <s v="386"/>
    <s v="ACH CARBURANT"/>
    <n v="55000"/>
    <m/>
    <n v="900150451"/>
  </r>
  <r>
    <x v="1"/>
    <x v="0"/>
    <x v="9"/>
    <x v="111"/>
    <s v="JOD"/>
    <s v="436"/>
    <s v="ACH CARBURANT"/>
    <n v="120000"/>
    <m/>
    <n v="900270451"/>
  </r>
  <r>
    <x v="1"/>
    <x v="0"/>
    <x v="9"/>
    <x v="111"/>
    <s v="JOD"/>
    <s v="436"/>
    <s v="ACH EAU"/>
    <n v="14000"/>
    <m/>
    <n v="900284451"/>
  </r>
  <r>
    <x v="1"/>
    <x v="0"/>
    <x v="9"/>
    <x v="112"/>
    <s v="JODSSG"/>
    <s v="52"/>
    <s v="ACH CARBURANT SSG"/>
    <n v="10000"/>
    <m/>
    <n v="900294451"/>
  </r>
  <r>
    <x v="1"/>
    <x v="0"/>
    <x v="9"/>
    <x v="112"/>
    <s v="JODSSG"/>
    <s v="53"/>
    <s v="ACH CARBURANT SSG"/>
    <n v="20000"/>
    <m/>
    <n v="900314451"/>
  </r>
  <r>
    <x v="1"/>
    <x v="0"/>
    <x v="9"/>
    <x v="113"/>
    <s v="JACH"/>
    <s v="301"/>
    <s v="FACT N° 2011111"/>
    <n v="39624"/>
    <m/>
    <n v="900354075"/>
  </r>
  <r>
    <x v="1"/>
    <x v="0"/>
    <x v="9"/>
    <x v="113"/>
    <s v="JCP"/>
    <s v="2388"/>
    <s v=" FACT N° 2425"/>
    <n v="30000"/>
    <m/>
    <n v="900384075"/>
  </r>
  <r>
    <x v="1"/>
    <x v="0"/>
    <x v="9"/>
    <x v="114"/>
    <s v="JOD"/>
    <s v="475"/>
    <s v="FACT CARBURANT"/>
    <n v="33000"/>
    <m/>
    <n v="900417075"/>
  </r>
  <r>
    <x v="1"/>
    <x v="0"/>
    <x v="9"/>
    <x v="115"/>
    <s v="JODSSG"/>
    <s v="57"/>
    <s v="ACH CARBURANT SSG"/>
    <n v="25000"/>
    <m/>
    <n v="900442075"/>
  </r>
  <r>
    <x v="1"/>
    <x v="0"/>
    <x v="9"/>
    <x v="235"/>
    <s v="JACH"/>
    <s v="304"/>
    <s v="FACT N° 241272515"/>
    <n v="146896"/>
    <m/>
    <n v="900588971"/>
  </r>
  <r>
    <x v="1"/>
    <x v="0"/>
    <x v="9"/>
    <x v="202"/>
    <s v="JODSSG"/>
    <s v="58"/>
    <s v="ACH CARBURANT SSG"/>
    <n v="25000"/>
    <m/>
    <n v="900613971"/>
  </r>
  <r>
    <x v="1"/>
    <x v="0"/>
    <x v="9"/>
    <x v="117"/>
    <s v="JCP"/>
    <s v="2434"/>
    <s v="CARBURANT"/>
    <n v="55000"/>
    <m/>
    <n v="900668971"/>
  </r>
  <r>
    <x v="1"/>
    <x v="0"/>
    <x v="9"/>
    <x v="203"/>
    <s v="JODSSG"/>
    <s v="59"/>
    <s v="ACH CARBURANT SSG"/>
    <n v="20000"/>
    <m/>
    <n v="900688971"/>
  </r>
  <r>
    <x v="1"/>
    <x v="0"/>
    <x v="9"/>
    <x v="120"/>
    <s v="JCP"/>
    <s v="2469"/>
    <s v="CARBURANT"/>
    <n v="10000"/>
    <m/>
    <n v="900698971"/>
  </r>
  <r>
    <x v="1"/>
    <x v="0"/>
    <x v="9"/>
    <x v="313"/>
    <s v="JOD"/>
    <s v="476"/>
    <s v="FACT CARBURANT"/>
    <n v="25000"/>
    <m/>
    <n v="900723971"/>
  </r>
  <r>
    <x v="1"/>
    <x v="0"/>
    <x v="9"/>
    <x v="124"/>
    <s v="JODSSG"/>
    <s v="104"/>
    <s v="CARBURANT"/>
    <n v="15000"/>
    <m/>
    <n v="900738971"/>
  </r>
  <r>
    <x v="1"/>
    <x v="0"/>
    <x v="9"/>
    <x v="124"/>
    <s v="JODSSG"/>
    <s v="104"/>
    <s v="CARBURANT"/>
    <n v="30000"/>
    <m/>
    <n v="900768971"/>
  </r>
  <r>
    <x v="1"/>
    <x v="0"/>
    <x v="9"/>
    <x v="124"/>
    <s v="JODSSG"/>
    <s v="104"/>
    <s v="CARBURANT"/>
    <n v="30000"/>
    <m/>
    <n v="900798971"/>
  </r>
  <r>
    <x v="1"/>
    <x v="0"/>
    <x v="9"/>
    <x v="126"/>
    <s v="JACH"/>
    <s v="327"/>
    <s v="FACT N° 2011121"/>
    <n v="60025"/>
    <m/>
    <n v="900858996"/>
  </r>
  <r>
    <x v="1"/>
    <x v="0"/>
    <x v="9"/>
    <x v="126"/>
    <s v="JACH"/>
    <s v="328"/>
    <s v="FACT N° 242335267"/>
    <n v="195441"/>
    <m/>
    <n v="901054437"/>
  </r>
  <r>
    <x v="1"/>
    <x v="0"/>
    <x v="9"/>
    <x v="126"/>
    <s v="JOD"/>
    <s v="422"/>
    <s v="ACH CARBURANT"/>
    <n v="85000"/>
    <m/>
    <n v="901139437"/>
  </r>
  <r>
    <x v="1"/>
    <x v="0"/>
    <x v="9"/>
    <x v="126"/>
    <s v="JOD"/>
    <s v="423"/>
    <s v="ACH CARBURANT"/>
    <n v="20000"/>
    <m/>
    <n v="901159437"/>
  </r>
  <r>
    <x v="1"/>
    <x v="0"/>
    <x v="9"/>
    <x v="126"/>
    <s v="JOD"/>
    <s v="425"/>
    <s v="ACH HUILE MOTEUR"/>
    <n v="5500"/>
    <m/>
    <n v="901164937"/>
  </r>
  <r>
    <x v="1"/>
    <x v="0"/>
    <x v="9"/>
    <x v="126"/>
    <s v="JOD"/>
    <s v="438"/>
    <s v="ACH CARBURANT"/>
    <n v="125000"/>
    <m/>
    <n v="901289937"/>
  </r>
  <r>
    <x v="1"/>
    <x v="0"/>
    <x v="9"/>
    <x v="126"/>
    <s v="JOD"/>
    <s v="438"/>
    <s v="ACH EAU"/>
    <n v="22000"/>
    <m/>
    <n v="901311937"/>
  </r>
  <r>
    <x v="1"/>
    <x v="0"/>
    <x v="9"/>
    <x v="126"/>
    <s v="JOD"/>
    <s v="440"/>
    <s v="ACH CARBURANT"/>
    <n v="30000"/>
    <m/>
    <n v="901341937"/>
  </r>
  <r>
    <x v="1"/>
    <x v="0"/>
    <x v="9"/>
    <x v="126"/>
    <s v="JCP"/>
    <s v="2595"/>
    <s v="ACHAT CARBURANT"/>
    <n v="41150"/>
    <m/>
    <n v="901383087"/>
  </r>
  <r>
    <x v="1"/>
    <x v="0"/>
    <x v="9"/>
    <x v="126"/>
    <s v="JCP"/>
    <s v="2596"/>
    <s v="ACHAT CARBURANT"/>
    <n v="35000"/>
    <m/>
    <n v="901418087"/>
  </r>
  <r>
    <x v="1"/>
    <x v="0"/>
    <x v="43"/>
    <x v="254"/>
    <s v="JCP"/>
    <s v="63"/>
    <s v="RGLT FACT REF 001/01/2011"/>
    <n v="90000"/>
    <m/>
    <n v="901508087"/>
  </r>
  <r>
    <x v="1"/>
    <x v="0"/>
    <x v="43"/>
    <x v="15"/>
    <s v="JOD"/>
    <s v="9"/>
    <s v="FRAIS REPARAT° MAT CONNECT°"/>
    <n v="25000"/>
    <m/>
    <n v="901533087"/>
  </r>
  <r>
    <x v="1"/>
    <x v="0"/>
    <x v="43"/>
    <x v="257"/>
    <s v="JCP"/>
    <s v="148"/>
    <s v="RGLT FACT 014/0/2011"/>
    <n v="65590"/>
    <m/>
    <n v="901598677"/>
  </r>
  <r>
    <x v="1"/>
    <x v="0"/>
    <x v="43"/>
    <x v="208"/>
    <s v="JCP"/>
    <s v="169"/>
    <s v="RGLT FRAIS DIAGNOSTIC IMPRIMANTE"/>
    <n v="5000"/>
    <m/>
    <n v="901603677"/>
  </r>
  <r>
    <x v="1"/>
    <x v="0"/>
    <x v="43"/>
    <x v="208"/>
    <s v="JCP"/>
    <s v="171"/>
    <s v="FRAIS REPARAT° PHOTOCOP"/>
    <n v="25012"/>
    <m/>
    <n v="901628689"/>
  </r>
  <r>
    <x v="1"/>
    <x v="0"/>
    <x v="43"/>
    <x v="33"/>
    <s v="JCP"/>
    <s v="438"/>
    <s v="REGLT MAIN D'OEUVRE IMPRIMANTE LASE"/>
    <n v="5000"/>
    <m/>
    <n v="901633689"/>
  </r>
  <r>
    <x v="1"/>
    <x v="0"/>
    <x v="43"/>
    <x v="33"/>
    <s v="JCP"/>
    <s v="447"/>
    <s v="ENTRETIEN IMPRIMANTE Z65"/>
    <n v="25000"/>
    <m/>
    <n v="901658689"/>
  </r>
  <r>
    <x v="1"/>
    <x v="0"/>
    <x v="43"/>
    <x v="34"/>
    <s v="JCP"/>
    <s v="464"/>
    <s v="FRAIS DIAGNOSTICS IMPRIMANTE"/>
    <n v="5000"/>
    <m/>
    <n v="901663689"/>
  </r>
  <r>
    <x v="1"/>
    <x v="0"/>
    <x v="43"/>
    <x v="37"/>
    <s v="JCP"/>
    <s v="535"/>
    <s v="REPARATION ORDINATEUR AEROPORT"/>
    <n v="100000"/>
    <m/>
    <n v="901763689"/>
  </r>
  <r>
    <x v="1"/>
    <x v="0"/>
    <x v="43"/>
    <x v="137"/>
    <s v="JCP"/>
    <s v="558"/>
    <s v="REGLT FACT NAK N°027/03/11 020/03"/>
    <n v="140000"/>
    <m/>
    <n v="901903689"/>
  </r>
  <r>
    <x v="1"/>
    <x v="0"/>
    <x v="43"/>
    <x v="45"/>
    <s v="JCP"/>
    <s v="700"/>
    <s v="REGLT REPARATIONIMPRIMANTE"/>
    <n v="35775"/>
    <m/>
    <n v="901939464"/>
  </r>
  <r>
    <x v="1"/>
    <x v="0"/>
    <x v="43"/>
    <x v="142"/>
    <s v="JCP"/>
    <s v="763"/>
    <s v="FACT NAK N°016/04/2011/CHARGEUR ORD"/>
    <n v="35000"/>
    <m/>
    <n v="901974464"/>
  </r>
  <r>
    <x v="1"/>
    <x v="0"/>
    <x v="43"/>
    <x v="143"/>
    <s v="JCP"/>
    <s v="796"/>
    <s v="FACT NAK N°037/04/11/MAINTENANCE"/>
    <n v="60000"/>
    <m/>
    <n v="902034464"/>
  </r>
  <r>
    <x v="1"/>
    <x v="0"/>
    <x v="43"/>
    <x v="58"/>
    <s v="JCP"/>
    <s v="2649"/>
    <s v=" REPARATION LAPTOP"/>
    <n v="150000"/>
    <m/>
    <n v="902184464"/>
  </r>
  <r>
    <x v="1"/>
    <x v="0"/>
    <x v="43"/>
    <x v="66"/>
    <s v="JCP"/>
    <s v="1147"/>
    <s v="FRAIS DIAGNOSTIC IMPRIMANTE"/>
    <n v="5500"/>
    <m/>
    <n v="902189964"/>
  </r>
  <r>
    <x v="1"/>
    <x v="0"/>
    <x v="43"/>
    <x v="275"/>
    <s v="JCP"/>
    <s v="1299"/>
    <s v="FRAIS DIGNOSTIC IMPRIMANTE"/>
    <n v="5000"/>
    <m/>
    <n v="902194964"/>
  </r>
  <r>
    <x v="1"/>
    <x v="0"/>
    <x v="43"/>
    <x v="78"/>
    <s v="JOD"/>
    <s v="254"/>
    <s v="RGLT FRAIS REPARAT° PC"/>
    <n v="25000"/>
    <m/>
    <n v="902219964"/>
  </r>
  <r>
    <x v="1"/>
    <x v="0"/>
    <x v="43"/>
    <x v="172"/>
    <s v="JCP"/>
    <s v="1675"/>
    <s v="REPARATION LAPTOP"/>
    <n v="90000"/>
    <m/>
    <n v="902309964"/>
  </r>
  <r>
    <x v="1"/>
    <x v="0"/>
    <x v="43"/>
    <x v="172"/>
    <s v="JCP"/>
    <s v="1680"/>
    <s v="REPARATION MACHINE HP DESKJET"/>
    <n v="30000"/>
    <m/>
    <n v="902339964"/>
  </r>
  <r>
    <x v="1"/>
    <x v="0"/>
    <x v="43"/>
    <x v="173"/>
    <s v="JCP"/>
    <s v="2657"/>
    <s v="ENTRETIEN LAPTOP + ANTI VIRUS"/>
    <n v="50000"/>
    <m/>
    <n v="902389964"/>
  </r>
  <r>
    <x v="1"/>
    <x v="0"/>
    <x v="43"/>
    <x v="176"/>
    <s v="JCP"/>
    <s v="1814"/>
    <s v="MAINTENANCE ORDINATEUR"/>
    <n v="40000"/>
    <m/>
    <n v="902429964"/>
  </r>
  <r>
    <x v="1"/>
    <x v="0"/>
    <x v="43"/>
    <x v="181"/>
    <s v="JCP"/>
    <s v="1955"/>
    <s v="REPARATION IMPRIMENTE"/>
    <n v="60000"/>
    <m/>
    <n v="902489964"/>
  </r>
  <r>
    <x v="1"/>
    <x v="0"/>
    <x v="43"/>
    <x v="94"/>
    <s v="JODSSG"/>
    <s v="49"/>
    <s v="RGLT DEPANNAGE ORDINATEUR SSG"/>
    <n v="60000"/>
    <m/>
    <n v="902549964"/>
  </r>
  <r>
    <x v="1"/>
    <x v="0"/>
    <x v="43"/>
    <x v="95"/>
    <s v="JCP"/>
    <s v="2047"/>
    <s v="REPARATION IMPRIMANTES"/>
    <n v="85000"/>
    <m/>
    <n v="902634964"/>
  </r>
  <r>
    <x v="1"/>
    <x v="0"/>
    <x v="43"/>
    <x v="103"/>
    <s v="JOD"/>
    <s v="342"/>
    <s v="RGLT DEPANNAGE ROUTEUR"/>
    <n v="15000"/>
    <m/>
    <n v="902649964"/>
  </r>
  <r>
    <x v="1"/>
    <x v="0"/>
    <x v="43"/>
    <x v="103"/>
    <s v="JOD"/>
    <s v="347"/>
    <s v="REPARAT° LAPTOP ..."/>
    <n v="25000"/>
    <m/>
    <n v="902674964"/>
  </r>
  <r>
    <x v="1"/>
    <x v="0"/>
    <x v="43"/>
    <x v="234"/>
    <s v="JCP"/>
    <s v="2303"/>
    <s v="REPARATION ORDI PORTABLE"/>
    <n v="50000"/>
    <m/>
    <n v="902724964"/>
  </r>
  <r>
    <x v="1"/>
    <x v="0"/>
    <x v="43"/>
    <x v="197"/>
    <s v="JCP"/>
    <s v="2318"/>
    <s v="MAINTENANCE DISQUE DUR"/>
    <n v="65000"/>
    <m/>
    <n v="902789964"/>
  </r>
  <r>
    <x v="1"/>
    <x v="0"/>
    <x v="10"/>
    <x v="238"/>
    <s v="JCP"/>
    <s v="72"/>
    <s v="TELEPHONE FIX"/>
    <n v="12247"/>
    <m/>
    <n v="902802211"/>
  </r>
  <r>
    <x v="1"/>
    <x v="0"/>
    <x v="10"/>
    <x v="26"/>
    <s v="JACH"/>
    <s v="32"/>
    <s v="FACT LXC N° 740012"/>
    <n v="105572"/>
    <m/>
    <n v="902907783"/>
  </r>
  <r>
    <x v="1"/>
    <x v="0"/>
    <x v="10"/>
    <x v="26"/>
    <s v="JACH"/>
    <s v="34"/>
    <s v="FACT CAMTEL N° 10153885/02-2011"/>
    <n v="445253"/>
    <m/>
    <n v="903353036"/>
  </r>
  <r>
    <x v="1"/>
    <x v="0"/>
    <x v="10"/>
    <x v="26"/>
    <s v="JACH"/>
    <s v="35"/>
    <s v="FACT CAMTEL N° 10131898/02-2011"/>
    <n v="281961"/>
    <m/>
    <n v="903634997"/>
  </r>
  <r>
    <x v="1"/>
    <x v="0"/>
    <x v="10"/>
    <x v="33"/>
    <s v="JACH"/>
    <s v="58"/>
    <s v="FACT CAMTEL 10201262/63"/>
    <n v="8032"/>
    <m/>
    <n v="903643029"/>
  </r>
  <r>
    <x v="1"/>
    <x v="0"/>
    <x v="10"/>
    <x v="33"/>
    <s v="JCP"/>
    <s v="447"/>
    <s v="FRAIS DE COUPURE CAMTEL"/>
    <n v="3100"/>
    <m/>
    <n v="903646129"/>
  </r>
  <r>
    <x v="1"/>
    <x v="0"/>
    <x v="10"/>
    <x v="314"/>
    <s v="JACH"/>
    <s v="60"/>
    <s v="FACT CAMTEL FEV 11"/>
    <n v="226434"/>
    <m/>
    <n v="903872563"/>
  </r>
  <r>
    <x v="1"/>
    <x v="0"/>
    <x v="10"/>
    <x v="224"/>
    <s v="JACH"/>
    <s v="61"/>
    <s v="FACT CAMTEL FEV 11"/>
    <n v="369235"/>
    <m/>
    <n v="904241798"/>
  </r>
  <r>
    <x v="1"/>
    <x v="0"/>
    <x v="10"/>
    <x v="138"/>
    <s v="JACH"/>
    <s v="79"/>
    <s v="FACT CAMTEL "/>
    <n v="3000"/>
    <m/>
    <n v="904244798"/>
  </r>
  <r>
    <x v="1"/>
    <x v="0"/>
    <x v="10"/>
    <x v="225"/>
    <s v="JACH"/>
    <s v="92"/>
    <s v="FACT N° 10332056/04-2011/CAMTEL"/>
    <n v="282474"/>
    <m/>
    <n v="904527272"/>
  </r>
  <r>
    <x v="1"/>
    <x v="0"/>
    <x v="10"/>
    <x v="50"/>
    <s v="JACH"/>
    <s v="95"/>
    <s v="FACT N° 10326065/04/11"/>
    <n v="3000"/>
    <m/>
    <n v="904530272"/>
  </r>
  <r>
    <x v="1"/>
    <x v="0"/>
    <x v="10"/>
    <x v="50"/>
    <s v="JACH"/>
    <s v="96"/>
    <s v="FACT N° 1022643703/2011"/>
    <n v="3000"/>
    <m/>
    <n v="904533272"/>
  </r>
  <r>
    <x v="1"/>
    <x v="0"/>
    <x v="10"/>
    <x v="50"/>
    <s v="JACH"/>
    <s v="97"/>
    <s v="FACT N° 10295906/04/2011"/>
    <n v="446271"/>
    <m/>
    <n v="904979543"/>
  </r>
  <r>
    <x v="1"/>
    <x v="0"/>
    <x v="10"/>
    <x v="245"/>
    <s v="JACH"/>
    <s v="110"/>
    <s v="FACT N° 10389553/05-2011"/>
    <n v="570108"/>
    <m/>
    <n v="905549651"/>
  </r>
  <r>
    <x v="1"/>
    <x v="0"/>
    <x v="10"/>
    <x v="245"/>
    <s v="JACH"/>
    <s v="111"/>
    <s v="FACT N° 10416018/05-2011"/>
    <n v="229675"/>
    <m/>
    <n v="905779326"/>
  </r>
  <r>
    <x v="1"/>
    <x v="0"/>
    <x v="10"/>
    <x v="245"/>
    <s v="JACH"/>
    <s v="113"/>
    <s v="FACT N° 10412362/05-2011"/>
    <n v="3000"/>
    <m/>
    <n v="905782326"/>
  </r>
  <r>
    <x v="1"/>
    <x v="0"/>
    <x v="10"/>
    <x v="271"/>
    <s v="JACH"/>
    <s v="112"/>
    <s v="FACT N° 10429663/05-2011"/>
    <n v="5366"/>
    <m/>
    <n v="905787692"/>
  </r>
  <r>
    <x v="1"/>
    <x v="0"/>
    <x v="10"/>
    <x v="227"/>
    <s v="JCP"/>
    <s v="1520"/>
    <s v=" FACT 10412363"/>
    <n v="3578"/>
    <m/>
    <n v="905791270"/>
  </r>
  <r>
    <x v="1"/>
    <x v="0"/>
    <x v="10"/>
    <x v="62"/>
    <s v="JACH"/>
    <s v="179"/>
    <s v="TELEPHONE FIX"/>
    <n v="518515"/>
    <m/>
    <n v="906309785"/>
  </r>
  <r>
    <x v="1"/>
    <x v="0"/>
    <x v="10"/>
    <x v="70"/>
    <s v="JODSSG"/>
    <s v="20"/>
    <s v="RGLT RECHARGE TEL SSG"/>
    <n v="60000"/>
    <m/>
    <n v="906369785"/>
  </r>
  <r>
    <x v="1"/>
    <x v="0"/>
    <x v="10"/>
    <x v="70"/>
    <s v="JODSSG"/>
    <s v="21"/>
    <s v="ACH RECHARGE TEL SSG"/>
    <n v="60000"/>
    <m/>
    <n v="906429785"/>
  </r>
  <r>
    <x v="1"/>
    <x v="0"/>
    <x v="10"/>
    <x v="70"/>
    <s v="JODSSG"/>
    <s v="22"/>
    <s v="ACH RECHARGE TEL SSG"/>
    <n v="60000"/>
    <m/>
    <n v="906489785"/>
  </r>
  <r>
    <x v="1"/>
    <x v="0"/>
    <x v="10"/>
    <x v="70"/>
    <s v="JODSSG"/>
    <s v="23"/>
    <s v="FRAIS RECHARGE TEL SSG"/>
    <n v="60000"/>
    <m/>
    <n v="906549785"/>
  </r>
  <r>
    <x v="1"/>
    <x v="0"/>
    <x v="10"/>
    <x v="70"/>
    <s v="JODSSG"/>
    <s v="24"/>
    <s v="FRAIS RECHARGE TEL SSG"/>
    <n v="60000"/>
    <m/>
    <n v="906609785"/>
  </r>
  <r>
    <x v="1"/>
    <x v="0"/>
    <x v="10"/>
    <x v="70"/>
    <s v="JODSSG"/>
    <s v="25"/>
    <s v="RGLT RECHARGE TEL SSG"/>
    <n v="60000"/>
    <m/>
    <n v="906669785"/>
  </r>
  <r>
    <x v="1"/>
    <x v="0"/>
    <x v="10"/>
    <x v="70"/>
    <s v="JODSSG"/>
    <s v="26"/>
    <s v="FRAIS RECHARGE TEL SSG"/>
    <n v="60000"/>
    <m/>
    <n v="906729785"/>
  </r>
  <r>
    <x v="1"/>
    <x v="0"/>
    <x v="10"/>
    <x v="70"/>
    <s v="JODSSG"/>
    <s v="27"/>
    <s v="FRAIS RECHARGE TEL SSG"/>
    <n v="60000"/>
    <m/>
    <n v="906789785"/>
  </r>
  <r>
    <x v="1"/>
    <x v="0"/>
    <x v="10"/>
    <x v="70"/>
    <s v="JODSSG"/>
    <s v="28"/>
    <s v="ACH RECHARGE TEL SSG"/>
    <n v="60000"/>
    <m/>
    <n v="906849785"/>
  </r>
  <r>
    <x v="1"/>
    <x v="0"/>
    <x v="10"/>
    <x v="70"/>
    <s v="JODSSG"/>
    <s v="29"/>
    <s v="FRAIS RECHARGE TEL SSG"/>
    <n v="60000"/>
    <m/>
    <n v="906909785"/>
  </r>
  <r>
    <x v="1"/>
    <x v="0"/>
    <x v="10"/>
    <x v="70"/>
    <s v="JACH"/>
    <s v="172"/>
    <s v="TELEPHONE FIX"/>
    <n v="388862"/>
    <m/>
    <n v="907298647"/>
  </r>
  <r>
    <x v="1"/>
    <x v="0"/>
    <x v="10"/>
    <x v="70"/>
    <s v="JACH"/>
    <s v="173"/>
    <s v="TELEPHONE FIX"/>
    <n v="381605"/>
    <m/>
    <n v="907680252"/>
  </r>
  <r>
    <x v="1"/>
    <x v="0"/>
    <x v="10"/>
    <x v="161"/>
    <s v="JACH"/>
    <s v="166"/>
    <s v="TELEPHONE FIX"/>
    <n v="626916"/>
    <m/>
    <n v="908307168"/>
  </r>
  <r>
    <x v="1"/>
    <x v="0"/>
    <x v="10"/>
    <x v="161"/>
    <s v="JACH"/>
    <s v="167"/>
    <s v="TELEPHONE FIX"/>
    <n v="3578"/>
    <m/>
    <n v="908310746"/>
  </r>
  <r>
    <x v="1"/>
    <x v="0"/>
    <x v="10"/>
    <x v="281"/>
    <s v="JACH"/>
    <s v="180"/>
    <s v="TELEPHONE FIX"/>
    <n v="1550"/>
    <m/>
    <n v="908312296"/>
  </r>
  <r>
    <x v="1"/>
    <x v="0"/>
    <x v="10"/>
    <x v="281"/>
    <s v="JACH"/>
    <s v="181"/>
    <s v="TELEPHONE FIX"/>
    <n v="1550"/>
    <m/>
    <n v="908313846"/>
  </r>
  <r>
    <x v="1"/>
    <x v="0"/>
    <x v="10"/>
    <x v="76"/>
    <s v="JCP"/>
    <s v="1513"/>
    <s v="FACT N° 9410399"/>
    <n v="15083"/>
    <m/>
    <n v="908328929"/>
  </r>
  <r>
    <x v="1"/>
    <x v="0"/>
    <x v="10"/>
    <x v="79"/>
    <s v="JACH"/>
    <s v="199"/>
    <s v="TELEPHONE FIX"/>
    <n v="11448"/>
    <m/>
    <n v="908340377"/>
  </r>
  <r>
    <x v="1"/>
    <x v="0"/>
    <x v="10"/>
    <x v="315"/>
    <s v="JACH"/>
    <s v="197"/>
    <s v="TELEPHONE FIX"/>
    <n v="521963"/>
    <m/>
    <n v="908862340"/>
  </r>
  <r>
    <x v="1"/>
    <x v="0"/>
    <x v="10"/>
    <x v="315"/>
    <s v="JACH"/>
    <s v="198"/>
    <s v="TELEPHONE FIX"/>
    <n v="372402"/>
    <m/>
    <n v="909234742"/>
  </r>
  <r>
    <x v="1"/>
    <x v="0"/>
    <x v="10"/>
    <x v="173"/>
    <s v="JACH"/>
    <s v="210"/>
    <s v="TELEPHONE FIX AOUT"/>
    <n v="3000"/>
    <m/>
    <n v="909237742"/>
  </r>
  <r>
    <x v="1"/>
    <x v="0"/>
    <x v="10"/>
    <x v="174"/>
    <s v="JACH"/>
    <s v="224"/>
    <s v="TELEPHONE NSI"/>
    <n v="6511"/>
    <m/>
    <n v="909244253"/>
  </r>
  <r>
    <x v="1"/>
    <x v="0"/>
    <x v="10"/>
    <x v="174"/>
    <s v="JACH"/>
    <s v="225"/>
    <s v="TELEPHONE FIX NSI"/>
    <n v="73792"/>
    <m/>
    <n v="909318045"/>
  </r>
  <r>
    <x v="1"/>
    <x v="0"/>
    <x v="10"/>
    <x v="174"/>
    <s v="JACH"/>
    <s v="266"/>
    <s v="TELEPHONE FIX"/>
    <n v="3578"/>
    <m/>
    <n v="909321623"/>
  </r>
  <r>
    <x v="1"/>
    <x v="0"/>
    <x v="10"/>
    <x v="86"/>
    <s v="JACH"/>
    <s v="232"/>
    <s v="TELEPHONE FIX"/>
    <n v="324820"/>
    <m/>
    <n v="909646443"/>
  </r>
  <r>
    <x v="1"/>
    <x v="0"/>
    <x v="10"/>
    <x v="86"/>
    <s v="JACH"/>
    <s v="235"/>
    <s v="TELEPHONE FIX"/>
    <n v="616824"/>
    <m/>
    <n v="910263267"/>
  </r>
  <r>
    <x v="1"/>
    <x v="0"/>
    <x v="10"/>
    <x v="90"/>
    <s v="JACH"/>
    <s v="233"/>
    <s v="TELEPHONE FIX NSI"/>
    <n v="13714"/>
    <m/>
    <n v="910276981"/>
  </r>
  <r>
    <x v="1"/>
    <x v="0"/>
    <x v="10"/>
    <x v="316"/>
    <s v="JACH"/>
    <s v="258"/>
    <s v="TELEPHONE FIX"/>
    <n v="359058"/>
    <m/>
    <n v="910636039"/>
  </r>
  <r>
    <x v="1"/>
    <x v="0"/>
    <x v="10"/>
    <x v="316"/>
    <s v="JACH"/>
    <s v="264"/>
    <s v="TELEPHONE FIX"/>
    <n v="478536"/>
    <m/>
    <n v="911114575"/>
  </r>
  <r>
    <x v="1"/>
    <x v="0"/>
    <x v="10"/>
    <x v="316"/>
    <s v="JACH"/>
    <s v="267"/>
    <s v="TELEPHONE FIX"/>
    <n v="3578"/>
    <m/>
    <n v="911118153"/>
  </r>
  <r>
    <x v="1"/>
    <x v="0"/>
    <x v="10"/>
    <x v="192"/>
    <s v="JACH"/>
    <s v="269"/>
    <s v="TELEPHONE FIX"/>
    <n v="64561"/>
    <m/>
    <n v="911182714"/>
  </r>
  <r>
    <x v="1"/>
    <x v="0"/>
    <x v="10"/>
    <x v="103"/>
    <s v="JACH"/>
    <s v="268"/>
    <s v="TELEPHONE FIX"/>
    <n v="1550"/>
    <m/>
    <n v="911184264"/>
  </r>
  <r>
    <x v="1"/>
    <x v="0"/>
    <x v="10"/>
    <x v="105"/>
    <s v="JACH"/>
    <s v="283"/>
    <s v="TELEPHONE"/>
    <n v="194580"/>
    <m/>
    <n v="911378844"/>
  </r>
  <r>
    <x v="1"/>
    <x v="0"/>
    <x v="10"/>
    <x v="105"/>
    <s v="JACH"/>
    <s v="285"/>
    <s v="TELEPHONE FIX"/>
    <n v="664979"/>
    <m/>
    <n v="912043823"/>
  </r>
  <r>
    <x v="1"/>
    <x v="0"/>
    <x v="10"/>
    <x v="234"/>
    <s v="JACH"/>
    <s v="284"/>
    <s v="TELEPHONE"/>
    <n v="96096"/>
    <m/>
    <n v="912139919"/>
  </r>
  <r>
    <x v="1"/>
    <x v="0"/>
    <x v="10"/>
    <x v="111"/>
    <s v="JACH"/>
    <s v="309"/>
    <s v=" FACT N° 740064"/>
    <n v="279127"/>
    <m/>
    <n v="912419046"/>
  </r>
  <r>
    <x v="1"/>
    <x v="0"/>
    <x v="10"/>
    <x v="235"/>
    <s v="JACH"/>
    <s v="305"/>
    <s v="FACT N° 11056064/12-2011"/>
    <n v="296929"/>
    <m/>
    <n v="912715975"/>
  </r>
  <r>
    <x v="1"/>
    <x v="0"/>
    <x v="10"/>
    <x v="235"/>
    <s v="JACH"/>
    <s v="306"/>
    <s v="FACT N° 11077159/12-2011"/>
    <n v="13284"/>
    <m/>
    <n v="912729259"/>
  </r>
  <r>
    <x v="1"/>
    <x v="0"/>
    <x v="10"/>
    <x v="235"/>
    <s v="JACH"/>
    <s v="319"/>
    <s v="FACT N° 11074004/12-2011"/>
    <n v="3578"/>
    <m/>
    <n v="912732837"/>
  </r>
  <r>
    <x v="1"/>
    <x v="0"/>
    <x v="10"/>
    <x v="126"/>
    <s v="JACH"/>
    <s v="326"/>
    <s v="FACT N° 11206802/01-2012"/>
    <n v="7727"/>
    <m/>
    <n v="912740564"/>
  </r>
  <r>
    <x v="1"/>
    <x v="0"/>
    <x v="10"/>
    <x v="126"/>
    <s v="JACH"/>
    <s v="329"/>
    <s v="FACT N° 740066"/>
    <n v="347495"/>
    <m/>
    <n v="913088059"/>
  </r>
  <r>
    <x v="1"/>
    <x v="0"/>
    <x v="10"/>
    <x v="126"/>
    <s v="JACH"/>
    <s v="330"/>
    <s v="FACTN° 11191251/01-2012"/>
    <n v="3578"/>
    <m/>
    <n v="913091637"/>
  </r>
  <r>
    <x v="1"/>
    <x v="0"/>
    <x v="10"/>
    <x v="126"/>
    <s v="JACH"/>
    <s v="331"/>
    <s v="FACTN° 11163648/01-2012"/>
    <n v="416432"/>
    <m/>
    <n v="913508069"/>
  </r>
  <r>
    <x v="1"/>
    <x v="0"/>
    <x v="11"/>
    <x v="216"/>
    <s v="JODSSG"/>
    <s v="1"/>
    <s v="FRAIS RECHARGE TEL SSG"/>
    <n v="30000"/>
    <m/>
    <n v="913538069"/>
  </r>
  <r>
    <x v="1"/>
    <x v="0"/>
    <x v="11"/>
    <x v="217"/>
    <s v="JODSSG"/>
    <s v="2"/>
    <s v="FRAIS RECHARGE TEL SSG"/>
    <n v="30000"/>
    <m/>
    <n v="913568069"/>
  </r>
  <r>
    <x v="1"/>
    <x v="0"/>
    <x v="11"/>
    <x v="17"/>
    <s v="JODSSG"/>
    <s v="3"/>
    <s v="RECHARGE TEL SSG"/>
    <n v="30000"/>
    <m/>
    <n v="913598069"/>
  </r>
  <r>
    <x v="1"/>
    <x v="0"/>
    <x v="11"/>
    <x v="256"/>
    <s v="JACH"/>
    <s v="5"/>
    <s v="FACT ORANGE  N° 293472 9"/>
    <n v="1950558"/>
    <m/>
    <n v="915548627"/>
  </r>
  <r>
    <x v="1"/>
    <x v="0"/>
    <x v="11"/>
    <x v="19"/>
    <s v="JODSSG"/>
    <s v="4"/>
    <s v="ACH RRECHARGE TEL"/>
    <n v="30000"/>
    <m/>
    <n v="915578627"/>
  </r>
  <r>
    <x v="1"/>
    <x v="0"/>
    <x v="11"/>
    <x v="208"/>
    <s v="JODSSG"/>
    <s v="5"/>
    <s v="ACH RECHARGE TEL SSG"/>
    <n v="30000"/>
    <m/>
    <n v="915608627"/>
  </r>
  <r>
    <x v="1"/>
    <x v="0"/>
    <x v="11"/>
    <x v="26"/>
    <s v="JODSSG"/>
    <s v="9"/>
    <s v=" FRAIS  RECHARGE TEL SSG"/>
    <n v="60000"/>
    <m/>
    <n v="915668627"/>
  </r>
  <r>
    <x v="1"/>
    <x v="0"/>
    <x v="11"/>
    <x v="26"/>
    <s v="JACH"/>
    <s v="27"/>
    <s v="FACT ORANGE N°298245 9"/>
    <n v="1999170"/>
    <m/>
    <n v="917667797"/>
  </r>
  <r>
    <x v="1"/>
    <x v="0"/>
    <x v="11"/>
    <x v="26"/>
    <s v="JACH"/>
    <s v="33"/>
    <s v="FACT CAMTEL N° 10144560/02-2011"/>
    <n v="3000"/>
    <m/>
    <n v="917670797"/>
  </r>
  <r>
    <x v="1"/>
    <x v="0"/>
    <x v="11"/>
    <x v="27"/>
    <s v="JODSSG"/>
    <s v="10"/>
    <s v="RGLT COMPL RECHARGE TEL SSG"/>
    <n v="10000"/>
    <m/>
    <n v="917680797"/>
  </r>
  <r>
    <x v="1"/>
    <x v="0"/>
    <x v="11"/>
    <x v="33"/>
    <s v="JCP"/>
    <s v="447"/>
    <s v="ACHAT CARTE ORANGE"/>
    <n v="5000"/>
    <m/>
    <n v="917685797"/>
  </r>
  <r>
    <x v="1"/>
    <x v="0"/>
    <x v="11"/>
    <x v="224"/>
    <s v="JACH"/>
    <s v="49"/>
    <s v="FACT ORANGE MARS 11"/>
    <n v="1231858"/>
    <m/>
    <n v="918917655"/>
  </r>
  <r>
    <x v="1"/>
    <x v="0"/>
    <x v="11"/>
    <x v="138"/>
    <s v="JODSSG"/>
    <s v="12"/>
    <s v="RECHARGE TEL SSG"/>
    <n v="80000"/>
    <m/>
    <n v="918997655"/>
  </r>
  <r>
    <x v="1"/>
    <x v="0"/>
    <x v="11"/>
    <x v="38"/>
    <s v="JODSSG"/>
    <s v="13"/>
    <s v="FRAIS RECHARGE TEL SSG"/>
    <n v="60000"/>
    <m/>
    <n v="919057655"/>
  </r>
  <r>
    <x v="1"/>
    <x v="0"/>
    <x v="11"/>
    <x v="251"/>
    <s v="JODSSG"/>
    <s v="14"/>
    <s v="ACH RECHARGE TEL SSG"/>
    <n v="60000"/>
    <m/>
    <n v="919117655"/>
  </r>
  <r>
    <x v="1"/>
    <x v="0"/>
    <x v="11"/>
    <x v="141"/>
    <s v="JODSSG"/>
    <s v="15"/>
    <s v="RGLT RECHARGE TEL SSG"/>
    <n v="60000"/>
    <m/>
    <n v="919177655"/>
  </r>
  <r>
    <x v="1"/>
    <x v="0"/>
    <x v="11"/>
    <x v="241"/>
    <s v="JCP"/>
    <s v="724"/>
    <s v="ACHAT CARTE TELEPHONE"/>
    <n v="10000"/>
    <m/>
    <n v="919187655"/>
  </r>
  <r>
    <x v="1"/>
    <x v="0"/>
    <x v="11"/>
    <x v="47"/>
    <s v="JODSSG"/>
    <s v="16"/>
    <s v="ACH RECHARGE TEL SSG"/>
    <n v="40000"/>
    <m/>
    <n v="919227655"/>
  </r>
  <r>
    <x v="1"/>
    <x v="0"/>
    <x v="11"/>
    <x v="47"/>
    <s v="JODSSG"/>
    <s v="17"/>
    <s v="RGLT RECHARGE TEL"/>
    <n v="60000"/>
    <m/>
    <n v="919287655"/>
  </r>
  <r>
    <x v="1"/>
    <x v="0"/>
    <x v="11"/>
    <x v="243"/>
    <s v="JCP"/>
    <s v="771"/>
    <s v="FRAIS DE TRANSFERT DE CREDIT/YOLLAN"/>
    <n v="10000"/>
    <m/>
    <n v="919297655"/>
  </r>
  <r>
    <x v="1"/>
    <x v="0"/>
    <x v="11"/>
    <x v="225"/>
    <s v="JACH"/>
    <s v="91"/>
    <s v="FACT N° 00003451309/ORANGE"/>
    <n v="2327627"/>
    <m/>
    <n v="921625282"/>
  </r>
  <r>
    <x v="1"/>
    <x v="0"/>
    <x v="11"/>
    <x v="317"/>
    <s v="JACH"/>
    <s v="114"/>
    <s v="FACT N° 0000383592 9"/>
    <n v="1574127"/>
    <m/>
    <n v="923199409"/>
  </r>
  <r>
    <x v="1"/>
    <x v="0"/>
    <x v="11"/>
    <x v="277"/>
    <s v="JCP"/>
    <s v="1204"/>
    <s v="FRAIS DE TRANSFER YOLLANDE"/>
    <n v="10000"/>
    <m/>
    <n v="923209409"/>
  </r>
  <r>
    <x v="1"/>
    <x v="0"/>
    <x v="11"/>
    <x v="229"/>
    <s v="JACH"/>
    <s v="145"/>
    <s v="FACT ORANGE N° 0000406081 9"/>
    <n v="1601667"/>
    <m/>
    <n v="924811076"/>
  </r>
  <r>
    <x v="1"/>
    <x v="0"/>
    <x v="11"/>
    <x v="69"/>
    <s v="JACH"/>
    <s v="150"/>
    <s v="TEL NSIMALEN SVT FACT N° 740035"/>
    <n v="5366"/>
    <m/>
    <n v="924816442"/>
  </r>
  <r>
    <x v="1"/>
    <x v="0"/>
    <x v="11"/>
    <x v="70"/>
    <s v="JODSSG"/>
    <s v="19"/>
    <s v="ACH RECHARGE TEL SSG"/>
    <n v="60000"/>
    <m/>
    <n v="924876442"/>
  </r>
  <r>
    <x v="1"/>
    <x v="0"/>
    <x v="11"/>
    <x v="70"/>
    <s v="JACH"/>
    <s v="162"/>
    <s v="TELEPHONE FLOTE CAMPORT"/>
    <n v="1734364"/>
    <m/>
    <n v="926610806"/>
  </r>
  <r>
    <x v="1"/>
    <x v="0"/>
    <x v="11"/>
    <x v="162"/>
    <s v="JCP"/>
    <s v="1526"/>
    <s v="CARTE DE RECHARGE MTN"/>
    <n v="5000"/>
    <m/>
    <n v="926615806"/>
  </r>
  <r>
    <x v="1"/>
    <x v="0"/>
    <x v="11"/>
    <x v="252"/>
    <s v="JODSSG"/>
    <s v="31"/>
    <s v="ACH CARTE TEL SSG"/>
    <n v="40000"/>
    <m/>
    <n v="926655806"/>
  </r>
  <r>
    <x v="1"/>
    <x v="0"/>
    <x v="11"/>
    <x v="75"/>
    <s v="JCP"/>
    <s v="1441"/>
    <s v="ACHAT CARTE "/>
    <n v="10000"/>
    <m/>
    <n v="926665806"/>
  </r>
  <r>
    <x v="1"/>
    <x v="0"/>
    <x v="11"/>
    <x v="288"/>
    <s v="JCP"/>
    <s v="1493"/>
    <s v="CARTE MOBILE"/>
    <n v="10000"/>
    <m/>
    <n v="926675806"/>
  </r>
  <r>
    <x v="1"/>
    <x v="0"/>
    <x v="11"/>
    <x v="79"/>
    <s v="JACH"/>
    <s v="211"/>
    <s v="TELEPHONE FLOTE CAMPORT"/>
    <n v="2430721"/>
    <m/>
    <n v="929106527"/>
  </r>
  <r>
    <x v="1"/>
    <x v="0"/>
    <x v="11"/>
    <x v="292"/>
    <s v="JCP"/>
    <s v="1713"/>
    <s v="FRAIS TRANSFERT ORANGE"/>
    <n v="10000"/>
    <m/>
    <n v="929116527"/>
  </r>
  <r>
    <x v="1"/>
    <x v="0"/>
    <x v="11"/>
    <x v="174"/>
    <s v="JODSSG"/>
    <s v="34"/>
    <s v="ACH RECHARGE TEL SSG"/>
    <n v="40000"/>
    <m/>
    <n v="929156527"/>
  </r>
  <r>
    <x v="1"/>
    <x v="0"/>
    <x v="11"/>
    <x v="174"/>
    <s v="JODSSG"/>
    <s v="34"/>
    <s v="FRAIS RECHARGE TEL SSG"/>
    <n v="40000"/>
    <m/>
    <n v="929196527"/>
  </r>
  <r>
    <x v="1"/>
    <x v="0"/>
    <x v="11"/>
    <x v="174"/>
    <s v="JODSSG"/>
    <s v="35"/>
    <s v="ACH RECHARGE TEL SSG"/>
    <n v="23000"/>
    <m/>
    <n v="929219527"/>
  </r>
  <r>
    <x v="1"/>
    <x v="0"/>
    <x v="11"/>
    <x v="174"/>
    <s v="JODSSG"/>
    <s v="35"/>
    <s v="RGLT RECHARGE TEL SSG"/>
    <n v="60000"/>
    <m/>
    <n v="929279527"/>
  </r>
  <r>
    <x v="1"/>
    <x v="0"/>
    <x v="11"/>
    <x v="174"/>
    <s v="JODSSG"/>
    <s v="36"/>
    <s v="ACH RECHARGE TEL SSG"/>
    <n v="60000"/>
    <m/>
    <n v="929339527"/>
  </r>
  <r>
    <x v="1"/>
    <x v="0"/>
    <x v="11"/>
    <x v="174"/>
    <s v="JODSSG"/>
    <s v="37"/>
    <s v="ACH RECHARGE TEL SSG"/>
    <n v="60000"/>
    <m/>
    <n v="929399527"/>
  </r>
  <r>
    <x v="1"/>
    <x v="0"/>
    <x v="11"/>
    <x v="174"/>
    <s v="JACH"/>
    <s v="231"/>
    <s v="TELEPHONE FLOTE CAMPORT"/>
    <n v="2074112"/>
    <m/>
    <n v="931473639"/>
  </r>
  <r>
    <x v="1"/>
    <x v="0"/>
    <x v="11"/>
    <x v="94"/>
    <s v="JODSSG"/>
    <s v="40"/>
    <s v="ACH RECHARGE TEL"/>
    <n v="40000"/>
    <m/>
    <n v="931513639"/>
  </r>
  <r>
    <x v="1"/>
    <x v="0"/>
    <x v="11"/>
    <x v="94"/>
    <s v="JODSSG"/>
    <s v="40"/>
    <s v="FRAIS RECHARGE TEL SSG"/>
    <n v="40000"/>
    <m/>
    <n v="931553639"/>
  </r>
  <r>
    <x v="1"/>
    <x v="0"/>
    <x v="11"/>
    <x v="94"/>
    <s v="JODSSG"/>
    <s v="45"/>
    <s v="ACH RECHARGE  TEL SSG"/>
    <n v="10000"/>
    <m/>
    <n v="931563639"/>
  </r>
  <r>
    <x v="1"/>
    <x v="0"/>
    <x v="11"/>
    <x v="94"/>
    <s v="JODSSG"/>
    <s v="45"/>
    <s v="ACH RECHARGE TEL SSG"/>
    <n v="10000"/>
    <m/>
    <n v="931573639"/>
  </r>
  <r>
    <x v="1"/>
    <x v="0"/>
    <x v="11"/>
    <x v="94"/>
    <s v="JODSSG"/>
    <s v="46"/>
    <s v="FRAIS RECHARGE TEL SSG"/>
    <n v="60000"/>
    <m/>
    <n v="931633639"/>
  </r>
  <r>
    <x v="1"/>
    <x v="0"/>
    <x v="11"/>
    <x v="94"/>
    <s v="JODSSG"/>
    <s v="47"/>
    <s v="RGLT RECHARGE TEL SSG"/>
    <n v="60000"/>
    <m/>
    <n v="931693639"/>
  </r>
  <r>
    <x v="1"/>
    <x v="0"/>
    <x v="11"/>
    <x v="94"/>
    <s v="JODSSG"/>
    <s v="48"/>
    <s v="ACH RECHARGE TEL SSG"/>
    <n v="60000"/>
    <m/>
    <n v="931753639"/>
  </r>
  <r>
    <x v="1"/>
    <x v="0"/>
    <x v="11"/>
    <x v="94"/>
    <s v="JACH"/>
    <s v="247"/>
    <s v="TELEPHONE FLOTE CAMPORT"/>
    <n v="1889227"/>
    <m/>
    <n v="933642866"/>
  </r>
  <r>
    <x v="1"/>
    <x v="0"/>
    <x v="11"/>
    <x v="96"/>
    <s v="JODSSG"/>
    <s v="50"/>
    <s v="ACH RECHARGE TEL SSG"/>
    <n v="60000"/>
    <m/>
    <n v="933702866"/>
  </r>
  <r>
    <x v="1"/>
    <x v="0"/>
    <x v="11"/>
    <x v="99"/>
    <s v="JODSSG"/>
    <s v="51"/>
    <s v="ACH RECHARGE TEL SSG"/>
    <n v="60000"/>
    <m/>
    <n v="933762866"/>
  </r>
  <r>
    <x v="1"/>
    <x v="0"/>
    <x v="11"/>
    <x v="193"/>
    <s v="JACH"/>
    <s v="289"/>
    <s v="FACT N° 0000503658 9"/>
    <n v="2160003"/>
    <m/>
    <n v="935922869"/>
  </r>
  <r>
    <x v="1"/>
    <x v="0"/>
    <x v="11"/>
    <x v="111"/>
    <s v="JOD"/>
    <s v="436"/>
    <s v="ACH CARTE TEL"/>
    <n v="45000"/>
    <m/>
    <n v="935967869"/>
  </r>
  <r>
    <x v="1"/>
    <x v="0"/>
    <x v="11"/>
    <x v="112"/>
    <s v="JODSSG"/>
    <s v="52"/>
    <s v="ACH RECHARGE TEL SSG"/>
    <n v="60000"/>
    <m/>
    <n v="936027869"/>
  </r>
  <r>
    <x v="1"/>
    <x v="0"/>
    <x v="11"/>
    <x v="112"/>
    <s v="JODSSG"/>
    <s v="53"/>
    <s v="ACH RECHARGE TEL SSG"/>
    <n v="60000"/>
    <m/>
    <n v="936087869"/>
  </r>
  <r>
    <x v="1"/>
    <x v="0"/>
    <x v="11"/>
    <x v="112"/>
    <s v="JODSSG"/>
    <s v="54"/>
    <s v="ACH RECHAGE TEL SSG"/>
    <n v="60000"/>
    <m/>
    <n v="936147869"/>
  </r>
  <r>
    <x v="1"/>
    <x v="0"/>
    <x v="11"/>
    <x v="112"/>
    <s v="JODSSG"/>
    <s v="55"/>
    <s v="ACH RECHARGE TEL SSG"/>
    <n v="60000"/>
    <m/>
    <n v="936207869"/>
  </r>
  <r>
    <x v="1"/>
    <x v="0"/>
    <x v="11"/>
    <x v="112"/>
    <s v="JACH"/>
    <s v="308"/>
    <s v="FACT N° 0000547917 9"/>
    <n v="2001309"/>
    <m/>
    <n v="938209178"/>
  </r>
  <r>
    <x v="1"/>
    <x v="0"/>
    <x v="11"/>
    <x v="115"/>
    <s v="JODSSG"/>
    <s v="57"/>
    <s v="ACH RECHARGE TEL SSG"/>
    <n v="60000"/>
    <m/>
    <n v="938269178"/>
  </r>
  <r>
    <x v="1"/>
    <x v="0"/>
    <x v="11"/>
    <x v="202"/>
    <s v="JODSSG"/>
    <s v="58"/>
    <s v="ACH RECHARGE TEL SSG"/>
    <n v="60000"/>
    <m/>
    <n v="938329178"/>
  </r>
  <r>
    <x v="1"/>
    <x v="0"/>
    <x v="11"/>
    <x v="203"/>
    <s v="JODSSG"/>
    <s v="59"/>
    <s v="ACH RECHARGE TEL SSG"/>
    <n v="60000"/>
    <m/>
    <n v="938389178"/>
  </r>
  <r>
    <x v="1"/>
    <x v="0"/>
    <x v="11"/>
    <x v="124"/>
    <s v="JODSSG"/>
    <s v="104"/>
    <s v="FRAIS TELEPHONE SUPERVISEUR"/>
    <n v="30000"/>
    <m/>
    <n v="938419178"/>
  </r>
  <r>
    <x v="1"/>
    <x v="0"/>
    <x v="11"/>
    <x v="126"/>
    <s v="JOD"/>
    <s v="425"/>
    <s v="ACH CARTE TEL"/>
    <n v="10000"/>
    <m/>
    <n v="938429178"/>
  </r>
  <r>
    <x v="1"/>
    <x v="0"/>
    <x v="11"/>
    <x v="126"/>
    <s v="JOD"/>
    <s v="439"/>
    <s v="ACH CARTE TEL"/>
    <n v="10000"/>
    <m/>
    <n v="938439178"/>
  </r>
  <r>
    <x v="1"/>
    <x v="0"/>
    <x v="12"/>
    <x v="12"/>
    <s v="JACH"/>
    <s v="1"/>
    <s v="FACT DLA 1 FACSE01477"/>
    <n v="946875"/>
    <m/>
    <n v="939386053"/>
  </r>
  <r>
    <x v="1"/>
    <x v="0"/>
    <x v="12"/>
    <x v="12"/>
    <s v="JACH"/>
    <s v="2"/>
    <s v="FACT MTN FINV-00805820-10"/>
    <n v="251572"/>
    <m/>
    <n v="939637625"/>
  </r>
  <r>
    <x v="1"/>
    <x v="0"/>
    <x v="12"/>
    <x v="130"/>
    <s v="JCP"/>
    <s v="98"/>
    <s v="RGLT CONNECT° INTERNET"/>
    <n v="40000"/>
    <m/>
    <n v="939677625"/>
  </r>
  <r>
    <x v="1"/>
    <x v="0"/>
    <x v="12"/>
    <x v="130"/>
    <s v="JCP"/>
    <s v="101"/>
    <s v="REMIS PR CONNECT° ADSL"/>
    <n v="60000"/>
    <m/>
    <n v="939737625"/>
  </r>
  <r>
    <x v="1"/>
    <x v="0"/>
    <x v="12"/>
    <x v="207"/>
    <s v="JCP"/>
    <s v="153"/>
    <s v="RGLT BACK UP"/>
    <n v="240000"/>
    <m/>
    <n v="939977625"/>
  </r>
  <r>
    <x v="1"/>
    <x v="0"/>
    <x v="12"/>
    <x v="208"/>
    <s v="JACH"/>
    <s v="13"/>
    <s v=" FACT INTERNET SSG 01"/>
    <n v="150000"/>
    <m/>
    <n v="940127625"/>
  </r>
  <r>
    <x v="1"/>
    <x v="0"/>
    <x v="12"/>
    <x v="26"/>
    <s v="JACH"/>
    <s v="22"/>
    <s v="FACT MTN FINV -00029150-11"/>
    <n v="251572"/>
    <m/>
    <n v="940379197"/>
  </r>
  <r>
    <x v="1"/>
    <x v="0"/>
    <x v="12"/>
    <x v="26"/>
    <s v="JACH"/>
    <s v="24"/>
    <s v="FACT DLA1 FACSE01567"/>
    <n v="946875"/>
    <m/>
    <n v="941326072"/>
  </r>
  <r>
    <x v="1"/>
    <x v="0"/>
    <x v="12"/>
    <x v="26"/>
    <s v="JACH"/>
    <s v="38"/>
    <s v=" FACT BUREAU SSG"/>
    <n v="150000"/>
    <m/>
    <n v="941476072"/>
  </r>
  <r>
    <x v="1"/>
    <x v="0"/>
    <x v="12"/>
    <x v="26"/>
    <s v="JCP"/>
    <s v="325"/>
    <s v="RGLT BACK UP"/>
    <n v="260000"/>
    <m/>
    <n v="941736072"/>
  </r>
  <r>
    <x v="1"/>
    <x v="0"/>
    <x v="12"/>
    <x v="268"/>
    <s v="JCP"/>
    <s v="448"/>
    <s v="ACHAT BACK UP/CAMTEL"/>
    <n v="65000"/>
    <m/>
    <n v="941801072"/>
  </r>
  <r>
    <x v="1"/>
    <x v="0"/>
    <x v="12"/>
    <x v="34"/>
    <s v="JCP"/>
    <s v="471"/>
    <s v="ACHAT BACK UP/ETS KELBA FACT 256"/>
    <n v="90000"/>
    <m/>
    <n v="941891072"/>
  </r>
  <r>
    <x v="1"/>
    <x v="0"/>
    <x v="12"/>
    <x v="224"/>
    <s v="JACH"/>
    <s v="51"/>
    <s v="FACT DLA.1 MARS 11"/>
    <n v="946875"/>
    <m/>
    <n v="942837947"/>
  </r>
  <r>
    <x v="1"/>
    <x v="0"/>
    <x v="12"/>
    <x v="239"/>
    <s v="JCP"/>
    <s v="499"/>
    <s v="ACHAT PUCE BACKUP"/>
    <n v="2000"/>
    <m/>
    <n v="942839947"/>
  </r>
  <r>
    <x v="1"/>
    <x v="0"/>
    <x v="12"/>
    <x v="35"/>
    <s v="JACH"/>
    <s v="54"/>
    <s v="FACT N° FINV00095656-11 MARS "/>
    <n v="251572"/>
    <m/>
    <n v="943091519"/>
  </r>
  <r>
    <x v="1"/>
    <x v="0"/>
    <x v="12"/>
    <x v="37"/>
    <s v="JCP"/>
    <s v="542"/>
    <s v="REGLT BACK UP/ CAMTEL"/>
    <n v="260000"/>
    <m/>
    <n v="943351519"/>
  </r>
  <r>
    <x v="1"/>
    <x v="0"/>
    <x v="12"/>
    <x v="138"/>
    <s v="JACH"/>
    <s v="74"/>
    <s v="LOYER BUREAU ADGE"/>
    <n v="150000"/>
    <m/>
    <n v="943501519"/>
  </r>
  <r>
    <x v="1"/>
    <x v="0"/>
    <x v="12"/>
    <x v="38"/>
    <s v="JACH"/>
    <s v="80"/>
    <s v="FACTURE MTN N° FINV00158221-11"/>
    <n v="251572"/>
    <m/>
    <n v="943753091"/>
  </r>
  <r>
    <x v="1"/>
    <x v="0"/>
    <x v="12"/>
    <x v="38"/>
    <s v="JACH"/>
    <s v="88"/>
    <s v="FACT DLA1 N° FACSE01601"/>
    <n v="946875"/>
    <m/>
    <n v="944699966"/>
  </r>
  <r>
    <x v="1"/>
    <x v="0"/>
    <x v="12"/>
    <x v="244"/>
    <s v="JCP"/>
    <s v="855"/>
    <s v="REGLT FACT BACK UP "/>
    <n v="260000"/>
    <m/>
    <n v="944959966"/>
  </r>
  <r>
    <x v="1"/>
    <x v="0"/>
    <x v="12"/>
    <x v="52"/>
    <s v="JACH"/>
    <s v="103"/>
    <s v="BUREAU ADGE AVRIL"/>
    <n v="150000"/>
    <m/>
    <n v="945109966"/>
  </r>
  <r>
    <x v="1"/>
    <x v="0"/>
    <x v="12"/>
    <x v="318"/>
    <s v="JACH"/>
    <s v="106"/>
    <s v="FACT N° FINV_00225804_11"/>
    <n v="259958"/>
    <m/>
    <n v="945369924"/>
  </r>
  <r>
    <x v="1"/>
    <x v="0"/>
    <x v="12"/>
    <x v="318"/>
    <s v="JACH"/>
    <s v="109"/>
    <s v="FACT N° "/>
    <n v="946875"/>
    <m/>
    <n v="946316799"/>
  </r>
  <r>
    <x v="1"/>
    <x v="0"/>
    <x v="12"/>
    <x v="144"/>
    <s v="JCP"/>
    <s v="1041"/>
    <s v="SERVICE INTERNET"/>
    <n v="25000"/>
    <m/>
    <n v="946341799"/>
  </r>
  <r>
    <x v="1"/>
    <x v="0"/>
    <x v="12"/>
    <x v="151"/>
    <s v="JCP"/>
    <s v="976"/>
    <s v="SERVICE INTERNET"/>
    <n v="310000"/>
    <m/>
    <n v="946651799"/>
  </r>
  <r>
    <x v="1"/>
    <x v="0"/>
    <x v="12"/>
    <x v="61"/>
    <s v="JACH"/>
    <s v="128"/>
    <s v="BUREAU ADGE"/>
    <n v="150000"/>
    <m/>
    <n v="946801799"/>
  </r>
  <r>
    <x v="1"/>
    <x v="0"/>
    <x v="12"/>
    <x v="62"/>
    <s v="JACH"/>
    <s v="132"/>
    <s v="FACT N° FACSE01718"/>
    <n v="946875"/>
    <m/>
    <n v="947748674"/>
  </r>
  <r>
    <x v="1"/>
    <x v="0"/>
    <x v="12"/>
    <x v="156"/>
    <s v="JACH"/>
    <s v="158"/>
    <s v="FACT BACK-UP CAMTEL"/>
    <n v="260000"/>
    <m/>
    <n v="948008674"/>
  </r>
  <r>
    <x v="1"/>
    <x v="0"/>
    <x v="12"/>
    <x v="277"/>
    <s v="JACH"/>
    <s v="144"/>
    <s v="FACT MTN N° 00348077 11"/>
    <n v="251572"/>
    <m/>
    <n v="948260246"/>
  </r>
  <r>
    <x v="1"/>
    <x v="0"/>
    <x v="12"/>
    <x v="69"/>
    <s v="JACH"/>
    <s v="147"/>
    <s v=" INTRNET ADGE"/>
    <n v="150000"/>
    <m/>
    <n v="948410246"/>
  </r>
  <r>
    <x v="1"/>
    <x v="0"/>
    <x v="12"/>
    <x v="70"/>
    <s v="JACH"/>
    <s v="159"/>
    <s v="SERVICE INTERNET"/>
    <n v="259958"/>
    <m/>
    <n v="948670204"/>
  </r>
  <r>
    <x v="1"/>
    <x v="0"/>
    <x v="12"/>
    <x v="161"/>
    <s v="JACH"/>
    <s v="164"/>
    <s v="SERVICE INTERNET"/>
    <n v="946875"/>
    <m/>
    <n v="949617079"/>
  </r>
  <r>
    <x v="1"/>
    <x v="0"/>
    <x v="12"/>
    <x v="76"/>
    <s v="JCP"/>
    <s v="1497"/>
    <s v="INTERNET"/>
    <n v="260000"/>
    <m/>
    <n v="949877079"/>
  </r>
  <r>
    <x v="1"/>
    <x v="0"/>
    <x v="12"/>
    <x v="78"/>
    <s v="JACH"/>
    <s v="187"/>
    <s v="SERVICE INTERNET MALABO"/>
    <n v="150000"/>
    <m/>
    <n v="950027079"/>
  </r>
  <r>
    <x v="1"/>
    <x v="0"/>
    <x v="12"/>
    <x v="79"/>
    <s v="JACH"/>
    <s v="195"/>
    <s v="SERVICE INTERNET"/>
    <n v="251572"/>
    <m/>
    <n v="950278651"/>
  </r>
  <r>
    <x v="1"/>
    <x v="0"/>
    <x v="12"/>
    <x v="79"/>
    <s v="JACH"/>
    <s v="217"/>
    <s v="INTERNET"/>
    <n v="946875"/>
    <m/>
    <n v="951225526"/>
  </r>
  <r>
    <x v="1"/>
    <x v="0"/>
    <x v="12"/>
    <x v="81"/>
    <s v="JCP"/>
    <s v="1703"/>
    <s v="BACKUP "/>
    <n v="260000"/>
    <m/>
    <n v="951485526"/>
  </r>
  <r>
    <x v="1"/>
    <x v="0"/>
    <x v="12"/>
    <x v="84"/>
    <s v="JACH"/>
    <s v="215"/>
    <s v="PREV INTERNET MALABO"/>
    <n v="150000"/>
    <m/>
    <n v="951635526"/>
  </r>
  <r>
    <x v="1"/>
    <x v="0"/>
    <x v="12"/>
    <x v="174"/>
    <s v="JACH"/>
    <s v="226"/>
    <s v="INTERNET"/>
    <n v="946875"/>
    <m/>
    <n v="952582401"/>
  </r>
  <r>
    <x v="1"/>
    <x v="0"/>
    <x v="12"/>
    <x v="174"/>
    <s v="JACH"/>
    <s v="227"/>
    <s v="INTERNET"/>
    <n v="251572"/>
    <m/>
    <n v="952833973"/>
  </r>
  <r>
    <x v="1"/>
    <x v="0"/>
    <x v="12"/>
    <x v="175"/>
    <s v="JCP"/>
    <s v="1763"/>
    <s v="ABONNEMENT "/>
    <n v="333000"/>
    <m/>
    <n v="953166973"/>
  </r>
  <r>
    <x v="1"/>
    <x v="0"/>
    <x v="12"/>
    <x v="92"/>
    <s v="JCP"/>
    <s v="1927"/>
    <s v="BACKUP INTERNET"/>
    <n v="260000"/>
    <m/>
    <n v="953426973"/>
  </r>
  <r>
    <x v="1"/>
    <x v="0"/>
    <x v="12"/>
    <x v="93"/>
    <s v="JACH"/>
    <s v="243"/>
    <s v="INTERNET MALABO SEPT"/>
    <n v="150000"/>
    <m/>
    <n v="953576973"/>
  </r>
  <r>
    <x v="1"/>
    <x v="0"/>
    <x v="12"/>
    <x v="94"/>
    <s v="JACH"/>
    <s v="250"/>
    <s v="INTERNET"/>
    <n v="251572"/>
    <m/>
    <n v="953828545"/>
  </r>
  <r>
    <x v="1"/>
    <x v="0"/>
    <x v="12"/>
    <x v="94"/>
    <s v="JACH"/>
    <s v="251"/>
    <s v="INTERNET"/>
    <n v="946875"/>
    <m/>
    <n v="954775420"/>
  </r>
  <r>
    <x v="1"/>
    <x v="0"/>
    <x v="12"/>
    <x v="189"/>
    <s v="JCP"/>
    <s v="2121"/>
    <s v="CARTE RECHARGE  INTERNET"/>
    <n v="45000"/>
    <m/>
    <n v="954820420"/>
  </r>
  <r>
    <x v="1"/>
    <x v="0"/>
    <x v="12"/>
    <x v="101"/>
    <s v="JCP"/>
    <s v="2162"/>
    <s v="BACKUP INTERNET"/>
    <n v="240000"/>
    <m/>
    <n v="955060420"/>
  </r>
  <r>
    <x v="1"/>
    <x v="0"/>
    <x v="12"/>
    <x v="192"/>
    <s v="JCP"/>
    <s v="2172"/>
    <s v="BACKUP INTERNET"/>
    <n v="20000"/>
    <m/>
    <n v="955080420"/>
  </r>
  <r>
    <x v="1"/>
    <x v="0"/>
    <x v="12"/>
    <x v="103"/>
    <s v="JACH"/>
    <s v="271"/>
    <s v="INTERNET"/>
    <n v="150000"/>
    <m/>
    <n v="955230420"/>
  </r>
  <r>
    <x v="1"/>
    <x v="0"/>
    <x v="12"/>
    <x v="103"/>
    <s v="JOD"/>
    <s v="342"/>
    <s v="RGLT CONNECT° INTERNET"/>
    <n v="40000"/>
    <m/>
    <n v="955270420"/>
  </r>
  <r>
    <x v="1"/>
    <x v="0"/>
    <x v="12"/>
    <x v="103"/>
    <s v="JOD"/>
    <s v="345"/>
    <s v="RGLT CONNECT° BACK UP"/>
    <n v="40000"/>
    <m/>
    <n v="955310420"/>
  </r>
  <r>
    <x v="1"/>
    <x v="0"/>
    <x v="12"/>
    <x v="193"/>
    <s v="JACH"/>
    <s v="274"/>
    <s v="INTERNET"/>
    <n v="251572"/>
    <m/>
    <n v="955561992"/>
  </r>
  <r>
    <x v="1"/>
    <x v="0"/>
    <x v="12"/>
    <x v="193"/>
    <s v="JACH"/>
    <s v="278"/>
    <s v="INTERNET"/>
    <n v="946875"/>
    <m/>
    <n v="956508867"/>
  </r>
  <r>
    <x v="1"/>
    <x v="0"/>
    <x v="12"/>
    <x v="319"/>
    <s v="JACH"/>
    <s v="281"/>
    <s v="FACT N° 23711000447"/>
    <n v="58700"/>
    <m/>
    <n v="956567567"/>
  </r>
  <r>
    <x v="1"/>
    <x v="0"/>
    <x v="12"/>
    <x v="319"/>
    <s v="JACH"/>
    <s v="282"/>
    <s v="FACT N° 23711000446"/>
    <n v="58700"/>
    <m/>
    <n v="956626267"/>
  </r>
  <r>
    <x v="1"/>
    <x v="0"/>
    <x v="12"/>
    <x v="198"/>
    <s v="JCP"/>
    <s v="2327"/>
    <s v="BACKUP INTERNET"/>
    <n v="260000"/>
    <m/>
    <n v="956886267"/>
  </r>
  <r>
    <x v="1"/>
    <x v="0"/>
    <x v="12"/>
    <x v="305"/>
    <s v="JCP"/>
    <s v="2347"/>
    <s v="BACKUP INTERNET"/>
    <n v="20000"/>
    <m/>
    <n v="956906267"/>
  </r>
  <r>
    <x v="1"/>
    <x v="0"/>
    <x v="12"/>
    <x v="111"/>
    <s v="JACH"/>
    <s v="295"/>
    <s v="FACT INTERNET NOV"/>
    <n v="150000"/>
    <m/>
    <n v="957056267"/>
  </r>
  <r>
    <x v="1"/>
    <x v="0"/>
    <x v="12"/>
    <x v="112"/>
    <s v="JACH"/>
    <s v="300"/>
    <s v=" FACT N° FACSE01909"/>
    <n v="946875"/>
    <m/>
    <n v="958003142"/>
  </r>
  <r>
    <x v="1"/>
    <x v="0"/>
    <x v="12"/>
    <x v="112"/>
    <s v="JACH"/>
    <s v="313"/>
    <s v="FACT N°"/>
    <n v="251572"/>
    <m/>
    <n v="958254714"/>
  </r>
  <r>
    <x v="1"/>
    <x v="0"/>
    <x v="12"/>
    <x v="235"/>
    <s v="JACH"/>
    <s v="302"/>
    <s v="FACT N° 23711000594"/>
    <n v="29350"/>
    <m/>
    <n v="958284064"/>
  </r>
  <r>
    <x v="1"/>
    <x v="0"/>
    <x v="12"/>
    <x v="235"/>
    <s v="JACH"/>
    <s v="303"/>
    <s v="FACT N° 23711000518"/>
    <n v="29350"/>
    <m/>
    <n v="958313414"/>
  </r>
  <r>
    <x v="1"/>
    <x v="0"/>
    <x v="12"/>
    <x v="121"/>
    <s v="JCP"/>
    <s v="2489"/>
    <s v="BACKUP INTERNET"/>
    <n v="280000"/>
    <m/>
    <n v="958593414"/>
  </r>
  <r>
    <x v="1"/>
    <x v="0"/>
    <x v="12"/>
    <x v="126"/>
    <s v="JACH"/>
    <s v="316"/>
    <s v="INTERNET DEC"/>
    <n v="150000"/>
    <m/>
    <n v="958743414"/>
  </r>
  <r>
    <x v="1"/>
    <x v="0"/>
    <x v="12"/>
    <x v="126"/>
    <s v="JACH"/>
    <s v="323"/>
    <s v="FACT N° 23711000756"/>
    <n v="29350"/>
    <m/>
    <n v="958772764"/>
  </r>
  <r>
    <x v="1"/>
    <x v="0"/>
    <x v="12"/>
    <x v="126"/>
    <s v="JACH"/>
    <s v="324"/>
    <s v="FACT N° 23711000757"/>
    <n v="29350"/>
    <m/>
    <n v="958802114"/>
  </r>
  <r>
    <x v="1"/>
    <x v="0"/>
    <x v="13"/>
    <x v="255"/>
    <s v="JCP"/>
    <s v="94"/>
    <s v="ACH BILLET D'AV°"/>
    <n v="22000"/>
    <m/>
    <n v="958824114"/>
  </r>
  <r>
    <x v="1"/>
    <x v="0"/>
    <x v="13"/>
    <x v="17"/>
    <s v="JODSSG"/>
    <s v="3"/>
    <s v="ACH BILLET D'AV° SSG "/>
    <n v="165000"/>
    <m/>
    <n v="958989114"/>
  </r>
  <r>
    <x v="1"/>
    <x v="0"/>
    <x v="13"/>
    <x v="20"/>
    <s v="JCP"/>
    <s v="176"/>
    <s v="ACH BILLET D'AV° GEORGES PR SSG"/>
    <n v="192000"/>
    <m/>
    <n v="959181114"/>
  </r>
  <r>
    <x v="1"/>
    <x v="0"/>
    <x v="13"/>
    <x v="260"/>
    <s v="JCP"/>
    <s v="239"/>
    <s v="ACH BILLET D'AV°"/>
    <n v="189600"/>
    <m/>
    <n v="959370714"/>
  </r>
  <r>
    <x v="1"/>
    <x v="0"/>
    <x v="13"/>
    <x v="26"/>
    <s v="JOD"/>
    <s v="60"/>
    <s v="ACH BILLET D'AVION JO"/>
    <n v="22000"/>
    <m/>
    <n v="959392714"/>
  </r>
  <r>
    <x v="1"/>
    <x v="0"/>
    <x v="13"/>
    <x v="27"/>
    <s v="JCP"/>
    <s v="415"/>
    <s v="ACHTBILLET D'AVION LUCIEN ET JO/NSI"/>
    <n v="70000"/>
    <m/>
    <n v="959462714"/>
  </r>
  <r>
    <x v="1"/>
    <x v="0"/>
    <x v="13"/>
    <x v="223"/>
    <s v="JCP"/>
    <s v="332"/>
    <s v="ACHAT BILLET TIMOTHEE"/>
    <n v="165000"/>
    <m/>
    <n v="959627714"/>
  </r>
  <r>
    <x v="1"/>
    <x v="0"/>
    <x v="13"/>
    <x v="135"/>
    <s v="JCP"/>
    <s v="390"/>
    <s v="ACHAT BILLET D'AVION "/>
    <n v="265000"/>
    <m/>
    <n v="959892714"/>
  </r>
  <r>
    <x v="1"/>
    <x v="0"/>
    <x v="13"/>
    <x v="135"/>
    <s v="JCP"/>
    <s v="394"/>
    <s v="ACHAT BILLET D'AVION"/>
    <n v="165000"/>
    <m/>
    <n v="960057714"/>
  </r>
  <r>
    <x v="1"/>
    <x v="0"/>
    <x v="13"/>
    <x v="268"/>
    <s v="JCP"/>
    <s v="451"/>
    <s v="ACHAT BILLET D'AVION"/>
    <n v="165000"/>
    <m/>
    <n v="960222714"/>
  </r>
  <r>
    <x v="1"/>
    <x v="0"/>
    <x v="13"/>
    <x v="34"/>
    <s v="JCP"/>
    <s v="465"/>
    <s v="COMPL ACHAT BILLET D'AVION NDOH/SSG"/>
    <n v="40000"/>
    <m/>
    <n v="960262714"/>
  </r>
  <r>
    <x v="1"/>
    <x v="0"/>
    <x v="13"/>
    <x v="137"/>
    <s v="JCP"/>
    <s v="561"/>
    <s v="ACHAT BILLET D'AVION"/>
    <n v="614500"/>
    <m/>
    <n v="960877214"/>
  </r>
  <r>
    <x v="1"/>
    <x v="0"/>
    <x v="13"/>
    <x v="138"/>
    <s v="JOD"/>
    <s v="99"/>
    <s v="ACH BILLET D'AV° FRANCK PR NSI"/>
    <n v="22000"/>
    <m/>
    <n v="960899214"/>
  </r>
  <r>
    <x v="1"/>
    <x v="0"/>
    <x v="13"/>
    <x v="242"/>
    <s v="JCP"/>
    <s v="732"/>
    <s v="ACHAT BILLET D'AVIONS"/>
    <n v="202500"/>
    <m/>
    <n v="961101714"/>
  </r>
  <r>
    <x v="1"/>
    <x v="0"/>
    <x v="13"/>
    <x v="47"/>
    <s v="JODSSG"/>
    <s v="16"/>
    <s v="ACH BILLET ELAME SSG"/>
    <n v="165000"/>
    <m/>
    <n v="961266714"/>
  </r>
  <r>
    <x v="1"/>
    <x v="0"/>
    <x v="13"/>
    <x v="245"/>
    <s v="JCP"/>
    <s v="1050"/>
    <s v="ACHAT BILLET D'AVION"/>
    <n v="1780000"/>
    <m/>
    <n v="963046714"/>
  </r>
  <r>
    <x v="1"/>
    <x v="0"/>
    <x v="13"/>
    <x v="57"/>
    <s v="JCP"/>
    <s v="924"/>
    <s v="ACHAT BILLET D'AVION"/>
    <n v="174000"/>
    <m/>
    <n v="963220714"/>
  </r>
  <r>
    <x v="1"/>
    <x v="0"/>
    <x v="13"/>
    <x v="61"/>
    <s v="JOD"/>
    <s v="187"/>
    <s v="ACH BILLET JO"/>
    <n v="71700"/>
    <m/>
    <n v="963292414"/>
  </r>
  <r>
    <x v="1"/>
    <x v="0"/>
    <x v="13"/>
    <x v="69"/>
    <s v="JCP"/>
    <s v="1363"/>
    <s v="BILLET D'AVION  + VISA"/>
    <n v="1100000"/>
    <m/>
    <n v="964392414"/>
  </r>
  <r>
    <x v="1"/>
    <x v="0"/>
    <x v="13"/>
    <x v="70"/>
    <s v="JODSSG"/>
    <s v="19"/>
    <s v="ACH BILLET DINN SSG"/>
    <n v="110000"/>
    <m/>
    <n v="964502414"/>
  </r>
  <r>
    <x v="1"/>
    <x v="0"/>
    <x v="13"/>
    <x v="70"/>
    <s v="JODSSG"/>
    <s v="22"/>
    <s v="ACH BILLET NDOH SSG"/>
    <n v="165000"/>
    <m/>
    <n v="964667414"/>
  </r>
  <r>
    <x v="1"/>
    <x v="0"/>
    <x v="13"/>
    <x v="70"/>
    <s v="JODSSG"/>
    <s v="29"/>
    <s v="ACH BILLET TIM SSG"/>
    <n v="195000"/>
    <m/>
    <n v="964862414"/>
  </r>
  <r>
    <x v="1"/>
    <x v="0"/>
    <x v="13"/>
    <x v="71"/>
    <s v="JCP"/>
    <s v="1399"/>
    <s v="ACHAT BILLET D'AVION VETRO"/>
    <n v="22000"/>
    <m/>
    <n v="964884414"/>
  </r>
  <r>
    <x v="1"/>
    <x v="0"/>
    <x v="13"/>
    <x v="72"/>
    <s v="JCP"/>
    <s v="1320"/>
    <s v="BILLET QC DLA-NSI"/>
    <n v="40000"/>
    <m/>
    <n v="964924414"/>
  </r>
  <r>
    <x v="1"/>
    <x v="0"/>
    <x v="13"/>
    <x v="236"/>
    <s v="JCP"/>
    <s v="1477"/>
    <s v="ACHAT BILLET D'AVION SSG"/>
    <n v="150000"/>
    <m/>
    <n v="965074414"/>
  </r>
  <r>
    <x v="1"/>
    <x v="0"/>
    <x v="13"/>
    <x v="230"/>
    <s v="JODSSG"/>
    <s v="33"/>
    <s v="ACH BILLET D'AV° TOMFEU"/>
    <n v="180000"/>
    <m/>
    <n v="965254414"/>
  </r>
  <r>
    <x v="1"/>
    <x v="0"/>
    <x v="13"/>
    <x v="282"/>
    <s v="JCP"/>
    <s v="1412"/>
    <s v="ACHAT BILLET D'AVION"/>
    <n v="150000"/>
    <m/>
    <n v="965404414"/>
  </r>
  <r>
    <x v="1"/>
    <x v="0"/>
    <x v="13"/>
    <x v="173"/>
    <s v="JCP"/>
    <s v="1688"/>
    <s v="ACHAT BILLET D'AVION MICHAEL"/>
    <n v="22000"/>
    <m/>
    <n v="965426414"/>
  </r>
  <r>
    <x v="1"/>
    <x v="0"/>
    <x v="13"/>
    <x v="173"/>
    <s v="JCP"/>
    <s v="1695"/>
    <s v="BILLET D'AVION VETRO"/>
    <n v="22000"/>
    <m/>
    <n v="965448414"/>
  </r>
  <r>
    <x v="1"/>
    <x v="0"/>
    <x v="13"/>
    <x v="84"/>
    <s v="JOD"/>
    <s v="276"/>
    <s v="RGLT REBOOKING FEES XAVIER"/>
    <n v="100000"/>
    <m/>
    <n v="965548414"/>
  </r>
  <r>
    <x v="1"/>
    <x v="0"/>
    <x v="13"/>
    <x v="84"/>
    <s v="JOD"/>
    <s v="276"/>
    <s v="ACH BILLET VETRO DLA-NSI"/>
    <n v="22000"/>
    <m/>
    <n v="965570414"/>
  </r>
  <r>
    <x v="1"/>
    <x v="0"/>
    <x v="13"/>
    <x v="84"/>
    <s v="JOD"/>
    <s v="282"/>
    <s v="ACH BILLET DAHERU"/>
    <n v="34800"/>
    <m/>
    <n v="965605214"/>
  </r>
  <r>
    <x v="1"/>
    <x v="0"/>
    <x v="13"/>
    <x v="174"/>
    <s v="JODSSG"/>
    <s v="37"/>
    <s v="ACH BILLET D'AVION TIMOTHEE SSG"/>
    <n v="160500"/>
    <m/>
    <n v="965765714"/>
  </r>
  <r>
    <x v="1"/>
    <x v="0"/>
    <x v="13"/>
    <x v="177"/>
    <s v="JCP"/>
    <s v="1855"/>
    <s v="BIELLET D'AVION JOSH"/>
    <n v="313580"/>
    <m/>
    <n v="966079294"/>
  </r>
  <r>
    <x v="1"/>
    <x v="0"/>
    <x v="13"/>
    <x v="177"/>
    <s v="JCP"/>
    <s v="1857"/>
    <s v="BILLET D'AVION TIMOTHEE"/>
    <n v="195000"/>
    <m/>
    <n v="966274294"/>
  </r>
  <r>
    <x v="1"/>
    <x v="0"/>
    <x v="13"/>
    <x v="177"/>
    <s v="JCP"/>
    <s v="1857"/>
    <s v="TIMBRE AEROPORT"/>
    <n v="10000"/>
    <m/>
    <n v="966284294"/>
  </r>
  <r>
    <x v="1"/>
    <x v="0"/>
    <x v="13"/>
    <x v="90"/>
    <s v="JCP"/>
    <s v="1869"/>
    <s v=" BILLET D'AVION JOSH"/>
    <n v="470400"/>
    <m/>
    <n v="966754694"/>
  </r>
  <r>
    <x v="1"/>
    <x v="0"/>
    <x v="13"/>
    <x v="91"/>
    <s v="JCP"/>
    <s v="1879"/>
    <s v=" BILLET D'AVION DINN"/>
    <n v="195000"/>
    <m/>
    <n v="966949694"/>
  </r>
  <r>
    <x v="1"/>
    <x v="0"/>
    <x v="13"/>
    <x v="91"/>
    <s v="JCP"/>
    <s v="1879"/>
    <s v="TIMBRE AEROPORT "/>
    <n v="10000"/>
    <m/>
    <n v="966959694"/>
  </r>
  <r>
    <x v="1"/>
    <x v="0"/>
    <x v="13"/>
    <x v="91"/>
    <s v="JCP"/>
    <s v="1880"/>
    <s v="BILLET D'AVION NDOH"/>
    <n v="195000"/>
    <m/>
    <n v="967154694"/>
  </r>
  <r>
    <x v="1"/>
    <x v="0"/>
    <x v="13"/>
    <x v="91"/>
    <s v="JCP"/>
    <s v="1880"/>
    <s v="TIMBRE AEROPORT "/>
    <n v="10000"/>
    <m/>
    <n v="967164694"/>
  </r>
  <r>
    <x v="1"/>
    <x v="0"/>
    <x v="13"/>
    <x v="182"/>
    <s v="JCP"/>
    <s v="1970"/>
    <s v="BILLET D'AVION"/>
    <n v="22000"/>
    <m/>
    <n v="967186694"/>
  </r>
  <r>
    <x v="1"/>
    <x v="0"/>
    <x v="13"/>
    <x v="94"/>
    <s v="JODSSG"/>
    <s v="40"/>
    <s v="ACH BILLET D'AV° ELAME SSG"/>
    <n v="109000"/>
    <m/>
    <n v="967295694"/>
  </r>
  <r>
    <x v="1"/>
    <x v="0"/>
    <x v="13"/>
    <x v="94"/>
    <s v="JODSSG"/>
    <s v="45"/>
    <s v="ACH BILLET ELESSA SSG"/>
    <n v="109000"/>
    <m/>
    <n v="967404694"/>
  </r>
  <r>
    <x v="1"/>
    <x v="0"/>
    <x v="13"/>
    <x v="94"/>
    <s v="JODSSG"/>
    <s v="46"/>
    <s v="ACH BILLET TIM PR BSG SSG"/>
    <n v="100000"/>
    <m/>
    <n v="967504694"/>
  </r>
  <r>
    <x v="1"/>
    <x v="0"/>
    <x v="13"/>
    <x v="94"/>
    <s v="JODSSG"/>
    <s v="46"/>
    <s v="ACH BILLET TOMFEU  SSG"/>
    <n v="195000"/>
    <m/>
    <n v="967699694"/>
  </r>
  <r>
    <x v="1"/>
    <x v="0"/>
    <x v="13"/>
    <x v="96"/>
    <s v="JCP"/>
    <s v="2073"/>
    <s v="BILLET D'AVION"/>
    <n v="45000"/>
    <m/>
    <n v="967744694"/>
  </r>
  <r>
    <x v="1"/>
    <x v="0"/>
    <x v="13"/>
    <x v="97"/>
    <s v="JCP"/>
    <s v="2080"/>
    <s v="BILLET D'AVION"/>
    <n v="65000"/>
    <m/>
    <n v="967809694"/>
  </r>
  <r>
    <x v="1"/>
    <x v="0"/>
    <x v="13"/>
    <x v="188"/>
    <s v="JCP"/>
    <s v="2096"/>
    <s v="FEES FOR RESERVATION SAA"/>
    <n v="27000"/>
    <m/>
    <n v="967836694"/>
  </r>
  <r>
    <x v="1"/>
    <x v="0"/>
    <x v="13"/>
    <x v="99"/>
    <s v="JCP"/>
    <s v="2107"/>
    <s v="BILLET D'AVION"/>
    <n v="69900"/>
    <m/>
    <n v="967906594"/>
  </r>
  <r>
    <x v="1"/>
    <x v="0"/>
    <x v="13"/>
    <x v="101"/>
    <s v="JCP"/>
    <s v="2161"/>
    <s v="BILLET D'AVION"/>
    <n v="205000"/>
    <m/>
    <n v="968111594"/>
  </r>
  <r>
    <x v="1"/>
    <x v="0"/>
    <x v="13"/>
    <x v="103"/>
    <s v="JOD"/>
    <s v="347"/>
    <s v="ACH BILLET JO"/>
    <n v="22000"/>
    <m/>
    <n v="968133594"/>
  </r>
  <r>
    <x v="1"/>
    <x v="0"/>
    <x v="13"/>
    <x v="103"/>
    <s v="JOD"/>
    <s v="347"/>
    <s v="ACH BILLET DAHERU"/>
    <n v="34800"/>
    <m/>
    <n v="968168394"/>
  </r>
  <r>
    <x v="1"/>
    <x v="0"/>
    <x v="13"/>
    <x v="103"/>
    <s v="JOD"/>
    <s v="359"/>
    <s v="ACH BILLET D'AV° JO"/>
    <n v="59800"/>
    <m/>
    <n v="968228194"/>
  </r>
  <r>
    <x v="1"/>
    <x v="0"/>
    <x v="13"/>
    <x v="105"/>
    <s v="JCP"/>
    <s v="2230"/>
    <s v="BILLET D'AVION"/>
    <n v="205000"/>
    <m/>
    <n v="968433194"/>
  </r>
  <r>
    <x v="1"/>
    <x v="0"/>
    <x v="13"/>
    <x v="233"/>
    <s v="JCP"/>
    <s v="2251"/>
    <s v="BILLET D'AVION"/>
    <n v="384400"/>
    <m/>
    <n v="968817594"/>
  </r>
  <r>
    <x v="1"/>
    <x v="0"/>
    <x v="13"/>
    <x v="234"/>
    <s v="JCP"/>
    <s v="2299"/>
    <s v="BILLET D'AVION"/>
    <n v="50000"/>
    <m/>
    <n v="968867594"/>
  </r>
  <r>
    <x v="1"/>
    <x v="0"/>
    <x v="13"/>
    <x v="112"/>
    <s v="JODSSG"/>
    <s v="52"/>
    <s v="ACHAT BILLET D'AV° DINN SSG"/>
    <n v="115000"/>
    <m/>
    <n v="968982594"/>
  </r>
  <r>
    <x v="1"/>
    <x v="0"/>
    <x v="13"/>
    <x v="202"/>
    <s v="JODSSG"/>
    <s v="58"/>
    <s v="ACH BILLET D'AV° NDOH SSG"/>
    <n v="165000"/>
    <m/>
    <n v="969147594"/>
  </r>
  <r>
    <x v="1"/>
    <x v="0"/>
    <x v="13"/>
    <x v="203"/>
    <s v="JODSSG"/>
    <s v="59"/>
    <s v="ACH BILLET TIM SSG"/>
    <n v="165000"/>
    <m/>
    <n v="969312594"/>
  </r>
  <r>
    <x v="1"/>
    <x v="0"/>
    <x v="13"/>
    <x v="204"/>
    <s v="JCP"/>
    <s v="2472"/>
    <s v="BILLET D'AVION"/>
    <n v="192000"/>
    <m/>
    <n v="969504594"/>
  </r>
  <r>
    <x v="1"/>
    <x v="0"/>
    <x v="13"/>
    <x v="204"/>
    <s v="JCP"/>
    <s v="2472"/>
    <s v="TIMBRE"/>
    <n v="10000"/>
    <m/>
    <n v="969514594"/>
  </r>
  <r>
    <x v="1"/>
    <x v="0"/>
    <x v="13"/>
    <x v="206"/>
    <s v="JCP"/>
    <s v="2543"/>
    <s v="BILLET D'AVION POUR SSG"/>
    <n v="192000"/>
    <m/>
    <n v="969706594"/>
  </r>
  <r>
    <x v="1"/>
    <x v="0"/>
    <x v="13"/>
    <x v="206"/>
    <s v="JCP"/>
    <s v="2543"/>
    <s v="TIMBRE"/>
    <n v="10000"/>
    <m/>
    <n v="969716594"/>
  </r>
  <r>
    <x v="1"/>
    <x v="0"/>
    <x v="14"/>
    <x v="257"/>
    <s v="JOD"/>
    <s v="465"/>
    <s v="FACT HEBERGEMENT"/>
    <n v="45000"/>
    <m/>
    <n v="969761594"/>
  </r>
  <r>
    <x v="1"/>
    <x v="0"/>
    <x v="14"/>
    <x v="208"/>
    <s v="JACH"/>
    <s v="14"/>
    <s v="LOYER RESIDENCE SSG"/>
    <n v="800000"/>
    <m/>
    <n v="970561594"/>
  </r>
  <r>
    <x v="1"/>
    <x v="0"/>
    <x v="14"/>
    <x v="26"/>
    <s v="JACH"/>
    <s v="39"/>
    <s v="LOYER RESIDENCE SSG"/>
    <n v="800000"/>
    <m/>
    <n v="971361594"/>
  </r>
  <r>
    <x v="1"/>
    <x v="0"/>
    <x v="14"/>
    <x v="240"/>
    <s v="JOD"/>
    <s v="468"/>
    <s v="FACT HEBERGEMENT"/>
    <n v="80000"/>
    <m/>
    <n v="971441594"/>
  </r>
  <r>
    <x v="1"/>
    <x v="0"/>
    <x v="14"/>
    <x v="138"/>
    <s v="JACH"/>
    <s v="75"/>
    <s v="LOYER RESIDENCE SSG"/>
    <n v="800000"/>
    <m/>
    <n v="972241594"/>
  </r>
  <r>
    <x v="1"/>
    <x v="0"/>
    <x v="14"/>
    <x v="52"/>
    <s v="JACH"/>
    <s v="104"/>
    <s v="LOYER RESIDENCE SSG"/>
    <n v="800000"/>
    <m/>
    <n v="973041594"/>
  </r>
  <r>
    <x v="1"/>
    <x v="0"/>
    <x v="14"/>
    <x v="61"/>
    <s v="JACH"/>
    <s v="129"/>
    <s v="LOYER RESIDENCE SSG"/>
    <n v="800000"/>
    <m/>
    <n v="973841594"/>
  </r>
  <r>
    <x v="1"/>
    <x v="0"/>
    <x v="14"/>
    <x v="61"/>
    <s v="JOD"/>
    <s v="185"/>
    <s v="RGLT HOTEL..."/>
    <n v="610100"/>
    <m/>
    <n v="974451694"/>
  </r>
  <r>
    <x v="1"/>
    <x v="0"/>
    <x v="14"/>
    <x v="61"/>
    <s v="JOD"/>
    <s v="188"/>
    <s v="RGLT HOTEL JO"/>
    <n v="132100"/>
    <m/>
    <n v="974583794"/>
  </r>
  <r>
    <x v="1"/>
    <x v="0"/>
    <x v="14"/>
    <x v="61"/>
    <s v="JOD"/>
    <s v="189"/>
    <s v="RGLT HOPTEL JO"/>
    <n v="141524"/>
    <m/>
    <n v="974725318"/>
  </r>
  <r>
    <x v="1"/>
    <x v="0"/>
    <x v="14"/>
    <x v="61"/>
    <s v="JOD"/>
    <s v="192"/>
    <s v="RGLT AKWA PALACE"/>
    <n v="65000"/>
    <m/>
    <n v="974790318"/>
  </r>
  <r>
    <x v="1"/>
    <x v="0"/>
    <x v="14"/>
    <x v="69"/>
    <s v="JACH"/>
    <s v="148"/>
    <s v="LOYER RESIDENCE SSG"/>
    <n v="800000"/>
    <m/>
    <n v="975590318"/>
  </r>
  <r>
    <x v="1"/>
    <x v="0"/>
    <x v="14"/>
    <x v="72"/>
    <s v="JCP"/>
    <s v="1531"/>
    <s v="FACT PLANET HOTEL N° 107-7785-1"/>
    <n v="264000"/>
    <m/>
    <n v="975854318"/>
  </r>
  <r>
    <x v="1"/>
    <x v="0"/>
    <x v="14"/>
    <x v="72"/>
    <s v="JCP"/>
    <s v="1532"/>
    <s v="FACT AKWA PALACE N° 98071"/>
    <n v="450000"/>
    <m/>
    <n v="976304318"/>
  </r>
  <r>
    <x v="1"/>
    <x v="0"/>
    <x v="14"/>
    <x v="78"/>
    <s v="JACH"/>
    <s v="188"/>
    <s v="LOCATION MALABO"/>
    <n v="800000"/>
    <m/>
    <n v="977104318"/>
  </r>
  <r>
    <x v="1"/>
    <x v="0"/>
    <x v="14"/>
    <x v="165"/>
    <s v="JCP"/>
    <s v="1576"/>
    <s v="FRAIS HEBERGEMENT FOTSING"/>
    <n v="70000"/>
    <m/>
    <n v="977174318"/>
  </r>
  <r>
    <x v="1"/>
    <x v="0"/>
    <x v="14"/>
    <x v="167"/>
    <s v="JCP"/>
    <s v="1605"/>
    <s v="HEBERGEMENT"/>
    <n v="476500"/>
    <m/>
    <n v="977650818"/>
  </r>
  <r>
    <x v="1"/>
    <x v="0"/>
    <x v="14"/>
    <x v="212"/>
    <s v="JCP"/>
    <s v="1620"/>
    <s v="HEBERGEMENT POUR TRAINING"/>
    <n v="240000"/>
    <m/>
    <n v="977890818"/>
  </r>
  <r>
    <x v="1"/>
    <x v="0"/>
    <x v="14"/>
    <x v="84"/>
    <s v="JACH"/>
    <s v="216"/>
    <s v="LOYER MALABO"/>
    <n v="800000"/>
    <m/>
    <n v="978690818"/>
  </r>
  <r>
    <x v="1"/>
    <x v="0"/>
    <x v="14"/>
    <x v="93"/>
    <s v="JACH"/>
    <s v="244"/>
    <s v="LOYER MALABO SEPT"/>
    <n v="800000"/>
    <m/>
    <n v="979490818"/>
  </r>
  <r>
    <x v="1"/>
    <x v="0"/>
    <x v="14"/>
    <x v="93"/>
    <s v="JOD"/>
    <s v="307"/>
    <s v="FRAIS MISS° JO"/>
    <n v="147000"/>
    <m/>
    <n v="979637818"/>
  </r>
  <r>
    <x v="1"/>
    <x v="0"/>
    <x v="14"/>
    <x v="93"/>
    <s v="JOD"/>
    <s v="309"/>
    <s v="RGLT HOTEL JO"/>
    <n v="68000"/>
    <m/>
    <n v="979705818"/>
  </r>
  <r>
    <x v="1"/>
    <x v="0"/>
    <x v="14"/>
    <x v="93"/>
    <s v="JOD"/>
    <s v="310"/>
    <s v="RGLT HOTEL"/>
    <n v="36000"/>
    <m/>
    <n v="979741818"/>
  </r>
  <r>
    <x v="1"/>
    <x v="0"/>
    <x v="14"/>
    <x v="94"/>
    <s v="JODSSG"/>
    <s v="46"/>
    <s v="RGLT NUITE TIM SSG"/>
    <n v="40000"/>
    <m/>
    <n v="979781818"/>
  </r>
  <r>
    <x v="1"/>
    <x v="0"/>
    <x v="14"/>
    <x v="103"/>
    <s v="JACH"/>
    <s v="272"/>
    <s v="LOYER MALABO"/>
    <n v="800000"/>
    <m/>
    <n v="980581818"/>
  </r>
  <r>
    <x v="1"/>
    <x v="0"/>
    <x v="14"/>
    <x v="103"/>
    <s v="JOD"/>
    <s v="359"/>
    <s v="RGLT HBGT"/>
    <n v="229710"/>
    <m/>
    <n v="980811528"/>
  </r>
  <r>
    <x v="1"/>
    <x v="0"/>
    <x v="14"/>
    <x v="111"/>
    <s v="JACH"/>
    <s v="296"/>
    <s v="LOYER NOV"/>
    <n v="800000"/>
    <m/>
    <n v="981611528"/>
  </r>
  <r>
    <x v="1"/>
    <x v="0"/>
    <x v="14"/>
    <x v="111"/>
    <s v="JOD"/>
    <s v="387"/>
    <s v="RGLT FACT HILTON"/>
    <n v="140850"/>
    <m/>
    <n v="981752378"/>
  </r>
  <r>
    <x v="1"/>
    <x v="0"/>
    <x v="14"/>
    <x v="111"/>
    <s v="JOD"/>
    <s v="388"/>
    <s v="RGLT FACT PARK IN "/>
    <n v="130747"/>
    <m/>
    <n v="981883125"/>
  </r>
  <r>
    <x v="1"/>
    <x v="0"/>
    <x v="14"/>
    <x v="111"/>
    <s v="JOD"/>
    <s v="389"/>
    <s v="RGLT FACT PARK INN "/>
    <n v="83333"/>
    <m/>
    <n v="981966458"/>
  </r>
  <r>
    <x v="1"/>
    <x v="0"/>
    <x v="14"/>
    <x v="111"/>
    <s v="JOD"/>
    <s v="390"/>
    <s v="RGLT FACT HOTEL DIVANI "/>
    <n v="88554"/>
    <m/>
    <n v="982055012"/>
  </r>
  <r>
    <x v="1"/>
    <x v="0"/>
    <x v="14"/>
    <x v="112"/>
    <s v="JODSSG"/>
    <s v="55"/>
    <s v="RGLT HOTEL SSG"/>
    <n v="46000"/>
    <m/>
    <n v="982101012"/>
  </r>
  <r>
    <x v="1"/>
    <x v="0"/>
    <x v="14"/>
    <x v="126"/>
    <s v="JACH"/>
    <s v="317"/>
    <s v="LOYER DEC"/>
    <n v="800000"/>
    <m/>
    <n v="982901012"/>
  </r>
  <r>
    <x v="1"/>
    <x v="0"/>
    <x v="14"/>
    <x v="126"/>
    <s v="JBS"/>
    <s v="424"/>
    <s v="D'APRES ETAT RAP AU 31/12 "/>
    <n v="283500"/>
    <m/>
    <n v="983184512"/>
  </r>
  <r>
    <x v="1"/>
    <x v="0"/>
    <x v="14"/>
    <x v="126"/>
    <s v="JOD"/>
    <s v="474"/>
    <s v="FACT HEBERGEMENT"/>
    <n v="94500"/>
    <m/>
    <n v="983279012"/>
  </r>
  <r>
    <x v="1"/>
    <x v="0"/>
    <x v="31"/>
    <x v="215"/>
    <s v="JCP"/>
    <s v="21"/>
    <s v="FRAIS VISAS ELESSA"/>
    <n v="150000"/>
    <m/>
    <n v="983429012"/>
  </r>
  <r>
    <x v="1"/>
    <x v="0"/>
    <x v="31"/>
    <x v="254"/>
    <s v="JCP"/>
    <s v="66"/>
    <s v="FRAIS DEPL LUCIEN+JO PR NSI"/>
    <n v="800000"/>
    <m/>
    <n v="984229012"/>
  </r>
  <r>
    <x v="1"/>
    <x v="0"/>
    <x v="31"/>
    <x v="238"/>
    <s v="JCP"/>
    <s v="73"/>
    <s v="FRAIS MISS° JO"/>
    <n v="203100"/>
    <m/>
    <n v="984432112"/>
  </r>
  <r>
    <x v="1"/>
    <x v="0"/>
    <x v="31"/>
    <x v="129"/>
    <s v="JCP"/>
    <s v="91"/>
    <s v="FRAIS DEPL GERARD PR NSI"/>
    <n v="90000"/>
    <m/>
    <n v="984522112"/>
  </r>
  <r>
    <x v="1"/>
    <x v="0"/>
    <x v="31"/>
    <x v="17"/>
    <s v="JODSSG"/>
    <s v="3"/>
    <s v="ACH VISAS TIM SSG"/>
    <n v="50000"/>
    <m/>
    <n v="984572112"/>
  </r>
  <r>
    <x v="1"/>
    <x v="0"/>
    <x v="31"/>
    <x v="17"/>
    <s v="JODSSG"/>
    <s v="3"/>
    <s v="RGLT MISS° TIM. DU 29/12-23/01 SSG"/>
    <n v="500000"/>
    <m/>
    <n v="985072112"/>
  </r>
  <r>
    <x v="1"/>
    <x v="0"/>
    <x v="31"/>
    <x v="17"/>
    <s v="JODSSG"/>
    <s v="3"/>
    <s v="RGLT MISS° ELAME DU 29/12-22/01 SSG"/>
    <n v="408000"/>
    <m/>
    <n v="985480112"/>
  </r>
  <r>
    <x v="1"/>
    <x v="0"/>
    <x v="31"/>
    <x v="208"/>
    <s v="JODSSG"/>
    <s v="5"/>
    <s v="RGLT PERDIEM TIM SSG DU 24-31/01SSG"/>
    <n v="160000"/>
    <m/>
    <n v="985640112"/>
  </r>
  <r>
    <x v="1"/>
    <x v="0"/>
    <x v="31"/>
    <x v="208"/>
    <s v="JCP"/>
    <s v="164"/>
    <s v="AVANCE PERDIEM GEORGES DU 01-28/01"/>
    <n v="100000"/>
    <m/>
    <n v="985740112"/>
  </r>
  <r>
    <x v="1"/>
    <x v="0"/>
    <x v="31"/>
    <x v="23"/>
    <s v="JCP"/>
    <s v="278"/>
    <s v="FRAIS DEPL DLA WANDA"/>
    <n v="100000"/>
    <m/>
    <n v="985840112"/>
  </r>
  <r>
    <x v="1"/>
    <x v="0"/>
    <x v="31"/>
    <x v="23"/>
    <s v="JCP"/>
    <s v="279"/>
    <s v="FRAIS DEPL NSI FRANCK"/>
    <n v="100000"/>
    <m/>
    <n v="985940112"/>
  </r>
  <r>
    <x v="1"/>
    <x v="0"/>
    <x v="31"/>
    <x v="222"/>
    <s v="JCP"/>
    <s v="302"/>
    <s v="SOLDE FRAIS MISS° WANDA"/>
    <n v="65000"/>
    <m/>
    <n v="986005112"/>
  </r>
  <r>
    <x v="1"/>
    <x v="0"/>
    <x v="31"/>
    <x v="222"/>
    <s v="JCP"/>
    <s v="303"/>
    <s v="SOLDE FRAIS MISS° FRANCK"/>
    <n v="35000"/>
    <m/>
    <n v="986040112"/>
  </r>
  <r>
    <x v="1"/>
    <x v="0"/>
    <x v="31"/>
    <x v="222"/>
    <s v="JCP"/>
    <s v="304"/>
    <s v="SOLDE FRAIS MISS° FRANCK"/>
    <n v="30000"/>
    <m/>
    <n v="986070112"/>
  </r>
  <r>
    <x v="1"/>
    <x v="0"/>
    <x v="31"/>
    <x v="26"/>
    <s v="JODSSG"/>
    <s v="9"/>
    <s v=" PERDIEM ELESSA SSG"/>
    <n v="408000"/>
    <m/>
    <n v="986478112"/>
  </r>
  <r>
    <x v="1"/>
    <x v="0"/>
    <x v="31"/>
    <x v="26"/>
    <s v="JODSSG"/>
    <s v="9"/>
    <s v=" PERDIEM ELAME SSG"/>
    <n v="408000"/>
    <m/>
    <n v="986886112"/>
  </r>
  <r>
    <x v="1"/>
    <x v="0"/>
    <x v="31"/>
    <x v="26"/>
    <s v="JODSSG"/>
    <s v="105"/>
    <s v="PERDIEM NDOH"/>
    <n v="400000"/>
    <m/>
    <n v="987286112"/>
  </r>
  <r>
    <x v="1"/>
    <x v="0"/>
    <x v="31"/>
    <x v="26"/>
    <s v="JODSSG"/>
    <s v="105"/>
    <s v="PERDIEM DINN"/>
    <n v="510000"/>
    <m/>
    <n v="987796112"/>
  </r>
  <r>
    <x v="1"/>
    <x v="0"/>
    <x v="31"/>
    <x v="26"/>
    <s v="JODSSG"/>
    <s v="105"/>
    <s v="PERDIEM TIMOTHEE"/>
    <n v="600000"/>
    <m/>
    <n v="988396112"/>
  </r>
  <r>
    <x v="1"/>
    <x v="0"/>
    <x v="31"/>
    <x v="26"/>
    <s v="JCP"/>
    <s v="323"/>
    <s v="FRAIS MISS° JO"/>
    <n v="203100"/>
    <m/>
    <n v="988599212"/>
  </r>
  <r>
    <x v="1"/>
    <x v="0"/>
    <x v="31"/>
    <x v="26"/>
    <s v="JCP"/>
    <s v="327"/>
    <s v="AVANCE PERDIEM FRANCK"/>
    <n v="100000"/>
    <m/>
    <n v="988699212"/>
  </r>
  <r>
    <x v="1"/>
    <x v="0"/>
    <x v="31"/>
    <x v="27"/>
    <s v="JODSSG"/>
    <s v="10"/>
    <s v="RGLT DELIVRANCE VISAS SSG"/>
    <n v="50000"/>
    <m/>
    <n v="988749212"/>
  </r>
  <r>
    <x v="1"/>
    <x v="0"/>
    <x v="31"/>
    <x v="27"/>
    <s v="JODSSG"/>
    <s v="10"/>
    <s v="RGLT COMPL PERDIEM ELAME..07/03 SSG"/>
    <n v="221000"/>
    <m/>
    <n v="988970212"/>
  </r>
  <r>
    <x v="1"/>
    <x v="0"/>
    <x v="31"/>
    <x v="27"/>
    <s v="JODSSG"/>
    <s v="10"/>
    <s v="RGLT COMPL PERDIEM GEORGES..07/03 S"/>
    <n v="221000"/>
    <m/>
    <n v="989191212"/>
  </r>
  <r>
    <x v="1"/>
    <x v="0"/>
    <x v="31"/>
    <x v="27"/>
    <s v="JCP"/>
    <s v="404"/>
    <s v="FRAIS VISA TIMOTHEE"/>
    <n v="1000000"/>
    <m/>
    <n v="990191212"/>
  </r>
  <r>
    <x v="1"/>
    <x v="0"/>
    <x v="31"/>
    <x v="223"/>
    <s v="JCP"/>
    <s v="332"/>
    <s v="AVCE PERDIEM TIMOTHEE"/>
    <n v="300000"/>
    <m/>
    <n v="990491212"/>
  </r>
  <r>
    <x v="1"/>
    <x v="0"/>
    <x v="31"/>
    <x v="249"/>
    <s v="JCP"/>
    <s v="354"/>
    <s v="FRAIS EXTRAIT CASIER JUDICIAIRE"/>
    <n v="15000"/>
    <m/>
    <n v="990506212"/>
  </r>
  <r>
    <x v="1"/>
    <x v="0"/>
    <x v="31"/>
    <x v="134"/>
    <s v="JCP"/>
    <s v="370"/>
    <s v="RELICAT FRAIS MISSION FRANCK"/>
    <n v="350000"/>
    <m/>
    <n v="990856212"/>
  </r>
  <r>
    <x v="1"/>
    <x v="0"/>
    <x v="31"/>
    <x v="135"/>
    <s v="JCP"/>
    <s v="394"/>
    <s v="AVANCE PERDIEM"/>
    <n v="100000"/>
    <m/>
    <n v="990956212"/>
  </r>
  <r>
    <x v="1"/>
    <x v="0"/>
    <x v="31"/>
    <x v="135"/>
    <s v="JCP"/>
    <s v="396"/>
    <s v="FRAIS DEPLACEMENT NSI-DLA D. ANNE M"/>
    <n v="10000"/>
    <m/>
    <n v="990966212"/>
  </r>
  <r>
    <x v="1"/>
    <x v="0"/>
    <x v="31"/>
    <x v="30"/>
    <s v="JODSSG"/>
    <s v="11"/>
    <s v="RGLT MISS° ELAME DU 8-12/03 SSG"/>
    <n v="85000"/>
    <m/>
    <n v="991051212"/>
  </r>
  <r>
    <x v="1"/>
    <x v="0"/>
    <x v="31"/>
    <x v="30"/>
    <s v="JODSSG"/>
    <s v="11"/>
    <s v="RGLT MISS° GEORGES DU 8-12/03 SSG"/>
    <n v="85000"/>
    <m/>
    <n v="991136212"/>
  </r>
  <r>
    <x v="1"/>
    <x v="0"/>
    <x v="31"/>
    <x v="268"/>
    <s v="JCP"/>
    <s v="449"/>
    <s v="FRAIS DE MISSION"/>
    <n v="210000"/>
    <m/>
    <n v="991346212"/>
  </r>
  <r>
    <x v="1"/>
    <x v="0"/>
    <x v="31"/>
    <x v="268"/>
    <s v="JCP"/>
    <s v="451"/>
    <s v="AVANCE PERDIEM"/>
    <n v="100000"/>
    <m/>
    <n v="991446212"/>
  </r>
  <r>
    <x v="1"/>
    <x v="0"/>
    <x v="31"/>
    <x v="239"/>
    <s v="JCP"/>
    <s v="492"/>
    <s v="FRAIS DEPL NSI DU 23 AU 28/03/11"/>
    <n v="210000"/>
    <m/>
    <n v="991656212"/>
  </r>
  <r>
    <x v="1"/>
    <x v="0"/>
    <x v="31"/>
    <x v="35"/>
    <s v="JCP"/>
    <s v="509"/>
    <s v="FRAIS DE MISSION/ NSI"/>
    <n v="250000"/>
    <m/>
    <n v="991906212"/>
  </r>
  <r>
    <x v="1"/>
    <x v="0"/>
    <x v="31"/>
    <x v="37"/>
    <s v="JCP"/>
    <s v="531"/>
    <s v="FRAIS DEPLACEMENT NSI DLA"/>
    <n v="45000"/>
    <m/>
    <n v="991951212"/>
  </r>
  <r>
    <x v="1"/>
    <x v="0"/>
    <x v="31"/>
    <x v="137"/>
    <s v="JCP"/>
    <s v="562"/>
    <s v="AVANCE/ MISSION SOUTH AFRICA"/>
    <n v="300000"/>
    <m/>
    <n v="992251212"/>
  </r>
  <r>
    <x v="1"/>
    <x v="0"/>
    <x v="31"/>
    <x v="138"/>
    <s v="JODSSG"/>
    <s v="12"/>
    <s v=" PERDIEM TIMOTHEE SSG"/>
    <n v="300000"/>
    <m/>
    <n v="992551212"/>
  </r>
  <r>
    <x v="1"/>
    <x v="0"/>
    <x v="31"/>
    <x v="138"/>
    <s v="JODSSG"/>
    <s v="12"/>
    <s v=" PERDIEM NDOH SSG"/>
    <n v="255000"/>
    <m/>
    <n v="992806212"/>
  </r>
  <r>
    <x v="1"/>
    <x v="0"/>
    <x v="31"/>
    <x v="138"/>
    <s v="JODSSG"/>
    <s v="12"/>
    <s v=" PERDIEM DINN SSG"/>
    <n v="255000"/>
    <m/>
    <n v="993061212"/>
  </r>
  <r>
    <x v="1"/>
    <x v="0"/>
    <x v="31"/>
    <x v="38"/>
    <s v="JODSSG"/>
    <s v="13"/>
    <s v="COMPL.PERDIEM NDOH SSG"/>
    <n v="410000"/>
    <m/>
    <n v="993471212"/>
  </r>
  <r>
    <x v="1"/>
    <x v="0"/>
    <x v="31"/>
    <x v="38"/>
    <s v="JODSSG"/>
    <s v="13"/>
    <s v="COMPL.PERDIEM ADOLPHE SSG"/>
    <n v="410000"/>
    <m/>
    <n v="993881212"/>
  </r>
  <r>
    <x v="1"/>
    <x v="0"/>
    <x v="31"/>
    <x v="38"/>
    <s v="JCP"/>
    <s v="591"/>
    <s v="FRAIS DE DEPLACEMENT PERSONNELS YDE"/>
    <n v="60000"/>
    <m/>
    <n v="993941212"/>
  </r>
  <r>
    <x v="1"/>
    <x v="0"/>
    <x v="31"/>
    <x v="40"/>
    <s v="JCP"/>
    <s v="598"/>
    <s v="FRAIS DEPLACEMENT GERARD DOUALLA"/>
    <n v="45000"/>
    <m/>
    <n v="993986212"/>
  </r>
  <r>
    <x v="1"/>
    <x v="0"/>
    <x v="31"/>
    <x v="41"/>
    <s v="JCP"/>
    <s v="624"/>
    <s v="FRAIS DEPLACEMENT/NSI "/>
    <n v="115000"/>
    <m/>
    <n v="994101212"/>
  </r>
  <r>
    <x v="1"/>
    <x v="0"/>
    <x v="31"/>
    <x v="141"/>
    <s v="JODSSG"/>
    <s v="15"/>
    <s v="RGLT TITRE SEJOUR TIM/ADOLPHE/JOSEP"/>
    <n v="1650000"/>
    <m/>
    <n v="995751212"/>
  </r>
  <r>
    <x v="1"/>
    <x v="0"/>
    <x v="31"/>
    <x v="44"/>
    <s v="JCP"/>
    <s v="670"/>
    <s v="FRAIS DE DEPLACEMENT DLA NSI"/>
    <n v="45000"/>
    <m/>
    <n v="995796212"/>
  </r>
  <r>
    <x v="1"/>
    <x v="0"/>
    <x v="31"/>
    <x v="242"/>
    <s v="JCP"/>
    <s v="732"/>
    <s v="AVANCE PERDIEM"/>
    <n v="100000"/>
    <m/>
    <n v="995896212"/>
  </r>
  <r>
    <x v="1"/>
    <x v="0"/>
    <x v="31"/>
    <x v="47"/>
    <s v="JODSSG"/>
    <s v="16"/>
    <s v="ACH VISAS ELESSA SSG"/>
    <n v="50000"/>
    <m/>
    <n v="995946212"/>
  </r>
  <r>
    <x v="1"/>
    <x v="0"/>
    <x v="31"/>
    <x v="47"/>
    <s v="JODSSG"/>
    <s v="16"/>
    <s v="RELIQUAT PERDIEM TIM SSG"/>
    <n v="300000"/>
    <m/>
    <n v="996246212"/>
  </r>
  <r>
    <x v="1"/>
    <x v="0"/>
    <x v="31"/>
    <x v="47"/>
    <s v="JODSSG"/>
    <s v="17"/>
    <s v="FRAIS RENVELLEMENT PERMIS TIM SSG"/>
    <n v="80000"/>
    <m/>
    <n v="996326212"/>
  </r>
  <r>
    <x v="1"/>
    <x v="0"/>
    <x v="31"/>
    <x v="48"/>
    <s v="JCP"/>
    <s v="751"/>
    <s v="FRAIS DEPLACEMENT"/>
    <n v="45000"/>
    <m/>
    <n v="996371212"/>
  </r>
  <r>
    <x v="1"/>
    <x v="0"/>
    <x v="31"/>
    <x v="142"/>
    <s v="JCP"/>
    <s v="760"/>
    <s v="FRAIS RENOUVELLEMENT PASSEPORT SYLV"/>
    <n v="150000"/>
    <m/>
    <n v="996521212"/>
  </r>
  <r>
    <x v="1"/>
    <x v="0"/>
    <x v="31"/>
    <x v="50"/>
    <s v="JCP"/>
    <s v="824"/>
    <s v="FRAIS DE DEPLACEMENT DOUALLA"/>
    <n v="45000"/>
    <m/>
    <n v="996566212"/>
  </r>
  <r>
    <x v="1"/>
    <x v="0"/>
    <x v="31"/>
    <x v="51"/>
    <s v="JCP"/>
    <s v="845"/>
    <s v="FRAIS DEPLACEMENT NSI"/>
    <n v="75000"/>
    <m/>
    <n v="996641212"/>
  </r>
  <r>
    <x v="1"/>
    <x v="0"/>
    <x v="31"/>
    <x v="52"/>
    <s v="JODSSG"/>
    <s v="106"/>
    <s v="PERDIEM ELAME"/>
    <n v="510000"/>
    <m/>
    <n v="997151212"/>
  </r>
  <r>
    <x v="1"/>
    <x v="0"/>
    <x v="31"/>
    <x v="52"/>
    <s v="JODSSG"/>
    <s v="106"/>
    <s v="PERDIEM ELESSA"/>
    <n v="510000"/>
    <m/>
    <n v="997661212"/>
  </r>
  <r>
    <x v="1"/>
    <x v="0"/>
    <x v="31"/>
    <x v="52"/>
    <s v="JODSSG"/>
    <s v="106"/>
    <s v="PERDIEM TIMOTHEE"/>
    <n v="600000"/>
    <m/>
    <n v="998261212"/>
  </r>
  <r>
    <x v="1"/>
    <x v="0"/>
    <x v="31"/>
    <x v="53"/>
    <s v="JCP"/>
    <s v="1104"/>
    <s v="FRAIS DE DEPLACEMENT COLLINS"/>
    <n v="12000"/>
    <m/>
    <n v="998273212"/>
  </r>
  <r>
    <x v="1"/>
    <x v="0"/>
    <x v="31"/>
    <x v="146"/>
    <s v="JCP"/>
    <s v="1084"/>
    <s v="FRAIS VISA LUCIEN"/>
    <n v="40000"/>
    <m/>
    <n v="998313212"/>
  </r>
  <r>
    <x v="1"/>
    <x v="0"/>
    <x v="31"/>
    <x v="146"/>
    <s v="JCP"/>
    <s v="1091"/>
    <s v="AVANCE FRAIS DE MISSION FORMATION"/>
    <n v="20000"/>
    <m/>
    <n v="998333212"/>
  </r>
  <r>
    <x v="1"/>
    <x v="0"/>
    <x v="31"/>
    <x v="147"/>
    <s v="JCP"/>
    <s v="894"/>
    <s v="FRAIS MISSION"/>
    <n v="363000"/>
    <m/>
    <n v="998696212"/>
  </r>
  <r>
    <x v="1"/>
    <x v="0"/>
    <x v="31"/>
    <x v="272"/>
    <s v="JCP"/>
    <s v="872"/>
    <s v="FRAIS DE MISSION/FRANCK"/>
    <n v="210000"/>
    <m/>
    <n v="998906212"/>
  </r>
  <r>
    <x v="1"/>
    <x v="0"/>
    <x v="31"/>
    <x v="272"/>
    <s v="JCP"/>
    <s v="899"/>
    <s v="FRAIS VISA"/>
    <n v="6000"/>
    <m/>
    <n v="998912212"/>
  </r>
  <r>
    <x v="1"/>
    <x v="0"/>
    <x v="31"/>
    <x v="272"/>
    <s v="JCP"/>
    <s v="903"/>
    <s v="MISSION"/>
    <n v="170000"/>
    <m/>
    <n v="999082212"/>
  </r>
  <r>
    <x v="1"/>
    <x v="0"/>
    <x v="31"/>
    <x v="55"/>
    <s v="JCP"/>
    <s v="908"/>
    <s v="MISSION DAHERU"/>
    <n v="117000"/>
    <m/>
    <n v="999199212"/>
  </r>
  <r>
    <x v="1"/>
    <x v="0"/>
    <x v="31"/>
    <x v="148"/>
    <s v="JCP"/>
    <s v="939"/>
    <s v="MISSION"/>
    <n v="90000"/>
    <m/>
    <n v="999289212"/>
  </r>
  <r>
    <x v="1"/>
    <x v="0"/>
    <x v="31"/>
    <x v="149"/>
    <s v="JCP"/>
    <s v="950"/>
    <s v="MISSION"/>
    <n v="135000"/>
    <m/>
    <n v="999424212"/>
  </r>
  <r>
    <x v="1"/>
    <x v="0"/>
    <x v="31"/>
    <x v="59"/>
    <s v="JCP"/>
    <s v="954"/>
    <s v="MISSION"/>
    <n v="250000"/>
    <m/>
    <n v="999674212"/>
  </r>
  <r>
    <x v="1"/>
    <x v="0"/>
    <x v="31"/>
    <x v="60"/>
    <s v="JCP"/>
    <s v="871"/>
    <s v="FRAIS DE MISSION"/>
    <n v="175000"/>
    <m/>
    <n v="999849212"/>
  </r>
  <r>
    <x v="1"/>
    <x v="0"/>
    <x v="31"/>
    <x v="150"/>
    <s v="JCP"/>
    <s v="870"/>
    <s v="FRAIS DE MISSION"/>
    <n v="45000"/>
    <m/>
    <n v="999894212"/>
  </r>
  <r>
    <x v="1"/>
    <x v="0"/>
    <x v="31"/>
    <x v="226"/>
    <s v="JCP"/>
    <s v="968"/>
    <s v="MISSION"/>
    <n v="123600"/>
    <m/>
    <n v="1000017812"/>
  </r>
  <r>
    <x v="1"/>
    <x v="0"/>
    <x v="31"/>
    <x v="273"/>
    <s v="JCP"/>
    <s v="988"/>
    <s v="FRAIS VISA"/>
    <n v="40000"/>
    <m/>
    <n v="1000057812"/>
  </r>
  <r>
    <x v="1"/>
    <x v="0"/>
    <x v="31"/>
    <x v="273"/>
    <s v="JCP"/>
    <s v="989"/>
    <s v="FRAIS DE MISSION"/>
    <n v="140000"/>
    <m/>
    <n v="1000197812"/>
  </r>
  <r>
    <x v="1"/>
    <x v="0"/>
    <x v="31"/>
    <x v="61"/>
    <s v="JCP"/>
    <s v="927"/>
    <s v="MISSION"/>
    <n v="165000"/>
    <m/>
    <n v="1000362812"/>
  </r>
  <r>
    <x v="1"/>
    <x v="0"/>
    <x v="31"/>
    <x v="61"/>
    <s v="JCP"/>
    <s v="980"/>
    <s v="FRAIS DE MISSION"/>
    <n v="135000"/>
    <m/>
    <n v="1000497812"/>
  </r>
  <r>
    <x v="1"/>
    <x v="0"/>
    <x v="31"/>
    <x v="61"/>
    <s v="JCP"/>
    <s v="1003"/>
    <s v="MISSION"/>
    <n v="195000"/>
    <m/>
    <n v="1000692812"/>
  </r>
  <r>
    <x v="1"/>
    <x v="0"/>
    <x v="31"/>
    <x v="274"/>
    <s v="JCP"/>
    <s v="1118"/>
    <s v="AVANCE FRAIS DE MISSION OLIVIER"/>
    <n v="150000"/>
    <m/>
    <n v="1000842812"/>
  </r>
  <r>
    <x v="1"/>
    <x v="0"/>
    <x v="31"/>
    <x v="152"/>
    <s v="JCP"/>
    <s v="1132"/>
    <s v="FRAIS DE MISSION OLIVIER"/>
    <n v="115000"/>
    <m/>
    <n v="1000957812"/>
  </r>
  <r>
    <x v="1"/>
    <x v="0"/>
    <x v="31"/>
    <x v="152"/>
    <s v="JCP"/>
    <s v="2653"/>
    <s v="FRAIS MISSION GERARD ET OLIVIER"/>
    <n v="350000"/>
    <m/>
    <n v="1001307812"/>
  </r>
  <r>
    <x v="1"/>
    <x v="0"/>
    <x v="31"/>
    <x v="153"/>
    <s v="JCP"/>
    <s v="1165"/>
    <s v="FRAIS DE MISSION ALINE A Y'DE"/>
    <n v="70000"/>
    <m/>
    <n v="1001377812"/>
  </r>
  <r>
    <x v="1"/>
    <x v="0"/>
    <x v="31"/>
    <x v="153"/>
    <s v="JCP"/>
    <s v="1167"/>
    <s v="FRAIS DE MISSION LUCIEN A Y'DE"/>
    <n v="160000"/>
    <m/>
    <n v="1001537812"/>
  </r>
  <r>
    <x v="1"/>
    <x v="0"/>
    <x v="31"/>
    <x v="68"/>
    <s v="JCP"/>
    <s v="1174"/>
    <s v="FRAIS DE MISSION LUCIEN PR Y'DE"/>
    <n v="353800"/>
    <m/>
    <n v="1001891612"/>
  </r>
  <r>
    <x v="1"/>
    <x v="0"/>
    <x v="31"/>
    <x v="68"/>
    <s v="JCP"/>
    <s v="1177"/>
    <s v="FRAIS DE MISSION DJAFNA A Y'DE"/>
    <n v="190000"/>
    <m/>
    <n v="1002081612"/>
  </r>
  <r>
    <x v="1"/>
    <x v="0"/>
    <x v="31"/>
    <x v="156"/>
    <s v="JCP"/>
    <s v="1201"/>
    <s v="FRAIS DE MISSION OLIVIER"/>
    <n v="365000"/>
    <m/>
    <n v="1002446612"/>
  </r>
  <r>
    <x v="1"/>
    <x v="0"/>
    <x v="31"/>
    <x v="156"/>
    <s v="JCP"/>
    <s v="1202"/>
    <s v="FRAIS DE MISSION GERARD/OLIVIER"/>
    <n v="70000"/>
    <m/>
    <n v="1002516612"/>
  </r>
  <r>
    <x v="1"/>
    <x v="0"/>
    <x v="31"/>
    <x v="157"/>
    <s v="JCP"/>
    <s v="1228"/>
    <s v="FRAIS DE MISSION"/>
    <n v="90000"/>
    <m/>
    <n v="1002606612"/>
  </r>
  <r>
    <x v="1"/>
    <x v="0"/>
    <x v="31"/>
    <x v="279"/>
    <s v="JCP"/>
    <s v="1257"/>
    <s v="FRAIS DE MISSION FRANCK"/>
    <n v="73000"/>
    <m/>
    <n v="1002679612"/>
  </r>
  <r>
    <x v="1"/>
    <x v="0"/>
    <x v="31"/>
    <x v="279"/>
    <s v="JCP"/>
    <s v="2617"/>
    <s v="FRAIS DE MISSIONS GERARD"/>
    <n v="70000"/>
    <m/>
    <n v="1002749612"/>
  </r>
  <r>
    <x v="1"/>
    <x v="0"/>
    <x v="31"/>
    <x v="69"/>
    <s v="JODSSG"/>
    <s v="107"/>
    <s v="PERDIEM ELESSA"/>
    <n v="400000"/>
    <m/>
    <n v="1003149612"/>
  </r>
  <r>
    <x v="1"/>
    <x v="0"/>
    <x v="31"/>
    <x v="69"/>
    <s v="JODSSG"/>
    <s v="107"/>
    <s v="PERDIEM DINN"/>
    <n v="450000"/>
    <m/>
    <n v="1003599612"/>
  </r>
  <r>
    <x v="1"/>
    <x v="0"/>
    <x v="31"/>
    <x v="69"/>
    <s v="JODSSG"/>
    <s v="107"/>
    <s v="PERDIEM TIMOTHEE"/>
    <n v="600000"/>
    <m/>
    <n v="1004199612"/>
  </r>
  <r>
    <x v="1"/>
    <x v="0"/>
    <x v="31"/>
    <x v="69"/>
    <s v="JOD"/>
    <s v="215"/>
    <s v="FRAIS DEPL DAHERU"/>
    <n v="120000"/>
    <m/>
    <n v="1004319612"/>
  </r>
  <r>
    <x v="1"/>
    <x v="0"/>
    <x v="31"/>
    <x v="70"/>
    <s v="JODSSG"/>
    <s v="19"/>
    <s v="FRAIS VISAS DINN SSG"/>
    <n v="50000"/>
    <m/>
    <n v="1004369612"/>
  </r>
  <r>
    <x v="1"/>
    <x v="0"/>
    <x v="31"/>
    <x v="70"/>
    <s v="JODSSG"/>
    <s v="20"/>
    <s v="RGLT PERDIEM NDOH DU 18/04-17/05SSG"/>
    <n v="510000"/>
    <m/>
    <n v="1004879612"/>
  </r>
  <r>
    <x v="1"/>
    <x v="0"/>
    <x v="31"/>
    <x v="70"/>
    <s v="JODSSG"/>
    <s v="21"/>
    <s v="RGLT AUTORISAT° TRAVAIL TIM SSG"/>
    <n v="150000"/>
    <m/>
    <n v="1005029612"/>
  </r>
  <r>
    <x v="1"/>
    <x v="0"/>
    <x v="31"/>
    <x v="70"/>
    <s v="JODSSG"/>
    <s v="21"/>
    <s v="RGLT PERDIEM TOM DU 17/04-17/05 SSG"/>
    <n v="410000"/>
    <m/>
    <n v="1005439612"/>
  </r>
  <r>
    <x v="1"/>
    <x v="0"/>
    <x v="31"/>
    <x v="70"/>
    <s v="JODSSG"/>
    <s v="21"/>
    <s v="RGLT PERDIEM TIM DU 11/04-11/05 SSG"/>
    <n v="600000"/>
    <m/>
    <n v="1006039612"/>
  </r>
  <r>
    <x v="1"/>
    <x v="0"/>
    <x v="31"/>
    <x v="70"/>
    <s v="JODSSG"/>
    <s v="22"/>
    <s v="FRAIS VISAS NDOH SSG"/>
    <n v="50000"/>
    <m/>
    <n v="1006089612"/>
  </r>
  <r>
    <x v="1"/>
    <x v="0"/>
    <x v="31"/>
    <x v="70"/>
    <s v="JODSSG"/>
    <s v="22"/>
    <s v="RGLT PERDIEM TIM DU 11/05-11/06 SSG"/>
    <n v="600000"/>
    <m/>
    <n v="1006689612"/>
  </r>
  <r>
    <x v="1"/>
    <x v="0"/>
    <x v="31"/>
    <x v="70"/>
    <s v="JODSSG"/>
    <s v="23"/>
    <s v="FRAIS VISAS ELAME SSG"/>
    <n v="100000"/>
    <m/>
    <n v="1006789612"/>
  </r>
  <r>
    <x v="1"/>
    <x v="0"/>
    <x v="31"/>
    <x v="70"/>
    <s v="JODSSG"/>
    <s v="24"/>
    <s v="RGLT PERDIEM TOMFE DU 17/05-17/06SS"/>
    <n v="510000"/>
    <m/>
    <n v="1007299612"/>
  </r>
  <r>
    <x v="1"/>
    <x v="0"/>
    <x v="31"/>
    <x v="70"/>
    <s v="JODSSG"/>
    <s v="24"/>
    <s v="RGLT PERDIEM ELAME DU 17/05-17/06SS"/>
    <n v="510000"/>
    <m/>
    <n v="1007809612"/>
  </r>
  <r>
    <x v="1"/>
    <x v="0"/>
    <x v="31"/>
    <x v="70"/>
    <s v="JODSSG"/>
    <s v="27"/>
    <s v="RGLT PERDIEM TOM DU 17/06-17/07 SSG"/>
    <n v="510000"/>
    <m/>
    <n v="1008319612"/>
  </r>
  <r>
    <x v="1"/>
    <x v="0"/>
    <x v="31"/>
    <x v="70"/>
    <s v="JODSSG"/>
    <s v="27"/>
    <s v="RGLT PERDIEM TIM DU 11/06-11/07 SSG"/>
    <n v="600000"/>
    <m/>
    <n v="1008919612"/>
  </r>
  <r>
    <x v="1"/>
    <x v="0"/>
    <x v="31"/>
    <x v="70"/>
    <s v="JODSSG"/>
    <s v="27"/>
    <s v="RGLT PERDIEM ELA DU 17/06-17/07 SSG"/>
    <n v="510000"/>
    <m/>
    <n v="1009429612"/>
  </r>
  <r>
    <x v="1"/>
    <x v="0"/>
    <x v="31"/>
    <x v="70"/>
    <s v="JODSSG"/>
    <s v="29"/>
    <s v="FRAIS VISAS TIM SSG"/>
    <n v="50000"/>
    <m/>
    <n v="1009479612"/>
  </r>
  <r>
    <x v="1"/>
    <x v="0"/>
    <x v="31"/>
    <x v="159"/>
    <s v="JOD"/>
    <s v="238"/>
    <s v="FRAIS VISAS KAISIN"/>
    <n v="50000"/>
    <m/>
    <n v="1009529612"/>
  </r>
  <r>
    <x v="1"/>
    <x v="0"/>
    <x v="31"/>
    <x v="160"/>
    <s v="JCP"/>
    <s v="1304"/>
    <s v="FRAIS DE MISSION DJAFNA POUR YDE"/>
    <n v="340000"/>
    <m/>
    <n v="1009869612"/>
  </r>
  <r>
    <x v="1"/>
    <x v="0"/>
    <x v="31"/>
    <x v="160"/>
    <s v="JCP"/>
    <s v="1377"/>
    <s v="FRAIS DE MISSION GERARD"/>
    <n v="70000"/>
    <m/>
    <n v="1009939612"/>
  </r>
  <r>
    <x v="1"/>
    <x v="0"/>
    <x v="31"/>
    <x v="160"/>
    <s v="JCP"/>
    <s v="2655"/>
    <s v="FRAIS DE MISSION LUCIEN"/>
    <n v="150000"/>
    <m/>
    <n v="1010089612"/>
  </r>
  <r>
    <x v="1"/>
    <x v="0"/>
    <x v="31"/>
    <x v="72"/>
    <s v="JODSSG"/>
    <s v="30"/>
    <s v="RGLT PERDIEM TOMFEU DU..."/>
    <n v="510000"/>
    <m/>
    <n v="1010599612"/>
  </r>
  <r>
    <x v="1"/>
    <x v="0"/>
    <x v="31"/>
    <x v="230"/>
    <s v="JODSSG"/>
    <s v="33"/>
    <s v="FRAIS VISAS TOMFEU"/>
    <n v="100000"/>
    <m/>
    <n v="1010699612"/>
  </r>
  <r>
    <x v="1"/>
    <x v="0"/>
    <x v="31"/>
    <x v="230"/>
    <s v="JODSSG"/>
    <s v="33"/>
    <s v="RGLT PERDIEM ELAME DU16/07-16/08"/>
    <n v="510000"/>
    <m/>
    <n v="1011209612"/>
  </r>
  <r>
    <x v="1"/>
    <x v="0"/>
    <x v="31"/>
    <x v="282"/>
    <s v="JCP"/>
    <s v="1356"/>
    <s v="FORFAIT FRAIS DE MISSION"/>
    <n v="115000"/>
    <m/>
    <n v="1011324612"/>
  </r>
  <r>
    <x v="1"/>
    <x v="0"/>
    <x v="31"/>
    <x v="283"/>
    <s v="JCP"/>
    <s v="1429"/>
    <s v="FRAIS DE VISAS JOHS ET LUCIEN"/>
    <n v="375000"/>
    <m/>
    <n v="1011699612"/>
  </r>
  <r>
    <x v="1"/>
    <x v="0"/>
    <x v="31"/>
    <x v="283"/>
    <s v="JCP"/>
    <s v="1537"/>
    <s v="FRAIS DE MISSION JOSH"/>
    <n v="1000000"/>
    <m/>
    <n v="1012699612"/>
  </r>
  <r>
    <x v="1"/>
    <x v="0"/>
    <x v="31"/>
    <x v="283"/>
    <s v="JCP"/>
    <s v="1538"/>
    <s v=" FRAIS DE MISSION LUCIEN"/>
    <n v="600000"/>
    <m/>
    <n v="1013299612"/>
  </r>
  <r>
    <x v="1"/>
    <x v="0"/>
    <x v="31"/>
    <x v="75"/>
    <s v="JCP"/>
    <s v="1437"/>
    <s v=" FRAIS DE MISSION"/>
    <n v="350000"/>
    <m/>
    <n v="1013649612"/>
  </r>
  <r>
    <x v="1"/>
    <x v="0"/>
    <x v="31"/>
    <x v="76"/>
    <s v="JCP"/>
    <s v="1451"/>
    <s v=" FRAIS DE MISSION"/>
    <n v="80000"/>
    <m/>
    <n v="1013729612"/>
  </r>
  <r>
    <x v="1"/>
    <x v="0"/>
    <x v="31"/>
    <x v="210"/>
    <s v="JCP"/>
    <s v="1463"/>
    <s v="FRAIS DE VISAS "/>
    <n v="120000"/>
    <m/>
    <n v="1013849612"/>
  </r>
  <r>
    <x v="1"/>
    <x v="0"/>
    <x v="31"/>
    <x v="211"/>
    <s v="JCP"/>
    <s v="1557"/>
    <s v="FRAIS DE MISSION  LUCIEN POUR YDE"/>
    <n v="100000"/>
    <m/>
    <n v="1013949612"/>
  </r>
  <r>
    <x v="1"/>
    <x v="0"/>
    <x v="31"/>
    <x v="165"/>
    <s v="JCP"/>
    <s v="1575"/>
    <s v="FRAIS DE VISAS TOMFEU"/>
    <n v="150000"/>
    <m/>
    <n v="1014099612"/>
  </r>
  <r>
    <x v="1"/>
    <x v="0"/>
    <x v="31"/>
    <x v="166"/>
    <s v="JCP"/>
    <s v="1586"/>
    <s v="FRAIS DE MISSION TOMFEU"/>
    <n v="100000"/>
    <m/>
    <n v="1014199612"/>
  </r>
  <r>
    <x v="1"/>
    <x v="0"/>
    <x v="31"/>
    <x v="167"/>
    <s v="JCP"/>
    <s v="1606"/>
    <s v="FRAIS DE MISSION ALBERT"/>
    <n v="50000"/>
    <m/>
    <n v="1014249612"/>
  </r>
  <r>
    <x v="1"/>
    <x v="0"/>
    <x v="31"/>
    <x v="167"/>
    <s v="JCP"/>
    <s v="1612"/>
    <s v="FRAIS DE VISA SYLVANUS ET YOLANDE"/>
    <n v="90000"/>
    <m/>
    <n v="1014339612"/>
  </r>
  <r>
    <x v="1"/>
    <x v="0"/>
    <x v="31"/>
    <x v="167"/>
    <s v="JCP"/>
    <s v="1612"/>
    <s v="DEPLACEMENT SYLVANUS ET YOLANDE"/>
    <n v="30000"/>
    <m/>
    <n v="1014369612"/>
  </r>
  <r>
    <x v="1"/>
    <x v="0"/>
    <x v="31"/>
    <x v="168"/>
    <s v="JCP"/>
    <s v="1628"/>
    <s v="FRAIS DE MISSION ALBERT YDE"/>
    <n v="60000"/>
    <m/>
    <n v="1014429612"/>
  </r>
  <r>
    <x v="1"/>
    <x v="0"/>
    <x v="31"/>
    <x v="171"/>
    <s v="JCP"/>
    <s v="1646"/>
    <s v="PERDIEM TOTSING"/>
    <n v="70000"/>
    <m/>
    <n v="1014499612"/>
  </r>
  <r>
    <x v="1"/>
    <x v="0"/>
    <x v="31"/>
    <x v="82"/>
    <s v="JCP"/>
    <s v="1720"/>
    <s v="FRAIS DEPLACEMENT NSI"/>
    <n v="70000"/>
    <m/>
    <n v="1014569612"/>
  </r>
  <r>
    <x v="1"/>
    <x v="0"/>
    <x v="31"/>
    <x v="84"/>
    <s v="JODSSG"/>
    <s v="108"/>
    <s v="PERDIEM ELAME"/>
    <n v="410000"/>
    <m/>
    <n v="1014979612"/>
  </r>
  <r>
    <x v="1"/>
    <x v="0"/>
    <x v="31"/>
    <x v="84"/>
    <s v="JODSSG"/>
    <s v="108"/>
    <s v="PERDIEM TOMFEU"/>
    <n v="410000"/>
    <m/>
    <n v="1015389612"/>
  </r>
  <r>
    <x v="1"/>
    <x v="0"/>
    <x v="31"/>
    <x v="84"/>
    <s v="JOD"/>
    <s v="276"/>
    <s v="FRAIS VISAS XAVIER"/>
    <n v="51000"/>
    <m/>
    <n v="1015440612"/>
  </r>
  <r>
    <x v="1"/>
    <x v="0"/>
    <x v="31"/>
    <x v="84"/>
    <s v="JOD"/>
    <s v="278"/>
    <s v="FRAIS VISAS FRANCK"/>
    <n v="50000"/>
    <m/>
    <n v="1015490612"/>
  </r>
  <r>
    <x v="1"/>
    <x v="0"/>
    <x v="31"/>
    <x v="84"/>
    <s v="JOD"/>
    <s v="282"/>
    <s v="FRAIS VISAS DAHERU"/>
    <n v="50000"/>
    <m/>
    <n v="1015540612"/>
  </r>
  <r>
    <x v="1"/>
    <x v="0"/>
    <x v="31"/>
    <x v="84"/>
    <s v="JOD"/>
    <s v="282"/>
    <s v="FRAIS DEPL DAHERU"/>
    <n v="15000"/>
    <m/>
    <n v="1015555612"/>
  </r>
  <r>
    <x v="1"/>
    <x v="0"/>
    <x v="31"/>
    <x v="84"/>
    <s v="JCP"/>
    <s v="1740"/>
    <s v="DEPLACEMENT FOTSING A NSI"/>
    <n v="70000"/>
    <m/>
    <n v="1015625612"/>
  </r>
  <r>
    <x v="1"/>
    <x v="0"/>
    <x v="31"/>
    <x v="84"/>
    <s v="JCP"/>
    <s v="1746"/>
    <s v="FRAIS DE DEPLACEMENT MISSION CCAA"/>
    <n v="300000"/>
    <m/>
    <n v="1015925612"/>
  </r>
  <r>
    <x v="1"/>
    <x v="0"/>
    <x v="31"/>
    <x v="174"/>
    <s v="JODSSG"/>
    <s v="34"/>
    <s v="FRAIS MISS°ELESSA DU13/07-12/08 SSG"/>
    <n v="510000"/>
    <m/>
    <n v="1016435612"/>
  </r>
  <r>
    <x v="1"/>
    <x v="0"/>
    <x v="31"/>
    <x v="174"/>
    <s v="JODSSG"/>
    <s v="35"/>
    <s v="FRAIS VISAS TIMOTHEE SSG"/>
    <n v="100000"/>
    <m/>
    <n v="1016535612"/>
  </r>
  <r>
    <x v="1"/>
    <x v="0"/>
    <x v="31"/>
    <x v="174"/>
    <s v="JODSSG"/>
    <s v="35"/>
    <s v="PERDIEM TIM DU 18/07-18/08 SSG"/>
    <n v="600000"/>
    <m/>
    <n v="1017135612"/>
  </r>
  <r>
    <x v="1"/>
    <x v="0"/>
    <x v="31"/>
    <x v="174"/>
    <s v="JODSSG"/>
    <s v="37"/>
    <s v="FRAIS VISAS PR 01 AN TIMOTHEE SSG"/>
    <n v="400000"/>
    <m/>
    <n v="1017535612"/>
  </r>
  <r>
    <x v="1"/>
    <x v="0"/>
    <x v="31"/>
    <x v="175"/>
    <s v="JCP"/>
    <s v="1766"/>
    <s v="DEPLACEMENT LUCIEN POUR NSI"/>
    <n v="120000"/>
    <m/>
    <n v="1017655612"/>
  </r>
  <r>
    <x v="1"/>
    <x v="0"/>
    <x v="31"/>
    <x v="294"/>
    <s v="JCP"/>
    <s v="1816"/>
    <s v="FRAIS EXTRAIT CASIER JUDICIAIRE"/>
    <n v="3000"/>
    <m/>
    <n v="1017658612"/>
  </r>
  <r>
    <x v="1"/>
    <x v="0"/>
    <x v="31"/>
    <x v="86"/>
    <s v="JCP"/>
    <s v="1830"/>
    <s v="FRAIS EXTRAIT CASIER JUDICIAIRE"/>
    <n v="5000"/>
    <m/>
    <n v="1017663612"/>
  </r>
  <r>
    <x v="1"/>
    <x v="0"/>
    <x v="31"/>
    <x v="87"/>
    <s v="JCP"/>
    <s v="1834"/>
    <s v="FRAIS VISAS"/>
    <n v="450000"/>
    <m/>
    <n v="1018113612"/>
  </r>
  <r>
    <x v="1"/>
    <x v="0"/>
    <x v="31"/>
    <x v="177"/>
    <s v="JCP"/>
    <s v="1857"/>
    <s v="AVANCE PERDIEM TIMOTHEE"/>
    <n v="100000"/>
    <m/>
    <n v="1018213612"/>
  </r>
  <r>
    <x v="1"/>
    <x v="0"/>
    <x v="31"/>
    <x v="91"/>
    <s v="JCP"/>
    <s v="1879"/>
    <s v="AVANCE PERDIEM DINN"/>
    <n v="100000"/>
    <m/>
    <n v="1018313612"/>
  </r>
  <r>
    <x v="1"/>
    <x v="0"/>
    <x v="31"/>
    <x v="91"/>
    <s v="JCP"/>
    <s v="1880"/>
    <s v="AVANCE PERDIEM NDOH"/>
    <n v="100000"/>
    <m/>
    <n v="1018413612"/>
  </r>
  <r>
    <x v="1"/>
    <x v="0"/>
    <x v="31"/>
    <x v="182"/>
    <s v="JCP"/>
    <s v="1970"/>
    <s v="DEPLACEMENT LUCIEN"/>
    <n v="263000"/>
    <m/>
    <n v="1018676612"/>
  </r>
  <r>
    <x v="1"/>
    <x v="0"/>
    <x v="31"/>
    <x v="184"/>
    <s v="JCP"/>
    <s v="2002"/>
    <s v="FRAIS DE MISSION LUBA"/>
    <n v="195000"/>
    <m/>
    <n v="1018871612"/>
  </r>
  <r>
    <x v="1"/>
    <x v="0"/>
    <x v="31"/>
    <x v="94"/>
    <s v="JODSSG"/>
    <s v="40"/>
    <s v="FRAIS VISAS ELAME SSG"/>
    <n v="30000"/>
    <m/>
    <n v="1018901612"/>
  </r>
  <r>
    <x v="1"/>
    <x v="0"/>
    <x v="31"/>
    <x v="94"/>
    <s v="JODSSG"/>
    <s v="40"/>
    <s v="FRAIS MISS°ELESSA DU12/08-11/09SSG"/>
    <n v="510000"/>
    <m/>
    <n v="1019411612"/>
  </r>
  <r>
    <x v="1"/>
    <x v="0"/>
    <x v="31"/>
    <x v="94"/>
    <s v="JODSSG"/>
    <s v="40"/>
    <s v="C.FRAIS MISS° TOMFEU DU09/08-08/09 "/>
    <n v="410000"/>
    <m/>
    <n v="1019821612"/>
  </r>
  <r>
    <x v="1"/>
    <x v="0"/>
    <x v="31"/>
    <x v="94"/>
    <s v="JODSSG"/>
    <s v="45"/>
    <s v="FRAIS VISAS ELESSA SSG"/>
    <n v="30000"/>
    <m/>
    <n v="1019851612"/>
  </r>
  <r>
    <x v="1"/>
    <x v="0"/>
    <x v="31"/>
    <x v="94"/>
    <s v="JODSSG"/>
    <s v="45"/>
    <s v="FRAIS MISS° TOMFEU D09-16/09SSG"/>
    <n v="119000"/>
    <m/>
    <n v="1019970612"/>
  </r>
  <r>
    <x v="1"/>
    <x v="0"/>
    <x v="31"/>
    <x v="94"/>
    <s v="JODSSG"/>
    <s v="45"/>
    <s v="FRAIS MISS° ELESSA DU12-14/09 SSG"/>
    <n v="51000"/>
    <m/>
    <n v="1020021612"/>
  </r>
  <r>
    <x v="1"/>
    <x v="0"/>
    <x v="31"/>
    <x v="94"/>
    <s v="JODSSG"/>
    <s v="46"/>
    <s v="FRAIS VISAS TOMFEU SSG"/>
    <n v="50000"/>
    <m/>
    <n v="1020071612"/>
  </r>
  <r>
    <x v="1"/>
    <x v="0"/>
    <x v="31"/>
    <x v="94"/>
    <s v="JODSSG"/>
    <s v="46"/>
    <s v="RGLT MISS0 TIM DU 13/09-13/10 SSG"/>
    <n v="500000"/>
    <m/>
    <n v="1020571612"/>
  </r>
  <r>
    <x v="1"/>
    <x v="0"/>
    <x v="31"/>
    <x v="94"/>
    <s v="JODSSG"/>
    <s v="46"/>
    <s v="COMPL PERDIEM NDOHDU15/09-15/10SSG"/>
    <n v="410000"/>
    <m/>
    <n v="1020981612"/>
  </r>
  <r>
    <x v="1"/>
    <x v="0"/>
    <x v="31"/>
    <x v="94"/>
    <s v="JODSSG"/>
    <s v="46"/>
    <s v="COMPL PERDIEM DINNDU 17/09-17/10SSG"/>
    <n v="410000"/>
    <m/>
    <n v="1021391612"/>
  </r>
  <r>
    <x v="1"/>
    <x v="0"/>
    <x v="31"/>
    <x v="99"/>
    <s v="JODSSG"/>
    <s v="51"/>
    <s v="PERDIEM TIM DU 13/10 AU 13/11 SSG"/>
    <n v="600000"/>
    <m/>
    <n v="1021991612"/>
  </r>
  <r>
    <x v="1"/>
    <x v="0"/>
    <x v="31"/>
    <x v="190"/>
    <s v="JCP"/>
    <s v="2133"/>
    <s v="FRAIS EXTRAIT CASIER JUDICIAIRE"/>
    <n v="10000"/>
    <m/>
    <n v="1022001612"/>
  </r>
  <r>
    <x v="1"/>
    <x v="0"/>
    <x v="31"/>
    <x v="101"/>
    <s v="JCP"/>
    <s v="2159"/>
    <s v="FRAIS VISA ELAME"/>
    <n v="150000"/>
    <m/>
    <n v="1022151612"/>
  </r>
  <r>
    <x v="1"/>
    <x v="0"/>
    <x v="31"/>
    <x v="101"/>
    <s v="JCP"/>
    <s v="2161"/>
    <s v="AVANCE PERDIEM ELAME"/>
    <n v="100000"/>
    <m/>
    <n v="1022251612"/>
  </r>
  <r>
    <x v="1"/>
    <x v="0"/>
    <x v="31"/>
    <x v="103"/>
    <s v="JOD"/>
    <s v="342"/>
    <s v="RENOUVELLEMENT DOC FRANCK"/>
    <n v="70000"/>
    <m/>
    <n v="1022321612"/>
  </r>
  <r>
    <x v="1"/>
    <x v="0"/>
    <x v="31"/>
    <x v="302"/>
    <s v="JCP"/>
    <s v="2224"/>
    <s v="FRAIS DE MISSION ALBERT POUR NSI"/>
    <n v="75000"/>
    <m/>
    <n v="1022396612"/>
  </r>
  <r>
    <x v="1"/>
    <x v="0"/>
    <x v="31"/>
    <x v="234"/>
    <s v="JCP"/>
    <s v="2295"/>
    <s v="FRAIS DEPLACEMENT SUR NSI"/>
    <n v="100000"/>
    <m/>
    <n v="1022496612"/>
  </r>
  <r>
    <x v="1"/>
    <x v="0"/>
    <x v="31"/>
    <x v="198"/>
    <s v="JCP"/>
    <s v="2333"/>
    <s v="DEPLACEMENT DE SYLVANUS POUR NSI"/>
    <n v="40000"/>
    <m/>
    <n v="1022536612"/>
  </r>
  <r>
    <x v="1"/>
    <x v="0"/>
    <x v="31"/>
    <x v="306"/>
    <s v="JCP"/>
    <s v="2356"/>
    <s v="FRAIS DEPLACEMENT SYLVANUS POUR NSI"/>
    <n v="40000"/>
    <m/>
    <n v="1022576612"/>
  </r>
  <r>
    <x v="1"/>
    <x v="0"/>
    <x v="31"/>
    <x v="111"/>
    <s v="JODSSG"/>
    <s v="110"/>
    <s v="PERDIEM TIMOTHEE"/>
    <n v="600000"/>
    <m/>
    <n v="1023176612"/>
  </r>
  <r>
    <x v="1"/>
    <x v="0"/>
    <x v="31"/>
    <x v="112"/>
    <s v="JODSSG"/>
    <s v="52"/>
    <s v="FRAIS VISAS ELAME"/>
    <n v="200000"/>
    <m/>
    <n v="1023376612"/>
  </r>
  <r>
    <x v="1"/>
    <x v="0"/>
    <x v="31"/>
    <x v="112"/>
    <s v="JODSSG"/>
    <s v="55"/>
    <s v="FRAIS MISS° ELAME DU 13/11-13/12SSG"/>
    <n v="510000"/>
    <m/>
    <n v="1023886612"/>
  </r>
  <r>
    <x v="1"/>
    <x v="0"/>
    <x v="31"/>
    <x v="112"/>
    <s v="JODSSG"/>
    <s v="55"/>
    <s v="FRAIS MISS° TIMO DU 16/11-16/12SSG"/>
    <n v="600000"/>
    <m/>
    <n v="1024486612"/>
  </r>
  <r>
    <x v="1"/>
    <x v="0"/>
    <x v="31"/>
    <x v="112"/>
    <s v="JODSSG"/>
    <s v="56"/>
    <s v="RGLT PERDIEM ELAME DU 15/10-15/11"/>
    <n v="510000"/>
    <m/>
    <n v="1024996612"/>
  </r>
  <r>
    <x v="1"/>
    <x v="0"/>
    <x v="31"/>
    <x v="115"/>
    <s v="JODSSG"/>
    <s v="57"/>
    <s v="RGLT ETS DOSSIER VEHICULE SPVRS SSG"/>
    <n v="300000"/>
    <m/>
    <n v="1025296612"/>
  </r>
  <r>
    <x v="1"/>
    <x v="0"/>
    <x v="31"/>
    <x v="202"/>
    <s v="JODSSG"/>
    <s v="58"/>
    <s v="RGLT VISA SORTIE NDOH SSG"/>
    <n v="50000"/>
    <m/>
    <n v="1025346612"/>
  </r>
  <r>
    <x v="1"/>
    <x v="0"/>
    <x v="31"/>
    <x v="202"/>
    <s v="JODSSG"/>
    <s v="58"/>
    <s v="RGLT PERDIEM NDOH DU 15/11-15/12SSG"/>
    <n v="510000"/>
    <m/>
    <n v="1025856612"/>
  </r>
  <r>
    <x v="1"/>
    <x v="0"/>
    <x v="31"/>
    <x v="117"/>
    <s v="JCP"/>
    <s v="2429"/>
    <s v="FRAIS DEPLACEMENT LUCIEN POUR NSI"/>
    <n v="200000"/>
    <m/>
    <n v="1026056612"/>
  </r>
  <r>
    <x v="1"/>
    <x v="0"/>
    <x v="31"/>
    <x v="204"/>
    <s v="JCP"/>
    <s v="2472"/>
    <s v="AVANCE /PERDIEM ELESSA"/>
    <n v="100000"/>
    <m/>
    <n v="1026156612"/>
  </r>
  <r>
    <x v="1"/>
    <x v="0"/>
    <x v="31"/>
    <x v="124"/>
    <s v="JODSSG"/>
    <s v="104"/>
    <s v="FRAIS VISA GEORGE"/>
    <n v="200000"/>
    <m/>
    <n v="1026356612"/>
  </r>
  <r>
    <x v="1"/>
    <x v="0"/>
    <x v="31"/>
    <x v="124"/>
    <s v="JODSSG"/>
    <s v="104"/>
    <s v="FRAIS PERMIT ELAME"/>
    <n v="150000"/>
    <m/>
    <n v="1026506612"/>
  </r>
  <r>
    <x v="1"/>
    <x v="0"/>
    <x v="31"/>
    <x v="124"/>
    <s v="JODSSG"/>
    <s v="104"/>
    <s v="PERDIEM GEORGE"/>
    <n v="420000"/>
    <m/>
    <n v="1026926612"/>
  </r>
  <r>
    <x v="1"/>
    <x v="0"/>
    <x v="31"/>
    <x v="206"/>
    <s v="JCP"/>
    <s v="2543"/>
    <s v="FRAIS VISA TOMFEU"/>
    <n v="200000"/>
    <m/>
    <n v="1027126612"/>
  </r>
  <r>
    <x v="1"/>
    <x v="0"/>
    <x v="16"/>
    <x v="216"/>
    <s v="JODSSG"/>
    <s v="1"/>
    <s v="RGLT GARDE AV° SSG"/>
    <n v="100000"/>
    <m/>
    <n v="1027226612"/>
  </r>
  <r>
    <x v="1"/>
    <x v="0"/>
    <x v="16"/>
    <x v="248"/>
    <s v="JCP"/>
    <s v="51"/>
    <s v="REMIS AUX IMPOTS"/>
    <n v="1500000"/>
    <m/>
    <n v="1028726612"/>
  </r>
  <r>
    <x v="1"/>
    <x v="0"/>
    <x v="16"/>
    <x v="15"/>
    <s v="JCP"/>
    <s v="78"/>
    <s v="RGLT DIV FACTS OLYMPIA"/>
    <n v="246000"/>
    <m/>
    <n v="1028972612"/>
  </r>
  <r>
    <x v="1"/>
    <x v="0"/>
    <x v="16"/>
    <x v="17"/>
    <s v="JODSSG"/>
    <s v="3"/>
    <s v="FRAIS GARDE AV° SSG"/>
    <n v="100000"/>
    <m/>
    <n v="1029072612"/>
  </r>
  <r>
    <x v="1"/>
    <x v="0"/>
    <x v="16"/>
    <x v="17"/>
    <s v="JCP"/>
    <s v="112"/>
    <s v="RGLT FACT LE BOJ"/>
    <n v="198500"/>
    <m/>
    <n v="1029271112"/>
  </r>
  <r>
    <x v="1"/>
    <x v="0"/>
    <x v="16"/>
    <x v="17"/>
    <s v="JCP"/>
    <s v="120"/>
    <s v="RGLT FACT LE SENAT"/>
    <n v="110900"/>
    <m/>
    <n v="1029382012"/>
  </r>
  <r>
    <x v="1"/>
    <x v="0"/>
    <x v="16"/>
    <x v="257"/>
    <s v="JCP"/>
    <s v="149"/>
    <s v="RGLT DIV FACTS OLYMPIA"/>
    <n v="200000"/>
    <m/>
    <n v="1029582012"/>
  </r>
  <r>
    <x v="1"/>
    <x v="0"/>
    <x v="16"/>
    <x v="208"/>
    <s v="JOD"/>
    <s v="31"/>
    <s v="RGLT DIV FACTS CONSO"/>
    <n v="98250"/>
    <m/>
    <n v="1029680262"/>
  </r>
  <r>
    <x v="1"/>
    <x v="0"/>
    <x v="16"/>
    <x v="208"/>
    <s v="JOD"/>
    <s v="33"/>
    <s v="RGLT RECEPT° SN BRUSSELS"/>
    <n v="37500"/>
    <m/>
    <n v="1029717762"/>
  </r>
  <r>
    <x v="1"/>
    <x v="0"/>
    <x v="16"/>
    <x v="21"/>
    <s v="JCP"/>
    <s v="184"/>
    <s v="RGLTS DIV FACTS CONSO"/>
    <n v="250000"/>
    <m/>
    <n v="1029967762"/>
  </r>
  <r>
    <x v="1"/>
    <x v="0"/>
    <x v="16"/>
    <x v="132"/>
    <s v="JCP"/>
    <s v="202"/>
    <s v="RGLT DIV FACTS CONSO"/>
    <n v="295000"/>
    <m/>
    <n v="1030262762"/>
  </r>
  <r>
    <x v="1"/>
    <x v="0"/>
    <x v="16"/>
    <x v="260"/>
    <s v="JCP"/>
    <s v="240"/>
    <s v="REMIS A CCAA"/>
    <n v="3500000"/>
    <m/>
    <n v="1033762762"/>
  </r>
  <r>
    <x v="1"/>
    <x v="0"/>
    <x v="16"/>
    <x v="260"/>
    <s v="JCP"/>
    <s v="241"/>
    <s v="RGLT GARDE AV°"/>
    <n v="5000"/>
    <m/>
    <n v="1033767762"/>
  </r>
  <r>
    <x v="1"/>
    <x v="0"/>
    <x v="16"/>
    <x v="220"/>
    <s v="JCP"/>
    <s v="291"/>
    <s v="REMIS PR ATTESTAT° LOCALISAT°"/>
    <n v="5000"/>
    <m/>
    <n v="1033772762"/>
  </r>
  <r>
    <x v="1"/>
    <x v="0"/>
    <x v="16"/>
    <x v="26"/>
    <s v="JOD"/>
    <s v="60"/>
    <s v="RGLT DIV REPAS"/>
    <n v="50800"/>
    <m/>
    <n v="1033823562"/>
  </r>
  <r>
    <x v="1"/>
    <x v="0"/>
    <x v="16"/>
    <x v="26"/>
    <s v="JCP"/>
    <s v="328"/>
    <s v="ACH DIV ALIMA"/>
    <n v="80000"/>
    <m/>
    <n v="1033903562"/>
  </r>
  <r>
    <x v="1"/>
    <x v="0"/>
    <x v="16"/>
    <x v="223"/>
    <s v="JCP"/>
    <s v="330"/>
    <s v="RGLT DIVERS CONSOMMATION"/>
    <n v="50000"/>
    <m/>
    <n v="1033953562"/>
  </r>
  <r>
    <x v="1"/>
    <x v="0"/>
    <x v="16"/>
    <x v="30"/>
    <s v="JODSSG"/>
    <s v="11"/>
    <s v="RGLT GARDIENNAGE AV° AF"/>
    <n v="50000"/>
    <m/>
    <n v="1034003562"/>
  </r>
  <r>
    <x v="1"/>
    <x v="0"/>
    <x v="16"/>
    <x v="34"/>
    <s v="JCP"/>
    <s v="462"/>
    <s v="REMIS AUX IMPOTS"/>
    <n v="800000"/>
    <m/>
    <n v="1034803562"/>
  </r>
  <r>
    <x v="1"/>
    <x v="0"/>
    <x v="16"/>
    <x v="138"/>
    <s v="JCP"/>
    <s v="570"/>
    <s v="FRAIS DE NEGOCIATION/DEPOT COURRIER"/>
    <n v="5000"/>
    <m/>
    <n v="1034808562"/>
  </r>
  <r>
    <x v="1"/>
    <x v="0"/>
    <x v="16"/>
    <x v="141"/>
    <s v="JODSSG"/>
    <s v="15"/>
    <s v="RGLT GARDE AV° SSG"/>
    <n v="100000"/>
    <m/>
    <n v="1034908562"/>
  </r>
  <r>
    <x v="1"/>
    <x v="0"/>
    <x v="16"/>
    <x v="141"/>
    <s v="JODSSG"/>
    <s v="15"/>
    <s v="FRAIS DEDOUANEMENT SSG"/>
    <n v="40000"/>
    <m/>
    <n v="1034948562"/>
  </r>
  <r>
    <x v="1"/>
    <x v="0"/>
    <x v="16"/>
    <x v="51"/>
    <s v="JCP"/>
    <s v="839"/>
    <s v="REGLT DIVERS FACT OLYMPIA"/>
    <n v="50000"/>
    <m/>
    <n v="1034998562"/>
  </r>
  <r>
    <x v="1"/>
    <x v="0"/>
    <x v="16"/>
    <x v="244"/>
    <s v="JCP"/>
    <s v="852"/>
    <s v="REMIS AUX IMPOTS "/>
    <n v="50000"/>
    <m/>
    <n v="1035048562"/>
  </r>
  <r>
    <x v="1"/>
    <x v="0"/>
    <x v="16"/>
    <x v="152"/>
    <s v="JCP"/>
    <s v="1123"/>
    <s v="PENALITE D'IMPOTS"/>
    <n v="300000"/>
    <m/>
    <n v="1035348562"/>
  </r>
  <r>
    <x v="1"/>
    <x v="0"/>
    <x v="16"/>
    <x v="229"/>
    <s v="JCP"/>
    <s v="1222"/>
    <s v="FACILITATION AUX AGENTS CNPS"/>
    <n v="1100000"/>
    <m/>
    <n v="1036448562"/>
  </r>
  <r>
    <x v="1"/>
    <x v="0"/>
    <x v="16"/>
    <x v="69"/>
    <s v="JCP"/>
    <s v="1365"/>
    <s v="REMIS CNPS"/>
    <n v="800000"/>
    <m/>
    <n v="1037248562"/>
  </r>
  <r>
    <x v="1"/>
    <x v="0"/>
    <x v="16"/>
    <x v="70"/>
    <s v="JODSSG"/>
    <s v="20"/>
    <s v="REMIS PR OBTENT° DOCS SECURITE SSG"/>
    <n v="50000"/>
    <m/>
    <n v="1037298562"/>
  </r>
  <r>
    <x v="1"/>
    <x v="0"/>
    <x v="16"/>
    <x v="70"/>
    <s v="JODSSG"/>
    <s v="21"/>
    <s v="RGLT AUTORISAT° TRAVAIL TIM SSG"/>
    <n v="100000"/>
    <m/>
    <n v="1037398562"/>
  </r>
  <r>
    <x v="1"/>
    <x v="0"/>
    <x v="16"/>
    <x v="70"/>
    <s v="JODSSG"/>
    <s v="23"/>
    <s v="FRAIS GARDE AV° SSG"/>
    <n v="100000"/>
    <m/>
    <n v="1037498562"/>
  </r>
  <r>
    <x v="1"/>
    <x v="0"/>
    <x v="16"/>
    <x v="70"/>
    <s v="JODSSG"/>
    <s v="28"/>
    <s v="FRAIS PR ETS BADGES SSG"/>
    <n v="100000"/>
    <m/>
    <n v="1037598562"/>
  </r>
  <r>
    <x v="1"/>
    <x v="0"/>
    <x v="16"/>
    <x v="230"/>
    <s v="JCP"/>
    <s v="1411"/>
    <s v="FACILITATION  AUX AGENTS D'IMPOTS"/>
    <n v="300000"/>
    <m/>
    <n v="1037898562"/>
  </r>
  <r>
    <x v="1"/>
    <x v="0"/>
    <x v="16"/>
    <x v="76"/>
    <s v="JOD"/>
    <s v="236"/>
    <s v="FRAIS MANUTENT° AGTS ADC"/>
    <n v="80000"/>
    <m/>
    <n v="1037978562"/>
  </r>
  <r>
    <x v="1"/>
    <x v="0"/>
    <x v="16"/>
    <x v="77"/>
    <s v="JCP"/>
    <s v="1475"/>
    <s v="FACILITATION AUX AGENTS D'IMPOTS"/>
    <n v="100000"/>
    <m/>
    <n v="1038078562"/>
  </r>
  <r>
    <x v="1"/>
    <x v="0"/>
    <x v="16"/>
    <x v="292"/>
    <s v="JCP"/>
    <s v="1711"/>
    <s v="POUBOIR AUX AGENTS D'IMPOTS"/>
    <n v="150000"/>
    <m/>
    <n v="1038228562"/>
  </r>
  <r>
    <x v="1"/>
    <x v="0"/>
    <x v="16"/>
    <x v="175"/>
    <s v="JCP"/>
    <s v="1761"/>
    <s v="CONTRIBUTION SOCIALE EBENGUE"/>
    <n v="200000"/>
    <m/>
    <n v="1038428562"/>
  </r>
  <r>
    <x v="1"/>
    <x v="0"/>
    <x v="16"/>
    <x v="96"/>
    <s v="JODSSG"/>
    <s v="50"/>
    <s v="FRAIS PARTICIPAT° JOURNEE TOURISME "/>
    <n v="300000"/>
    <m/>
    <n v="1038728562"/>
  </r>
  <r>
    <x v="1"/>
    <x v="0"/>
    <x v="16"/>
    <x v="96"/>
    <s v="JODSSG"/>
    <s v="50"/>
    <s v="FRAIS GARDE AV° SSG"/>
    <n v="100000"/>
    <m/>
    <n v="1038828562"/>
  </r>
  <r>
    <x v="1"/>
    <x v="0"/>
    <x v="16"/>
    <x v="200"/>
    <s v="JCP"/>
    <s v="2363"/>
    <s v="FACILITATION  AUX IMPOTS"/>
    <n v="400000"/>
    <m/>
    <n v="1039228562"/>
  </r>
  <r>
    <x v="1"/>
    <x v="0"/>
    <x v="16"/>
    <x v="112"/>
    <s v="JODSSG"/>
    <s v="55"/>
    <s v="RGLT GARDE AV° SSG"/>
    <n v="100000"/>
    <m/>
    <n v="1039328562"/>
  </r>
  <r>
    <x v="1"/>
    <x v="0"/>
    <x v="16"/>
    <x v="124"/>
    <s v="JODSSG"/>
    <s v="104"/>
    <s v="FRAIS AUTORISATION DE CIRCULER"/>
    <n v="50000"/>
    <m/>
    <n v="1039378562"/>
  </r>
  <r>
    <x v="1"/>
    <x v="0"/>
    <x v="44"/>
    <x v="15"/>
    <s v="JOD"/>
    <s v="9"/>
    <s v="RGLT DIV REPAS"/>
    <n v="66500"/>
    <m/>
    <n v="1039445062"/>
  </r>
  <r>
    <x v="1"/>
    <x v="0"/>
    <x v="44"/>
    <x v="17"/>
    <s v="JCP"/>
    <s v="112"/>
    <s v="RGLT FACT LE BOJ"/>
    <n v="610500"/>
    <m/>
    <n v="1040055562"/>
  </r>
  <r>
    <x v="1"/>
    <x v="0"/>
    <x v="44"/>
    <x v="257"/>
    <s v="JOD"/>
    <s v="465"/>
    <s v="FACT RESTO"/>
    <n v="107000"/>
    <m/>
    <n v="1040162562"/>
  </r>
  <r>
    <x v="1"/>
    <x v="0"/>
    <x v="44"/>
    <x v="260"/>
    <s v="JOD"/>
    <s v="466"/>
    <s v="FACT RESTO"/>
    <n v="135700"/>
    <m/>
    <n v="1040298262"/>
  </r>
  <r>
    <x v="1"/>
    <x v="0"/>
    <x v="44"/>
    <x v="27"/>
    <s v="JOD"/>
    <s v="92"/>
    <s v="RGLT DIV FACTS RESTO"/>
    <n v="42000"/>
    <m/>
    <n v="1040340262"/>
  </r>
  <r>
    <x v="1"/>
    <x v="0"/>
    <x v="44"/>
    <x v="27"/>
    <s v="JOD"/>
    <s v="97"/>
    <s v="RGLT DIV FACTS RESTO"/>
    <n v="78000"/>
    <m/>
    <n v="1040418262"/>
  </r>
  <r>
    <x v="1"/>
    <x v="0"/>
    <x v="44"/>
    <x v="34"/>
    <s v="JOD"/>
    <s v="94"/>
    <s v="RGLT FACT RESTO"/>
    <n v="60000"/>
    <m/>
    <n v="1040478262"/>
  </r>
  <r>
    <x v="1"/>
    <x v="0"/>
    <x v="44"/>
    <x v="240"/>
    <s v="JOD"/>
    <s v="468"/>
    <s v="FACT RESTO  29/03/11"/>
    <n v="100600"/>
    <m/>
    <n v="1040578862"/>
  </r>
  <r>
    <x v="1"/>
    <x v="0"/>
    <x v="44"/>
    <x v="138"/>
    <s v="JOD"/>
    <s v="96"/>
    <s v="RGLT DIV FACTS RESTO"/>
    <n v="26500"/>
    <m/>
    <n v="1040605362"/>
  </r>
  <r>
    <x v="1"/>
    <x v="0"/>
    <x v="44"/>
    <x v="243"/>
    <s v="JOD"/>
    <s v="469"/>
    <s v="FACT RSTO DU 04/04 AU 20/04/11"/>
    <n v="127500"/>
    <m/>
    <n v="1040732862"/>
  </r>
  <r>
    <x v="1"/>
    <x v="0"/>
    <x v="44"/>
    <x v="61"/>
    <s v="JOD"/>
    <s v="189"/>
    <s v="RGLT DIVERS RESTO"/>
    <n v="232600"/>
    <m/>
    <n v="1040965462"/>
  </r>
  <r>
    <x v="1"/>
    <x v="0"/>
    <x v="44"/>
    <x v="61"/>
    <s v="JOD"/>
    <s v="191"/>
    <s v="RGLT DIV FACTS RESTO"/>
    <n v="926500"/>
    <m/>
    <n v="1041891962"/>
  </r>
  <r>
    <x v="1"/>
    <x v="0"/>
    <x v="44"/>
    <x v="70"/>
    <s v="JODSSG"/>
    <s v="20"/>
    <s v="RGLT FACT RESTO SSG"/>
    <n v="40200"/>
    <m/>
    <n v="1041932162"/>
  </r>
  <r>
    <x v="1"/>
    <x v="0"/>
    <x v="44"/>
    <x v="70"/>
    <s v="JODSSG"/>
    <s v="26"/>
    <s v="RGLT FACT RESTO"/>
    <n v="25000"/>
    <m/>
    <n v="1041957162"/>
  </r>
  <r>
    <x v="1"/>
    <x v="0"/>
    <x v="44"/>
    <x v="159"/>
    <s v="JOD"/>
    <s v="238"/>
    <s v="RGLT DIVERS FACTS RESTO"/>
    <n v="163500"/>
    <m/>
    <n v="1042120662"/>
  </r>
  <r>
    <x v="1"/>
    <x v="0"/>
    <x v="44"/>
    <x v="71"/>
    <s v="JCP"/>
    <s v="1397"/>
    <s v="FRAIS DE RESTAURATION BOJ"/>
    <n v="1075000"/>
    <m/>
    <n v="1043195662"/>
  </r>
  <r>
    <x v="1"/>
    <x v="0"/>
    <x v="44"/>
    <x v="72"/>
    <s v="JCP"/>
    <s v="1532"/>
    <s v="FACT AKWA PALACE N° 98071"/>
    <n v="123900"/>
    <m/>
    <n v="1043319562"/>
  </r>
  <r>
    <x v="1"/>
    <x v="0"/>
    <x v="44"/>
    <x v="76"/>
    <s v="JOD"/>
    <s v="236"/>
    <s v="RGLT FACTS RESTO"/>
    <n v="16600"/>
    <m/>
    <n v="1043336162"/>
  </r>
  <r>
    <x v="1"/>
    <x v="0"/>
    <x v="44"/>
    <x v="288"/>
    <s v="JCP"/>
    <s v="1492"/>
    <s v="DEJEUNER "/>
    <n v="96000"/>
    <m/>
    <n v="1043432162"/>
  </r>
  <r>
    <x v="1"/>
    <x v="0"/>
    <x v="44"/>
    <x v="78"/>
    <s v="JOD"/>
    <s v="254"/>
    <s v="RGLT DIV FACTS RESTO"/>
    <n v="96700"/>
    <m/>
    <n v="1043528862"/>
  </r>
  <r>
    <x v="1"/>
    <x v="0"/>
    <x v="44"/>
    <x v="82"/>
    <s v="JCP"/>
    <s v="1721"/>
    <s v="REPAS AUDITEUR KQ"/>
    <n v="18000"/>
    <m/>
    <n v="1043546862"/>
  </r>
  <r>
    <x v="1"/>
    <x v="0"/>
    <x v="44"/>
    <x v="84"/>
    <s v="JOD"/>
    <s v="276"/>
    <s v="RGLT VARIOUS MEALS"/>
    <n v="43600"/>
    <m/>
    <n v="1043590462"/>
  </r>
  <r>
    <x v="1"/>
    <x v="0"/>
    <x v="44"/>
    <x v="84"/>
    <s v="JOD"/>
    <s v="278"/>
    <s v="RESTO AVEC FOX"/>
    <n v="24900"/>
    <m/>
    <n v="1043615362"/>
  </r>
  <r>
    <x v="1"/>
    <x v="0"/>
    <x v="44"/>
    <x v="84"/>
    <s v="JOD"/>
    <s v="282"/>
    <s v="ACH BOISSON..."/>
    <n v="11650"/>
    <m/>
    <n v="1043627012"/>
  </r>
  <r>
    <x v="1"/>
    <x v="0"/>
    <x v="44"/>
    <x v="84"/>
    <s v="JOD"/>
    <s v="282"/>
    <s v="RGLT VARIOUS MEALS"/>
    <n v="118700"/>
    <m/>
    <n v="1043745712"/>
  </r>
  <r>
    <x v="1"/>
    <x v="0"/>
    <x v="44"/>
    <x v="84"/>
    <s v="JOD"/>
    <s v="470"/>
    <s v=" FACT RSTO DU 14/08"/>
    <n v="100000"/>
    <m/>
    <n v="1043845712"/>
  </r>
  <r>
    <x v="1"/>
    <x v="0"/>
    <x v="44"/>
    <x v="93"/>
    <s v="JOD"/>
    <s v="308"/>
    <s v="RGLT DIV FACTS RESTO"/>
    <n v="40000"/>
    <m/>
    <n v="1043885712"/>
  </r>
  <r>
    <x v="1"/>
    <x v="0"/>
    <x v="44"/>
    <x v="93"/>
    <s v="JOD"/>
    <s v="310"/>
    <s v="RGLT FACTS RESTO"/>
    <n v="90650"/>
    <m/>
    <n v="1043976362"/>
  </r>
  <r>
    <x v="1"/>
    <x v="0"/>
    <x v="44"/>
    <x v="93"/>
    <s v="JOD"/>
    <s v="312"/>
    <s v="RGLT DIV FACTS RESTO"/>
    <n v="126800"/>
    <m/>
    <n v="1044103162"/>
  </r>
  <r>
    <x v="1"/>
    <x v="0"/>
    <x v="44"/>
    <x v="93"/>
    <s v="JOD"/>
    <s v="471"/>
    <s v=" FACT RSTO DU 22/09"/>
    <n v="67000"/>
    <m/>
    <n v="1044170162"/>
  </r>
  <r>
    <x v="1"/>
    <x v="0"/>
    <x v="44"/>
    <x v="94"/>
    <s v="JODSSG"/>
    <s v="47"/>
    <s v="RGLT FACT RESTO SSG"/>
    <n v="6000"/>
    <m/>
    <n v="1044176162"/>
  </r>
  <r>
    <x v="1"/>
    <x v="0"/>
    <x v="44"/>
    <x v="186"/>
    <s v="JBS"/>
    <s v="329"/>
    <s v="FRAIS RESTAURATIONS"/>
    <n v="876000"/>
    <m/>
    <n v="1045052162"/>
  </r>
  <r>
    <x v="1"/>
    <x v="0"/>
    <x v="44"/>
    <x v="103"/>
    <s v="JOD"/>
    <s v="342"/>
    <s v="RGLT FACT RESTO"/>
    <n v="25500"/>
    <m/>
    <n v="1045077662"/>
  </r>
  <r>
    <x v="1"/>
    <x v="0"/>
    <x v="44"/>
    <x v="103"/>
    <s v="JOD"/>
    <s v="342"/>
    <s v="RGLT FACT RESTO"/>
    <n v="29600"/>
    <m/>
    <n v="1045107262"/>
  </r>
  <r>
    <x v="1"/>
    <x v="0"/>
    <x v="44"/>
    <x v="103"/>
    <s v="JOD"/>
    <s v="342"/>
    <s v="RGLT FACTS RESTO"/>
    <n v="100000"/>
    <m/>
    <n v="1045207262"/>
  </r>
  <r>
    <x v="1"/>
    <x v="0"/>
    <x v="44"/>
    <x v="103"/>
    <s v="JOD"/>
    <s v="345"/>
    <s v="RGLT FACT RESTO"/>
    <n v="35000"/>
    <m/>
    <n v="1045242262"/>
  </r>
  <r>
    <x v="1"/>
    <x v="0"/>
    <x v="44"/>
    <x v="103"/>
    <s v="JOD"/>
    <s v="345"/>
    <s v="RGLT FACTS RESTO"/>
    <n v="140000"/>
    <m/>
    <n v="1045382262"/>
  </r>
  <r>
    <x v="1"/>
    <x v="0"/>
    <x v="44"/>
    <x v="103"/>
    <s v="JOD"/>
    <s v="347"/>
    <s v="ACH MEALS"/>
    <n v="78280"/>
    <m/>
    <n v="1045460542"/>
  </r>
  <r>
    <x v="1"/>
    <x v="0"/>
    <x v="44"/>
    <x v="103"/>
    <s v="JOD"/>
    <s v="472"/>
    <s v="FACT RSTO DU 22/10  AU 31/10/11"/>
    <n v="456000"/>
    <m/>
    <n v="1045916542"/>
  </r>
  <r>
    <x v="1"/>
    <x v="0"/>
    <x v="44"/>
    <x v="105"/>
    <s v="JOD"/>
    <s v="473"/>
    <s v="FACT RSTO DU 03/11  AU 04/11/11"/>
    <n v="255000"/>
    <m/>
    <n v="1046171542"/>
  </r>
  <r>
    <x v="1"/>
    <x v="0"/>
    <x v="44"/>
    <x v="111"/>
    <s v="JOD"/>
    <s v="391"/>
    <s v="RGLT DIV FACTS RESTO"/>
    <n v="237750"/>
    <m/>
    <n v="1046409292"/>
  </r>
  <r>
    <x v="1"/>
    <x v="0"/>
    <x v="44"/>
    <x v="111"/>
    <s v="JOD"/>
    <s v="392"/>
    <s v="RGLT FACTS RESTO"/>
    <n v="155900"/>
    <m/>
    <n v="1046565192"/>
  </r>
  <r>
    <x v="1"/>
    <x v="0"/>
    <x v="44"/>
    <x v="111"/>
    <s v="JOD"/>
    <s v="436"/>
    <s v="RGLT VARIOUS MEALS"/>
    <n v="168900"/>
    <m/>
    <n v="1046734092"/>
  </r>
  <r>
    <x v="1"/>
    <x v="0"/>
    <x v="44"/>
    <x v="111"/>
    <s v="JOD"/>
    <s v="437"/>
    <s v="RGLT RECEPTION FOX"/>
    <n v="120000"/>
    <m/>
    <n v="1046854092"/>
  </r>
  <r>
    <x v="1"/>
    <x v="0"/>
    <x v="44"/>
    <x v="113"/>
    <s v="JCP"/>
    <s v="2382"/>
    <s v="FACT N° 1636 ET 1795"/>
    <n v="50000"/>
    <m/>
    <n v="1046904092"/>
  </r>
  <r>
    <x v="1"/>
    <x v="0"/>
    <x v="44"/>
    <x v="308"/>
    <s v="JACH"/>
    <s v="332"/>
    <s v="FACT BEAUJOLAIS N° 15326"/>
    <n v="2000000"/>
    <m/>
    <n v="1048904092"/>
  </r>
  <r>
    <x v="1"/>
    <x v="0"/>
    <x v="44"/>
    <x v="125"/>
    <s v="JCP"/>
    <s v="2564"/>
    <s v="CARTE DE VOEUX"/>
    <n v="60000"/>
    <m/>
    <n v="1048964092"/>
  </r>
  <r>
    <x v="1"/>
    <x v="0"/>
    <x v="44"/>
    <x v="126"/>
    <s v="JOD"/>
    <s v="425"/>
    <s v="RGLT SORTIE AVEC FOX"/>
    <n v="100000"/>
    <m/>
    <n v="1049064092"/>
  </r>
  <r>
    <x v="1"/>
    <x v="0"/>
    <x v="44"/>
    <x v="126"/>
    <s v="JOD"/>
    <s v="438"/>
    <s v="RGLT VARIOUS MEALS"/>
    <n v="256500"/>
    <m/>
    <n v="1049320592"/>
  </r>
  <r>
    <x v="1"/>
    <x v="0"/>
    <x v="44"/>
    <x v="126"/>
    <s v="JOD"/>
    <s v="474"/>
    <s v="FACT RSTO DU 10/12  AU 28/12/11"/>
    <n v="1325500"/>
    <m/>
    <n v="1050646092"/>
  </r>
  <r>
    <x v="1"/>
    <x v="0"/>
    <x v="44"/>
    <x v="126"/>
    <s v="JCP"/>
    <s v="2568"/>
    <s v="CORBEILLES GARNIS POUR CLIENTS"/>
    <n v="396000"/>
    <m/>
    <n v="1051042092"/>
  </r>
  <r>
    <x v="1"/>
    <x v="0"/>
    <x v="17"/>
    <x v="127"/>
    <s v="JCP"/>
    <s v="9"/>
    <s v="FRAIS EXPEDIT° SSG"/>
    <n v="16000"/>
    <m/>
    <n v="1051058092"/>
  </r>
  <r>
    <x v="1"/>
    <x v="0"/>
    <x v="17"/>
    <x v="128"/>
    <s v="JCP"/>
    <s v="13"/>
    <s v="ACH CARTOUCHES ENCRES"/>
    <n v="34000"/>
    <m/>
    <n v="1051092092"/>
  </r>
  <r>
    <x v="1"/>
    <x v="0"/>
    <x v="17"/>
    <x v="215"/>
    <s v="JCP"/>
    <s v="16"/>
    <s v="ACH SAVON.."/>
    <n v="10025"/>
    <m/>
    <n v="1051102117"/>
  </r>
  <r>
    <x v="1"/>
    <x v="0"/>
    <x v="17"/>
    <x v="215"/>
    <s v="JCP"/>
    <s v="16"/>
    <s v="ACH RUBAN + TROMBONE"/>
    <n v="39000"/>
    <m/>
    <n v="1051141117"/>
  </r>
  <r>
    <x v="1"/>
    <x v="0"/>
    <x v="17"/>
    <x v="215"/>
    <s v="JCP"/>
    <s v="24"/>
    <s v="ACH CARTOUCHE ENCRES PR NSI+DLA"/>
    <n v="227500"/>
    <m/>
    <n v="1051368617"/>
  </r>
  <r>
    <x v="1"/>
    <x v="0"/>
    <x v="17"/>
    <x v="216"/>
    <s v="JODSSG"/>
    <s v="1"/>
    <s v="RGLT FRAIS IMAGE TELE SSG"/>
    <n v="20000"/>
    <m/>
    <n v="1051388617"/>
  </r>
  <r>
    <x v="1"/>
    <x v="0"/>
    <x v="17"/>
    <x v="216"/>
    <s v="JODSSG"/>
    <s v="1"/>
    <s v="FRAIS PHOTOCOPIE SSG"/>
    <n v="18000"/>
    <m/>
    <n v="1051406617"/>
  </r>
  <r>
    <x v="1"/>
    <x v="0"/>
    <x v="17"/>
    <x v="238"/>
    <s v="JCP"/>
    <s v="70"/>
    <s v="ACH CARTOUCHES ENCRES"/>
    <n v="74000"/>
    <m/>
    <n v="1051480617"/>
  </r>
  <r>
    <x v="1"/>
    <x v="0"/>
    <x v="17"/>
    <x v="15"/>
    <s v="JCP"/>
    <s v="86"/>
    <s v="FRAIS EXPEDIT°"/>
    <n v="3300"/>
    <m/>
    <n v="1051483917"/>
  </r>
  <r>
    <x v="1"/>
    <x v="0"/>
    <x v="17"/>
    <x v="130"/>
    <s v="JCP"/>
    <s v="96"/>
    <s v="RGLT AVANCE IMPRESS° T-SHIRT"/>
    <n v="130000"/>
    <m/>
    <n v="1051613917"/>
  </r>
  <r>
    <x v="1"/>
    <x v="0"/>
    <x v="17"/>
    <x v="16"/>
    <s v="JCP"/>
    <s v="102"/>
    <s v="ACH CARTOUCHE ENCRES"/>
    <n v="48000"/>
    <m/>
    <n v="1051661917"/>
  </r>
  <r>
    <x v="1"/>
    <x v="0"/>
    <x v="17"/>
    <x v="16"/>
    <s v="JCP"/>
    <s v="103"/>
    <s v="RGLT LIVRAISON JOURAUX"/>
    <n v="65200"/>
    <m/>
    <n v="1051727117"/>
  </r>
  <r>
    <x v="1"/>
    <x v="0"/>
    <x v="17"/>
    <x v="131"/>
    <s v="JCP"/>
    <s v="109"/>
    <s v="ACH CARTON PAPIER"/>
    <n v="15000"/>
    <m/>
    <n v="1051742117"/>
  </r>
  <r>
    <x v="1"/>
    <x v="0"/>
    <x v="17"/>
    <x v="131"/>
    <s v="JCP"/>
    <s v="110"/>
    <s v="ACH CARTON PAPIER +AGRAPHES"/>
    <n v="16000"/>
    <m/>
    <n v="1051758117"/>
  </r>
  <r>
    <x v="1"/>
    <x v="0"/>
    <x v="17"/>
    <x v="18"/>
    <s v="JCP"/>
    <s v="131"/>
    <s v="RGLT FRAIS RELIURE"/>
    <n v="1000"/>
    <m/>
    <n v="1051759117"/>
  </r>
  <r>
    <x v="1"/>
    <x v="0"/>
    <x v="17"/>
    <x v="256"/>
    <s v="JCP"/>
    <s v="133"/>
    <s v="ACH DIV PRODUITS"/>
    <n v="22675"/>
    <m/>
    <n v="1051781792"/>
  </r>
  <r>
    <x v="1"/>
    <x v="0"/>
    <x v="17"/>
    <x v="256"/>
    <s v="JCP"/>
    <s v="133"/>
    <s v="FRAIS PHOTOCOPIE"/>
    <n v="750"/>
    <m/>
    <n v="1051782542"/>
  </r>
  <r>
    <x v="1"/>
    <x v="0"/>
    <x v="17"/>
    <x v="19"/>
    <s v="JODSSG"/>
    <s v="4"/>
    <s v="ACH MARKER +RAME PAPIER SSG"/>
    <n v="20000"/>
    <m/>
    <n v="1051802542"/>
  </r>
  <r>
    <x v="1"/>
    <x v="0"/>
    <x v="17"/>
    <x v="207"/>
    <s v="JCP"/>
    <s v="155"/>
    <s v="RGLT AVANCE FABRICAT° CAISSE"/>
    <n v="5500"/>
    <m/>
    <n v="1051808042"/>
  </r>
  <r>
    <x v="1"/>
    <x v="0"/>
    <x v="17"/>
    <x v="20"/>
    <s v="JCP"/>
    <s v="178"/>
    <s v="RGLT SOLDE REPARAT° MEUBLE"/>
    <n v="5000"/>
    <m/>
    <n v="1051813042"/>
  </r>
  <r>
    <x v="1"/>
    <x v="0"/>
    <x v="17"/>
    <x v="21"/>
    <s v="JCP"/>
    <s v="186"/>
    <s v="ACH ENCRES/ENVELLOPPES..."/>
    <n v="89500"/>
    <m/>
    <n v="1051902542"/>
  </r>
  <r>
    <x v="1"/>
    <x v="0"/>
    <x v="17"/>
    <x v="21"/>
    <s v="JCP"/>
    <s v="186"/>
    <s v="ACH JOURNAL"/>
    <n v="5500"/>
    <m/>
    <n v="1051908042"/>
  </r>
  <r>
    <x v="1"/>
    <x v="0"/>
    <x v="17"/>
    <x v="133"/>
    <s v="JCP"/>
    <s v="225"/>
    <s v="ACH ENCRES"/>
    <n v="126000"/>
    <m/>
    <n v="1052034042"/>
  </r>
  <r>
    <x v="1"/>
    <x v="0"/>
    <x v="17"/>
    <x v="133"/>
    <s v="JCP"/>
    <s v="228"/>
    <s v="ACH BOITES AGRAPHES "/>
    <n v="1280"/>
    <m/>
    <n v="1052035322"/>
  </r>
  <r>
    <x v="1"/>
    <x v="0"/>
    <x v="17"/>
    <x v="259"/>
    <s v="JCP"/>
    <s v="232"/>
    <s v="ACH CARTON PAPIER"/>
    <n v="15000"/>
    <m/>
    <n v="1052050322"/>
  </r>
  <r>
    <x v="1"/>
    <x v="0"/>
    <x v="17"/>
    <x v="260"/>
    <s v="JCP"/>
    <s v="236"/>
    <s v="ACH MAGAZINE"/>
    <n v="1500"/>
    <m/>
    <n v="1052051822"/>
  </r>
  <r>
    <x v="1"/>
    <x v="0"/>
    <x v="17"/>
    <x v="262"/>
    <s v="JCP"/>
    <s v="252"/>
    <s v="ACH RUBAN"/>
    <n v="17500"/>
    <m/>
    <n v="1052069322"/>
  </r>
  <r>
    <x v="1"/>
    <x v="0"/>
    <x v="17"/>
    <x v="264"/>
    <s v="JCP"/>
    <s v="255"/>
    <s v="RGLT LIVRAISON JOURNAUX JANV"/>
    <n v="61900"/>
    <m/>
    <n v="1052131222"/>
  </r>
  <r>
    <x v="1"/>
    <x v="0"/>
    <x v="17"/>
    <x v="265"/>
    <s v="JCP"/>
    <s v="261"/>
    <s v="RGLT FRAIS CALENDRIERS"/>
    <n v="394000"/>
    <m/>
    <n v="1052525222"/>
  </r>
  <r>
    <x v="1"/>
    <x v="0"/>
    <x v="17"/>
    <x v="265"/>
    <s v="JCP"/>
    <s v="262"/>
    <s v="ACH SAVONS..."/>
    <n v="8651"/>
    <m/>
    <n v="1052533873"/>
  </r>
  <r>
    <x v="1"/>
    <x v="0"/>
    <x v="17"/>
    <x v="221"/>
    <s v="JCP"/>
    <s v="294"/>
    <s v="ACH ENCRE"/>
    <n v="76800"/>
    <m/>
    <n v="1052610673"/>
  </r>
  <r>
    <x v="1"/>
    <x v="0"/>
    <x v="17"/>
    <x v="222"/>
    <s v="JCP"/>
    <s v="307"/>
    <s v="ACH PAPIER"/>
    <n v="15000"/>
    <m/>
    <n v="1052625673"/>
  </r>
  <r>
    <x v="1"/>
    <x v="0"/>
    <x v="17"/>
    <x v="24"/>
    <s v="JCP"/>
    <s v="313"/>
    <s v="ACH ENCRES"/>
    <n v="100000"/>
    <m/>
    <n v="1052725673"/>
  </r>
  <r>
    <x v="1"/>
    <x v="0"/>
    <x v="17"/>
    <x v="24"/>
    <s v="JCP"/>
    <s v="315"/>
    <s v="FRAIS PHOTOCOPIE"/>
    <n v="1600"/>
    <m/>
    <n v="1052727273"/>
  </r>
  <r>
    <x v="1"/>
    <x v="0"/>
    <x v="17"/>
    <x v="24"/>
    <s v="JCP"/>
    <s v="316"/>
    <s v="FRAIS EXP PLI"/>
    <n v="1000"/>
    <m/>
    <n v="1052728273"/>
  </r>
  <r>
    <x v="1"/>
    <x v="0"/>
    <x v="17"/>
    <x v="26"/>
    <s v="JOD"/>
    <s v="60"/>
    <s v="ACH PILE..."/>
    <n v="18950"/>
    <m/>
    <n v="1052747223"/>
  </r>
  <r>
    <x v="1"/>
    <x v="0"/>
    <x v="17"/>
    <x v="27"/>
    <s v="JODSSG"/>
    <s v="10"/>
    <s v="ACH FOURNITURES SSG"/>
    <n v="31000"/>
    <m/>
    <n v="1052778223"/>
  </r>
  <r>
    <x v="1"/>
    <x v="0"/>
    <x v="17"/>
    <x v="27"/>
    <s v="JODSSG"/>
    <s v="10"/>
    <s v="RGLT REPRODUCT° CLE SSG"/>
    <n v="15000"/>
    <m/>
    <n v="1052793223"/>
  </r>
  <r>
    <x v="1"/>
    <x v="0"/>
    <x v="17"/>
    <x v="27"/>
    <s v="JODSSG"/>
    <s v="10"/>
    <s v="RGLT CABLE SSG"/>
    <n v="20000"/>
    <m/>
    <n v="1052813223"/>
  </r>
  <r>
    <x v="1"/>
    <x v="0"/>
    <x v="17"/>
    <x v="27"/>
    <s v="JODSSG"/>
    <s v="10"/>
    <s v="FRAIS PHOTOCOPIE+SCANNER SSG"/>
    <n v="26500"/>
    <m/>
    <n v="1052839723"/>
  </r>
  <r>
    <x v="1"/>
    <x v="0"/>
    <x v="17"/>
    <x v="27"/>
    <s v="JCP"/>
    <s v="410"/>
    <s v="FRAIS PHOTOCOPIE"/>
    <n v="2000"/>
    <m/>
    <n v="1052841723"/>
  </r>
  <r>
    <x v="1"/>
    <x v="0"/>
    <x v="17"/>
    <x v="249"/>
    <s v="JCP"/>
    <s v="343"/>
    <s v="ACHAT DIVERSES FOURNITURES"/>
    <n v="77655"/>
    <m/>
    <n v="1052919378"/>
  </r>
  <r>
    <x v="1"/>
    <x v="0"/>
    <x v="17"/>
    <x v="249"/>
    <s v="JCP"/>
    <s v="352"/>
    <s v="ACHAT FOURNITURE NSI"/>
    <n v="170500"/>
    <m/>
    <n v="1053089878"/>
  </r>
  <r>
    <x v="1"/>
    <x v="0"/>
    <x v="17"/>
    <x v="134"/>
    <s v="JCP"/>
    <s v="380"/>
    <s v="ACHAT ENCRES"/>
    <n v="100000"/>
    <m/>
    <n v="1053189878"/>
  </r>
  <r>
    <x v="1"/>
    <x v="0"/>
    <x v="17"/>
    <x v="135"/>
    <s v="JCP"/>
    <s v="399"/>
    <s v="ACHATS DE JOURNAUX"/>
    <n v="58300"/>
    <m/>
    <n v="1053248178"/>
  </r>
  <r>
    <x v="1"/>
    <x v="0"/>
    <x v="17"/>
    <x v="250"/>
    <s v="JCP"/>
    <s v="417"/>
    <s v="ACHAT PAPIER"/>
    <n v="15000"/>
    <m/>
    <n v="1053263178"/>
  </r>
  <r>
    <x v="1"/>
    <x v="0"/>
    <x v="17"/>
    <x v="30"/>
    <s v="JODSSG"/>
    <s v="11"/>
    <s v="ACH SCOTH SSG"/>
    <n v="7500"/>
    <m/>
    <n v="1053270678"/>
  </r>
  <r>
    <x v="1"/>
    <x v="0"/>
    <x v="17"/>
    <x v="30"/>
    <s v="JODSSG"/>
    <s v="11"/>
    <s v="ACH GANTS SSG"/>
    <n v="20000"/>
    <m/>
    <n v="1053290678"/>
  </r>
  <r>
    <x v="1"/>
    <x v="0"/>
    <x v="17"/>
    <x v="32"/>
    <s v="JCP"/>
    <s v="430"/>
    <s v="ACHAT PRODUIT D'ENTRETIEN"/>
    <n v="12977"/>
    <m/>
    <n v="1053303655"/>
  </r>
  <r>
    <x v="1"/>
    <x v="0"/>
    <x v="17"/>
    <x v="33"/>
    <s v="JCP"/>
    <s v="437"/>
    <s v="RGLT SOUSCRIPTION ORANGE"/>
    <n v="20000"/>
    <m/>
    <n v="1053323655"/>
  </r>
  <r>
    <x v="1"/>
    <x v="0"/>
    <x v="17"/>
    <x v="33"/>
    <s v="JCP"/>
    <s v="442"/>
    <s v="ACHAT ENCRES"/>
    <n v="100000"/>
    <m/>
    <n v="1053423655"/>
  </r>
  <r>
    <x v="1"/>
    <x v="0"/>
    <x v="17"/>
    <x v="33"/>
    <s v="JCP"/>
    <s v="444"/>
    <s v="ACHAT DES JOURNAUX"/>
    <n v="2000"/>
    <m/>
    <n v="1053425655"/>
  </r>
  <r>
    <x v="1"/>
    <x v="0"/>
    <x v="17"/>
    <x v="33"/>
    <s v="JCP"/>
    <s v="445"/>
    <s v="FRAIS DE PHOTOCOPIE"/>
    <n v="975"/>
    <m/>
    <n v="1053426630"/>
  </r>
  <r>
    <x v="1"/>
    <x v="0"/>
    <x v="17"/>
    <x v="268"/>
    <s v="JCP"/>
    <s v="448"/>
    <s v="ACHAT ENCRE / PAPETERIE SOSO"/>
    <n v="85000"/>
    <m/>
    <n v="1053511630"/>
  </r>
  <r>
    <x v="1"/>
    <x v="0"/>
    <x v="17"/>
    <x v="268"/>
    <s v="JCP"/>
    <s v="448"/>
    <s v="REPARATION TELEPHONE"/>
    <n v="15000"/>
    <m/>
    <n v="1053526630"/>
  </r>
  <r>
    <x v="1"/>
    <x v="0"/>
    <x v="17"/>
    <x v="268"/>
    <s v="JCP"/>
    <s v="449"/>
    <s v="FRAIS D'EXPEDITION"/>
    <n v="3200"/>
    <m/>
    <n v="1053529830"/>
  </r>
  <r>
    <x v="1"/>
    <x v="0"/>
    <x v="17"/>
    <x v="34"/>
    <s v="JCP"/>
    <s v="464"/>
    <s v="ACHATS CHRONO"/>
    <n v="22800"/>
    <m/>
    <n v="1053552630"/>
  </r>
  <r>
    <x v="1"/>
    <x v="0"/>
    <x v="17"/>
    <x v="34"/>
    <s v="JCP"/>
    <s v="466"/>
    <s v="RGLT ASTRA FACT N° 001/03/ITO/11 "/>
    <n v="150000"/>
    <m/>
    <n v="1053702630"/>
  </r>
  <r>
    <x v="1"/>
    <x v="0"/>
    <x v="17"/>
    <x v="34"/>
    <s v="JCP"/>
    <s v="469"/>
    <s v="ACHAT ENCRE FACT N° 1147"/>
    <n v="72000"/>
    <m/>
    <n v="1053774630"/>
  </r>
  <r>
    <x v="1"/>
    <x v="0"/>
    <x v="17"/>
    <x v="34"/>
    <s v="JCP"/>
    <s v="473"/>
    <s v="FRAIS RELIURE DOCS FACT N° 1048"/>
    <n v="3000"/>
    <m/>
    <n v="1053777630"/>
  </r>
  <r>
    <x v="1"/>
    <x v="0"/>
    <x v="17"/>
    <x v="224"/>
    <s v="JCP"/>
    <s v="476"/>
    <s v="ACHAT D'ENCRES HP"/>
    <n v="100000"/>
    <m/>
    <n v="1053877630"/>
  </r>
  <r>
    <x v="1"/>
    <x v="0"/>
    <x v="17"/>
    <x v="224"/>
    <s v="JCP"/>
    <s v="478"/>
    <s v="ACHATS INTERCALAIRES"/>
    <n v="3200"/>
    <m/>
    <n v="1053880830"/>
  </r>
  <r>
    <x v="1"/>
    <x v="0"/>
    <x v="17"/>
    <x v="239"/>
    <s v="JCP"/>
    <s v="496"/>
    <s v="ACHAT D'ENCRE"/>
    <n v="34000"/>
    <m/>
    <n v="1053914830"/>
  </r>
  <r>
    <x v="1"/>
    <x v="0"/>
    <x v="17"/>
    <x v="35"/>
    <s v="JCP"/>
    <s v="509"/>
    <s v="FRAIS D'EXPEDITION EU"/>
    <n v="3200"/>
    <m/>
    <n v="1053918030"/>
  </r>
  <r>
    <x v="1"/>
    <x v="0"/>
    <x v="17"/>
    <x v="35"/>
    <s v="JCP"/>
    <s v="514"/>
    <s v="ACHAT FOURNITURE"/>
    <n v="68000"/>
    <m/>
    <n v="1053986030"/>
  </r>
  <r>
    <x v="1"/>
    <x v="0"/>
    <x v="17"/>
    <x v="35"/>
    <s v="JCP"/>
    <s v="515"/>
    <s v="FRAIS D'EXPEDITION"/>
    <n v="6000"/>
    <m/>
    <n v="1053992030"/>
  </r>
  <r>
    <x v="1"/>
    <x v="0"/>
    <x v="17"/>
    <x v="240"/>
    <s v="JCP"/>
    <s v="550"/>
    <s v="ACHAT PRODUIT D'ENTRTIEN"/>
    <n v="1929"/>
    <m/>
    <n v="1053993959"/>
  </r>
  <r>
    <x v="1"/>
    <x v="0"/>
    <x v="17"/>
    <x v="240"/>
    <s v="JCP"/>
    <s v="550"/>
    <s v="ACHATS DIVERSE"/>
    <n v="13680"/>
    <m/>
    <n v="1054007639"/>
  </r>
  <r>
    <x v="1"/>
    <x v="0"/>
    <x v="17"/>
    <x v="240"/>
    <s v="JCP"/>
    <s v="551"/>
    <s v="FRAIS D'EXPEDITION"/>
    <n v="4100"/>
    <m/>
    <n v="1054011739"/>
  </r>
  <r>
    <x v="1"/>
    <x v="0"/>
    <x v="17"/>
    <x v="138"/>
    <s v="JOD"/>
    <s v="99"/>
    <s v="RGLT EMBALLAGE PRINTERS PR ZRH"/>
    <n v="5000"/>
    <m/>
    <n v="1054016739"/>
  </r>
  <r>
    <x v="1"/>
    <x v="0"/>
    <x v="17"/>
    <x v="38"/>
    <s v="JODSSG"/>
    <s v="13"/>
    <s v="ACH ENVELLOPPE SSG"/>
    <n v="5000"/>
    <m/>
    <n v="1054021739"/>
  </r>
  <r>
    <x v="1"/>
    <x v="0"/>
    <x v="17"/>
    <x v="38"/>
    <s v="JODSSG"/>
    <s v="13"/>
    <s v="RGLT PARKING SSG"/>
    <n v="33000"/>
    <m/>
    <n v="1054054739"/>
  </r>
  <r>
    <x v="1"/>
    <x v="0"/>
    <x v="17"/>
    <x v="251"/>
    <s v="JODSSG"/>
    <s v="14"/>
    <s v="RGLT LOCAT° PROJECTEUR SSG"/>
    <n v="160000"/>
    <m/>
    <n v="1054214739"/>
  </r>
  <r>
    <x v="1"/>
    <x v="0"/>
    <x v="17"/>
    <x v="40"/>
    <s v="JCP"/>
    <s v="604"/>
    <s v="ACHAT PRODUIT D'ENTRETIEN"/>
    <n v="8000"/>
    <m/>
    <n v="1054222739"/>
  </r>
  <r>
    <x v="1"/>
    <x v="0"/>
    <x v="17"/>
    <x v="40"/>
    <s v="JCP"/>
    <s v="606"/>
    <s v="ACHAT ENCRES HP 21XL"/>
    <n v="130000"/>
    <m/>
    <n v="1054352739"/>
  </r>
  <r>
    <x v="1"/>
    <x v="0"/>
    <x v="17"/>
    <x v="41"/>
    <s v="JCP"/>
    <s v="615"/>
    <s v="ACHAT D'ENCRE POUR TELEX"/>
    <n v="8500"/>
    <m/>
    <n v="1054361239"/>
  </r>
  <r>
    <x v="1"/>
    <x v="0"/>
    <x v="17"/>
    <x v="139"/>
    <s v="JCP"/>
    <s v="640"/>
    <s v="FRAIS DE RELIURE"/>
    <n v="2000"/>
    <m/>
    <n v="1054363239"/>
  </r>
  <r>
    <x v="1"/>
    <x v="0"/>
    <x v="17"/>
    <x v="139"/>
    <s v="JCP"/>
    <s v="650"/>
    <s v="ACHAT FOURNITURE DE BUREAU"/>
    <n v="84000"/>
    <m/>
    <n v="1054447239"/>
  </r>
  <r>
    <x v="1"/>
    <x v="0"/>
    <x v="17"/>
    <x v="140"/>
    <s v="JCP"/>
    <s v="659"/>
    <s v="REGLT ACHAT JOURNAUX"/>
    <n v="10000"/>
    <m/>
    <n v="1054457239"/>
  </r>
  <r>
    <x v="1"/>
    <x v="0"/>
    <x v="17"/>
    <x v="140"/>
    <s v="JCP"/>
    <s v="661"/>
    <s v="ACHAT PAPIER"/>
    <n v="15000"/>
    <m/>
    <n v="1054472239"/>
  </r>
  <r>
    <x v="1"/>
    <x v="0"/>
    <x v="17"/>
    <x v="141"/>
    <s v="JODSSG"/>
    <s v="15"/>
    <s v="RGLT REDEVANCE IMAGE TELE SSG"/>
    <n v="20000"/>
    <m/>
    <n v="1054492239"/>
  </r>
  <r>
    <x v="1"/>
    <x v="0"/>
    <x v="17"/>
    <x v="44"/>
    <s v="JCP"/>
    <s v="667"/>
    <s v="FRAIS EXPEDITION COURRIER"/>
    <n v="2000"/>
    <m/>
    <n v="1054494239"/>
  </r>
  <r>
    <x v="1"/>
    <x v="0"/>
    <x v="17"/>
    <x v="45"/>
    <s v="JCP"/>
    <s v="694"/>
    <s v="ACHAT ENCRE HP 21XL"/>
    <n v="34000"/>
    <m/>
    <n v="1054528239"/>
  </r>
  <r>
    <x v="1"/>
    <x v="0"/>
    <x v="17"/>
    <x v="45"/>
    <s v="JCP"/>
    <s v="698"/>
    <s v="FRAIS DE RELIURE"/>
    <n v="3000"/>
    <m/>
    <n v="1054531239"/>
  </r>
  <r>
    <x v="1"/>
    <x v="0"/>
    <x v="17"/>
    <x v="45"/>
    <s v="JCP"/>
    <s v="699"/>
    <s v="ACHAT DIVERS FOURNITURES"/>
    <n v="27500"/>
    <m/>
    <n v="1054558739"/>
  </r>
  <r>
    <x v="1"/>
    <x v="0"/>
    <x v="17"/>
    <x v="241"/>
    <s v="JCP"/>
    <s v="723"/>
    <s v="FRAIS DE RELIURE"/>
    <n v="1000"/>
    <m/>
    <n v="1054559739"/>
  </r>
  <r>
    <x v="1"/>
    <x v="0"/>
    <x v="17"/>
    <x v="241"/>
    <s v="JCP"/>
    <s v="725"/>
    <s v="ACHAT PAPIERS ET ENCRE"/>
    <n v="130000"/>
    <m/>
    <n v="1054689739"/>
  </r>
  <r>
    <x v="1"/>
    <x v="0"/>
    <x v="17"/>
    <x v="242"/>
    <s v="JCP"/>
    <s v="731"/>
    <s v="FRAIS TRANSFERT"/>
    <n v="6200"/>
    <m/>
    <n v="1054695939"/>
  </r>
  <r>
    <x v="1"/>
    <x v="0"/>
    <x v="17"/>
    <x v="46"/>
    <s v="JCP"/>
    <s v="741"/>
    <s v="FRAIS TRANSFERT"/>
    <n v="4600"/>
    <m/>
    <n v="1054700539"/>
  </r>
  <r>
    <x v="1"/>
    <x v="0"/>
    <x v="17"/>
    <x v="47"/>
    <s v="JODSSG"/>
    <s v="16"/>
    <s v="ACH PAQUET CD SSG"/>
    <n v="15000"/>
    <m/>
    <n v="1054715539"/>
  </r>
  <r>
    <x v="1"/>
    <x v="0"/>
    <x v="17"/>
    <x v="48"/>
    <s v="JACH"/>
    <s v="130"/>
    <s v="FACTURE LYNX N° 023/04/2011"/>
    <n v="155000"/>
    <m/>
    <n v="1054870539"/>
  </r>
  <r>
    <x v="1"/>
    <x v="0"/>
    <x v="17"/>
    <x v="142"/>
    <s v="JCP"/>
    <s v="759"/>
    <s v="ACHAT DE JOURNAL"/>
    <n v="500"/>
    <m/>
    <n v="1054871039"/>
  </r>
  <r>
    <x v="1"/>
    <x v="0"/>
    <x v="17"/>
    <x v="142"/>
    <s v="JCP"/>
    <s v="760"/>
    <s v="FRAIS D'EXP2DITION FONDS"/>
    <n v="3100"/>
    <m/>
    <n v="1054874139"/>
  </r>
  <r>
    <x v="1"/>
    <x v="0"/>
    <x v="17"/>
    <x v="142"/>
    <s v="JCP"/>
    <s v="767"/>
    <s v="ACHAT ENCRE HP/PEBUCO FACT N° 2372"/>
    <n v="100000"/>
    <m/>
    <n v="1054974139"/>
  </r>
  <r>
    <x v="1"/>
    <x v="0"/>
    <x v="17"/>
    <x v="243"/>
    <s v="JCP"/>
    <s v="768"/>
    <s v="ACHAT PRODUIT D'ENTRETIEN"/>
    <n v="18188"/>
    <m/>
    <n v="1054992327"/>
  </r>
  <r>
    <x v="1"/>
    <x v="0"/>
    <x v="17"/>
    <x v="243"/>
    <s v="JCP"/>
    <s v="769"/>
    <s v="ACHATS DIVERS JOURNAUX"/>
    <n v="71500"/>
    <m/>
    <n v="1055063827"/>
  </r>
  <r>
    <x v="1"/>
    <x v="0"/>
    <x v="17"/>
    <x v="143"/>
    <s v="JCP"/>
    <s v="806"/>
    <s v="ACHAT ENCRES HP"/>
    <n v="34000"/>
    <m/>
    <n v="1055097827"/>
  </r>
  <r>
    <x v="1"/>
    <x v="0"/>
    <x v="17"/>
    <x v="244"/>
    <s v="JCP"/>
    <s v="850"/>
    <s v="FRAIS DE PHOTOCOPIE"/>
    <n v="325"/>
    <m/>
    <n v="1055098152"/>
  </r>
  <r>
    <x v="1"/>
    <x v="0"/>
    <x v="17"/>
    <x v="270"/>
    <s v="JCP"/>
    <s v="860"/>
    <s v="FRAIS D'EXPEDITION COLIS"/>
    <n v="1000"/>
    <m/>
    <n v="1055099152"/>
  </r>
  <r>
    <x v="1"/>
    <x v="0"/>
    <x v="17"/>
    <x v="52"/>
    <s v="JOD"/>
    <s v="141"/>
    <s v="FRAIS EXPEDIT° PLI"/>
    <n v="1000"/>
    <m/>
    <n v="1055100152"/>
  </r>
  <r>
    <x v="1"/>
    <x v="0"/>
    <x v="17"/>
    <x v="52"/>
    <s v="JOD"/>
    <s v="142"/>
    <s v="ACH ENCRES..."/>
    <n v="149650"/>
    <m/>
    <n v="1055249802"/>
  </r>
  <r>
    <x v="1"/>
    <x v="0"/>
    <x v="17"/>
    <x v="144"/>
    <s v="JCP"/>
    <s v="1037"/>
    <s v="MO DEPANNAGE ELECTRIQUE"/>
    <n v="25000"/>
    <m/>
    <n v="1055274802"/>
  </r>
  <r>
    <x v="1"/>
    <x v="0"/>
    <x v="17"/>
    <x v="245"/>
    <s v="JCP"/>
    <s v="1053"/>
    <s v="ACHAT JOURNAUX"/>
    <n v="59900"/>
    <m/>
    <n v="1055334702"/>
  </r>
  <r>
    <x v="1"/>
    <x v="0"/>
    <x v="17"/>
    <x v="147"/>
    <s v="JCP"/>
    <s v="893"/>
    <s v="RELIURE"/>
    <n v="500"/>
    <m/>
    <n v="1055335202"/>
  </r>
  <r>
    <x v="1"/>
    <x v="0"/>
    <x v="17"/>
    <x v="57"/>
    <s v="JCP"/>
    <s v="922"/>
    <s v="ENVOI COURRIER"/>
    <n v="5000"/>
    <m/>
    <n v="1055340202"/>
  </r>
  <r>
    <x v="1"/>
    <x v="0"/>
    <x v="17"/>
    <x v="58"/>
    <s v="JCP"/>
    <s v="928"/>
    <s v="ACHAT ENCRE"/>
    <n v="48000"/>
    <m/>
    <n v="1055388202"/>
  </r>
  <r>
    <x v="1"/>
    <x v="0"/>
    <x v="17"/>
    <x v="58"/>
    <s v="JCP"/>
    <s v="1016"/>
    <s v="ENVOI PAQUET AIR LEASING"/>
    <n v="105000"/>
    <m/>
    <n v="1055493202"/>
  </r>
  <r>
    <x v="1"/>
    <x v="0"/>
    <x v="17"/>
    <x v="58"/>
    <s v="JCP"/>
    <s v="2647"/>
    <s v="PHOTOCOPIES SUPPORT FORMATION"/>
    <n v="100000"/>
    <m/>
    <n v="1055593202"/>
  </r>
  <r>
    <x v="1"/>
    <x v="0"/>
    <x v="17"/>
    <x v="151"/>
    <s v="JCP"/>
    <s v="974"/>
    <s v="PHOTOCOPIE"/>
    <n v="2500"/>
    <m/>
    <n v="1055595702"/>
  </r>
  <r>
    <x v="1"/>
    <x v="0"/>
    <x v="17"/>
    <x v="273"/>
    <s v="JCP"/>
    <s v="869"/>
    <s v="ACHAT ENCRE"/>
    <n v="96000"/>
    <m/>
    <n v="1055691702"/>
  </r>
  <r>
    <x v="1"/>
    <x v="0"/>
    <x v="17"/>
    <x v="273"/>
    <s v="JCP"/>
    <s v="869"/>
    <s v="ACHAT ENCRE"/>
    <n v="14000"/>
    <m/>
    <n v="1055705702"/>
  </r>
  <r>
    <x v="1"/>
    <x v="0"/>
    <x v="17"/>
    <x v="273"/>
    <s v="JCP"/>
    <s v="987"/>
    <s v="PHOTOCOPIE"/>
    <n v="1500"/>
    <m/>
    <n v="1055707202"/>
  </r>
  <r>
    <x v="1"/>
    <x v="0"/>
    <x v="17"/>
    <x v="273"/>
    <s v="JCP"/>
    <s v="1013"/>
    <s v="PHOTOCOPIE+RELIURE+TAXI"/>
    <n v="11500"/>
    <m/>
    <n v="1055718702"/>
  </r>
  <r>
    <x v="1"/>
    <x v="0"/>
    <x v="17"/>
    <x v="61"/>
    <s v="JACH"/>
    <s v="124"/>
    <s v="FACT N° 67751"/>
    <n v="24000"/>
    <m/>
    <n v="1055742702"/>
  </r>
  <r>
    <x v="1"/>
    <x v="0"/>
    <x v="17"/>
    <x v="61"/>
    <s v="JOD"/>
    <s v="186"/>
    <s v="ACH PILES"/>
    <n v="3000"/>
    <m/>
    <n v="1055745702"/>
  </r>
  <r>
    <x v="1"/>
    <x v="0"/>
    <x v="17"/>
    <x v="61"/>
    <s v="JOD"/>
    <s v="186"/>
    <s v="RGLT PLACEMENT TABLEAU"/>
    <n v="20000"/>
    <m/>
    <n v="1055765702"/>
  </r>
  <r>
    <x v="1"/>
    <x v="0"/>
    <x v="17"/>
    <x v="61"/>
    <s v="JOD"/>
    <s v="189"/>
    <s v="ACH LIPACAM"/>
    <n v="50000"/>
    <m/>
    <n v="1055815702"/>
  </r>
  <r>
    <x v="1"/>
    <x v="0"/>
    <x v="17"/>
    <x v="61"/>
    <s v="JCP"/>
    <s v="867"/>
    <s v="ACHAT TROMBONE"/>
    <n v="6000"/>
    <m/>
    <n v="1055821702"/>
  </r>
  <r>
    <x v="1"/>
    <x v="0"/>
    <x v="17"/>
    <x v="62"/>
    <s v="JACH"/>
    <s v="136"/>
    <s v="FACT N° 4435"/>
    <n v="207000"/>
    <m/>
    <n v="1056028702"/>
  </r>
  <r>
    <x v="1"/>
    <x v="0"/>
    <x v="17"/>
    <x v="62"/>
    <s v="JCP"/>
    <s v="2651"/>
    <s v="PHOTOCOPIE SUPPORT FORMATION"/>
    <n v="100000"/>
    <m/>
    <n v="1056128702"/>
  </r>
  <r>
    <x v="1"/>
    <x v="0"/>
    <x v="17"/>
    <x v="274"/>
    <s v="JACH"/>
    <s v="140"/>
    <s v="FACT N° 004442"/>
    <n v="258000"/>
    <m/>
    <n v="1056386702"/>
  </r>
  <r>
    <x v="1"/>
    <x v="0"/>
    <x v="17"/>
    <x v="152"/>
    <s v="JCP"/>
    <s v="1134"/>
    <s v="ACHAT FOURNITURES DE BUREAU"/>
    <n v="156000"/>
    <m/>
    <n v="1056542702"/>
  </r>
  <r>
    <x v="1"/>
    <x v="0"/>
    <x v="17"/>
    <x v="66"/>
    <s v="JACH"/>
    <s v="137"/>
    <s v="FACT N° 001507"/>
    <n v="88000"/>
    <m/>
    <n v="1056630702"/>
  </r>
  <r>
    <x v="1"/>
    <x v="0"/>
    <x v="17"/>
    <x v="66"/>
    <s v="JCP"/>
    <s v="1140"/>
    <s v="FRAIS DE PHOTOCOPIE"/>
    <n v="2500"/>
    <m/>
    <n v="1056633202"/>
  </r>
  <r>
    <x v="1"/>
    <x v="0"/>
    <x v="17"/>
    <x v="275"/>
    <s v="JACH"/>
    <s v="138"/>
    <s v="FACT N° 001707"/>
    <n v="43000"/>
    <m/>
    <n v="1056676202"/>
  </r>
  <r>
    <x v="1"/>
    <x v="0"/>
    <x v="17"/>
    <x v="153"/>
    <s v="JACH"/>
    <s v="139"/>
    <s v="FACT N° 1530 ET 1531"/>
    <n v="150000"/>
    <m/>
    <n v="1056826202"/>
  </r>
  <r>
    <x v="1"/>
    <x v="0"/>
    <x v="17"/>
    <x v="68"/>
    <s v="JCP"/>
    <s v="1173"/>
    <s v="FRAIS DE PHOTOCOPIE"/>
    <n v="11875"/>
    <m/>
    <n v="1056838077"/>
  </r>
  <r>
    <x v="1"/>
    <x v="0"/>
    <x v="17"/>
    <x v="68"/>
    <s v="JCP"/>
    <s v="1180"/>
    <s v="FACTURE KIOSQUE DES PORTIQUES"/>
    <n v="66700"/>
    <m/>
    <n v="1056904777"/>
  </r>
  <r>
    <x v="1"/>
    <x v="0"/>
    <x v="17"/>
    <x v="154"/>
    <s v="JACH"/>
    <s v="141"/>
    <s v="FACT N°20055/FAC/SMC/SLM/VDLA/06201"/>
    <n v="120000"/>
    <m/>
    <n v="1057024777"/>
  </r>
  <r>
    <x v="1"/>
    <x v="0"/>
    <x v="17"/>
    <x v="154"/>
    <s v="JCP"/>
    <s v="1182"/>
    <s v="ACHAT FOURNITURE DE BUREAU"/>
    <n v="16000"/>
    <m/>
    <n v="1057040777"/>
  </r>
  <r>
    <x v="1"/>
    <x v="0"/>
    <x v="17"/>
    <x v="277"/>
    <s v="JCP"/>
    <s v="1210"/>
    <s v="ACHAT RAME DE PAPIER"/>
    <n v="17000"/>
    <m/>
    <n v="1057057777"/>
  </r>
  <r>
    <x v="1"/>
    <x v="0"/>
    <x v="17"/>
    <x v="158"/>
    <s v="JCP"/>
    <s v="1254"/>
    <s v="EXPEDITION COLIS"/>
    <n v="4000"/>
    <m/>
    <n v="1057061777"/>
  </r>
  <r>
    <x v="1"/>
    <x v="0"/>
    <x v="17"/>
    <x v="69"/>
    <s v="JODSSG"/>
    <s v="107"/>
    <s v="GARDE AVION "/>
    <n v="200000"/>
    <m/>
    <n v="1057261777"/>
  </r>
  <r>
    <x v="1"/>
    <x v="0"/>
    <x v="17"/>
    <x v="69"/>
    <s v="JOD"/>
    <s v="215"/>
    <s v="ACH PILES"/>
    <n v="3950"/>
    <m/>
    <n v="1057265727"/>
  </r>
  <r>
    <x v="1"/>
    <x v="0"/>
    <x v="17"/>
    <x v="69"/>
    <s v="JOD"/>
    <s v="216"/>
    <s v="ACH OFFICE ITEMS.."/>
    <n v="28400"/>
    <m/>
    <n v="1057294127"/>
  </r>
  <r>
    <x v="1"/>
    <x v="0"/>
    <x v="17"/>
    <x v="69"/>
    <s v="JCP"/>
    <s v="1303"/>
    <s v="FACT N° 1691"/>
    <n v="230500"/>
    <m/>
    <n v="1057524627"/>
  </r>
  <r>
    <x v="1"/>
    <x v="0"/>
    <x v="17"/>
    <x v="69"/>
    <s v="JCP"/>
    <s v="1361"/>
    <s v="FACT N° 21996"/>
    <n v="1000"/>
    <m/>
    <n v="1057525627"/>
  </r>
  <r>
    <x v="1"/>
    <x v="0"/>
    <x v="17"/>
    <x v="69"/>
    <s v="JCP"/>
    <s v="1366"/>
    <s v="PAPIER"/>
    <n v="63500"/>
    <m/>
    <n v="1057589127"/>
  </r>
  <r>
    <x v="1"/>
    <x v="0"/>
    <x v="17"/>
    <x v="70"/>
    <s v="JODSSG"/>
    <s v="20"/>
    <s v="ACH MARKER+PAPIER SSG"/>
    <n v="16000"/>
    <m/>
    <n v="1057605127"/>
  </r>
  <r>
    <x v="1"/>
    <x v="0"/>
    <x v="17"/>
    <x v="70"/>
    <s v="JODSSG"/>
    <s v="22"/>
    <s v="RGLT CABLAGE SSG"/>
    <n v="20000"/>
    <m/>
    <n v="1057625127"/>
  </r>
  <r>
    <x v="1"/>
    <x v="0"/>
    <x v="17"/>
    <x v="70"/>
    <s v="JODSSG"/>
    <s v="26"/>
    <s v="ACH CARTOUCHES ENCRE"/>
    <n v="46000"/>
    <m/>
    <n v="1057671127"/>
  </r>
  <r>
    <x v="1"/>
    <x v="0"/>
    <x v="17"/>
    <x v="70"/>
    <s v="JODSSG"/>
    <s v="26"/>
    <s v="ACH RAME PAPIER SSG"/>
    <n v="7000"/>
    <m/>
    <n v="1057678127"/>
  </r>
  <r>
    <x v="1"/>
    <x v="0"/>
    <x v="17"/>
    <x v="70"/>
    <s v="JODSSG"/>
    <s v="28"/>
    <s v="ACH CARTOUCHES ENCRES+CD SSG"/>
    <n v="58000"/>
    <m/>
    <n v="1057736127"/>
  </r>
  <r>
    <x v="1"/>
    <x v="0"/>
    <x v="17"/>
    <x v="70"/>
    <s v="JCP"/>
    <s v="1367"/>
    <s v="PHOTOCOPIES"/>
    <n v="4000"/>
    <m/>
    <n v="1057740127"/>
  </r>
  <r>
    <x v="1"/>
    <x v="0"/>
    <x v="17"/>
    <x v="70"/>
    <s v="JCP"/>
    <s v="1370"/>
    <s v="ACHAT FOURNITURES DE BUREAU"/>
    <n v="7077"/>
    <m/>
    <n v="1057747204"/>
  </r>
  <r>
    <x v="1"/>
    <x v="0"/>
    <x v="17"/>
    <x v="70"/>
    <s v="JCP"/>
    <s v="1370"/>
    <s v="PHOTOCOPIES"/>
    <n v="1160"/>
    <m/>
    <n v="1057748364"/>
  </r>
  <r>
    <x v="1"/>
    <x v="0"/>
    <x v="17"/>
    <x v="160"/>
    <s v="JCP"/>
    <s v="1374"/>
    <s v="ACHAT FOURNITURES DE BUREAU"/>
    <n v="8000"/>
    <m/>
    <n v="1057756364"/>
  </r>
  <r>
    <x v="1"/>
    <x v="0"/>
    <x v="17"/>
    <x v="160"/>
    <s v="JCP"/>
    <s v="1376"/>
    <s v="ENCRE"/>
    <n v="52000"/>
    <m/>
    <n v="1057808364"/>
  </r>
  <r>
    <x v="1"/>
    <x v="0"/>
    <x v="17"/>
    <x v="161"/>
    <s v="JCP"/>
    <s v="1384"/>
    <s v="PHOTOCOPIES"/>
    <n v="2900"/>
    <m/>
    <n v="1057811264"/>
  </r>
  <r>
    <x v="1"/>
    <x v="0"/>
    <x v="17"/>
    <x v="72"/>
    <s v="JODSSG"/>
    <s v="30"/>
    <s v="ACH ENCRES SSG"/>
    <n v="100000"/>
    <m/>
    <n v="1057911264"/>
  </r>
  <r>
    <x v="1"/>
    <x v="0"/>
    <x v="17"/>
    <x v="72"/>
    <s v="JCP"/>
    <s v="1535"/>
    <s v="ENCRE"/>
    <n v="27000"/>
    <m/>
    <n v="1057938264"/>
  </r>
  <r>
    <x v="1"/>
    <x v="0"/>
    <x v="17"/>
    <x v="236"/>
    <s v="JCP"/>
    <s v="1327"/>
    <s v="PHOTOCOPIES"/>
    <n v="1575"/>
    <m/>
    <n v="1057939839"/>
  </r>
  <r>
    <x v="1"/>
    <x v="0"/>
    <x v="17"/>
    <x v="163"/>
    <s v="JCP"/>
    <s v="1329"/>
    <s v="ENCRE+BIC"/>
    <n v="49000"/>
    <m/>
    <n v="1057988839"/>
  </r>
  <r>
    <x v="1"/>
    <x v="0"/>
    <x v="17"/>
    <x v="163"/>
    <s v="JCP"/>
    <s v="1333"/>
    <s v="FRAIS DEPANNAGE TELEPHONE"/>
    <n v="1000"/>
    <m/>
    <n v="1057989839"/>
  </r>
  <r>
    <x v="1"/>
    <x v="0"/>
    <x v="17"/>
    <x v="163"/>
    <s v="JCP"/>
    <s v="1403"/>
    <s v="IMPRESSION GILLET"/>
    <n v="32000"/>
    <m/>
    <n v="1058021839"/>
  </r>
  <r>
    <x v="1"/>
    <x v="0"/>
    <x v="17"/>
    <x v="281"/>
    <s v="JCP"/>
    <s v="1346"/>
    <s v="ACHAT FOURNITURES DE BUREAU"/>
    <n v="28759"/>
    <m/>
    <n v="1058050598"/>
  </r>
  <r>
    <x v="1"/>
    <x v="0"/>
    <x v="17"/>
    <x v="230"/>
    <s v="JCP"/>
    <s v="1410"/>
    <s v="JOURNEAUX"/>
    <n v="63500"/>
    <m/>
    <n v="1058114098"/>
  </r>
  <r>
    <x v="1"/>
    <x v="0"/>
    <x v="17"/>
    <x v="230"/>
    <s v="JCP"/>
    <s v="1536"/>
    <s v="RELUIRE"/>
    <n v="500"/>
    <m/>
    <n v="1058114598"/>
  </r>
  <r>
    <x v="1"/>
    <x v="0"/>
    <x v="17"/>
    <x v="282"/>
    <s v="JCP"/>
    <s v="1350"/>
    <s v="IMPRESSION SUR GILLET"/>
    <n v="40000"/>
    <m/>
    <n v="1058154598"/>
  </r>
  <r>
    <x v="1"/>
    <x v="0"/>
    <x v="17"/>
    <x v="282"/>
    <s v="JCP"/>
    <s v="1351"/>
    <s v="RELIURE"/>
    <n v="1500"/>
    <m/>
    <n v="1058156098"/>
  </r>
  <r>
    <x v="1"/>
    <x v="0"/>
    <x v="17"/>
    <x v="282"/>
    <s v="JCP"/>
    <s v="1352"/>
    <s v="FRAIS D'ENVOI"/>
    <n v="500"/>
    <m/>
    <n v="1058156598"/>
  </r>
  <r>
    <x v="1"/>
    <x v="0"/>
    <x v="17"/>
    <x v="282"/>
    <s v="JCP"/>
    <s v="1354"/>
    <s v="PHOTOCOPIES"/>
    <n v="45700"/>
    <m/>
    <n v="1058202298"/>
  </r>
  <r>
    <x v="1"/>
    <x v="0"/>
    <x v="17"/>
    <x v="282"/>
    <s v="JCP"/>
    <s v="1357"/>
    <s v="CARTE DE VISITE CAMPORT PLC"/>
    <n v="45000"/>
    <m/>
    <n v="1058247298"/>
  </r>
  <r>
    <x v="1"/>
    <x v="0"/>
    <x v="17"/>
    <x v="209"/>
    <s v="JCP"/>
    <s v="1416"/>
    <s v="MAIN D'OEUVRE REMPL DISJONCTEUR"/>
    <n v="25000"/>
    <m/>
    <n v="1058272298"/>
  </r>
  <r>
    <x v="1"/>
    <x v="0"/>
    <x v="17"/>
    <x v="74"/>
    <s v="JCP"/>
    <s v="1425"/>
    <s v="ENCRE + RAM"/>
    <n v="373500"/>
    <m/>
    <n v="1058645798"/>
  </r>
  <r>
    <x v="1"/>
    <x v="0"/>
    <x v="17"/>
    <x v="74"/>
    <s v="JCP"/>
    <s v="1426"/>
    <s v="CARTE DE VISITE CAMPORT PLC"/>
    <n v="45000"/>
    <m/>
    <n v="1058690798"/>
  </r>
  <r>
    <x v="1"/>
    <x v="0"/>
    <x v="17"/>
    <x v="74"/>
    <s v="JCP"/>
    <s v="1427"/>
    <s v="ENCRE"/>
    <n v="99000"/>
    <m/>
    <n v="1058789798"/>
  </r>
  <r>
    <x v="1"/>
    <x v="0"/>
    <x v="17"/>
    <x v="283"/>
    <s v="JCP"/>
    <s v="1433"/>
    <s v="PHOTOCOPIES"/>
    <n v="1600"/>
    <m/>
    <n v="1058791398"/>
  </r>
  <r>
    <x v="1"/>
    <x v="0"/>
    <x v="17"/>
    <x v="75"/>
    <s v="JCP"/>
    <s v="1438"/>
    <s v="FRAIS D'ENVOI D'ARGENT"/>
    <n v="3300"/>
    <m/>
    <n v="1058794698"/>
  </r>
  <r>
    <x v="1"/>
    <x v="0"/>
    <x v="17"/>
    <x v="75"/>
    <s v="JCP"/>
    <s v="1443"/>
    <s v="HAND FILE"/>
    <n v="10000"/>
    <m/>
    <n v="1058804698"/>
  </r>
  <r>
    <x v="1"/>
    <x v="0"/>
    <x v="17"/>
    <x v="75"/>
    <s v="JCP"/>
    <s v="1447"/>
    <s v="FRAIS D'ENVOI D'ARGENT"/>
    <n v="3600"/>
    <m/>
    <n v="1058808298"/>
  </r>
  <r>
    <x v="1"/>
    <x v="0"/>
    <x v="17"/>
    <x v="75"/>
    <s v="JCP"/>
    <s v="1454"/>
    <s v="ACHAT DOUALA ET YDE ZOOM"/>
    <n v="40000"/>
    <m/>
    <n v="1058848298"/>
  </r>
  <r>
    <x v="1"/>
    <x v="0"/>
    <x v="17"/>
    <x v="75"/>
    <s v="JCP"/>
    <s v="1455"/>
    <s v="ENCRE"/>
    <n v="85000"/>
    <m/>
    <n v="1058933298"/>
  </r>
  <r>
    <x v="1"/>
    <x v="0"/>
    <x v="17"/>
    <x v="76"/>
    <s v="JOD"/>
    <s v="236"/>
    <s v="ACH RAMES PAPIER/COLLE"/>
    <n v="10000"/>
    <m/>
    <n v="1058943298"/>
  </r>
  <r>
    <x v="1"/>
    <x v="0"/>
    <x v="17"/>
    <x v="76"/>
    <s v="JOD"/>
    <s v="236"/>
    <s v="ACH ENCRE"/>
    <n v="14000"/>
    <m/>
    <n v="1058957298"/>
  </r>
  <r>
    <x v="1"/>
    <x v="0"/>
    <x v="17"/>
    <x v="76"/>
    <s v="JOD"/>
    <s v="236"/>
    <s v="ACH CLE USB"/>
    <n v="6000"/>
    <m/>
    <n v="1058963298"/>
  </r>
  <r>
    <x v="1"/>
    <x v="0"/>
    <x v="17"/>
    <x v="286"/>
    <s v="JCP"/>
    <s v="1509"/>
    <s v="FRAIS TRANSFERT ARGENT"/>
    <n v="80000"/>
    <m/>
    <n v="1059043298"/>
  </r>
  <r>
    <x v="1"/>
    <x v="0"/>
    <x v="17"/>
    <x v="210"/>
    <s v="JCP"/>
    <s v="1462"/>
    <s v="FRAIS DE TRANSFERT LIGNE"/>
    <n v="20000"/>
    <m/>
    <n v="1059063298"/>
  </r>
  <r>
    <x v="1"/>
    <x v="0"/>
    <x v="17"/>
    <x v="210"/>
    <s v="JCP"/>
    <s v="1465"/>
    <s v="AGRAPHES"/>
    <n v="1677"/>
    <m/>
    <n v="1059064975"/>
  </r>
  <r>
    <x v="1"/>
    <x v="0"/>
    <x v="17"/>
    <x v="210"/>
    <s v="JCP"/>
    <s v="1466"/>
    <s v="RAME + AGRAPHES"/>
    <n v="16000"/>
    <m/>
    <n v="1059080975"/>
  </r>
  <r>
    <x v="1"/>
    <x v="0"/>
    <x v="17"/>
    <x v="210"/>
    <s v="JCP"/>
    <s v="1517"/>
    <s v="FICHE"/>
    <n v="200"/>
    <m/>
    <n v="1059081175"/>
  </r>
  <r>
    <x v="1"/>
    <x v="0"/>
    <x v="17"/>
    <x v="77"/>
    <s v="JCP"/>
    <s v="1472"/>
    <s v="ENCRES"/>
    <n v="107000"/>
    <m/>
    <n v="1059188175"/>
  </r>
  <r>
    <x v="1"/>
    <x v="0"/>
    <x v="17"/>
    <x v="77"/>
    <s v="JCP"/>
    <s v="1476"/>
    <s v="PHOTOCOPIES"/>
    <n v="550"/>
    <m/>
    <n v="1059188725"/>
  </r>
  <r>
    <x v="1"/>
    <x v="0"/>
    <x v="17"/>
    <x v="287"/>
    <s v="JCP"/>
    <s v="1489"/>
    <s v="FRAIS RELUIRE"/>
    <n v="2000"/>
    <m/>
    <n v="1059190725"/>
  </r>
  <r>
    <x v="1"/>
    <x v="0"/>
    <x v="17"/>
    <x v="78"/>
    <s v="JOD"/>
    <s v="254"/>
    <s v="RGLT FRAIS TRANSPORT CEIBA"/>
    <n v="14000"/>
    <m/>
    <n v="1059204725"/>
  </r>
  <r>
    <x v="1"/>
    <x v="0"/>
    <x v="17"/>
    <x v="164"/>
    <s v="JCP"/>
    <s v="1567"/>
    <s v="RELUIRE"/>
    <n v="4000"/>
    <m/>
    <n v="1059208725"/>
  </r>
  <r>
    <x v="1"/>
    <x v="0"/>
    <x v="17"/>
    <x v="166"/>
    <s v="JCP"/>
    <s v="1583"/>
    <s v="ENCRE"/>
    <n v="150000"/>
    <m/>
    <n v="1059358725"/>
  </r>
  <r>
    <x v="1"/>
    <x v="0"/>
    <x v="17"/>
    <x v="167"/>
    <s v="JCP"/>
    <s v="1601"/>
    <s v="PHOTOCOPIES"/>
    <n v="8750"/>
    <m/>
    <n v="1059367475"/>
  </r>
  <r>
    <x v="1"/>
    <x v="0"/>
    <x v="17"/>
    <x v="167"/>
    <s v="JCP"/>
    <s v="1610"/>
    <s v="JOURNAUX"/>
    <n v="64300"/>
    <m/>
    <n v="1059431775"/>
  </r>
  <r>
    <x v="1"/>
    <x v="0"/>
    <x v="17"/>
    <x v="167"/>
    <s v="JCP"/>
    <s v="1613"/>
    <s v="CHANGEMENT ROULETTE"/>
    <n v="70750"/>
    <m/>
    <n v="1059502525"/>
  </r>
  <r>
    <x v="1"/>
    <x v="0"/>
    <x v="17"/>
    <x v="212"/>
    <s v="JCP"/>
    <s v="1622"/>
    <s v="RAME+ENCRE+CHEMISE"/>
    <n v="143000"/>
    <m/>
    <n v="1059645525"/>
  </r>
  <r>
    <x v="1"/>
    <x v="0"/>
    <x v="17"/>
    <x v="168"/>
    <s v="JCP"/>
    <s v="1627"/>
    <s v="ENCRE"/>
    <n v="48000"/>
    <m/>
    <n v="1059693525"/>
  </r>
  <r>
    <x v="1"/>
    <x v="0"/>
    <x v="17"/>
    <x v="168"/>
    <s v="JCP"/>
    <s v="1628"/>
    <s v="FRAIS TRANSFERT D'ARGENT"/>
    <n v="2200"/>
    <m/>
    <n v="1059695725"/>
  </r>
  <r>
    <x v="1"/>
    <x v="0"/>
    <x v="17"/>
    <x v="169"/>
    <s v="JCP"/>
    <s v="1634"/>
    <s v="ENCRE"/>
    <n v="183500"/>
    <m/>
    <n v="1059879225"/>
  </r>
  <r>
    <x v="1"/>
    <x v="0"/>
    <x v="17"/>
    <x v="290"/>
    <s v="JCP"/>
    <s v="1659"/>
    <s v="RAME PAPIER + INTERCALAIRE"/>
    <n v="21000"/>
    <m/>
    <n v="1059900225"/>
  </r>
  <r>
    <x v="1"/>
    <x v="0"/>
    <x v="17"/>
    <x v="290"/>
    <s v="JCP"/>
    <s v="1661"/>
    <s v="FRAIS TRANSFERT D'ARGENT"/>
    <n v="14000"/>
    <m/>
    <n v="1059914225"/>
  </r>
  <r>
    <x v="1"/>
    <x v="0"/>
    <x v="17"/>
    <x v="290"/>
    <s v="JCP"/>
    <s v="1664"/>
    <s v="ENCRE"/>
    <n v="192000"/>
    <m/>
    <n v="1060106225"/>
  </r>
  <r>
    <x v="1"/>
    <x v="0"/>
    <x v="17"/>
    <x v="172"/>
    <s v="JCP"/>
    <s v="1683"/>
    <s v="LOCATION CHAISE"/>
    <n v="5000"/>
    <m/>
    <n v="1060111225"/>
  </r>
  <r>
    <x v="1"/>
    <x v="0"/>
    <x v="17"/>
    <x v="172"/>
    <s v="JCP"/>
    <s v="1684"/>
    <s v="RELUIRE"/>
    <n v="2800"/>
    <m/>
    <n v="1060114025"/>
  </r>
  <r>
    <x v="1"/>
    <x v="0"/>
    <x v="17"/>
    <x v="173"/>
    <s v="JCP"/>
    <s v="1699"/>
    <s v="RELIURES"/>
    <n v="23500"/>
    <m/>
    <n v="1060137525"/>
  </r>
  <r>
    <x v="1"/>
    <x v="0"/>
    <x v="17"/>
    <x v="173"/>
    <s v="JCP"/>
    <s v="1699"/>
    <s v="PLASTIFICATION"/>
    <n v="4600"/>
    <m/>
    <n v="1060142125"/>
  </r>
  <r>
    <x v="1"/>
    <x v="0"/>
    <x v="17"/>
    <x v="81"/>
    <s v="JCP"/>
    <s v="1706"/>
    <s v="MARQUAGE GILLET"/>
    <n v="60000"/>
    <m/>
    <n v="1060202125"/>
  </r>
  <r>
    <x v="1"/>
    <x v="0"/>
    <x v="17"/>
    <x v="292"/>
    <s v="JCP"/>
    <s v="1712"/>
    <s v="PLASTIFICATION"/>
    <n v="24500"/>
    <m/>
    <n v="1060226625"/>
  </r>
  <r>
    <x v="1"/>
    <x v="0"/>
    <x v="17"/>
    <x v="292"/>
    <s v="JCP"/>
    <s v="1715"/>
    <s v="CLASSEURS + INTERCALLAIRES"/>
    <n v="9430"/>
    <m/>
    <n v="1060236055"/>
  </r>
  <r>
    <x v="1"/>
    <x v="0"/>
    <x v="17"/>
    <x v="292"/>
    <s v="JCP"/>
    <s v="1717"/>
    <s v="MARQUAGE GILLET"/>
    <n v="30000"/>
    <m/>
    <n v="1060266055"/>
  </r>
  <r>
    <x v="1"/>
    <x v="0"/>
    <x v="17"/>
    <x v="82"/>
    <s v="JCP"/>
    <s v="1724"/>
    <s v="RELIURE"/>
    <n v="16800"/>
    <m/>
    <n v="1060282855"/>
  </r>
  <r>
    <x v="1"/>
    <x v="0"/>
    <x v="17"/>
    <x v="84"/>
    <s v="JODSSG"/>
    <s v="108"/>
    <s v="GARDE AVION"/>
    <n v="300000"/>
    <m/>
    <n v="1060582855"/>
  </r>
  <r>
    <x v="1"/>
    <x v="0"/>
    <x v="17"/>
    <x v="84"/>
    <s v="JACH"/>
    <s v="212"/>
    <s v="JOURNAUX"/>
    <n v="75700"/>
    <m/>
    <n v="1060658555"/>
  </r>
  <r>
    <x v="1"/>
    <x v="0"/>
    <x v="17"/>
    <x v="84"/>
    <s v="JOD"/>
    <s v="276"/>
    <s v="EXPEDITION MATERIELS PR NSI"/>
    <n v="20000"/>
    <m/>
    <n v="1060678555"/>
  </r>
  <r>
    <x v="1"/>
    <x v="0"/>
    <x v="17"/>
    <x v="84"/>
    <s v="JOD"/>
    <s v="278"/>
    <s v="FRAIS EXPEDIT° PLI NSI"/>
    <n v="3000"/>
    <m/>
    <n v="1060681555"/>
  </r>
  <r>
    <x v="1"/>
    <x v="0"/>
    <x v="17"/>
    <x v="84"/>
    <s v="JCP"/>
    <s v="1747"/>
    <s v="ENCRE + ENVELOPPES"/>
    <n v="125000"/>
    <m/>
    <n v="1060806555"/>
  </r>
  <r>
    <x v="1"/>
    <x v="0"/>
    <x v="17"/>
    <x v="174"/>
    <s v="JODSSG"/>
    <s v="34"/>
    <s v="ACH MARKER,PLANCHES,BICS,CORRECTOR "/>
    <n v="17000"/>
    <m/>
    <n v="1060823555"/>
  </r>
  <r>
    <x v="1"/>
    <x v="0"/>
    <x v="17"/>
    <x v="174"/>
    <s v="JODSSG"/>
    <s v="34"/>
    <s v="ACH SCOTCH SSG"/>
    <n v="2000"/>
    <m/>
    <n v="1060825555"/>
  </r>
  <r>
    <x v="1"/>
    <x v="0"/>
    <x v="17"/>
    <x v="174"/>
    <s v="JODSSG"/>
    <s v="34"/>
    <s v="RGLT CABLE SSG"/>
    <n v="20000"/>
    <m/>
    <n v="1060845555"/>
  </r>
  <r>
    <x v="1"/>
    <x v="0"/>
    <x v="17"/>
    <x v="174"/>
    <s v="JODSSG"/>
    <s v="35"/>
    <s v="ACH RAME PAPIER SSG"/>
    <n v="4000"/>
    <m/>
    <n v="1060849555"/>
  </r>
  <r>
    <x v="1"/>
    <x v="0"/>
    <x v="17"/>
    <x v="175"/>
    <s v="JCP"/>
    <s v="1766"/>
    <s v="FRAIS TRANSFERT D'ARGENT"/>
    <n v="3100"/>
    <m/>
    <n v="1060852655"/>
  </r>
  <r>
    <x v="1"/>
    <x v="0"/>
    <x v="17"/>
    <x v="175"/>
    <s v="JCP"/>
    <s v="1768"/>
    <s v="PLASTIFICATION"/>
    <n v="40000"/>
    <m/>
    <n v="1060892655"/>
  </r>
  <r>
    <x v="1"/>
    <x v="0"/>
    <x v="17"/>
    <x v="246"/>
    <s v="JCP"/>
    <s v="2658"/>
    <s v="PHOTOCOPIES SUPPORT DE FORMATION"/>
    <n v="100000"/>
    <m/>
    <n v="1060992655"/>
  </r>
  <r>
    <x v="1"/>
    <x v="0"/>
    <x v="17"/>
    <x v="87"/>
    <s v="JCP"/>
    <s v="1843"/>
    <s v="ENCRE"/>
    <n v="51000"/>
    <m/>
    <n v="1061043655"/>
  </r>
  <r>
    <x v="1"/>
    <x v="0"/>
    <x v="17"/>
    <x v="177"/>
    <s v="JCP"/>
    <s v="1846"/>
    <s v="PLASTIFICATION"/>
    <n v="40000"/>
    <m/>
    <n v="1061083655"/>
  </r>
  <r>
    <x v="1"/>
    <x v="0"/>
    <x v="17"/>
    <x v="177"/>
    <s v="JCP"/>
    <s v="1848"/>
    <s v="CLASSEURS"/>
    <n v="19077"/>
    <m/>
    <n v="1061102732"/>
  </r>
  <r>
    <x v="1"/>
    <x v="0"/>
    <x v="17"/>
    <x v="177"/>
    <s v="JCP"/>
    <s v="1853"/>
    <s v="FRAIS EXPEDITION"/>
    <n v="39000"/>
    <m/>
    <n v="1061141732"/>
  </r>
  <r>
    <x v="1"/>
    <x v="0"/>
    <x v="17"/>
    <x v="177"/>
    <s v="JCP"/>
    <s v="1854"/>
    <s v="FRAIS EXPEDITION"/>
    <n v="3100"/>
    <m/>
    <n v="1061144832"/>
  </r>
  <r>
    <x v="1"/>
    <x v="0"/>
    <x v="17"/>
    <x v="90"/>
    <s v="JCP"/>
    <s v="1865"/>
    <s v="ENCRE HP 27"/>
    <n v="45000"/>
    <m/>
    <n v="1061189832"/>
  </r>
  <r>
    <x v="1"/>
    <x v="0"/>
    <x v="17"/>
    <x v="90"/>
    <s v="JCP"/>
    <s v="1866"/>
    <s v="RAME+RUBAN"/>
    <n v="18500"/>
    <m/>
    <n v="1061208332"/>
  </r>
  <r>
    <x v="1"/>
    <x v="0"/>
    <x v="17"/>
    <x v="91"/>
    <s v="JCP"/>
    <s v="1882"/>
    <s v="FRAIS ESPEDITION"/>
    <n v="3600"/>
    <m/>
    <n v="1061211932"/>
  </r>
  <r>
    <x v="1"/>
    <x v="0"/>
    <x v="17"/>
    <x v="91"/>
    <s v="JCP"/>
    <s v="1883"/>
    <s v="PAPIER+RUBAN"/>
    <n v="180000"/>
    <m/>
    <n v="1061391932"/>
  </r>
  <r>
    <x v="1"/>
    <x v="0"/>
    <x v="17"/>
    <x v="178"/>
    <s v="JCP"/>
    <s v="1892"/>
    <s v="MARQUEURS"/>
    <n v="7200"/>
    <m/>
    <n v="1061399132"/>
  </r>
  <r>
    <x v="1"/>
    <x v="0"/>
    <x v="17"/>
    <x v="178"/>
    <s v="JCP"/>
    <s v="1893"/>
    <s v="ENCRE"/>
    <n v="95000"/>
    <m/>
    <n v="1061494132"/>
  </r>
  <r>
    <x v="1"/>
    <x v="0"/>
    <x v="17"/>
    <x v="213"/>
    <s v="JCP"/>
    <s v="1914"/>
    <s v="RELIURE"/>
    <n v="7200"/>
    <m/>
    <n v="1061501332"/>
  </r>
  <r>
    <x v="1"/>
    <x v="0"/>
    <x v="17"/>
    <x v="213"/>
    <s v="JCP"/>
    <s v="1918"/>
    <s v="ENCRE"/>
    <n v="94000"/>
    <m/>
    <n v="1061595332"/>
  </r>
  <r>
    <x v="1"/>
    <x v="0"/>
    <x v="17"/>
    <x v="179"/>
    <s v="JCP"/>
    <s v="1932"/>
    <s v="RAME+ CHEMISE"/>
    <n v="20000"/>
    <m/>
    <n v="1061615332"/>
  </r>
  <r>
    <x v="1"/>
    <x v="0"/>
    <x v="17"/>
    <x v="179"/>
    <s v="JCP"/>
    <s v="1934"/>
    <s v="RELIURE"/>
    <n v="20000"/>
    <m/>
    <n v="1061635332"/>
  </r>
  <r>
    <x v="1"/>
    <x v="0"/>
    <x v="17"/>
    <x v="179"/>
    <s v="JCP"/>
    <s v="1936"/>
    <s v="ANTI STATIC CLEANER"/>
    <n v="14000"/>
    <m/>
    <n v="1061649332"/>
  </r>
  <r>
    <x v="1"/>
    <x v="0"/>
    <x v="17"/>
    <x v="179"/>
    <s v="JCP"/>
    <s v="1938"/>
    <s v="RELIURE"/>
    <n v="500"/>
    <m/>
    <n v="1061649832"/>
  </r>
  <r>
    <x v="1"/>
    <x v="0"/>
    <x v="17"/>
    <x v="179"/>
    <s v="JCP"/>
    <s v="1939"/>
    <s v="TROMBONNE+ INTERCALAIRE"/>
    <n v="2867"/>
    <m/>
    <n v="1061652699"/>
  </r>
  <r>
    <x v="1"/>
    <x v="0"/>
    <x v="17"/>
    <x v="181"/>
    <s v="JCP"/>
    <s v="1957"/>
    <s v="MAIN D'OEUVRE PLOMBIER"/>
    <n v="5000"/>
    <m/>
    <n v="1061657699"/>
  </r>
  <r>
    <x v="1"/>
    <x v="0"/>
    <x v="17"/>
    <x v="181"/>
    <s v="JCP"/>
    <s v="1964"/>
    <s v="ENCRE"/>
    <n v="50000"/>
    <m/>
    <n v="1061707699"/>
  </r>
  <r>
    <x v="1"/>
    <x v="0"/>
    <x v="17"/>
    <x v="182"/>
    <s v="JCP"/>
    <s v="1970"/>
    <s v="FRAIS TRANSFERT"/>
    <n v="3200"/>
    <m/>
    <n v="1061710899"/>
  </r>
  <r>
    <x v="1"/>
    <x v="0"/>
    <x v="17"/>
    <x v="183"/>
    <s v="JCP"/>
    <s v="1974"/>
    <s v="RELIURE"/>
    <n v="3000"/>
    <m/>
    <n v="1061713899"/>
  </r>
  <r>
    <x v="1"/>
    <x v="0"/>
    <x v="17"/>
    <x v="232"/>
    <s v="JCP"/>
    <s v="1985"/>
    <s v="ENCRE + PAPIER"/>
    <n v="115000"/>
    <m/>
    <n v="1061828899"/>
  </r>
  <r>
    <x v="1"/>
    <x v="0"/>
    <x v="17"/>
    <x v="232"/>
    <s v="JCP"/>
    <s v="1987"/>
    <s v="FRAIS TRANSFERT"/>
    <n v="3900"/>
    <m/>
    <n v="1061832799"/>
  </r>
  <r>
    <x v="1"/>
    <x v="0"/>
    <x v="17"/>
    <x v="232"/>
    <s v="JCP"/>
    <s v="1995"/>
    <s v="BIC+C0RRECTOR"/>
    <n v="7500"/>
    <m/>
    <n v="1061840299"/>
  </r>
  <r>
    <x v="1"/>
    <x v="0"/>
    <x v="17"/>
    <x v="184"/>
    <s v="JCP"/>
    <s v="1997"/>
    <s v="ENCRE"/>
    <n v="80000"/>
    <m/>
    <n v="1061920299"/>
  </r>
  <r>
    <x v="1"/>
    <x v="0"/>
    <x v="17"/>
    <x v="93"/>
    <s v="JACH"/>
    <s v="241"/>
    <s v="JOURNAUX"/>
    <n v="76000"/>
    <m/>
    <n v="1061996299"/>
  </r>
  <r>
    <x v="1"/>
    <x v="0"/>
    <x v="17"/>
    <x v="94"/>
    <s v="JODSSG"/>
    <s v="40"/>
    <s v="ACH CARTOUCHE+RAME PAPIER SSG"/>
    <n v="27000"/>
    <m/>
    <n v="1062023299"/>
  </r>
  <r>
    <x v="1"/>
    <x v="0"/>
    <x v="17"/>
    <x v="94"/>
    <s v="JODSSG"/>
    <s v="40"/>
    <s v="ACH ENCRES,MARKER....SSG"/>
    <n v="87000"/>
    <m/>
    <n v="1062110299"/>
  </r>
  <r>
    <x v="1"/>
    <x v="0"/>
    <x v="17"/>
    <x v="94"/>
    <s v="JODSSG"/>
    <s v="42"/>
    <s v="RGLT CABLE SSG"/>
    <n v="20000"/>
    <m/>
    <n v="1062130299"/>
  </r>
  <r>
    <x v="1"/>
    <x v="0"/>
    <x v="17"/>
    <x v="94"/>
    <s v="JODSSG"/>
    <s v="43"/>
    <s v="FRAIS PHOTOCOPIES SSG"/>
    <n v="3000"/>
    <m/>
    <n v="1062133299"/>
  </r>
  <r>
    <x v="1"/>
    <x v="0"/>
    <x v="17"/>
    <x v="94"/>
    <s v="JODSSG"/>
    <s v="44"/>
    <s v="ACH ENCRES SSG"/>
    <n v="25000"/>
    <m/>
    <n v="1062158299"/>
  </r>
  <r>
    <x v="1"/>
    <x v="0"/>
    <x v="17"/>
    <x v="94"/>
    <s v="JODSSG"/>
    <s v="44"/>
    <s v="RGLT CABLAGE SSG"/>
    <n v="20000"/>
    <m/>
    <n v="1062178299"/>
  </r>
  <r>
    <x v="1"/>
    <x v="0"/>
    <x v="17"/>
    <x v="94"/>
    <s v="JODSSG"/>
    <s v="47"/>
    <s v="ACH ENCRES SSG"/>
    <n v="48000"/>
    <m/>
    <n v="1062226299"/>
  </r>
  <r>
    <x v="1"/>
    <x v="0"/>
    <x v="17"/>
    <x v="186"/>
    <s v="JCP"/>
    <s v="2033"/>
    <s v="ENCRE+PAPIER"/>
    <n v="113000"/>
    <m/>
    <n v="1062339299"/>
  </r>
  <r>
    <x v="1"/>
    <x v="0"/>
    <x v="17"/>
    <x v="186"/>
    <s v="JCP"/>
    <s v="2034"/>
    <s v="ENCRE"/>
    <n v="76000"/>
    <m/>
    <n v="1062415299"/>
  </r>
  <r>
    <x v="1"/>
    <x v="0"/>
    <x v="17"/>
    <x v="186"/>
    <s v="JCP"/>
    <s v="2035"/>
    <s v="PHOTOCOPIES"/>
    <n v="68000"/>
    <m/>
    <n v="1062483299"/>
  </r>
  <r>
    <x v="1"/>
    <x v="0"/>
    <x v="17"/>
    <x v="186"/>
    <s v="JCP"/>
    <s v="2037"/>
    <s v="POCHETTE+INTERCALAIRES"/>
    <n v="9890"/>
    <m/>
    <n v="1062493189"/>
  </r>
  <r>
    <x v="1"/>
    <x v="0"/>
    <x v="17"/>
    <x v="186"/>
    <s v="JCP"/>
    <s v="2039"/>
    <s v="ENCRES"/>
    <n v="129000"/>
    <m/>
    <n v="1062622189"/>
  </r>
  <r>
    <x v="1"/>
    <x v="0"/>
    <x v="17"/>
    <x v="96"/>
    <s v="JCP"/>
    <s v="2061"/>
    <s v="FRAIS MUTATION LIGNE TELEPHONIQUE"/>
    <n v="15000"/>
    <m/>
    <n v="1062637189"/>
  </r>
  <r>
    <x v="1"/>
    <x v="0"/>
    <x v="17"/>
    <x v="97"/>
    <s v="JCP"/>
    <s v="2082"/>
    <s v="RELIURE"/>
    <n v="3500"/>
    <m/>
    <n v="1062640689"/>
  </r>
  <r>
    <x v="1"/>
    <x v="0"/>
    <x v="17"/>
    <x v="297"/>
    <s v="JCP"/>
    <s v="2092"/>
    <s v="ENCRE"/>
    <n v="64570"/>
    <m/>
    <n v="1062705259"/>
  </r>
  <r>
    <x v="1"/>
    <x v="0"/>
    <x v="17"/>
    <x v="188"/>
    <s v="JCP"/>
    <s v="2097"/>
    <s v="AGRAFEUSE+AGRAPHE"/>
    <n v="21840"/>
    <m/>
    <n v="1062727099"/>
  </r>
  <r>
    <x v="1"/>
    <x v="0"/>
    <x v="17"/>
    <x v="188"/>
    <s v="JCP"/>
    <s v="2099"/>
    <s v="ENCRE + PAPIER"/>
    <n v="63000"/>
    <m/>
    <n v="1062790099"/>
  </r>
  <r>
    <x v="1"/>
    <x v="0"/>
    <x v="17"/>
    <x v="99"/>
    <s v="JODSSG"/>
    <s v="51"/>
    <s v="ACH ENCRES +RAME PAPIER SSG"/>
    <n v="54500"/>
    <m/>
    <n v="1062844599"/>
  </r>
  <r>
    <x v="1"/>
    <x v="0"/>
    <x v="17"/>
    <x v="99"/>
    <s v="JCP"/>
    <s v="2108"/>
    <s v="BLOC NOTE"/>
    <n v="6400"/>
    <m/>
    <n v="1062850999"/>
  </r>
  <r>
    <x v="1"/>
    <x v="0"/>
    <x v="17"/>
    <x v="189"/>
    <s v="JCP"/>
    <s v="2123"/>
    <s v="RELIURE"/>
    <n v="2000"/>
    <m/>
    <n v="1062852999"/>
  </r>
  <r>
    <x v="1"/>
    <x v="0"/>
    <x v="17"/>
    <x v="190"/>
    <s v="JCP"/>
    <s v="2141"/>
    <s v="ENCRE"/>
    <n v="69000"/>
    <m/>
    <n v="1062921999"/>
  </r>
  <r>
    <x v="1"/>
    <x v="0"/>
    <x v="17"/>
    <x v="101"/>
    <s v="JCP"/>
    <s v="2167"/>
    <s v="RAME DE PAPIER"/>
    <n v="15000"/>
    <m/>
    <n v="1062936999"/>
  </r>
  <r>
    <x v="1"/>
    <x v="0"/>
    <x v="17"/>
    <x v="102"/>
    <s v="JODSSG"/>
    <s v="109"/>
    <s v="GARDE AVION"/>
    <n v="300000"/>
    <m/>
    <n v="1063236999"/>
  </r>
  <r>
    <x v="1"/>
    <x v="0"/>
    <x v="17"/>
    <x v="102"/>
    <s v="JCP"/>
    <s v="2182"/>
    <s v="ENCRES"/>
    <n v="50000"/>
    <m/>
    <n v="1063286999"/>
  </r>
  <r>
    <x v="1"/>
    <x v="0"/>
    <x v="17"/>
    <x v="301"/>
    <s v="JCP"/>
    <s v="2192"/>
    <s v="FRAIS TRANSFERT"/>
    <n v="46000"/>
    <m/>
    <n v="1063332999"/>
  </r>
  <r>
    <x v="1"/>
    <x v="0"/>
    <x v="17"/>
    <x v="301"/>
    <s v="JCP"/>
    <s v="2193"/>
    <s v="FRAIS TRANSFERT "/>
    <n v="28000"/>
    <m/>
    <n v="1063360999"/>
  </r>
  <r>
    <x v="1"/>
    <x v="0"/>
    <x v="17"/>
    <x v="103"/>
    <s v="JACH"/>
    <s v="265"/>
    <s v="JOURNAUX"/>
    <n v="67200"/>
    <m/>
    <n v="1063428199"/>
  </r>
  <r>
    <x v="1"/>
    <x v="0"/>
    <x v="17"/>
    <x v="103"/>
    <s v="JOD"/>
    <s v="342"/>
    <s v="ACH CLASSEURS"/>
    <n v="5300"/>
    <m/>
    <n v="1063433499"/>
  </r>
  <r>
    <x v="1"/>
    <x v="0"/>
    <x v="17"/>
    <x v="103"/>
    <s v="JOD"/>
    <s v="342"/>
    <s v="ACH TONER "/>
    <n v="95000"/>
    <m/>
    <n v="1063528499"/>
  </r>
  <r>
    <x v="1"/>
    <x v="0"/>
    <x v="17"/>
    <x v="103"/>
    <s v="JOD"/>
    <s v="342"/>
    <s v="RGLT TVX PEINTURE "/>
    <n v="127000"/>
    <m/>
    <n v="1063655499"/>
  </r>
  <r>
    <x v="1"/>
    <x v="0"/>
    <x v="17"/>
    <x v="103"/>
    <s v="JOD"/>
    <s v="343"/>
    <s v="ACH CHRONO..."/>
    <n v="7300"/>
    <m/>
    <n v="1063662799"/>
  </r>
  <r>
    <x v="1"/>
    <x v="0"/>
    <x v="17"/>
    <x v="103"/>
    <s v="JOD"/>
    <s v="345"/>
    <s v="ACH DEPOUSSIERANT..."/>
    <n v="9925"/>
    <m/>
    <n v="1063672724"/>
  </r>
  <r>
    <x v="1"/>
    <x v="0"/>
    <x v="17"/>
    <x v="103"/>
    <s v="JOD"/>
    <s v="345"/>
    <s v="ACH ENVELLOPPES"/>
    <n v="5000"/>
    <m/>
    <n v="1063677724"/>
  </r>
  <r>
    <x v="1"/>
    <x v="0"/>
    <x v="17"/>
    <x v="103"/>
    <s v="JCP"/>
    <s v="2200"/>
    <s v="RELIURE"/>
    <n v="6500"/>
    <m/>
    <n v="1063684224"/>
  </r>
  <r>
    <x v="1"/>
    <x v="0"/>
    <x v="17"/>
    <x v="193"/>
    <s v="JCP"/>
    <s v="2210"/>
    <s v="ENCRE + RAME DE PAPIER"/>
    <n v="115000"/>
    <m/>
    <n v="1063799224"/>
  </r>
  <r>
    <x v="1"/>
    <x v="0"/>
    <x v="17"/>
    <x v="193"/>
    <s v="JCP"/>
    <s v="2211"/>
    <s v="ENCRE + RAME DE PAPIER"/>
    <n v="131000"/>
    <m/>
    <n v="1063930224"/>
  </r>
  <r>
    <x v="1"/>
    <x v="0"/>
    <x v="17"/>
    <x v="193"/>
    <s v="JCP"/>
    <s v="2212"/>
    <s v="ENCRES"/>
    <n v="86000"/>
    <m/>
    <n v="1064016224"/>
  </r>
  <r>
    <x v="1"/>
    <x v="0"/>
    <x v="17"/>
    <x v="193"/>
    <s v="JCP"/>
    <s v="2213"/>
    <s v="AGRAPHES"/>
    <n v="3410"/>
    <m/>
    <n v="1064019634"/>
  </r>
  <r>
    <x v="1"/>
    <x v="0"/>
    <x v="17"/>
    <x v="194"/>
    <s v="JCP"/>
    <s v="2242"/>
    <s v="ENCRE"/>
    <n v="95000"/>
    <m/>
    <n v="1064114634"/>
  </r>
  <r>
    <x v="1"/>
    <x v="0"/>
    <x v="17"/>
    <x v="194"/>
    <s v="JCP"/>
    <s v="2245"/>
    <s v="FRAIS RELIURE"/>
    <n v="500"/>
    <m/>
    <n v="1064115134"/>
  </r>
  <r>
    <x v="1"/>
    <x v="0"/>
    <x v="17"/>
    <x v="233"/>
    <s v="JCP"/>
    <s v="2254"/>
    <s v="ENCRE"/>
    <n v="208000"/>
    <m/>
    <n v="1064323134"/>
  </r>
  <r>
    <x v="1"/>
    <x v="0"/>
    <x v="17"/>
    <x v="233"/>
    <s v="JCP"/>
    <s v="2260"/>
    <s v="FRAIS RELIURE"/>
    <n v="500"/>
    <m/>
    <n v="1064323634"/>
  </r>
  <r>
    <x v="1"/>
    <x v="0"/>
    <x v="17"/>
    <x v="196"/>
    <s v="JCP"/>
    <s v="2271"/>
    <s v="FRAIS TRAVAUX PEINTURE"/>
    <n v="75400"/>
    <m/>
    <n v="1064399034"/>
  </r>
  <r>
    <x v="1"/>
    <x v="0"/>
    <x v="17"/>
    <x v="196"/>
    <s v="JCP"/>
    <s v="2272"/>
    <s v="PAPIER"/>
    <n v="15000"/>
    <m/>
    <n v="1064414034"/>
  </r>
  <r>
    <x v="1"/>
    <x v="0"/>
    <x v="17"/>
    <x v="196"/>
    <s v="JCP"/>
    <s v="2275"/>
    <s v="FRAIS INSTALLATION"/>
    <n v="25000"/>
    <m/>
    <n v="1064439034"/>
  </r>
  <r>
    <x v="1"/>
    <x v="0"/>
    <x v="17"/>
    <x v="196"/>
    <s v="JCP"/>
    <s v="2276"/>
    <s v="ENCRES"/>
    <n v="51000"/>
    <m/>
    <n v="1064490034"/>
  </r>
  <r>
    <x v="1"/>
    <x v="0"/>
    <x v="17"/>
    <x v="214"/>
    <s v="JCP"/>
    <s v="2280"/>
    <s v="ENCRES"/>
    <n v="98000"/>
    <m/>
    <n v="1064588034"/>
  </r>
  <r>
    <x v="1"/>
    <x v="0"/>
    <x v="17"/>
    <x v="214"/>
    <s v="JCP"/>
    <s v="2284"/>
    <s v="RELIURE"/>
    <n v="7000"/>
    <m/>
    <n v="1064595034"/>
  </r>
  <r>
    <x v="1"/>
    <x v="0"/>
    <x v="17"/>
    <x v="106"/>
    <s v="JCP"/>
    <s v="2308"/>
    <s v="ENVELOPPE+TROMBONE"/>
    <n v="10500"/>
    <m/>
    <n v="1064605534"/>
  </r>
  <r>
    <x v="1"/>
    <x v="0"/>
    <x v="17"/>
    <x v="197"/>
    <s v="JCP"/>
    <s v="2318"/>
    <s v="MAIN D'OEUVRE"/>
    <n v="20000"/>
    <m/>
    <n v="1064625534"/>
  </r>
  <r>
    <x v="1"/>
    <x v="0"/>
    <x v="17"/>
    <x v="197"/>
    <s v="JCP"/>
    <s v="2321"/>
    <s v="ENCRES"/>
    <n v="52000"/>
    <m/>
    <n v="1064677534"/>
  </r>
  <r>
    <x v="1"/>
    <x v="0"/>
    <x v="17"/>
    <x v="197"/>
    <s v="JCP"/>
    <s v="2322"/>
    <s v="RELIURE"/>
    <n v="7000"/>
    <m/>
    <n v="1064684534"/>
  </r>
  <r>
    <x v="1"/>
    <x v="0"/>
    <x v="17"/>
    <x v="198"/>
    <s v="JCP"/>
    <s v="2329"/>
    <s v="ENCRE CANON"/>
    <n v="95000"/>
    <m/>
    <n v="1064779534"/>
  </r>
  <r>
    <x v="1"/>
    <x v="0"/>
    <x v="17"/>
    <x v="305"/>
    <s v="JCP"/>
    <s v="2352"/>
    <s v="ENCRE+ PAPIER+RUBAN"/>
    <n v="204000"/>
    <m/>
    <n v="1064983534"/>
  </r>
  <r>
    <x v="1"/>
    <x v="0"/>
    <x v="17"/>
    <x v="305"/>
    <s v="JCP"/>
    <s v="2353"/>
    <s v="RELIURE"/>
    <n v="20000"/>
    <m/>
    <n v="1065003534"/>
  </r>
  <r>
    <x v="1"/>
    <x v="0"/>
    <x v="17"/>
    <x v="200"/>
    <s v="JCP"/>
    <s v="2361"/>
    <s v="SAVON+ VAISELLE"/>
    <n v="9380"/>
    <m/>
    <n v="1065012914"/>
  </r>
  <r>
    <x v="1"/>
    <x v="0"/>
    <x v="17"/>
    <x v="111"/>
    <s v="JACH"/>
    <s v="293"/>
    <s v="FACT N° 20"/>
    <n v="66900"/>
    <m/>
    <n v="1065079814"/>
  </r>
  <r>
    <x v="1"/>
    <x v="0"/>
    <x v="17"/>
    <x v="112"/>
    <s v="JODSSG"/>
    <s v="52"/>
    <s v="ACH PILE SSG"/>
    <n v="6000"/>
    <m/>
    <n v="1065085814"/>
  </r>
  <r>
    <x v="1"/>
    <x v="0"/>
    <x v="17"/>
    <x v="112"/>
    <s v="JODSSG"/>
    <s v="52"/>
    <s v="RGLT TRADUCT° CONTRAT SSG"/>
    <n v="160000"/>
    <m/>
    <n v="1065245814"/>
  </r>
  <r>
    <x v="1"/>
    <x v="0"/>
    <x v="17"/>
    <x v="112"/>
    <s v="JODSSG"/>
    <s v="52"/>
    <s v="RGLT CABLAGE TELE SSG"/>
    <n v="20000"/>
    <m/>
    <n v="1065265814"/>
  </r>
  <r>
    <x v="1"/>
    <x v="0"/>
    <x v="17"/>
    <x v="112"/>
    <s v="JODSSG"/>
    <s v="54"/>
    <s v="ACH RAME PAPIER SSG"/>
    <n v="8000"/>
    <m/>
    <n v="1065273814"/>
  </r>
  <r>
    <x v="1"/>
    <x v="0"/>
    <x v="17"/>
    <x v="112"/>
    <s v="JODSSG"/>
    <s v="54"/>
    <s v="ACH  PAPIER SSG"/>
    <n v="2000"/>
    <m/>
    <n v="1065275814"/>
  </r>
  <r>
    <x v="1"/>
    <x v="0"/>
    <x v="17"/>
    <x v="112"/>
    <s v="JODSSG"/>
    <s v="54"/>
    <s v="RGLT REDEVANCE TELE SSG"/>
    <n v="20000"/>
    <m/>
    <n v="1065295814"/>
  </r>
  <r>
    <x v="1"/>
    <x v="0"/>
    <x v="17"/>
    <x v="112"/>
    <s v="JCP"/>
    <s v="2373"/>
    <s v="RELIURE"/>
    <n v="2000"/>
    <m/>
    <n v="1065297814"/>
  </r>
  <r>
    <x v="1"/>
    <x v="0"/>
    <x v="17"/>
    <x v="112"/>
    <s v="JCP"/>
    <s v="2379"/>
    <s v="MAIN D'OEUVRE ENTRETIEN OBJET "/>
    <n v="4000"/>
    <m/>
    <n v="1065301814"/>
  </r>
  <r>
    <x v="1"/>
    <x v="0"/>
    <x v="17"/>
    <x v="113"/>
    <s v="JCP"/>
    <s v="2384"/>
    <s v="RELIURE"/>
    <n v="500"/>
    <m/>
    <n v="1065302314"/>
  </r>
  <r>
    <x v="1"/>
    <x v="0"/>
    <x v="17"/>
    <x v="113"/>
    <s v="JCP"/>
    <s v="2385"/>
    <s v="FRAIS TRANSFERT "/>
    <n v="3900"/>
    <m/>
    <n v="1065306214"/>
  </r>
  <r>
    <x v="1"/>
    <x v="0"/>
    <x v="17"/>
    <x v="235"/>
    <s v="JCP"/>
    <s v="2400"/>
    <s v="FACT N° 526 ET 520"/>
    <n v="120000"/>
    <m/>
    <n v="1065426214"/>
  </r>
  <r>
    <x v="1"/>
    <x v="0"/>
    <x v="17"/>
    <x v="116"/>
    <s v="JCP"/>
    <s v="2425"/>
    <s v="FACT N° 1709, 1717 ET1712"/>
    <n v="299000"/>
    <m/>
    <n v="1065725214"/>
  </r>
  <r>
    <x v="1"/>
    <x v="0"/>
    <x v="17"/>
    <x v="116"/>
    <s v="JCP"/>
    <s v="2426"/>
    <s v="MAIN D'OEUVRE NETTOYAGE OBJET"/>
    <n v="8000"/>
    <m/>
    <n v="1065733214"/>
  </r>
  <r>
    <x v="1"/>
    <x v="0"/>
    <x v="17"/>
    <x v="117"/>
    <s v="JCP"/>
    <s v="2430"/>
    <s v="FACT N° 1734"/>
    <n v="48000"/>
    <m/>
    <n v="1065781214"/>
  </r>
  <r>
    <x v="1"/>
    <x v="0"/>
    <x v="17"/>
    <x v="118"/>
    <s v="JCP"/>
    <s v="2442"/>
    <s v="RELIURE"/>
    <n v="2000"/>
    <m/>
    <n v="1065783214"/>
  </r>
  <r>
    <x v="1"/>
    <x v="0"/>
    <x v="17"/>
    <x v="119"/>
    <s v="JCP"/>
    <s v="2448"/>
    <s v="PAPIER HYGIENIQUE"/>
    <n v="12500"/>
    <m/>
    <n v="1065795714"/>
  </r>
  <r>
    <x v="1"/>
    <x v="0"/>
    <x v="17"/>
    <x v="203"/>
    <s v="JCP"/>
    <s v="2453"/>
    <s v="FACT N° DT001149"/>
    <n v="95000"/>
    <m/>
    <n v="1065890714"/>
  </r>
  <r>
    <x v="1"/>
    <x v="0"/>
    <x v="17"/>
    <x v="120"/>
    <s v="JCP"/>
    <s v="2466"/>
    <s v="FACT N°001/dzp/15/11"/>
    <n v="15000"/>
    <m/>
    <n v="1065905714"/>
  </r>
  <r>
    <x v="1"/>
    <x v="0"/>
    <x v="17"/>
    <x v="124"/>
    <s v="JODSSG"/>
    <s v="104"/>
    <s v="FRAIS CABLE"/>
    <n v="20000"/>
    <m/>
    <n v="1065925714"/>
  </r>
  <r>
    <x v="1"/>
    <x v="0"/>
    <x v="17"/>
    <x v="125"/>
    <s v="JACH"/>
    <s v="322"/>
    <s v="FACT JOURNAUX DEC "/>
    <n v="72400"/>
    <m/>
    <n v="1065998114"/>
  </r>
  <r>
    <x v="1"/>
    <x v="0"/>
    <x v="17"/>
    <x v="126"/>
    <s v="JODSSG"/>
    <s v="103"/>
    <s v="FRAIS"/>
    <n v="146504"/>
    <m/>
    <n v="1066144618"/>
  </r>
  <r>
    <x v="1"/>
    <x v="0"/>
    <x v="17"/>
    <x v="126"/>
    <s v="JOD"/>
    <s v="425"/>
    <s v="ACH RAME PAPIER+CARBONE"/>
    <n v="3500"/>
    <m/>
    <n v="1066148118"/>
  </r>
  <r>
    <x v="1"/>
    <x v="0"/>
    <x v="17"/>
    <x v="126"/>
    <s v="JOD"/>
    <s v="425"/>
    <s v="ACH ENCRES PR IMPRIMANTE"/>
    <n v="70000"/>
    <m/>
    <n v="1066218118"/>
  </r>
  <r>
    <x v="1"/>
    <x v="0"/>
    <x v="17"/>
    <x v="126"/>
    <s v="JOD"/>
    <s v="425"/>
    <s v="ACH ENCRE PE PHOTOCOPIEUSE NSI"/>
    <n v="90000"/>
    <m/>
    <n v="1066308118"/>
  </r>
  <r>
    <x v="1"/>
    <x v="0"/>
    <x v="17"/>
    <x v="126"/>
    <s v="JOD"/>
    <s v="425"/>
    <s v="ACH ENVELOPPE"/>
    <n v="7000"/>
    <m/>
    <n v="1066315118"/>
  </r>
  <r>
    <x v="1"/>
    <x v="0"/>
    <x v="17"/>
    <x v="126"/>
    <s v="JOD"/>
    <s v="425"/>
    <s v="ACH CARTON PAPIER"/>
    <n v="20000"/>
    <m/>
    <n v="1066335118"/>
  </r>
  <r>
    <x v="1"/>
    <x v="0"/>
    <x v="18"/>
    <x v="14"/>
    <s v="JCP"/>
    <s v="42"/>
    <s v="RGLT PORTEUR NSI"/>
    <n v="50000"/>
    <m/>
    <n v="1066385118"/>
  </r>
  <r>
    <x v="1"/>
    <x v="0"/>
    <x v="18"/>
    <x v="217"/>
    <s v="JCP"/>
    <s v="59"/>
    <s v="RGLT FRAIS NETTOYAGE NSI"/>
    <n v="18000"/>
    <m/>
    <n v="1066403118"/>
  </r>
  <r>
    <x v="1"/>
    <x v="0"/>
    <x v="18"/>
    <x v="130"/>
    <s v="JCP"/>
    <s v="97"/>
    <s v=" DAME MENAGE"/>
    <n v="100000"/>
    <m/>
    <n v="1066503118"/>
  </r>
  <r>
    <x v="1"/>
    <x v="0"/>
    <x v="18"/>
    <x v="256"/>
    <s v="JACH"/>
    <s v="4"/>
    <s v="FACT PANTHERE N° FCT013"/>
    <n v="140000"/>
    <m/>
    <n v="1066643118"/>
  </r>
  <r>
    <x v="1"/>
    <x v="0"/>
    <x v="18"/>
    <x v="256"/>
    <s v="JACH"/>
    <s v="6"/>
    <s v="FACT G4S  N° FA034623"/>
    <n v="160000"/>
    <m/>
    <n v="1066803118"/>
  </r>
  <r>
    <x v="1"/>
    <x v="0"/>
    <x v="18"/>
    <x v="256"/>
    <s v="JACH"/>
    <s v="7"/>
    <s v="FACT G4S  N° FA034624"/>
    <n v="145000"/>
    <m/>
    <n v="1066948118"/>
  </r>
  <r>
    <x v="1"/>
    <x v="0"/>
    <x v="18"/>
    <x v="257"/>
    <s v="JACH"/>
    <s v="189"/>
    <s v="FACT N° 110103"/>
    <n v="340000"/>
    <m/>
    <n v="1067288118"/>
  </r>
  <r>
    <x v="1"/>
    <x v="0"/>
    <x v="18"/>
    <x v="208"/>
    <s v="JACH"/>
    <s v="12"/>
    <s v="PREVIS° FACT ALPHA INC 01"/>
    <n v="14500000"/>
    <m/>
    <n v="1081788118"/>
  </r>
  <r>
    <x v="1"/>
    <x v="0"/>
    <x v="18"/>
    <x v="132"/>
    <s v="JCP"/>
    <s v="205"/>
    <s v="RGLT NETTOYAGE NSI"/>
    <n v="18000"/>
    <m/>
    <n v="1081806118"/>
  </r>
  <r>
    <x v="1"/>
    <x v="0"/>
    <x v="18"/>
    <x v="22"/>
    <s v="JCP"/>
    <s v="276"/>
    <s v="RGLT PORTEUR NSI"/>
    <n v="100000"/>
    <m/>
    <n v="1081906118"/>
  </r>
  <r>
    <x v="1"/>
    <x v="0"/>
    <x v="18"/>
    <x v="26"/>
    <s v="JODSSG"/>
    <s v="9"/>
    <s v=" RGLT MENAGERE SSG"/>
    <n v="50000"/>
    <m/>
    <n v="1081956118"/>
  </r>
  <r>
    <x v="1"/>
    <x v="0"/>
    <x v="18"/>
    <x v="26"/>
    <s v="JACH"/>
    <s v="21"/>
    <s v="FACT ATM FEV"/>
    <n v="340000"/>
    <m/>
    <n v="1082296118"/>
  </r>
  <r>
    <x v="1"/>
    <x v="0"/>
    <x v="18"/>
    <x v="26"/>
    <s v="JACH"/>
    <s v="23"/>
    <s v="FACT G4S N° FA035178"/>
    <n v="145000"/>
    <m/>
    <n v="1082441118"/>
  </r>
  <r>
    <x v="1"/>
    <x v="0"/>
    <x v="18"/>
    <x v="26"/>
    <s v="JACH"/>
    <s v="30"/>
    <s v="FACT PANTHERE N° FCT0228"/>
    <n v="140000"/>
    <m/>
    <n v="1082581118"/>
  </r>
  <r>
    <x v="1"/>
    <x v="0"/>
    <x v="18"/>
    <x v="26"/>
    <s v="JACH"/>
    <s v="31"/>
    <s v="FACT G4S N°FA035177"/>
    <n v="160000"/>
    <m/>
    <n v="1082741118"/>
  </r>
  <r>
    <x v="1"/>
    <x v="0"/>
    <x v="18"/>
    <x v="26"/>
    <s v="JACH"/>
    <s v="37"/>
    <s v=" FACT ALPHA INC FEV"/>
    <n v="14500000"/>
    <m/>
    <n v="1097241118"/>
  </r>
  <r>
    <x v="1"/>
    <x v="0"/>
    <x v="18"/>
    <x v="26"/>
    <s v="JODSSG"/>
    <s v="105"/>
    <s v="PORTEUR SSG"/>
    <n v="85000"/>
    <m/>
    <n v="1097326118"/>
  </r>
  <r>
    <x v="1"/>
    <x v="0"/>
    <x v="18"/>
    <x v="27"/>
    <s v="JODSSG"/>
    <s v="10"/>
    <s v="RGLT  MENAGE SSG"/>
    <n v="5000"/>
    <m/>
    <n v="1097331118"/>
  </r>
  <r>
    <x v="1"/>
    <x v="0"/>
    <x v="18"/>
    <x v="27"/>
    <s v="JODSSG"/>
    <s v="10"/>
    <s v="RGLT COMPL DAME MENAGE SSG"/>
    <n v="10000"/>
    <m/>
    <n v="1097341118"/>
  </r>
  <r>
    <x v="1"/>
    <x v="0"/>
    <x v="18"/>
    <x v="134"/>
    <s v="JCP"/>
    <s v="372"/>
    <s v="REGLT SVCE NETTOYAGE NSI"/>
    <n v="18000"/>
    <m/>
    <n v="1097359118"/>
  </r>
  <r>
    <x v="1"/>
    <x v="0"/>
    <x v="18"/>
    <x v="250"/>
    <s v="JCP"/>
    <s v="418"/>
    <s v="REGLT PORTEUR NSI"/>
    <n v="75000"/>
    <m/>
    <n v="1097434118"/>
  </r>
  <r>
    <x v="1"/>
    <x v="0"/>
    <x v="18"/>
    <x v="30"/>
    <s v="JODSSG"/>
    <s v="11"/>
    <s v="RGLT DAME MENAGE SSG"/>
    <n v="60000"/>
    <m/>
    <n v="1097494118"/>
  </r>
  <r>
    <x v="1"/>
    <x v="0"/>
    <x v="18"/>
    <x v="224"/>
    <s v="JACH"/>
    <s v="52"/>
    <s v="FACT FA 035636 G4S MARS 11"/>
    <n v="145000"/>
    <m/>
    <n v="1097639118"/>
  </r>
  <r>
    <x v="1"/>
    <x v="0"/>
    <x v="18"/>
    <x v="224"/>
    <s v="JACH"/>
    <s v="53"/>
    <s v="FACT FA 035635 G4S MARS 11"/>
    <n v="160000"/>
    <m/>
    <n v="1097799118"/>
  </r>
  <r>
    <x v="1"/>
    <x v="0"/>
    <x v="18"/>
    <x v="35"/>
    <s v="JACH"/>
    <s v="55"/>
    <s v="FACT N° FCT0359/PANTHERE MARS 11"/>
    <n v="140000"/>
    <m/>
    <n v="1097939118"/>
  </r>
  <r>
    <x v="1"/>
    <x v="0"/>
    <x v="18"/>
    <x v="138"/>
    <s v="JACH"/>
    <s v="68"/>
    <s v="FACT ATM N° 110401/MARS 11"/>
    <n v="340000"/>
    <m/>
    <n v="1098279118"/>
  </r>
  <r>
    <x v="1"/>
    <x v="0"/>
    <x v="18"/>
    <x v="138"/>
    <s v="JACH"/>
    <s v="73"/>
    <s v="FACT SONAVI MARS"/>
    <n v="14500000"/>
    <m/>
    <n v="1112779118"/>
  </r>
  <r>
    <x v="1"/>
    <x v="0"/>
    <x v="18"/>
    <x v="38"/>
    <s v="JACH"/>
    <s v="86"/>
    <s v="FACT G4S N° FAO36132"/>
    <n v="160000"/>
    <m/>
    <n v="1112939118"/>
  </r>
  <r>
    <x v="1"/>
    <x v="0"/>
    <x v="18"/>
    <x v="38"/>
    <s v="JACH"/>
    <s v="87"/>
    <s v="FACT G4S N° FAO36133"/>
    <n v="145000"/>
    <m/>
    <n v="1113084118"/>
  </r>
  <r>
    <x v="1"/>
    <x v="0"/>
    <x v="18"/>
    <x v="251"/>
    <s v="JODSSG"/>
    <s v="14"/>
    <s v="RGLT DAME MENAGE SSG"/>
    <n v="60000"/>
    <m/>
    <n v="1113144118"/>
  </r>
  <r>
    <x v="1"/>
    <x v="0"/>
    <x v="18"/>
    <x v="41"/>
    <s v="JCP"/>
    <s v="621"/>
    <s v="REGLT SERVICE MENAGE NSI"/>
    <n v="18000"/>
    <m/>
    <n v="1113162118"/>
  </r>
  <r>
    <x v="1"/>
    <x v="0"/>
    <x v="18"/>
    <x v="242"/>
    <s v="JCP"/>
    <s v="740"/>
    <s v="REGLT PORTEUR NSI MARS 2011"/>
    <n v="75000"/>
    <m/>
    <n v="1113237118"/>
  </r>
  <r>
    <x v="1"/>
    <x v="0"/>
    <x v="18"/>
    <x v="225"/>
    <s v="JACH"/>
    <s v="90"/>
    <s v="FACT PANTHERE N° FCT0487"/>
    <n v="140000"/>
    <m/>
    <n v="1113377118"/>
  </r>
  <r>
    <x v="1"/>
    <x v="0"/>
    <x v="18"/>
    <x v="50"/>
    <s v="JACH"/>
    <s v="98"/>
    <s v="FACT ATM N° 110403"/>
    <n v="340000"/>
    <m/>
    <n v="1113717118"/>
  </r>
  <r>
    <x v="1"/>
    <x v="0"/>
    <x v="18"/>
    <x v="52"/>
    <s v="JACH"/>
    <s v="102"/>
    <s v="FACT AVRIL 2011"/>
    <n v="17000000"/>
    <m/>
    <n v="1130717118"/>
  </r>
  <r>
    <x v="1"/>
    <x v="0"/>
    <x v="18"/>
    <x v="52"/>
    <s v="JODSSG"/>
    <s v="106"/>
    <s v="PORTEUR SSG"/>
    <n v="255000"/>
    <m/>
    <n v="1130972118"/>
  </r>
  <r>
    <x v="1"/>
    <x v="0"/>
    <x v="18"/>
    <x v="318"/>
    <s v="JACH"/>
    <s v="107"/>
    <s v="FACT N° FAO36700"/>
    <n v="160000"/>
    <m/>
    <n v="1131132118"/>
  </r>
  <r>
    <x v="1"/>
    <x v="0"/>
    <x v="18"/>
    <x v="318"/>
    <s v="JACH"/>
    <s v="108"/>
    <s v="FACT N° FAO36701"/>
    <n v="145000"/>
    <m/>
    <n v="1131277118"/>
  </r>
  <r>
    <x v="1"/>
    <x v="0"/>
    <x v="18"/>
    <x v="245"/>
    <s v="JCP"/>
    <s v="1055"/>
    <s v="REGLT PORTEUR NSI"/>
    <n v="75000"/>
    <m/>
    <n v="1131352118"/>
  </r>
  <r>
    <x v="1"/>
    <x v="0"/>
    <x v="18"/>
    <x v="271"/>
    <s v="JCP"/>
    <s v="1076"/>
    <s v="SERVICE NETTOYAGE NSI"/>
    <n v="18000"/>
    <m/>
    <n v="1131370118"/>
  </r>
  <r>
    <x v="1"/>
    <x v="0"/>
    <x v="18"/>
    <x v="320"/>
    <s v="JCP"/>
    <s v="2645"/>
    <s v="FRAIS SCE NETTOYAGE NSI"/>
    <n v="85000"/>
    <m/>
    <n v="1131455118"/>
  </r>
  <r>
    <x v="1"/>
    <x v="0"/>
    <x v="18"/>
    <x v="146"/>
    <s v="JCP"/>
    <s v="1093"/>
    <s v="REGLT MENAGE BUREAU NSI"/>
    <n v="7000"/>
    <m/>
    <n v="1131462118"/>
  </r>
  <r>
    <x v="1"/>
    <x v="0"/>
    <x v="18"/>
    <x v="226"/>
    <s v="JACH"/>
    <s v="117"/>
    <s v="FACT N° FCT0613"/>
    <n v="140000"/>
    <m/>
    <n v="1131602118"/>
  </r>
  <r>
    <x v="1"/>
    <x v="0"/>
    <x v="18"/>
    <x v="61"/>
    <s v="JACH"/>
    <s v="126"/>
    <s v="FACT ATM N° 110503/MAI 2011"/>
    <n v="340000"/>
    <m/>
    <n v="1131942118"/>
  </r>
  <r>
    <x v="1"/>
    <x v="0"/>
    <x v="18"/>
    <x v="61"/>
    <s v="JACH"/>
    <s v="127"/>
    <s v="FACT SONAVI"/>
    <n v="17000000"/>
    <m/>
    <n v="1148942118"/>
  </r>
  <r>
    <x v="1"/>
    <x v="0"/>
    <x v="18"/>
    <x v="61"/>
    <s v="JCP"/>
    <s v="1004"/>
    <s v="RGLT SCE NETOYAGE NSI MAI"/>
    <n v="18000"/>
    <m/>
    <n v="1148960118"/>
  </r>
  <r>
    <x v="1"/>
    <x v="0"/>
    <x v="18"/>
    <x v="66"/>
    <s v="JCP"/>
    <s v="1144"/>
    <s v="REMUN PERS D'APPUI NSIMALEN"/>
    <n v="35500"/>
    <m/>
    <n v="1148995618"/>
  </r>
  <r>
    <x v="1"/>
    <x v="0"/>
    <x v="18"/>
    <x v="153"/>
    <s v="JCP"/>
    <s v="1160"/>
    <s v="REGLT PORTEUR NSIMALEN"/>
    <n v="75000"/>
    <m/>
    <n v="1149070618"/>
  </r>
  <r>
    <x v="1"/>
    <x v="0"/>
    <x v="18"/>
    <x v="310"/>
    <s v="JACH"/>
    <s v="133"/>
    <s v="FACT N° FCT737"/>
    <n v="140000"/>
    <m/>
    <n v="1149210618"/>
  </r>
  <r>
    <x v="1"/>
    <x v="0"/>
    <x v="18"/>
    <x v="69"/>
    <s v="JODSSG"/>
    <s v="107"/>
    <s v="PORTEUR SSG"/>
    <n v="255000"/>
    <m/>
    <n v="1149465618"/>
  </r>
  <r>
    <x v="1"/>
    <x v="0"/>
    <x v="18"/>
    <x v="69"/>
    <s v="JACH"/>
    <s v="134"/>
    <s v="FACT N° FAO37156"/>
    <n v="160000"/>
    <m/>
    <n v="1149625618"/>
  </r>
  <r>
    <x v="1"/>
    <x v="0"/>
    <x v="18"/>
    <x v="69"/>
    <s v="JACH"/>
    <s v="135"/>
    <s v="FACT N° FAO37157"/>
    <n v="145000"/>
    <m/>
    <n v="1149770618"/>
  </r>
  <r>
    <x v="1"/>
    <x v="0"/>
    <x v="18"/>
    <x v="69"/>
    <s v="JACH"/>
    <s v="146"/>
    <s v="SVT FACT SONAVI JUIN 2011"/>
    <n v="17000000"/>
    <m/>
    <n v="1166770618"/>
  </r>
  <r>
    <x v="1"/>
    <x v="0"/>
    <x v="18"/>
    <x v="69"/>
    <s v="JACH"/>
    <s v="171"/>
    <s v="FACT N° 110106"/>
    <n v="340000"/>
    <m/>
    <n v="1167110618"/>
  </r>
  <r>
    <x v="1"/>
    <x v="0"/>
    <x v="18"/>
    <x v="70"/>
    <s v="JODSSG"/>
    <s v="20"/>
    <s v="RGLT DAME MENAGE SSG"/>
    <n v="60000"/>
    <m/>
    <n v="1167170618"/>
  </r>
  <r>
    <x v="1"/>
    <x v="0"/>
    <x v="18"/>
    <x v="70"/>
    <s v="JODSSG"/>
    <s v="25"/>
    <s v="RGLT DAME MENAGE SSG"/>
    <n v="60000"/>
    <m/>
    <n v="1167230618"/>
  </r>
  <r>
    <x v="1"/>
    <x v="0"/>
    <x v="18"/>
    <x v="70"/>
    <s v="JACH"/>
    <s v="160"/>
    <s v="FACT N° FA037656"/>
    <n v="145000"/>
    <m/>
    <n v="1167375618"/>
  </r>
  <r>
    <x v="1"/>
    <x v="0"/>
    <x v="18"/>
    <x v="70"/>
    <s v="JACH"/>
    <s v="161"/>
    <s v=" FACT N° FA037655"/>
    <n v="160000"/>
    <m/>
    <n v="1167535618"/>
  </r>
  <r>
    <x v="1"/>
    <x v="0"/>
    <x v="18"/>
    <x v="161"/>
    <s v="JCP"/>
    <s v="1387"/>
    <s v="RGLT  SERV NETOYAGE NSI"/>
    <n v="34975"/>
    <m/>
    <n v="1167570593"/>
  </r>
  <r>
    <x v="1"/>
    <x v="0"/>
    <x v="18"/>
    <x v="72"/>
    <s v="JCP"/>
    <s v="1316"/>
    <s v="SCE PORTEUR NSI"/>
    <n v="75000"/>
    <m/>
    <n v="1167645593"/>
  </r>
  <r>
    <x v="1"/>
    <x v="0"/>
    <x v="18"/>
    <x v="252"/>
    <s v="JODSSG"/>
    <s v="31"/>
    <s v="RGLT DAME MENAGE SSG"/>
    <n v="60000"/>
    <m/>
    <n v="1167705593"/>
  </r>
  <r>
    <x v="1"/>
    <x v="0"/>
    <x v="18"/>
    <x v="76"/>
    <s v="JACH"/>
    <s v="170"/>
    <s v=" FACT N° FCT865"/>
    <n v="140000"/>
    <m/>
    <n v="1167845593"/>
  </r>
  <r>
    <x v="1"/>
    <x v="0"/>
    <x v="18"/>
    <x v="210"/>
    <s v="JACH"/>
    <s v="174"/>
    <s v=" FACT N° 110701"/>
    <n v="340000"/>
    <m/>
    <n v="1168185593"/>
  </r>
  <r>
    <x v="1"/>
    <x v="0"/>
    <x v="18"/>
    <x v="78"/>
    <s v="JACH"/>
    <s v="186"/>
    <s v="FACT JUILLET  N° 58/11 "/>
    <n v="17000000"/>
    <m/>
    <n v="1185185593"/>
  </r>
  <r>
    <x v="1"/>
    <x v="0"/>
    <x v="18"/>
    <x v="79"/>
    <s v="JACH"/>
    <s v="200"/>
    <s v="FACT N° FA038239"/>
    <n v="160000"/>
    <m/>
    <n v="1185345593"/>
  </r>
  <r>
    <x v="1"/>
    <x v="0"/>
    <x v="18"/>
    <x v="315"/>
    <s v="JACH"/>
    <s v="201"/>
    <s v="FACT N° FA038240"/>
    <n v="145000"/>
    <m/>
    <n v="1185490593"/>
  </r>
  <r>
    <x v="1"/>
    <x v="0"/>
    <x v="18"/>
    <x v="166"/>
    <s v="JCP"/>
    <s v="1592"/>
    <s v="SERVICE DE NETTOYAGE NSI"/>
    <n v="35000"/>
    <m/>
    <n v="1185525593"/>
  </r>
  <r>
    <x v="1"/>
    <x v="0"/>
    <x v="18"/>
    <x v="168"/>
    <s v="JCP"/>
    <s v="1626"/>
    <s v="PORTEUR NSI"/>
    <n v="75000"/>
    <m/>
    <n v="1185600593"/>
  </r>
  <r>
    <x v="1"/>
    <x v="0"/>
    <x v="18"/>
    <x v="292"/>
    <s v="JACH"/>
    <s v="203"/>
    <s v="FACT N° FCT 1000"/>
    <n v="140000"/>
    <m/>
    <n v="1185740593"/>
  </r>
  <r>
    <x v="1"/>
    <x v="0"/>
    <x v="18"/>
    <x v="82"/>
    <s v="JACH"/>
    <s v="206"/>
    <s v=" FACT N° 110801"/>
    <n v="340000"/>
    <m/>
    <n v="1186080593"/>
  </r>
  <r>
    <x v="1"/>
    <x v="0"/>
    <x v="18"/>
    <x v="84"/>
    <s v="JODSSG"/>
    <s v="108"/>
    <s v="PORTEUR SSG"/>
    <n v="340000"/>
    <m/>
    <n v="1186420593"/>
  </r>
  <r>
    <x v="1"/>
    <x v="0"/>
    <x v="18"/>
    <x v="84"/>
    <s v="JACH"/>
    <s v="214"/>
    <s v="FACT  N° 59/11"/>
    <n v="17000000"/>
    <m/>
    <n v="1203420593"/>
  </r>
  <r>
    <x v="1"/>
    <x v="0"/>
    <x v="18"/>
    <x v="174"/>
    <s v="JODSSG"/>
    <s v="36"/>
    <s v="RGLT DAME MENAGE SSG"/>
    <n v="60000"/>
    <m/>
    <n v="1203480593"/>
  </r>
  <r>
    <x v="1"/>
    <x v="0"/>
    <x v="18"/>
    <x v="174"/>
    <s v="JACH"/>
    <s v="222"/>
    <s v="FACT N° FA038720"/>
    <n v="160000"/>
    <m/>
    <n v="1203640593"/>
  </r>
  <r>
    <x v="1"/>
    <x v="0"/>
    <x v="18"/>
    <x v="174"/>
    <s v="JACH"/>
    <s v="223"/>
    <s v="FACT N° FA038721"/>
    <n v="145000"/>
    <m/>
    <n v="1203785593"/>
  </r>
  <r>
    <x v="1"/>
    <x v="0"/>
    <x v="18"/>
    <x v="85"/>
    <s v="JCP"/>
    <s v="1780"/>
    <s v="SERVICE DE NETTOYAGE"/>
    <n v="35000"/>
    <m/>
    <n v="1203820593"/>
  </r>
  <r>
    <x v="1"/>
    <x v="0"/>
    <x v="18"/>
    <x v="87"/>
    <s v="JCP"/>
    <s v="1836"/>
    <s v="FRAIS PORTEUR NSI"/>
    <n v="75000"/>
    <m/>
    <n v="1203895593"/>
  </r>
  <r>
    <x v="1"/>
    <x v="0"/>
    <x v="18"/>
    <x v="321"/>
    <s v="JACH"/>
    <s v="234"/>
    <s v="FACT N° FCT1125"/>
    <n v="140000"/>
    <m/>
    <n v="1204035593"/>
  </r>
  <r>
    <x v="1"/>
    <x v="0"/>
    <x v="18"/>
    <x v="232"/>
    <s v="JACH"/>
    <s v="239"/>
    <s v="FACT N° 110906"/>
    <n v="340000"/>
    <m/>
    <n v="1204375593"/>
  </r>
  <r>
    <x v="1"/>
    <x v="0"/>
    <x v="18"/>
    <x v="93"/>
    <s v="JACH"/>
    <s v="242"/>
    <s v="FACT SEPT N° 60/11"/>
    <n v="17000000"/>
    <m/>
    <n v="1221375593"/>
  </r>
  <r>
    <x v="1"/>
    <x v="0"/>
    <x v="18"/>
    <x v="93"/>
    <s v="JOD"/>
    <s v="312"/>
    <s v="RGLT  DEPOUSIEREMENT BUREAU"/>
    <n v="1000"/>
    <m/>
    <n v="1221376593"/>
  </r>
  <r>
    <x v="1"/>
    <x v="0"/>
    <x v="18"/>
    <x v="94"/>
    <s v="JODSSG"/>
    <s v="40"/>
    <s v="RGLT NETTOYAGE BUREAU SSG"/>
    <n v="4000"/>
    <m/>
    <n v="1221380593"/>
  </r>
  <r>
    <x v="1"/>
    <x v="0"/>
    <x v="18"/>
    <x v="94"/>
    <s v="JODSSG"/>
    <s v="42"/>
    <s v="RGLT NETTOYAGE BUREAU SSG"/>
    <n v="8000"/>
    <m/>
    <n v="1221388593"/>
  </r>
  <r>
    <x v="1"/>
    <x v="0"/>
    <x v="18"/>
    <x v="94"/>
    <s v="JODSSG"/>
    <s v="43"/>
    <s v="RGLT NETTOYAGE BUREAU SSG"/>
    <n v="4000"/>
    <m/>
    <n v="1221392593"/>
  </r>
  <r>
    <x v="1"/>
    <x v="0"/>
    <x v="18"/>
    <x v="94"/>
    <s v="JODSSG"/>
    <s v="43"/>
    <s v="RGLT DAME MENAGE SSG"/>
    <n v="60000"/>
    <m/>
    <n v="1221452593"/>
  </r>
  <r>
    <x v="1"/>
    <x v="0"/>
    <x v="18"/>
    <x v="94"/>
    <s v="JODSSG"/>
    <s v="48"/>
    <s v="RGLT DAME MENAGE SSG"/>
    <n v="60000"/>
    <m/>
    <n v="1221512593"/>
  </r>
  <r>
    <x v="1"/>
    <x v="0"/>
    <x v="18"/>
    <x v="94"/>
    <s v="JACH"/>
    <s v="248"/>
    <s v="FACT N°FA039254"/>
    <n v="145000"/>
    <m/>
    <n v="1221657593"/>
  </r>
  <r>
    <x v="1"/>
    <x v="0"/>
    <x v="18"/>
    <x v="94"/>
    <s v="JACH"/>
    <s v="249"/>
    <s v="FACT N° FA039253"/>
    <n v="160000"/>
    <m/>
    <n v="1221817593"/>
  </r>
  <r>
    <x v="1"/>
    <x v="0"/>
    <x v="18"/>
    <x v="96"/>
    <s v="JCP"/>
    <s v="2071"/>
    <s v="SERVICE DE NETTOYAGE NSI"/>
    <n v="35000"/>
    <m/>
    <n v="1221852593"/>
  </r>
  <r>
    <x v="1"/>
    <x v="0"/>
    <x v="18"/>
    <x v="187"/>
    <s v="JCP"/>
    <s v="2076"/>
    <s v="FRAIS PORTEUR NSI"/>
    <n v="75000"/>
    <m/>
    <n v="1221927593"/>
  </r>
  <r>
    <x v="1"/>
    <x v="0"/>
    <x v="18"/>
    <x v="299"/>
    <s v="JACH"/>
    <s v="256"/>
    <s v="FACT N° FCT1251"/>
    <n v="140000"/>
    <m/>
    <n v="1222067593"/>
  </r>
  <r>
    <x v="1"/>
    <x v="0"/>
    <x v="18"/>
    <x v="102"/>
    <s v="JODSSG"/>
    <s v="109"/>
    <s v="PORTEUR SSG"/>
    <n v="85000"/>
    <m/>
    <n v="1222152593"/>
  </r>
  <r>
    <x v="1"/>
    <x v="0"/>
    <x v="18"/>
    <x v="103"/>
    <s v="JACH"/>
    <s v="263"/>
    <s v="FACT N° 61/11"/>
    <n v="17000000"/>
    <m/>
    <n v="1239152593"/>
  </r>
  <r>
    <x v="1"/>
    <x v="0"/>
    <x v="18"/>
    <x v="103"/>
    <s v="JACH"/>
    <s v="273"/>
    <s v="FACT  N° 111001"/>
    <n v="340000"/>
    <m/>
    <n v="1239492593"/>
  </r>
  <r>
    <x v="1"/>
    <x v="0"/>
    <x v="18"/>
    <x v="193"/>
    <s v="JACH"/>
    <s v="275"/>
    <s v="FACT N° FA039897"/>
    <n v="160000"/>
    <m/>
    <n v="1239652593"/>
  </r>
  <r>
    <x v="1"/>
    <x v="0"/>
    <x v="18"/>
    <x v="193"/>
    <s v="JACH"/>
    <s v="276"/>
    <s v="FACT N°FA039898"/>
    <n v="145000"/>
    <m/>
    <n v="1239797593"/>
  </r>
  <r>
    <x v="1"/>
    <x v="0"/>
    <x v="18"/>
    <x v="194"/>
    <s v="JCP"/>
    <s v="2244"/>
    <s v="SERVICE DE NETTOYAGE NSI"/>
    <n v="35000"/>
    <m/>
    <n v="1239832593"/>
  </r>
  <r>
    <x v="1"/>
    <x v="0"/>
    <x v="18"/>
    <x v="195"/>
    <s v="JCP"/>
    <s v="2263"/>
    <s v="FRAIS PORTEUR NSI"/>
    <n v="75000"/>
    <m/>
    <n v="1239907593"/>
  </r>
  <r>
    <x v="1"/>
    <x v="0"/>
    <x v="18"/>
    <x v="214"/>
    <s v="JCP"/>
    <s v="2286"/>
    <s v="RGLT MONGE"/>
    <n v="90605"/>
    <m/>
    <n v="1239998198"/>
  </r>
  <r>
    <x v="1"/>
    <x v="0"/>
    <x v="18"/>
    <x v="214"/>
    <s v="JCP"/>
    <s v="2287"/>
    <s v="RGLT BILONGA"/>
    <n v="90605"/>
    <m/>
    <n v="1240088803"/>
  </r>
  <r>
    <x v="1"/>
    <x v="0"/>
    <x v="18"/>
    <x v="108"/>
    <s v="JACH"/>
    <s v="287"/>
    <s v="FACT N° 111108"/>
    <n v="340000"/>
    <m/>
    <n v="1240428803"/>
  </r>
  <r>
    <x v="1"/>
    <x v="0"/>
    <x v="18"/>
    <x v="305"/>
    <s v="JACH"/>
    <s v="288"/>
    <s v="FACT N° FCT1378"/>
    <n v="140000"/>
    <m/>
    <n v="1240568803"/>
  </r>
  <r>
    <x v="1"/>
    <x v="0"/>
    <x v="18"/>
    <x v="111"/>
    <s v="JACH"/>
    <s v="297"/>
    <s v="FACT PRESTATION NOV"/>
    <n v="17000000"/>
    <m/>
    <n v="1257568803"/>
  </r>
  <r>
    <x v="1"/>
    <x v="0"/>
    <x v="18"/>
    <x v="112"/>
    <s v="JODSSG"/>
    <s v="56"/>
    <s v="RGLT DAME MENAGE SSG"/>
    <n v="60000"/>
    <m/>
    <n v="1257628803"/>
  </r>
  <r>
    <x v="1"/>
    <x v="0"/>
    <x v="18"/>
    <x v="112"/>
    <s v="JACH"/>
    <s v="298"/>
    <s v="FACT N° FA040486"/>
    <n v="145000"/>
    <m/>
    <n v="1257773803"/>
  </r>
  <r>
    <x v="1"/>
    <x v="0"/>
    <x v="18"/>
    <x v="112"/>
    <s v="JACH"/>
    <s v="299"/>
    <s v=" FACT N° FA040485"/>
    <n v="160000"/>
    <m/>
    <n v="1257933803"/>
  </r>
  <r>
    <x v="1"/>
    <x v="0"/>
    <x v="18"/>
    <x v="115"/>
    <s v="JODSSG"/>
    <s v="57"/>
    <s v="RGLT DAME MENAGE SSG"/>
    <n v="60000"/>
    <m/>
    <n v="1257993803"/>
  </r>
  <r>
    <x v="1"/>
    <x v="0"/>
    <x v="18"/>
    <x v="116"/>
    <s v="JCP"/>
    <s v="2417"/>
    <s v="PORTEUR NSI"/>
    <n v="75000"/>
    <m/>
    <n v="1258068803"/>
  </r>
  <r>
    <x v="1"/>
    <x v="0"/>
    <x v="18"/>
    <x v="116"/>
    <s v="JCP"/>
    <s v="2418"/>
    <s v="SCE NETTOYAGE NSI"/>
    <n v="31000"/>
    <m/>
    <n v="1258099803"/>
  </r>
  <r>
    <x v="1"/>
    <x v="0"/>
    <x v="18"/>
    <x v="308"/>
    <s v="JCP"/>
    <s v="2464"/>
    <s v="SALAIRE BILOUNGA NOV"/>
    <n v="90605"/>
    <m/>
    <n v="1258190408"/>
  </r>
  <r>
    <x v="1"/>
    <x v="0"/>
    <x v="18"/>
    <x v="120"/>
    <s v="JCP"/>
    <s v="2465"/>
    <s v="SALAIRE MONGE"/>
    <n v="90605"/>
    <m/>
    <n v="1258281013"/>
  </r>
  <r>
    <x v="1"/>
    <x v="0"/>
    <x v="18"/>
    <x v="309"/>
    <s v="JACH"/>
    <s v="307"/>
    <s v="FACT N° FCT1507"/>
    <n v="140000"/>
    <m/>
    <n v="1258421013"/>
  </r>
  <r>
    <x v="1"/>
    <x v="0"/>
    <x v="18"/>
    <x v="206"/>
    <s v="JCP"/>
    <s v="2551"/>
    <s v="SCE NETTOYAGE NSI"/>
    <n v="18000"/>
    <m/>
    <n v="1258439013"/>
  </r>
  <r>
    <x v="1"/>
    <x v="0"/>
    <x v="18"/>
    <x v="125"/>
    <s v="JCP"/>
    <s v="2556"/>
    <s v="SALAIRE BILONGA DEC"/>
    <n v="90605"/>
    <m/>
    <n v="1258529618"/>
  </r>
  <r>
    <x v="1"/>
    <x v="0"/>
    <x v="18"/>
    <x v="125"/>
    <s v="JCP"/>
    <s v="2557"/>
    <s v="PORTEUR NSI"/>
    <n v="75000"/>
    <m/>
    <n v="1258604618"/>
  </r>
  <r>
    <x v="1"/>
    <x v="0"/>
    <x v="18"/>
    <x v="126"/>
    <s v="JACH"/>
    <s v="315"/>
    <s v="FACT N°"/>
    <n v="340000"/>
    <m/>
    <n v="1258944618"/>
  </r>
  <r>
    <x v="1"/>
    <x v="0"/>
    <x v="18"/>
    <x v="126"/>
    <s v="JACH"/>
    <s v="318"/>
    <s v="PRESTATION DEC"/>
    <n v="17000000"/>
    <m/>
    <n v="1275944618"/>
  </r>
  <r>
    <x v="1"/>
    <x v="0"/>
    <x v="20"/>
    <x v="208"/>
    <s v="JOD"/>
    <s v="453"/>
    <s v="BAIL DLA AIRPORT OFFICE"/>
    <m/>
    <n v="296111"/>
    <n v="1275648507"/>
  </r>
  <r>
    <x v="1"/>
    <x v="0"/>
    <x v="20"/>
    <x v="51"/>
    <s v="JCP"/>
    <s v="837"/>
    <s v="REGLT HON NOTAIRE CABINET FORCHALK"/>
    <n v="200000"/>
    <m/>
    <n v="1275848507"/>
  </r>
  <r>
    <x v="1"/>
    <x v="0"/>
    <x v="20"/>
    <x v="70"/>
    <s v="JODSSG"/>
    <s v="19"/>
    <s v="RGLT AVOCAT SSG"/>
    <n v="200000"/>
    <m/>
    <n v="1276048507"/>
  </r>
  <r>
    <x v="1"/>
    <x v="0"/>
    <x v="20"/>
    <x v="70"/>
    <s v="JCP"/>
    <s v="1368"/>
    <s v="HONORAIRES ARISTOTE"/>
    <n v="120000"/>
    <m/>
    <n v="1276168507"/>
  </r>
  <r>
    <x v="1"/>
    <x v="0"/>
    <x v="20"/>
    <x v="174"/>
    <s v="JODSSG"/>
    <s v="36"/>
    <s v="RGLT HONORAIRES AVOCAT SSG"/>
    <n v="50000"/>
    <m/>
    <n v="1276218507"/>
  </r>
  <r>
    <x v="1"/>
    <x v="0"/>
    <x v="20"/>
    <x v="92"/>
    <s v="JCP"/>
    <s v="1923"/>
    <s v="D.E BAIL LX NSI"/>
    <n v="135000"/>
    <m/>
    <n v="1276353507"/>
  </r>
  <r>
    <x v="1"/>
    <x v="0"/>
    <x v="20"/>
    <x v="94"/>
    <s v="JODSSG"/>
    <s v="43"/>
    <s v="RGLT AVOCAT SSG"/>
    <n v="100000"/>
    <m/>
    <n v="1276453507"/>
  </r>
  <r>
    <x v="1"/>
    <x v="0"/>
    <x v="20"/>
    <x v="94"/>
    <s v="JODSSG"/>
    <s v="44"/>
    <s v="RGLT AVOCAT SSG"/>
    <n v="100000"/>
    <m/>
    <n v="1276553507"/>
  </r>
  <r>
    <x v="1"/>
    <x v="0"/>
    <x v="20"/>
    <x v="94"/>
    <s v="JODSSG"/>
    <s v="47"/>
    <s v="RGLT HONORAIRES AVOCAT SSG"/>
    <n v="50000"/>
    <m/>
    <n v="1276603507"/>
  </r>
  <r>
    <x v="1"/>
    <x v="0"/>
    <x v="20"/>
    <x v="195"/>
    <s v="JBS"/>
    <s v="373"/>
    <s v="D.E /LOYER DIWOUTA"/>
    <n v="300000"/>
    <m/>
    <n v="1276903507"/>
  </r>
  <r>
    <x v="1"/>
    <x v="0"/>
    <x v="20"/>
    <x v="126"/>
    <s v="JOD"/>
    <s v="432"/>
    <s v="D.E BAIL ATM"/>
    <n v="60000"/>
    <m/>
    <n v="1276963507"/>
  </r>
  <r>
    <x v="1"/>
    <x v="0"/>
    <x v="20"/>
    <x v="126"/>
    <s v="JOD"/>
    <s v="433"/>
    <s v="D.E BAIL DIWOUTA"/>
    <n v="600000"/>
    <m/>
    <n v="1277563507"/>
  </r>
  <r>
    <x v="1"/>
    <x v="0"/>
    <x v="21"/>
    <x v="122"/>
    <s v="JACH"/>
    <s v="320"/>
    <s v="HONORAIRES COMM. AUX CPTES EXO 11"/>
    <n v="2500000"/>
    <m/>
    <n v="1280063507"/>
  </r>
  <r>
    <x v="1"/>
    <x v="0"/>
    <x v="21"/>
    <x v="122"/>
    <s v="JACH"/>
    <s v="321"/>
    <s v="CERTIFICATION DSF  EXO 2011"/>
    <n v="2000000"/>
    <m/>
    <n v="1282063507"/>
  </r>
  <r>
    <x v="1"/>
    <x v="0"/>
    <x v="22"/>
    <x v="253"/>
    <s v="JOD"/>
    <s v="451"/>
    <s v="ASSURANCE AUTOMOBILE"/>
    <n v="195163"/>
    <m/>
    <n v="1282258670"/>
  </r>
  <r>
    <x v="1"/>
    <x v="0"/>
    <x v="22"/>
    <x v="138"/>
    <s v="JACH"/>
    <s v="70"/>
    <s v="FACT RESPONSABILITE CIVIL"/>
    <n v="265000"/>
    <m/>
    <n v="1282523670"/>
  </r>
  <r>
    <x v="1"/>
    <x v="0"/>
    <x v="22"/>
    <x v="138"/>
    <s v="JOD"/>
    <s v="112"/>
    <s v="ASSURANCE RESP CIVILE GRAS SAVOYE"/>
    <n v="-198750"/>
    <m/>
    <n v="1282324920"/>
  </r>
  <r>
    <x v="1"/>
    <x v="0"/>
    <x v="22"/>
    <x v="52"/>
    <s v="JOD"/>
    <s v="159"/>
    <s v="ANNULAT° ECRITUREASSURANCE RESP CIV"/>
    <n v="198750"/>
    <m/>
    <n v="1282523670"/>
  </r>
  <r>
    <x v="1"/>
    <x v="0"/>
    <x v="22"/>
    <x v="190"/>
    <s v="JACH"/>
    <s v="259"/>
    <s v="POLICE N° 04/111111"/>
    <n v="32867"/>
    <m/>
    <n v="1282556537"/>
  </r>
  <r>
    <x v="1"/>
    <x v="0"/>
    <x v="24"/>
    <x v="69"/>
    <s v="JOD"/>
    <s v="219"/>
    <s v="RAPPORT CONTROL CNPS REGUL 2009"/>
    <n v="1766998"/>
    <m/>
    <n v="1284323535"/>
  </r>
  <r>
    <x v="1"/>
    <x v="0"/>
    <x v="24"/>
    <x v="69"/>
    <s v="JOD"/>
    <s v="220"/>
    <s v="RAPPORT CONTROL CNPS REGUL 2010"/>
    <n v="2264771"/>
    <m/>
    <n v="1286588306"/>
  </r>
  <r>
    <x v="1"/>
    <x v="0"/>
    <x v="32"/>
    <x v="208"/>
    <s v="JOD"/>
    <s v="21"/>
    <s v="CF &amp; FNE PAT 01"/>
    <n v="475051"/>
    <m/>
    <n v="1287063357"/>
  </r>
  <r>
    <x v="1"/>
    <x v="0"/>
    <x v="32"/>
    <x v="208"/>
    <s v="JCP"/>
    <s v="166"/>
    <s v="RGLT VIGNETTES AUTO"/>
    <n v="75000"/>
    <m/>
    <n v="1287138357"/>
  </r>
  <r>
    <x v="1"/>
    <x v="0"/>
    <x v="32"/>
    <x v="20"/>
    <s v="JCP"/>
    <s v="176"/>
    <s v="ACH TIMBRE AEROPORT"/>
    <n v="10000"/>
    <m/>
    <n v="1287148357"/>
  </r>
  <r>
    <x v="1"/>
    <x v="0"/>
    <x v="32"/>
    <x v="265"/>
    <s v="JCP"/>
    <s v="263"/>
    <s v="ACH TIMBRES FISCAUX"/>
    <n v="2000"/>
    <m/>
    <n v="1287150357"/>
  </r>
  <r>
    <x v="1"/>
    <x v="0"/>
    <x v="32"/>
    <x v="221"/>
    <s v="JCP"/>
    <s v="295"/>
    <s v="ACH TIMBRE"/>
    <n v="1000"/>
    <m/>
    <n v="1287151357"/>
  </r>
  <r>
    <x v="1"/>
    <x v="0"/>
    <x v="32"/>
    <x v="24"/>
    <s v="JCP"/>
    <s v="314"/>
    <s v="ACH TIMBRES FISCAUX"/>
    <n v="2000"/>
    <m/>
    <n v="1287153357"/>
  </r>
  <r>
    <x v="1"/>
    <x v="0"/>
    <x v="32"/>
    <x v="26"/>
    <s v="JOD"/>
    <s v="57"/>
    <s v="CHARGES PAT SALARIALES"/>
    <n v="473345"/>
    <m/>
    <n v="1287626702"/>
  </r>
  <r>
    <x v="1"/>
    <x v="0"/>
    <x v="32"/>
    <x v="26"/>
    <s v="JBS"/>
    <s v="62"/>
    <s v="D'APRES ETAT RAP AU 28/02"/>
    <n v="2562567"/>
    <m/>
    <n v="1290189269"/>
  </r>
  <r>
    <x v="1"/>
    <x v="0"/>
    <x v="32"/>
    <x v="27"/>
    <s v="JOD"/>
    <s v="85"/>
    <s v="COMPL CHARGES PAT SALARIALES02"/>
    <n v="47789"/>
    <m/>
    <n v="1290237058"/>
  </r>
  <r>
    <x v="1"/>
    <x v="0"/>
    <x v="32"/>
    <x v="138"/>
    <s v="JOD"/>
    <s v="89"/>
    <s v="CHARGES PAT SAL 03"/>
    <n v="483197"/>
    <m/>
    <n v="1290720255"/>
  </r>
  <r>
    <x v="1"/>
    <x v="0"/>
    <x v="32"/>
    <x v="52"/>
    <s v="JOD"/>
    <s v="163"/>
    <s v="PERS CHARGES PAT SALARIAES 04"/>
    <n v="519307"/>
    <m/>
    <n v="1291239562"/>
  </r>
  <r>
    <x v="1"/>
    <x v="0"/>
    <x v="32"/>
    <x v="57"/>
    <s v="JCP"/>
    <s v="924"/>
    <s v="ACHAT BILLET D'AVION"/>
    <n v="1000"/>
    <m/>
    <n v="1291240562"/>
  </r>
  <r>
    <x v="1"/>
    <x v="0"/>
    <x v="32"/>
    <x v="61"/>
    <s v="JOD"/>
    <s v="172"/>
    <s v="CF+FNE PAT 05"/>
    <n v="512048"/>
    <m/>
    <n v="1291752610"/>
  </r>
  <r>
    <x v="1"/>
    <x v="0"/>
    <x v="32"/>
    <x v="62"/>
    <s v="JCP"/>
    <s v="1106"/>
    <s v="TIMBRE FISCAL +TAXI"/>
    <n v="1000"/>
    <m/>
    <n v="1291753610"/>
  </r>
  <r>
    <x v="1"/>
    <x v="0"/>
    <x v="32"/>
    <x v="69"/>
    <s v="JOD"/>
    <s v="212"/>
    <s v="CF &amp; FNE PAT 06"/>
    <n v="510618"/>
    <m/>
    <n v="1292264228"/>
  </r>
  <r>
    <x v="1"/>
    <x v="0"/>
    <x v="32"/>
    <x v="70"/>
    <s v="JOD"/>
    <s v="241"/>
    <s v="COMPL CHARGES PAT SALARIALES 06"/>
    <n v="1419"/>
    <m/>
    <n v="1292265647"/>
  </r>
  <r>
    <x v="1"/>
    <x v="0"/>
    <x v="32"/>
    <x v="159"/>
    <s v="JOD"/>
    <s v="238"/>
    <s v="ACH TIMBRE FISCAL"/>
    <n v="1000"/>
    <m/>
    <n v="1292266647"/>
  </r>
  <r>
    <x v="1"/>
    <x v="0"/>
    <x v="32"/>
    <x v="284"/>
    <s v="JCP"/>
    <s v="1435"/>
    <s v="ACHAT TIMBRES FISCAUX"/>
    <n v="2000"/>
    <m/>
    <n v="1292268647"/>
  </r>
  <r>
    <x v="1"/>
    <x v="0"/>
    <x v="32"/>
    <x v="210"/>
    <s v="JCP"/>
    <s v="1517"/>
    <s v="TIMBRE"/>
    <n v="2000"/>
    <m/>
    <n v="1292270647"/>
  </r>
  <r>
    <x v="1"/>
    <x v="0"/>
    <x v="32"/>
    <x v="78"/>
    <s v="JOD"/>
    <s v="254"/>
    <s v="ACH TIMBRE"/>
    <n v="10000"/>
    <m/>
    <n v="1292280647"/>
  </r>
  <r>
    <x v="1"/>
    <x v="0"/>
    <x v="32"/>
    <x v="78"/>
    <s v="JOD"/>
    <s v="260"/>
    <s v="CHARGES PAT /SAL 07"/>
    <n v="443289"/>
    <m/>
    <n v="1292723936"/>
  </r>
  <r>
    <x v="1"/>
    <x v="0"/>
    <x v="32"/>
    <x v="78"/>
    <s v="JOD"/>
    <s v="429"/>
    <s v="PERS CHARGES PAT BONUS 07"/>
    <n v="60824"/>
    <m/>
    <n v="1292784760"/>
  </r>
  <r>
    <x v="1"/>
    <x v="0"/>
    <x v="32"/>
    <x v="231"/>
    <s v="JCP"/>
    <s v="1552"/>
    <s v="TIMBRE"/>
    <n v="1000"/>
    <m/>
    <n v="1292785760"/>
  </r>
  <r>
    <x v="1"/>
    <x v="0"/>
    <x v="32"/>
    <x v="292"/>
    <s v="JCP"/>
    <s v="1718"/>
    <s v="TIMBRES FISCAUX"/>
    <n v="3000"/>
    <m/>
    <n v="1292788760"/>
  </r>
  <r>
    <x v="1"/>
    <x v="0"/>
    <x v="32"/>
    <x v="84"/>
    <s v="JOD"/>
    <s v="274"/>
    <s v="PERS CHARGES PAT SALARIALES  08"/>
    <n v="506230"/>
    <m/>
    <n v="1293294990"/>
  </r>
  <r>
    <x v="1"/>
    <x v="0"/>
    <x v="32"/>
    <x v="84"/>
    <s v="JOD"/>
    <s v="276"/>
    <s v="ACH TIMBRE"/>
    <n v="10000"/>
    <m/>
    <n v="1293304990"/>
  </r>
  <r>
    <x v="1"/>
    <x v="0"/>
    <x v="32"/>
    <x v="93"/>
    <s v="JOD"/>
    <s v="304"/>
    <s v="CHARGES PAT SALARIALES 09"/>
    <n v="525397"/>
    <m/>
    <n v="1293830387"/>
  </r>
  <r>
    <x v="1"/>
    <x v="0"/>
    <x v="32"/>
    <x v="102"/>
    <s v="JCP"/>
    <s v="2189"/>
    <s v="IMMATRICULATION + CARTES GRISE"/>
    <n v="245500"/>
    <m/>
    <n v="1294075887"/>
  </r>
  <r>
    <x v="1"/>
    <x v="0"/>
    <x v="32"/>
    <x v="103"/>
    <s v="JOD"/>
    <s v="366"/>
    <s v="CHARGES PAT SALARIALES 10"/>
    <n v="524012"/>
    <m/>
    <n v="1294599899"/>
  </r>
  <r>
    <x v="1"/>
    <x v="0"/>
    <x v="32"/>
    <x v="234"/>
    <s v="JCP"/>
    <s v="2300"/>
    <s v="VISITE TECHNIQUE"/>
    <n v="9540"/>
    <m/>
    <n v="1294609439"/>
  </r>
  <r>
    <x v="1"/>
    <x v="0"/>
    <x v="32"/>
    <x v="111"/>
    <s v="JOD"/>
    <s v="384"/>
    <s v="CHARGES PAT SALARIALES 11"/>
    <n v="529016"/>
    <m/>
    <n v="1295138455"/>
  </r>
  <r>
    <x v="1"/>
    <x v="0"/>
    <x v="32"/>
    <x v="126"/>
    <s v="JOD"/>
    <s v="414"/>
    <s v="CF &amp; FNE PAT 12"/>
    <n v="528633"/>
    <m/>
    <n v="1295667088"/>
  </r>
  <r>
    <x v="1"/>
    <x v="0"/>
    <x v="45"/>
    <x v="208"/>
    <s v="JCP"/>
    <s v="165"/>
    <s v="RGLT AMR FDECLARAT° MOIS NOV"/>
    <n v="399360"/>
    <m/>
    <n v="1296066448"/>
  </r>
  <r>
    <x v="1"/>
    <x v="0"/>
    <x v="45"/>
    <x v="26"/>
    <s v="JBS"/>
    <s v="62"/>
    <s v="D'APRES ETAT RAP AU 28/02"/>
    <n v="266441"/>
    <m/>
    <n v="1296332889"/>
  </r>
  <r>
    <x v="1"/>
    <x v="0"/>
    <x v="45"/>
    <x v="26"/>
    <s v="JBS"/>
    <s v="62"/>
    <s v="D'APRES ETAT RAP AU 28/02"/>
    <n v="513638"/>
    <m/>
    <n v="1296846527"/>
  </r>
  <r>
    <x v="1"/>
    <x v="0"/>
    <x v="45"/>
    <x v="142"/>
    <s v="JBS"/>
    <s v="136"/>
    <s v="REGLT PENALITES CHQ CERT N° 808716"/>
    <n v="21672"/>
    <m/>
    <n v="1296868199"/>
  </r>
  <r>
    <x v="1"/>
    <x v="0"/>
    <x v="45"/>
    <x v="69"/>
    <s v="JOD"/>
    <s v="219"/>
    <s v="RAPPORT CONTROL CNPS REGUL 2009"/>
    <n v="445481"/>
    <m/>
    <n v="1297313680"/>
  </r>
  <r>
    <x v="1"/>
    <x v="0"/>
    <x v="45"/>
    <x v="69"/>
    <s v="JOD"/>
    <s v="220"/>
    <s v="RAPPORT CONTROL CNPS REGUL 2010"/>
    <n v="226708"/>
    <m/>
    <n v="1297540388"/>
  </r>
  <r>
    <x v="1"/>
    <x v="0"/>
    <x v="45"/>
    <x v="77"/>
    <s v="JOD"/>
    <s v="250"/>
    <s v="PENALITE PAIEMENTSOLDE  TVA/IS 2009"/>
    <n v="952158"/>
    <m/>
    <n v="1298492546"/>
  </r>
  <r>
    <x v="1"/>
    <x v="0"/>
    <x v="45"/>
    <x v="194"/>
    <s v="JBS"/>
    <s v="367"/>
    <s v="PENALITE/ AMR N° 11524/CIME/CG/1"/>
    <n v="401462"/>
    <m/>
    <n v="1298894008"/>
  </r>
  <r>
    <x v="1"/>
    <x v="0"/>
    <x v="46"/>
    <x v="12"/>
    <s v="JACH"/>
    <s v="3"/>
    <s v="FACT FLEURS D'AFRIQUE N°08/12/10"/>
    <n v="163500"/>
    <m/>
    <n v="1299057508"/>
  </r>
  <r>
    <x v="1"/>
    <x v="0"/>
    <x v="46"/>
    <x v="15"/>
    <s v="JCP"/>
    <s v="79"/>
    <s v="RGLT TVX ELECTRICITE"/>
    <n v="200000"/>
    <m/>
    <n v="1299257508"/>
  </r>
  <r>
    <x v="1"/>
    <x v="0"/>
    <x v="46"/>
    <x v="17"/>
    <s v="JCP"/>
    <s v="115"/>
    <s v=" FACT NGUEDON "/>
    <n v="65000"/>
    <m/>
    <n v="1299322508"/>
  </r>
  <r>
    <x v="1"/>
    <x v="0"/>
    <x v="46"/>
    <x v="256"/>
    <s v="JACH"/>
    <s v="9"/>
    <s v="FACT N°11/2011"/>
    <n v="50000"/>
    <m/>
    <n v="1299372508"/>
  </r>
  <r>
    <x v="1"/>
    <x v="0"/>
    <x v="46"/>
    <x v="256"/>
    <s v="JACH"/>
    <s v="10"/>
    <s v="FACT N°11/2011"/>
    <n v="80000"/>
    <m/>
    <n v="1299452508"/>
  </r>
  <r>
    <x v="1"/>
    <x v="0"/>
    <x v="46"/>
    <x v="22"/>
    <s v="JCP"/>
    <s v="267"/>
    <s v="RGLT FACT JANV"/>
    <n v="65000"/>
    <m/>
    <n v="1299517508"/>
  </r>
  <r>
    <x v="1"/>
    <x v="0"/>
    <x v="46"/>
    <x v="26"/>
    <s v="JACH"/>
    <s v="28"/>
    <s v="FACT ALBERT DECOR N°03/2011"/>
    <n v="80000"/>
    <m/>
    <n v="1299597508"/>
  </r>
  <r>
    <x v="1"/>
    <x v="0"/>
    <x v="46"/>
    <x v="26"/>
    <s v="JACH"/>
    <s v="29"/>
    <s v="FACT ALBERT DECOR N°03/2011"/>
    <n v="50000"/>
    <m/>
    <n v="1299647508"/>
  </r>
  <r>
    <x v="1"/>
    <x v="0"/>
    <x v="46"/>
    <x v="28"/>
    <s v="JCP"/>
    <s v="360"/>
    <s v="REFECT ET INSTAL TELEPHONIQUE"/>
    <n v="41500"/>
    <m/>
    <n v="1299689008"/>
  </r>
  <r>
    <x v="1"/>
    <x v="0"/>
    <x v="46"/>
    <x v="134"/>
    <s v="JCP"/>
    <s v="379"/>
    <s v="ENTRETIEN LIGNE TELEPHONIQUE"/>
    <n v="23000"/>
    <m/>
    <n v="1299712008"/>
  </r>
  <r>
    <x v="1"/>
    <x v="0"/>
    <x v="46"/>
    <x v="135"/>
    <s v="JBS"/>
    <s v="100"/>
    <s v="CHQ 5149871/NGUEDONGRGLT FACT MARS"/>
    <n v="65000"/>
    <m/>
    <n v="1299777008"/>
  </r>
  <r>
    <x v="1"/>
    <x v="0"/>
    <x v="46"/>
    <x v="33"/>
    <s v="JCP"/>
    <s v="439"/>
    <s v="INSTALLATION LIGNE TELEPHONIQUE"/>
    <n v="6000"/>
    <m/>
    <n v="1299783008"/>
  </r>
  <r>
    <x v="1"/>
    <x v="0"/>
    <x v="46"/>
    <x v="269"/>
    <s v="JCP"/>
    <s v="455"/>
    <s v="REGLT CHANGEMENT D'ADRESSE"/>
    <n v="11625"/>
    <m/>
    <n v="1299794633"/>
  </r>
  <r>
    <x v="1"/>
    <x v="0"/>
    <x v="46"/>
    <x v="239"/>
    <s v="JCP"/>
    <s v="500"/>
    <s v="DEPANNAGE LIGNE TELEPHONIQUE"/>
    <n v="17500"/>
    <m/>
    <n v="1299812133"/>
  </r>
  <r>
    <x v="1"/>
    <x v="0"/>
    <x v="46"/>
    <x v="35"/>
    <s v="JACH"/>
    <s v="56"/>
    <s v="Fact N° 0075/11/ ENTRETIRN PISCIN"/>
    <m/>
    <n v="65000"/>
    <n v="1299747133"/>
  </r>
  <r>
    <x v="1"/>
    <x v="0"/>
    <x v="46"/>
    <x v="35"/>
    <s v="JACH"/>
    <s v="56"/>
    <s v="Fact N° 0075/11/ ENTRETIRN PISCIN"/>
    <n v="65000"/>
    <m/>
    <n v="1299812133"/>
  </r>
  <r>
    <x v="1"/>
    <x v="0"/>
    <x v="46"/>
    <x v="38"/>
    <s v="JACH"/>
    <s v="82"/>
    <s v="FACTURE N°11/03/11/ FLEURS D'AFRIQU"/>
    <n v="169500"/>
    <m/>
    <n v="1299981633"/>
  </r>
  <r>
    <x v="1"/>
    <x v="0"/>
    <x v="46"/>
    <x v="38"/>
    <s v="JACH"/>
    <s v="84"/>
    <s v="FACT INTER FROID/REPARAT° SPLIT"/>
    <n v="145000"/>
    <m/>
    <n v="1300126633"/>
  </r>
  <r>
    <x v="1"/>
    <x v="0"/>
    <x v="46"/>
    <x v="38"/>
    <s v="JACH"/>
    <s v="85"/>
    <s v="FACT INTER FROID/REPARAT° SPLIT"/>
    <n v="65000"/>
    <m/>
    <n v="1300191633"/>
  </r>
  <r>
    <x v="1"/>
    <x v="0"/>
    <x v="46"/>
    <x v="42"/>
    <s v="JCP"/>
    <s v="631"/>
    <s v="DEPANNAGE LIGNE TELEPHONIQUE"/>
    <n v="30000"/>
    <m/>
    <n v="1300221633"/>
  </r>
  <r>
    <x v="1"/>
    <x v="0"/>
    <x v="46"/>
    <x v="242"/>
    <s v="JCP"/>
    <s v="737"/>
    <s v="ACHAT 2 PROTENTIONS LIGNES"/>
    <n v="40000"/>
    <m/>
    <n v="1300261633"/>
  </r>
  <r>
    <x v="1"/>
    <x v="0"/>
    <x v="46"/>
    <x v="142"/>
    <s v="JCP"/>
    <s v="761"/>
    <s v="REGLT SOLDE FACT DU 29/03/11"/>
    <n v="115000"/>
    <m/>
    <n v="1300376633"/>
  </r>
  <r>
    <x v="1"/>
    <x v="0"/>
    <x v="46"/>
    <x v="50"/>
    <s v="JACH"/>
    <s v="93"/>
    <s v="FACT N° 15D/2011/ALBERT/AVRIL 11"/>
    <n v="50000"/>
    <m/>
    <n v="1300426633"/>
  </r>
  <r>
    <x v="1"/>
    <x v="0"/>
    <x v="46"/>
    <x v="50"/>
    <s v="JACH"/>
    <s v="94"/>
    <s v="FACT N° 15B/2011/ALBERT/AVRIL 11"/>
    <n v="80000"/>
    <m/>
    <n v="1300506633"/>
  </r>
  <r>
    <x v="1"/>
    <x v="0"/>
    <x v="46"/>
    <x v="50"/>
    <s v="JCP"/>
    <s v="828"/>
    <s v="ACHAT MAT/DEPANNAGE ELECTRIQUE"/>
    <n v="110000"/>
    <m/>
    <n v="1300616633"/>
  </r>
  <r>
    <x v="1"/>
    <x v="0"/>
    <x v="46"/>
    <x v="51"/>
    <s v="JCP"/>
    <s v="838"/>
    <s v="ENTRETIEN ESPACE VERT CAMPORT"/>
    <n v="130000"/>
    <m/>
    <n v="1300746633"/>
  </r>
  <r>
    <x v="1"/>
    <x v="0"/>
    <x v="46"/>
    <x v="148"/>
    <s v="JCP"/>
    <s v="2648"/>
    <s v="REPARATION LIGNE TEL"/>
    <n v="100000"/>
    <m/>
    <n v="1300846633"/>
  </r>
  <r>
    <x v="1"/>
    <x v="0"/>
    <x v="46"/>
    <x v="226"/>
    <s v="JACH"/>
    <s v="115"/>
    <s v="FACT N° 16B/2011"/>
    <n v="80000"/>
    <m/>
    <n v="1300926633"/>
  </r>
  <r>
    <x v="1"/>
    <x v="0"/>
    <x v="46"/>
    <x v="226"/>
    <s v="JACH"/>
    <s v="116"/>
    <s v="FACT N° 16D/2011"/>
    <n v="50000"/>
    <m/>
    <n v="1300976633"/>
  </r>
  <r>
    <x v="1"/>
    <x v="0"/>
    <x v="46"/>
    <x v="61"/>
    <s v="JACH"/>
    <s v="125"/>
    <s v="FACT N° 329/011"/>
    <n v="258000"/>
    <m/>
    <n v="1301234633"/>
  </r>
  <r>
    <x v="1"/>
    <x v="0"/>
    <x v="46"/>
    <x v="152"/>
    <s v="JCP"/>
    <s v="1131"/>
    <s v="RGLT FACTURE DU 06/06/2011"/>
    <n v="50000"/>
    <m/>
    <n v="1301284633"/>
  </r>
  <r>
    <x v="1"/>
    <x v="0"/>
    <x v="46"/>
    <x v="276"/>
    <s v="JACH"/>
    <s v="153"/>
    <s v="FACTURE N° 01/06/11"/>
    <n v="169500"/>
    <m/>
    <n v="1301454133"/>
  </r>
  <r>
    <x v="1"/>
    <x v="0"/>
    <x v="46"/>
    <x v="154"/>
    <s v="JCP"/>
    <s v="1181"/>
    <s v="RGLT FACTURE N° 0001"/>
    <n v="151000"/>
    <m/>
    <n v="1301605133"/>
  </r>
  <r>
    <x v="1"/>
    <x v="0"/>
    <x v="46"/>
    <x v="157"/>
    <s v="JCP"/>
    <s v="1226"/>
    <s v="DEPANNAGE LIGNE CAMTEL"/>
    <n v="21000"/>
    <m/>
    <n v="1301626133"/>
  </r>
  <r>
    <x v="1"/>
    <x v="0"/>
    <x v="46"/>
    <x v="280"/>
    <s v="JCP"/>
    <s v="1285"/>
    <s v="RGLT FACT NGUEDOND MAI ET JUIN"/>
    <n v="130000"/>
    <m/>
    <n v="1301756133"/>
  </r>
  <r>
    <x v="1"/>
    <x v="0"/>
    <x v="46"/>
    <x v="69"/>
    <s v="JACH"/>
    <s v="155"/>
    <s v="Fact  NGUEDONG N° 219/11 JUIN 2011"/>
    <m/>
    <n v="65000"/>
    <n v="1301691133"/>
  </r>
  <r>
    <x v="1"/>
    <x v="0"/>
    <x v="46"/>
    <x v="69"/>
    <s v="JACH"/>
    <s v="155"/>
    <s v="Fact  NGUEDONG N° 219/11 JUIN 2011"/>
    <n v="65000"/>
    <m/>
    <n v="1301756133"/>
  </r>
  <r>
    <x v="1"/>
    <x v="0"/>
    <x v="46"/>
    <x v="70"/>
    <s v="JCP"/>
    <s v="2654"/>
    <s v="ENTRETIEN BUREAU NSI"/>
    <n v="100000"/>
    <m/>
    <n v="1301856133"/>
  </r>
  <r>
    <x v="1"/>
    <x v="0"/>
    <x v="46"/>
    <x v="71"/>
    <s v="JCP"/>
    <s v="1394"/>
    <s v="ENTRETIEN ESPACE VERT CAMPORT"/>
    <n v="130000"/>
    <m/>
    <n v="1301986133"/>
  </r>
  <r>
    <x v="1"/>
    <x v="0"/>
    <x v="46"/>
    <x v="209"/>
    <s v="JBS"/>
    <s v="238"/>
    <s v="ENTRETIEN ESPACE VERT CAMPORT"/>
    <n v="65000"/>
    <m/>
    <n v="1302051133"/>
  </r>
  <r>
    <x v="1"/>
    <x v="0"/>
    <x v="46"/>
    <x v="74"/>
    <s v="JBS"/>
    <s v="241"/>
    <s v="ENTRETIEN ESPACE VERT CAMPORT"/>
    <n v="130000"/>
    <m/>
    <n v="1302181133"/>
  </r>
  <r>
    <x v="1"/>
    <x v="0"/>
    <x v="46"/>
    <x v="76"/>
    <s v="JACH"/>
    <s v="177"/>
    <s v="ENTRETIEN ESPACE VERT"/>
    <n v="50000"/>
    <m/>
    <n v="1302231133"/>
  </r>
  <r>
    <x v="1"/>
    <x v="0"/>
    <x v="46"/>
    <x v="76"/>
    <s v="JACH"/>
    <s v="178"/>
    <s v="ENTRETIEN ESPACE VERT"/>
    <n v="80000"/>
    <m/>
    <n v="1302311133"/>
  </r>
  <r>
    <x v="1"/>
    <x v="0"/>
    <x v="46"/>
    <x v="291"/>
    <s v="JBS"/>
    <s v="274"/>
    <s v="ENTRETIEN ESPACE VERT CAMPORT"/>
    <n v="130000"/>
    <m/>
    <n v="1302441133"/>
  </r>
  <r>
    <x v="1"/>
    <x v="0"/>
    <x v="46"/>
    <x v="292"/>
    <s v="JACH"/>
    <s v="204"/>
    <s v="ENTRETIEN ESPACE VERT CAMPORT"/>
    <n v="80000"/>
    <m/>
    <n v="1302521133"/>
  </r>
  <r>
    <x v="1"/>
    <x v="0"/>
    <x v="46"/>
    <x v="292"/>
    <s v="JACH"/>
    <s v="205"/>
    <s v="ENTRETIEN ESPACE VERT "/>
    <n v="50000"/>
    <m/>
    <n v="1302571133"/>
  </r>
  <r>
    <x v="1"/>
    <x v="0"/>
    <x v="46"/>
    <x v="84"/>
    <s v="JACH"/>
    <s v="213"/>
    <s v="ENTRETIEN PISCINE"/>
    <n v="65000"/>
    <m/>
    <n v="1302636133"/>
  </r>
  <r>
    <x v="1"/>
    <x v="0"/>
    <x v="46"/>
    <x v="84"/>
    <s v="JOD"/>
    <s v="282"/>
    <s v="FRAIS ENTRIEN LIGNE TEL"/>
    <n v="10000"/>
    <m/>
    <n v="1302646133"/>
  </r>
  <r>
    <x v="1"/>
    <x v="0"/>
    <x v="46"/>
    <x v="183"/>
    <s v="JACH"/>
    <s v="236"/>
    <s v="ENTRETIEN ESPACE VERT "/>
    <n v="50000"/>
    <m/>
    <n v="1302696133"/>
  </r>
  <r>
    <x v="1"/>
    <x v="0"/>
    <x v="46"/>
    <x v="183"/>
    <s v="JACH"/>
    <s v="237"/>
    <s v="ENTRETIEN ESPACE VERT "/>
    <n v="80000"/>
    <m/>
    <n v="1302776133"/>
  </r>
  <r>
    <x v="1"/>
    <x v="0"/>
    <x v="46"/>
    <x v="184"/>
    <s v="JCP"/>
    <s v="2000"/>
    <s v="REFECTION BUREAU AEROPORT"/>
    <n v="263000"/>
    <m/>
    <n v="1303039133"/>
  </r>
  <r>
    <x v="1"/>
    <x v="0"/>
    <x v="46"/>
    <x v="93"/>
    <s v="JACH"/>
    <s v="238"/>
    <s v="ENTRETIEN PISCINE"/>
    <n v="65000"/>
    <m/>
    <n v="1303104133"/>
  </r>
  <r>
    <x v="1"/>
    <x v="0"/>
    <x v="46"/>
    <x v="93"/>
    <s v="JOD"/>
    <s v="316"/>
    <s v="LIVRAISON DES FLEURS NSI"/>
    <n v="80000"/>
    <m/>
    <n v="1303184133"/>
  </r>
  <r>
    <x v="1"/>
    <x v="0"/>
    <x v="46"/>
    <x v="296"/>
    <s v="JACH"/>
    <s v="252"/>
    <s v="FLEURS"/>
    <n v="169000"/>
    <m/>
    <n v="1303353133"/>
  </r>
  <r>
    <x v="1"/>
    <x v="0"/>
    <x v="46"/>
    <x v="299"/>
    <s v="JACH"/>
    <s v="261"/>
    <s v="FACT N° 21B/2011"/>
    <n v="80000"/>
    <m/>
    <n v="1303433133"/>
  </r>
  <r>
    <x v="1"/>
    <x v="0"/>
    <x v="46"/>
    <x v="299"/>
    <s v="JACH"/>
    <s v="262"/>
    <s v=" FACT N° 21D/2011"/>
    <n v="50000"/>
    <m/>
    <n v="1303483133"/>
  </r>
  <r>
    <x v="1"/>
    <x v="0"/>
    <x v="46"/>
    <x v="103"/>
    <s v="JACH"/>
    <s v="270"/>
    <s v="FACT N° 0360/11"/>
    <n v="65000"/>
    <m/>
    <n v="1303548133"/>
  </r>
  <r>
    <x v="1"/>
    <x v="0"/>
    <x v="46"/>
    <x v="103"/>
    <s v="JOD"/>
    <s v="342"/>
    <s v="ACH FLEURS"/>
    <n v="80000"/>
    <m/>
    <n v="1303628133"/>
  </r>
  <r>
    <x v="1"/>
    <x v="0"/>
    <x v="46"/>
    <x v="103"/>
    <s v="JOD"/>
    <s v="345"/>
    <s v="ACH FLOWERS"/>
    <n v="48000"/>
    <m/>
    <n v="1303676133"/>
  </r>
  <r>
    <x v="1"/>
    <x v="0"/>
    <x v="46"/>
    <x v="103"/>
    <s v="JOD"/>
    <s v="345"/>
    <s v="ACH FLOWERS"/>
    <n v="16000"/>
    <m/>
    <n v="1303692133"/>
  </r>
  <r>
    <x v="1"/>
    <x v="0"/>
    <x v="46"/>
    <x v="103"/>
    <s v="JOD"/>
    <s v="354"/>
    <s v="CREDIT NOTE LX N°1110188"/>
    <n v="25000"/>
    <m/>
    <n v="1303717133"/>
  </r>
  <r>
    <x v="1"/>
    <x v="0"/>
    <x v="46"/>
    <x v="197"/>
    <s v="JCP"/>
    <s v="2320"/>
    <s v="DEPANNAGE LIGNE TELEPHONIQUE"/>
    <n v="45000"/>
    <m/>
    <n v="1303762133"/>
  </r>
  <r>
    <x v="1"/>
    <x v="0"/>
    <x v="46"/>
    <x v="305"/>
    <s v="JACH"/>
    <s v="290"/>
    <s v="FACT N° 22D/2011"/>
    <n v="50000"/>
    <m/>
    <n v="1303812133"/>
  </r>
  <r>
    <x v="1"/>
    <x v="0"/>
    <x v="46"/>
    <x v="305"/>
    <s v="JACH"/>
    <s v="291"/>
    <s v="FACT N° 22B/2011"/>
    <n v="80000"/>
    <m/>
    <n v="1303892133"/>
  </r>
  <r>
    <x v="1"/>
    <x v="0"/>
    <x v="46"/>
    <x v="111"/>
    <s v="JACH"/>
    <s v="292"/>
    <s v="FACT N° 0384/11"/>
    <n v="65000"/>
    <m/>
    <n v="1303957133"/>
  </r>
  <r>
    <x v="1"/>
    <x v="0"/>
    <x v="46"/>
    <x v="202"/>
    <s v="JCP"/>
    <s v="2403"/>
    <s v="FACT N° 1700"/>
    <n v="46000"/>
    <m/>
    <n v="1304003133"/>
  </r>
  <r>
    <x v="1"/>
    <x v="0"/>
    <x v="46"/>
    <x v="117"/>
    <s v="JCP"/>
    <s v="2431"/>
    <s v="FACT N° 1553"/>
    <n v="100000"/>
    <m/>
    <n v="1304103133"/>
  </r>
  <r>
    <x v="1"/>
    <x v="0"/>
    <x v="46"/>
    <x v="124"/>
    <s v="JACH"/>
    <s v="311"/>
    <s v="FACT N° 23D/2011"/>
    <n v="50000"/>
    <m/>
    <n v="1304153133"/>
  </r>
  <r>
    <x v="1"/>
    <x v="0"/>
    <x v="46"/>
    <x v="124"/>
    <s v="JACH"/>
    <s v="312"/>
    <s v="FACT N° 23B/2011"/>
    <n v="80000"/>
    <m/>
    <n v="1304233133"/>
  </r>
  <r>
    <x v="1"/>
    <x v="0"/>
    <x v="46"/>
    <x v="126"/>
    <s v="JACH"/>
    <s v="314"/>
    <s v="FACT N° 0423/11"/>
    <n v="65000"/>
    <m/>
    <n v="1304298133"/>
  </r>
  <r>
    <x v="1"/>
    <x v="0"/>
    <x v="46"/>
    <x v="126"/>
    <s v="JOD"/>
    <s v="424"/>
    <s v="ACH FLEURS NSI"/>
    <n v="76000"/>
    <m/>
    <n v="1304374133"/>
  </r>
  <r>
    <x v="1"/>
    <x v="0"/>
    <x v="46"/>
    <x v="126"/>
    <s v="JOD"/>
    <s v="439"/>
    <s v="ACH FLOWERS"/>
    <n v="28000"/>
    <m/>
    <n v="1304402133"/>
  </r>
  <r>
    <x v="1"/>
    <x v="0"/>
    <x v="46"/>
    <x v="126"/>
    <s v="JCP"/>
    <s v="2571"/>
    <s v="DEBOUCHAGE FOSSE"/>
    <n v="15000"/>
    <m/>
    <n v="1304417133"/>
  </r>
  <r>
    <x v="1"/>
    <x v="0"/>
    <x v="47"/>
    <x v="126"/>
    <s v="JOD"/>
    <s v="477"/>
    <s v="DOT AMORT MAT INFO"/>
    <n v="2381008"/>
    <m/>
    <n v="1306798141"/>
  </r>
  <r>
    <x v="1"/>
    <x v="0"/>
    <x v="47"/>
    <x v="126"/>
    <s v="JOD"/>
    <s v="477"/>
    <s v="DOT AMORT MAT EQUIPEMENT"/>
    <n v="1947780"/>
    <m/>
    <n v="1308745921"/>
  </r>
  <r>
    <x v="1"/>
    <x v="0"/>
    <x v="47"/>
    <x v="126"/>
    <s v="JOD"/>
    <s v="477"/>
    <s v="DOT AMORT MAT BUREAU"/>
    <n v="1139000"/>
    <m/>
    <n v="1309884921"/>
  </r>
  <r>
    <x v="1"/>
    <x v="0"/>
    <x v="47"/>
    <x v="126"/>
    <s v="JOD"/>
    <s v="477"/>
    <s v="DOT AMORT MOB DE BUREAU"/>
    <n v="1038766"/>
    <m/>
    <n v="1310923687"/>
  </r>
  <r>
    <x v="1"/>
    <x v="0"/>
    <x v="47"/>
    <x v="126"/>
    <s v="JOD"/>
    <s v="477"/>
    <s v="DOT AMORT MAT TRANSPORT"/>
    <n v="1093580"/>
    <m/>
    <n v="1312017267"/>
  </r>
  <r>
    <x v="1"/>
    <x v="0"/>
    <x v="47"/>
    <x v="126"/>
    <s v="JOD"/>
    <s v="477"/>
    <s v="DOT AMORT AMENAGEMENT ET INST"/>
    <n v="1531969"/>
    <m/>
    <n v="1313549236"/>
  </r>
  <r>
    <x v="1"/>
    <x v="0"/>
    <x v="47"/>
    <x v="126"/>
    <s v="JOD"/>
    <s v="478"/>
    <s v="DOT AMORT MAT TRANSP MALABO"/>
    <n v="380750"/>
    <m/>
    <n v="1313929986"/>
  </r>
  <r>
    <x v="1"/>
    <x v="0"/>
    <x v="48"/>
    <x v="129"/>
    <s v="JBF"/>
    <s v="2"/>
    <s v="D'APRES ETAT RAP AU 15/01"/>
    <n v="9500"/>
    <m/>
    <n v="1313939486"/>
  </r>
  <r>
    <x v="1"/>
    <x v="0"/>
    <x v="48"/>
    <x v="129"/>
    <s v="JBF"/>
    <s v="3"/>
    <s v="D'APRES ETAT RAP AU 31/01"/>
    <n v="7703"/>
    <m/>
    <n v="1313947189"/>
  </r>
  <r>
    <x v="1"/>
    <x v="0"/>
    <x v="48"/>
    <x v="129"/>
    <s v="JBU"/>
    <s v="3"/>
    <s v="D'APRES ETAT RAP AU 31/01"/>
    <n v="11365"/>
    <m/>
    <n v="1313958554"/>
  </r>
  <r>
    <x v="1"/>
    <x v="0"/>
    <x v="48"/>
    <x v="129"/>
    <s v="JBF"/>
    <s v="3"/>
    <s v="D'APRES ETAT RAP AU 31/01"/>
    <n v="29999"/>
    <m/>
    <n v="1313988553"/>
  </r>
  <r>
    <x v="1"/>
    <x v="0"/>
    <x v="48"/>
    <x v="129"/>
    <s v="JBS"/>
    <s v="15"/>
    <s v="D'APRES ETAT RAP AU 15/01"/>
    <n v="42048"/>
    <m/>
    <n v="1314030601"/>
  </r>
  <r>
    <x v="1"/>
    <x v="0"/>
    <x v="48"/>
    <x v="129"/>
    <s v="JBS"/>
    <s v="15"/>
    <s v="D'APRES ETAT RAP AU 15/01"/>
    <n v="579885"/>
    <m/>
    <n v="1314610486"/>
  </r>
  <r>
    <x v="1"/>
    <x v="0"/>
    <x v="48"/>
    <x v="255"/>
    <s v="JBS"/>
    <s v="32"/>
    <s v="FRAIS CERTIFICAT° CHQ"/>
    <n v="3200"/>
    <m/>
    <n v="1314613686"/>
  </r>
  <r>
    <x v="1"/>
    <x v="0"/>
    <x v="48"/>
    <x v="18"/>
    <s v="JBS"/>
    <s v="25"/>
    <s v="FRAIS CERTIFICAT° CHQ"/>
    <n v="3200"/>
    <m/>
    <n v="1314616886"/>
  </r>
  <r>
    <x v="1"/>
    <x v="0"/>
    <x v="48"/>
    <x v="19"/>
    <s v="JBS"/>
    <s v="28"/>
    <s v="FRAIS CEERTICATION CHEQ"/>
    <n v="3200"/>
    <m/>
    <n v="1314620086"/>
  </r>
  <r>
    <x v="1"/>
    <x v="0"/>
    <x v="48"/>
    <x v="208"/>
    <s v="JBS"/>
    <s v="33"/>
    <s v="FRAIS CERTIFICAT° CHQ"/>
    <n v="3200"/>
    <m/>
    <n v="1314623286"/>
  </r>
  <r>
    <x v="1"/>
    <x v="0"/>
    <x v="48"/>
    <x v="208"/>
    <s v="JBS"/>
    <s v="36"/>
    <s v="D'APRES ETAT RAP AU 31/01"/>
    <n v="2254"/>
    <m/>
    <n v="1314625540"/>
  </r>
  <r>
    <x v="1"/>
    <x v="0"/>
    <x v="48"/>
    <x v="132"/>
    <s v="JBU"/>
    <s v="7"/>
    <s v="D'APRES ETAT RAP AU 28/02"/>
    <n v="13312"/>
    <m/>
    <n v="1314638852"/>
  </r>
  <r>
    <x v="1"/>
    <x v="0"/>
    <x v="48"/>
    <x v="259"/>
    <s v="JBF"/>
    <s v="6"/>
    <s v="D'APRES ETAT RAP AU 28/02"/>
    <n v="22368"/>
    <m/>
    <n v="1314661220"/>
  </r>
  <r>
    <x v="1"/>
    <x v="0"/>
    <x v="48"/>
    <x v="259"/>
    <s v="JBF"/>
    <s v="6"/>
    <s v="D'APRES ETAT RAP AU 28/02"/>
    <n v="13839"/>
    <m/>
    <n v="1314675059"/>
  </r>
  <r>
    <x v="1"/>
    <x v="0"/>
    <x v="48"/>
    <x v="221"/>
    <s v="JBS"/>
    <s v="52"/>
    <s v="FRAIS CERTIFICAT° CHQS"/>
    <n v="6400"/>
    <m/>
    <n v="1314681459"/>
  </r>
  <r>
    <x v="1"/>
    <x v="0"/>
    <x v="48"/>
    <x v="221"/>
    <s v="JBS"/>
    <s v="53"/>
    <s v="FRAIS CERTIFICAT° CHQS"/>
    <n v="9600"/>
    <m/>
    <n v="1314691059"/>
  </r>
  <r>
    <x v="1"/>
    <x v="0"/>
    <x v="48"/>
    <x v="26"/>
    <s v="JBS"/>
    <s v="62"/>
    <s v="D'APRES ETAT RAP AU 28/02"/>
    <n v="12425"/>
    <m/>
    <n v="1314703484"/>
  </r>
  <r>
    <x v="1"/>
    <x v="0"/>
    <x v="48"/>
    <x v="33"/>
    <s v="JBS"/>
    <s v="69"/>
    <s v="COMISSION/ CAMTEL CHQ C 807119"/>
    <n v="3200"/>
    <m/>
    <n v="1314706684"/>
  </r>
  <r>
    <x v="1"/>
    <x v="0"/>
    <x v="48"/>
    <x v="268"/>
    <s v="JBS"/>
    <s v="77"/>
    <s v="FRAIS BANC/CHQ FNE FEV"/>
    <n v="3200"/>
    <m/>
    <n v="1314709884"/>
  </r>
  <r>
    <x v="1"/>
    <x v="0"/>
    <x v="48"/>
    <x v="138"/>
    <s v="JBF"/>
    <s v="8"/>
    <s v="D'APRES ETAT RAP AU 31/03 "/>
    <n v="15569"/>
    <m/>
    <n v="1314725453"/>
  </r>
  <r>
    <x v="1"/>
    <x v="0"/>
    <x v="48"/>
    <x v="138"/>
    <s v="JBF"/>
    <s v="8"/>
    <s v="D'APRES ETAT RAP AU 31/03 "/>
    <n v="20662"/>
    <m/>
    <n v="1314746115"/>
  </r>
  <r>
    <x v="1"/>
    <x v="0"/>
    <x v="48"/>
    <x v="138"/>
    <s v="JBU"/>
    <s v="9"/>
    <s v="D'APRES ETAT RAP AU 31/03"/>
    <n v="13509"/>
    <m/>
    <n v="1314759624"/>
  </r>
  <r>
    <x v="1"/>
    <x v="0"/>
    <x v="48"/>
    <x v="138"/>
    <s v="JBS"/>
    <s v="115"/>
    <s v="D'APRES ETAT RAP AU 31/03"/>
    <n v="127463"/>
    <m/>
    <n v="1314887087"/>
  </r>
  <r>
    <x v="1"/>
    <x v="0"/>
    <x v="48"/>
    <x v="38"/>
    <s v="JBU"/>
    <s v="11"/>
    <s v="D'APRES ETAT RAP AU 30/04 RGLTDEPL"/>
    <n v="11275"/>
    <m/>
    <n v="1314898362"/>
  </r>
  <r>
    <x v="1"/>
    <x v="0"/>
    <x v="48"/>
    <x v="139"/>
    <s v="JBS"/>
    <s v="120"/>
    <s v="FRAIS /CHQ N° 808137 FAV ASCENA"/>
    <n v="3200"/>
    <m/>
    <n v="1314901562"/>
  </r>
  <r>
    <x v="1"/>
    <x v="0"/>
    <x v="48"/>
    <x v="44"/>
    <s v="JBS"/>
    <s v="122"/>
    <s v="FRAIS/CHQ N° 808230 FAV ASECNA"/>
    <n v="3200"/>
    <m/>
    <n v="1314904762"/>
  </r>
  <r>
    <x v="1"/>
    <x v="0"/>
    <x v="48"/>
    <x v="142"/>
    <s v="JBS"/>
    <s v="136"/>
    <s v="FRAIS/REGLT FNE CHQ CERT N° 808716"/>
    <n v="3200"/>
    <m/>
    <n v="1314907962"/>
  </r>
  <r>
    <x v="1"/>
    <x v="0"/>
    <x v="48"/>
    <x v="52"/>
    <s v="JBF"/>
    <s v="10"/>
    <s v="D'APRES ETAT RAP AU 30/04"/>
    <n v="15407"/>
    <m/>
    <n v="1314923369"/>
  </r>
  <r>
    <x v="1"/>
    <x v="0"/>
    <x v="48"/>
    <x v="52"/>
    <s v="JBF"/>
    <s v="10"/>
    <s v="D'APRES ETAT RAP AU 30/04"/>
    <n v="27997"/>
    <m/>
    <n v="1314951366"/>
  </r>
  <r>
    <x v="1"/>
    <x v="0"/>
    <x v="48"/>
    <x v="52"/>
    <s v="JBS"/>
    <s v="152"/>
    <s v="D'APRES ETAT RAP AU 30/04 "/>
    <n v="178522"/>
    <m/>
    <n v="1315129888"/>
  </r>
  <r>
    <x v="1"/>
    <x v="0"/>
    <x v="48"/>
    <x v="52"/>
    <s v="JBS"/>
    <s v="152"/>
    <s v="D'APRES ETAT RAP AU 30/04 "/>
    <n v="576039"/>
    <m/>
    <n v="1315705927"/>
  </r>
  <r>
    <x v="1"/>
    <x v="0"/>
    <x v="48"/>
    <x v="54"/>
    <s v="JBS"/>
    <s v="174"/>
    <s v="RGLT FRAIS CERTIFICAT° CHQ"/>
    <n v="3500"/>
    <m/>
    <n v="1315709427"/>
  </r>
  <r>
    <x v="1"/>
    <x v="0"/>
    <x v="48"/>
    <x v="145"/>
    <s v="JBS"/>
    <s v="177"/>
    <s v="RGLT CERTIFICAT° CHQ"/>
    <n v="3500"/>
    <m/>
    <n v="1315712927"/>
  </r>
  <r>
    <x v="1"/>
    <x v="0"/>
    <x v="48"/>
    <x v="151"/>
    <s v="JBS"/>
    <s v="185"/>
    <s v="FRAIS CERTIFICAT° CHQ"/>
    <n v="3500"/>
    <m/>
    <n v="1315716427"/>
  </r>
  <r>
    <x v="1"/>
    <x v="0"/>
    <x v="48"/>
    <x v="61"/>
    <s v="JBF"/>
    <s v="12"/>
    <s v="D'APRES ETAT RAP AU 31/05"/>
    <n v="16466"/>
    <m/>
    <n v="1315732893"/>
  </r>
  <r>
    <x v="1"/>
    <x v="0"/>
    <x v="48"/>
    <x v="61"/>
    <s v="JBF"/>
    <s v="12"/>
    <s v="D'APRES ETAT RAP AU 31/05"/>
    <n v="17128"/>
    <m/>
    <n v="1315750021"/>
  </r>
  <r>
    <x v="1"/>
    <x v="0"/>
    <x v="48"/>
    <x v="61"/>
    <s v="JBU"/>
    <s v="13"/>
    <s v="D'APRES ETAT RAP AU 31/05"/>
    <n v="13085"/>
    <m/>
    <n v="1315763106"/>
  </r>
  <r>
    <x v="1"/>
    <x v="0"/>
    <x v="48"/>
    <x v="61"/>
    <s v="JBS"/>
    <s v="192"/>
    <s v="D'APRES ETAT RAP AU 31/05"/>
    <n v="99436"/>
    <m/>
    <n v="1315862542"/>
  </r>
  <r>
    <x v="1"/>
    <x v="0"/>
    <x v="48"/>
    <x v="69"/>
    <s v="JBF"/>
    <s v="15"/>
    <s v="D'APRES ETAT RAP AU 30/06 "/>
    <n v="17109"/>
    <m/>
    <n v="1315879651"/>
  </r>
  <r>
    <x v="1"/>
    <x v="0"/>
    <x v="48"/>
    <x v="69"/>
    <s v="JBF"/>
    <s v="15"/>
    <s v="D'APRES ETAT RAP AU 30/06 "/>
    <n v="9894"/>
    <m/>
    <n v="1315889545"/>
  </r>
  <r>
    <x v="1"/>
    <x v="0"/>
    <x v="48"/>
    <x v="69"/>
    <s v="JBU"/>
    <s v="16"/>
    <s v="D'APRES ETAT RAP AU 30/06 "/>
    <n v="13240"/>
    <m/>
    <n v="1315902785"/>
  </r>
  <r>
    <x v="1"/>
    <x v="0"/>
    <x v="48"/>
    <x v="69"/>
    <s v="JBS"/>
    <s v="224"/>
    <s v="D'APRES ETAT RAP AU 30/06 "/>
    <n v="70990"/>
    <m/>
    <n v="1315973775"/>
  </r>
  <r>
    <x v="1"/>
    <x v="0"/>
    <x v="48"/>
    <x v="161"/>
    <s v="JBS"/>
    <s v="227"/>
    <s v="FRAIS BANCAIRE"/>
    <n v="3500"/>
    <m/>
    <n v="1315977275"/>
  </r>
  <r>
    <x v="1"/>
    <x v="0"/>
    <x v="48"/>
    <x v="230"/>
    <s v="JBS"/>
    <s v="234"/>
    <s v="FRAIS BANCAIRE"/>
    <n v="3500"/>
    <m/>
    <n v="1315980775"/>
  </r>
  <r>
    <x v="1"/>
    <x v="0"/>
    <x v="48"/>
    <x v="75"/>
    <s v="JBS"/>
    <s v="249"/>
    <s v="FRAIS BANCAIRE"/>
    <n v="3500"/>
    <m/>
    <n v="1315984275"/>
  </r>
  <r>
    <x v="1"/>
    <x v="0"/>
    <x v="48"/>
    <x v="210"/>
    <s v="JBS"/>
    <s v="253"/>
    <s v="FRAIS BANCAIRE"/>
    <n v="3500"/>
    <m/>
    <n v="1315987775"/>
  </r>
  <r>
    <x v="1"/>
    <x v="0"/>
    <x v="48"/>
    <x v="78"/>
    <s v="JBF"/>
    <s v="17"/>
    <s v="D'APRES ETAT RAP AU 31/07 "/>
    <n v="17075"/>
    <m/>
    <n v="1316004850"/>
  </r>
  <r>
    <x v="1"/>
    <x v="0"/>
    <x v="48"/>
    <x v="78"/>
    <s v="JBF"/>
    <s v="17"/>
    <s v="D'APRES ETAT RAP AU 31/07 "/>
    <n v="11702"/>
    <m/>
    <n v="1316016552"/>
  </r>
  <r>
    <x v="1"/>
    <x v="0"/>
    <x v="48"/>
    <x v="78"/>
    <s v="JBU"/>
    <s v="18"/>
    <s v="D'APRES ETAT RAP AU 31/07 "/>
    <n v="11338"/>
    <m/>
    <n v="1316027890"/>
  </r>
  <r>
    <x v="1"/>
    <x v="0"/>
    <x v="48"/>
    <x v="78"/>
    <s v="JBS"/>
    <s v="260"/>
    <s v="D'APRES ETAT RAP AU 31/07 "/>
    <n v="465917"/>
    <m/>
    <n v="1316493807"/>
  </r>
  <r>
    <x v="1"/>
    <x v="0"/>
    <x v="48"/>
    <x v="78"/>
    <s v="JBS"/>
    <s v="260"/>
    <s v="D'APRES ETAT RAP AU 31/07 "/>
    <n v="761974"/>
    <m/>
    <n v="1317255781"/>
  </r>
  <r>
    <x v="1"/>
    <x v="0"/>
    <x v="48"/>
    <x v="168"/>
    <s v="JBS"/>
    <s v="268"/>
    <s v="FRAIS BANCAIRE"/>
    <n v="3200"/>
    <m/>
    <n v="1317258981"/>
  </r>
  <r>
    <x v="1"/>
    <x v="0"/>
    <x v="48"/>
    <x v="172"/>
    <s v="JBS"/>
    <s v="279"/>
    <s v="FRAIS BANCAIRE"/>
    <n v="3200"/>
    <m/>
    <n v="1317262181"/>
  </r>
  <r>
    <x v="1"/>
    <x v="0"/>
    <x v="48"/>
    <x v="84"/>
    <s v="JBF"/>
    <s v="21"/>
    <s v="D'APRES ETA RAP AU 31/08 "/>
    <n v="17222"/>
    <m/>
    <n v="1317279403"/>
  </r>
  <r>
    <x v="1"/>
    <x v="0"/>
    <x v="48"/>
    <x v="84"/>
    <s v="JBF"/>
    <s v="21"/>
    <s v="D'APRES ETA RAP AU 31/08 "/>
    <n v="19811"/>
    <m/>
    <n v="1317299214"/>
  </r>
  <r>
    <x v="1"/>
    <x v="0"/>
    <x v="48"/>
    <x v="84"/>
    <s v="JBU"/>
    <s v="22"/>
    <s v="D'APRES ETAT RAP AU 31/08 "/>
    <n v="11557"/>
    <m/>
    <n v="1317310771"/>
  </r>
  <r>
    <x v="1"/>
    <x v="0"/>
    <x v="48"/>
    <x v="84"/>
    <s v="JBS"/>
    <s v="291"/>
    <s v="D'APRES ETAT RAP AU 31/08  "/>
    <n v="10908"/>
    <m/>
    <n v="1317321679"/>
  </r>
  <r>
    <x v="1"/>
    <x v="0"/>
    <x v="48"/>
    <x v="232"/>
    <s v="JBS"/>
    <s v="319"/>
    <s v="FRAIS"/>
    <n v="3200"/>
    <m/>
    <n v="1317324879"/>
  </r>
  <r>
    <x v="1"/>
    <x v="0"/>
    <x v="48"/>
    <x v="93"/>
    <s v="JBU"/>
    <s v="24"/>
    <s v="D'APRES ETAT RAP AU 30/09 "/>
    <n v="11395"/>
    <m/>
    <n v="1317336274"/>
  </r>
  <r>
    <x v="1"/>
    <x v="0"/>
    <x v="48"/>
    <x v="93"/>
    <s v="JBF"/>
    <s v="24"/>
    <s v="D'APRES ETAT RAP AU 30/09 "/>
    <n v="16493"/>
    <m/>
    <n v="1317352767"/>
  </r>
  <r>
    <x v="1"/>
    <x v="0"/>
    <x v="48"/>
    <x v="93"/>
    <s v="JBF"/>
    <s v="24"/>
    <s v="D'APRES ETAT RAP AU 30/09 "/>
    <n v="27557"/>
    <m/>
    <n v="1317380324"/>
  </r>
  <r>
    <x v="1"/>
    <x v="0"/>
    <x v="48"/>
    <x v="93"/>
    <s v="JBS"/>
    <s v="326"/>
    <s v="D'APRESETAT DE RAP AU 30/09 "/>
    <n v="156554"/>
    <m/>
    <n v="1317536878"/>
  </r>
  <r>
    <x v="1"/>
    <x v="0"/>
    <x v="48"/>
    <x v="98"/>
    <s v="JBS"/>
    <s v="335"/>
    <s v="FRAIS"/>
    <n v="3200"/>
    <m/>
    <n v="1317540078"/>
  </r>
  <r>
    <x v="1"/>
    <x v="0"/>
    <x v="48"/>
    <x v="103"/>
    <s v="JBU"/>
    <s v="26"/>
    <s v="D'APRES ETAT RAP AU 31/10 "/>
    <n v="13385"/>
    <m/>
    <n v="1317553463"/>
  </r>
  <r>
    <x v="1"/>
    <x v="0"/>
    <x v="48"/>
    <x v="103"/>
    <s v="JBF"/>
    <s v="28"/>
    <s v="D'APRES ETAT RAP AU 31/10 "/>
    <n v="23712"/>
    <m/>
    <n v="1317577175"/>
  </r>
  <r>
    <x v="1"/>
    <x v="0"/>
    <x v="48"/>
    <x v="103"/>
    <s v="JBS"/>
    <s v="356"/>
    <s v="D'APRES ETAT RAP AU 31/10 "/>
    <n v="170755"/>
    <m/>
    <n v="1317747930"/>
  </r>
  <r>
    <x v="1"/>
    <x v="0"/>
    <x v="48"/>
    <x v="103"/>
    <s v="JBS"/>
    <s v="356"/>
    <s v="D'APRES ETAT RAP AU 31/10 "/>
    <n v="469137"/>
    <m/>
    <n v="1318217067"/>
  </r>
  <r>
    <x v="1"/>
    <x v="0"/>
    <x v="48"/>
    <x v="214"/>
    <s v="JBS"/>
    <s v="375"/>
    <s v="FRAIS"/>
    <n v="3200"/>
    <m/>
    <n v="1318220267"/>
  </r>
  <r>
    <x v="1"/>
    <x v="0"/>
    <x v="48"/>
    <x v="111"/>
    <s v="JBU"/>
    <s v="28"/>
    <s v="SVT ETAT RAP AU 30/11"/>
    <n v="11259"/>
    <m/>
    <n v="1318231526"/>
  </r>
  <r>
    <x v="1"/>
    <x v="0"/>
    <x v="48"/>
    <x v="111"/>
    <s v="JBF"/>
    <s v="32"/>
    <s v="D'APRES ETAT RAP AU 30/11"/>
    <n v="18995"/>
    <m/>
    <n v="1318250521"/>
  </r>
  <r>
    <x v="1"/>
    <x v="0"/>
    <x v="48"/>
    <x v="111"/>
    <s v="JBS"/>
    <s v="388"/>
    <s v="FRAIS"/>
    <n v="3200"/>
    <m/>
    <n v="1318253721"/>
  </r>
  <r>
    <x v="1"/>
    <x v="0"/>
    <x v="48"/>
    <x v="111"/>
    <s v="JBS"/>
    <s v="395"/>
    <s v="D'APRES ETAT RAP AU 30/11 ."/>
    <n v="334681"/>
    <m/>
    <n v="1318588402"/>
  </r>
  <r>
    <x v="1"/>
    <x v="0"/>
    <x v="48"/>
    <x v="308"/>
    <s v="JBS"/>
    <s v="404"/>
    <s v="FRAIS "/>
    <n v="3200"/>
    <m/>
    <n v="1318591602"/>
  </r>
  <r>
    <x v="1"/>
    <x v="0"/>
    <x v="48"/>
    <x v="206"/>
    <s v="JBS"/>
    <s v="418"/>
    <s v="FRAIS"/>
    <n v="3200"/>
    <m/>
    <n v="1318594802"/>
  </r>
  <r>
    <x v="1"/>
    <x v="0"/>
    <x v="48"/>
    <x v="126"/>
    <s v="JBA"/>
    <s v="1"/>
    <s v="SVT ETAT DE RAPP AU 31/12/11"/>
    <n v="94000"/>
    <m/>
    <n v="1318688802"/>
  </r>
  <r>
    <x v="1"/>
    <x v="0"/>
    <x v="48"/>
    <x v="126"/>
    <s v="JBU"/>
    <s v="33"/>
    <s v="D'APRES ETAT RAP AU 31/12 "/>
    <n v="14479"/>
    <m/>
    <n v="1318703281"/>
  </r>
  <r>
    <x v="1"/>
    <x v="0"/>
    <x v="48"/>
    <x v="126"/>
    <s v="JBF"/>
    <s v="38"/>
    <s v="D'APRES ETAT RAP AU 31/12"/>
    <n v="44349"/>
    <m/>
    <n v="1318747630"/>
  </r>
  <r>
    <x v="1"/>
    <x v="0"/>
    <x v="48"/>
    <x v="126"/>
    <s v="JBS"/>
    <s v="423"/>
    <s v="D'APRES ETAT RAP AU 31/12 "/>
    <m/>
    <n v="33390"/>
    <n v="1318714240"/>
  </r>
  <r>
    <x v="1"/>
    <x v="0"/>
    <x v="48"/>
    <x v="126"/>
    <s v="JBS"/>
    <s v="424"/>
    <s v="D'APRES ETAT RAP AU 31/12 "/>
    <n v="249872"/>
    <m/>
    <n v="1318964112"/>
  </r>
  <r>
    <x v="0"/>
    <x v="1"/>
    <x v="49"/>
    <x v="0"/>
    <m/>
    <m/>
    <m/>
    <m/>
    <n v="19129960"/>
    <m/>
  </r>
  <r>
    <x v="0"/>
    <x v="1"/>
    <x v="50"/>
    <x v="0"/>
    <m/>
    <m/>
    <m/>
    <m/>
    <n v="2978040"/>
    <m/>
  </r>
  <r>
    <x v="0"/>
    <x v="1"/>
    <x v="51"/>
    <x v="0"/>
    <m/>
    <m/>
    <m/>
    <m/>
    <n v="800000"/>
    <m/>
  </r>
  <r>
    <x v="0"/>
    <x v="1"/>
    <x v="52"/>
    <x v="0"/>
    <m/>
    <m/>
    <m/>
    <m/>
    <n v="21458008.320000004"/>
    <m/>
  </r>
  <r>
    <x v="0"/>
    <x v="1"/>
    <x v="53"/>
    <x v="0"/>
    <m/>
    <m/>
    <m/>
    <m/>
    <n v="55177735.68"/>
    <m/>
  </r>
  <r>
    <x v="0"/>
    <x v="1"/>
    <x v="54"/>
    <x v="0"/>
    <m/>
    <m/>
    <m/>
    <m/>
    <n v="25910000"/>
    <m/>
  </r>
  <r>
    <x v="0"/>
    <x v="1"/>
    <x v="49"/>
    <x v="1"/>
    <m/>
    <m/>
    <m/>
    <m/>
    <n v="18657550"/>
    <m/>
  </r>
  <r>
    <x v="0"/>
    <x v="1"/>
    <x v="50"/>
    <x v="1"/>
    <m/>
    <m/>
    <m/>
    <m/>
    <n v="2907450.0000000005"/>
    <m/>
  </r>
  <r>
    <x v="0"/>
    <x v="1"/>
    <x v="51"/>
    <x v="1"/>
    <m/>
    <m/>
    <m/>
    <m/>
    <n v="800000"/>
    <m/>
  </r>
  <r>
    <x v="0"/>
    <x v="1"/>
    <x v="52"/>
    <x v="1"/>
    <m/>
    <m/>
    <m/>
    <m/>
    <n v="19926760.000000004"/>
    <m/>
  </r>
  <r>
    <x v="0"/>
    <x v="1"/>
    <x v="53"/>
    <x v="1"/>
    <m/>
    <m/>
    <m/>
    <m/>
    <n v="51240240"/>
    <m/>
  </r>
  <r>
    <x v="0"/>
    <x v="1"/>
    <x v="54"/>
    <x v="1"/>
    <m/>
    <m/>
    <m/>
    <m/>
    <n v="25910000"/>
    <m/>
  </r>
  <r>
    <x v="0"/>
    <x v="1"/>
    <x v="49"/>
    <x v="2"/>
    <m/>
    <m/>
    <m/>
    <m/>
    <n v="21605980"/>
    <m/>
  </r>
  <r>
    <x v="0"/>
    <x v="1"/>
    <x v="50"/>
    <x v="2"/>
    <m/>
    <m/>
    <m/>
    <m/>
    <n v="3348020"/>
    <m/>
  </r>
  <r>
    <x v="0"/>
    <x v="1"/>
    <x v="51"/>
    <x v="2"/>
    <m/>
    <m/>
    <m/>
    <m/>
    <n v="800000"/>
    <m/>
  </r>
  <r>
    <x v="0"/>
    <x v="1"/>
    <x v="52"/>
    <x v="2"/>
    <m/>
    <m/>
    <m/>
    <m/>
    <n v="21959000.000000004"/>
    <m/>
  </r>
  <r>
    <x v="0"/>
    <x v="1"/>
    <x v="53"/>
    <x v="2"/>
    <m/>
    <m/>
    <m/>
    <m/>
    <n v="56466000"/>
    <m/>
  </r>
  <r>
    <x v="0"/>
    <x v="1"/>
    <x v="54"/>
    <x v="2"/>
    <m/>
    <m/>
    <m/>
    <m/>
    <n v="25910000"/>
    <m/>
  </r>
  <r>
    <x v="0"/>
    <x v="1"/>
    <x v="49"/>
    <x v="3"/>
    <m/>
    <m/>
    <m/>
    <m/>
    <n v="13234840"/>
    <m/>
  </r>
  <r>
    <x v="0"/>
    <x v="1"/>
    <x v="50"/>
    <x v="3"/>
    <m/>
    <m/>
    <m/>
    <m/>
    <n v="2097160"/>
    <m/>
  </r>
  <r>
    <x v="0"/>
    <x v="1"/>
    <x v="51"/>
    <x v="3"/>
    <m/>
    <m/>
    <m/>
    <m/>
    <n v="800000"/>
    <m/>
  </r>
  <r>
    <x v="0"/>
    <x v="1"/>
    <x v="52"/>
    <x v="3"/>
    <m/>
    <m/>
    <m/>
    <m/>
    <n v="17218320.000000004"/>
    <m/>
  </r>
  <r>
    <x v="0"/>
    <x v="1"/>
    <x v="53"/>
    <x v="3"/>
    <m/>
    <m/>
    <m/>
    <m/>
    <n v="44275679.999999993"/>
    <m/>
  </r>
  <r>
    <x v="0"/>
    <x v="1"/>
    <x v="54"/>
    <x v="3"/>
    <m/>
    <m/>
    <m/>
    <m/>
    <n v="25910000"/>
    <m/>
  </r>
  <r>
    <x v="0"/>
    <x v="1"/>
    <x v="49"/>
    <x v="4"/>
    <m/>
    <m/>
    <m/>
    <m/>
    <n v="13440160"/>
    <m/>
  </r>
  <r>
    <x v="0"/>
    <x v="1"/>
    <x v="50"/>
    <x v="4"/>
    <m/>
    <m/>
    <m/>
    <m/>
    <n v="2127840"/>
    <m/>
  </r>
  <r>
    <x v="0"/>
    <x v="1"/>
    <x v="51"/>
    <x v="4"/>
    <m/>
    <m/>
    <m/>
    <m/>
    <n v="800000"/>
    <m/>
  </r>
  <r>
    <x v="0"/>
    <x v="1"/>
    <x v="52"/>
    <x v="4"/>
    <m/>
    <m/>
    <m/>
    <m/>
    <n v="18374160.000000004"/>
    <m/>
  </r>
  <r>
    <x v="0"/>
    <x v="1"/>
    <x v="53"/>
    <x v="4"/>
    <m/>
    <m/>
    <m/>
    <m/>
    <n v="47247840"/>
    <m/>
  </r>
  <r>
    <x v="0"/>
    <x v="1"/>
    <x v="54"/>
    <x v="4"/>
    <m/>
    <m/>
    <m/>
    <m/>
    <n v="25910000"/>
    <m/>
  </r>
  <r>
    <x v="0"/>
    <x v="1"/>
    <x v="49"/>
    <x v="5"/>
    <m/>
    <m/>
    <m/>
    <m/>
    <n v="13440160"/>
    <m/>
  </r>
  <r>
    <x v="0"/>
    <x v="1"/>
    <x v="50"/>
    <x v="5"/>
    <m/>
    <m/>
    <m/>
    <m/>
    <n v="2127840"/>
    <m/>
  </r>
  <r>
    <x v="0"/>
    <x v="1"/>
    <x v="51"/>
    <x v="5"/>
    <m/>
    <m/>
    <m/>
    <m/>
    <n v="800000"/>
    <m/>
  </r>
  <r>
    <x v="0"/>
    <x v="1"/>
    <x v="52"/>
    <x v="5"/>
    <m/>
    <m/>
    <m/>
    <m/>
    <n v="17442600.000000004"/>
    <m/>
  </r>
  <r>
    <x v="0"/>
    <x v="1"/>
    <x v="53"/>
    <x v="5"/>
    <m/>
    <m/>
    <m/>
    <m/>
    <n v="44852399.999999993"/>
    <m/>
  </r>
  <r>
    <x v="0"/>
    <x v="1"/>
    <x v="54"/>
    <x v="5"/>
    <m/>
    <m/>
    <m/>
    <m/>
    <n v="25910000"/>
    <m/>
  </r>
  <r>
    <x v="0"/>
    <x v="1"/>
    <x v="49"/>
    <x v="6"/>
    <m/>
    <m/>
    <m/>
    <m/>
    <n v="13337500"/>
    <m/>
  </r>
  <r>
    <x v="0"/>
    <x v="1"/>
    <x v="50"/>
    <x v="6"/>
    <m/>
    <m/>
    <m/>
    <m/>
    <n v="2112500"/>
    <m/>
  </r>
  <r>
    <x v="0"/>
    <x v="1"/>
    <x v="51"/>
    <x v="6"/>
    <m/>
    <m/>
    <m/>
    <m/>
    <n v="800000"/>
    <m/>
  </r>
  <r>
    <x v="0"/>
    <x v="1"/>
    <x v="52"/>
    <x v="6"/>
    <m/>
    <m/>
    <m/>
    <m/>
    <n v="21079520"/>
    <m/>
  </r>
  <r>
    <x v="0"/>
    <x v="1"/>
    <x v="53"/>
    <x v="6"/>
    <m/>
    <m/>
    <m/>
    <m/>
    <n v="54204479.999999993"/>
    <m/>
  </r>
  <r>
    <x v="0"/>
    <x v="1"/>
    <x v="54"/>
    <x v="6"/>
    <m/>
    <m/>
    <m/>
    <m/>
    <n v="25910000"/>
    <m/>
  </r>
  <r>
    <x v="0"/>
    <x v="1"/>
    <x v="49"/>
    <x v="7"/>
    <m/>
    <m/>
    <m/>
    <m/>
    <n v="13438420"/>
    <m/>
  </r>
  <r>
    <x v="0"/>
    <x v="1"/>
    <x v="50"/>
    <x v="7"/>
    <m/>
    <m/>
    <m/>
    <m/>
    <n v="2127580"/>
    <m/>
  </r>
  <r>
    <x v="0"/>
    <x v="1"/>
    <x v="51"/>
    <x v="7"/>
    <m/>
    <m/>
    <m/>
    <m/>
    <n v="800000"/>
    <m/>
  </r>
  <r>
    <x v="0"/>
    <x v="1"/>
    <x v="52"/>
    <x v="7"/>
    <m/>
    <m/>
    <m/>
    <m/>
    <n v="21801920.000000004"/>
    <m/>
  </r>
  <r>
    <x v="0"/>
    <x v="1"/>
    <x v="53"/>
    <x v="7"/>
    <m/>
    <m/>
    <m/>
    <m/>
    <n v="56062080"/>
    <m/>
  </r>
  <r>
    <x v="0"/>
    <x v="1"/>
    <x v="54"/>
    <x v="7"/>
    <m/>
    <m/>
    <m/>
    <m/>
    <n v="25910000"/>
    <m/>
  </r>
  <r>
    <x v="0"/>
    <x v="1"/>
    <x v="49"/>
    <x v="8"/>
    <m/>
    <m/>
    <m/>
    <m/>
    <n v="13337500"/>
    <m/>
  </r>
  <r>
    <x v="0"/>
    <x v="1"/>
    <x v="50"/>
    <x v="8"/>
    <m/>
    <m/>
    <m/>
    <m/>
    <n v="2112500"/>
    <m/>
  </r>
  <r>
    <x v="0"/>
    <x v="1"/>
    <x v="51"/>
    <x v="8"/>
    <m/>
    <m/>
    <m/>
    <m/>
    <n v="800000"/>
    <m/>
  </r>
  <r>
    <x v="0"/>
    <x v="1"/>
    <x v="52"/>
    <x v="8"/>
    <m/>
    <m/>
    <m/>
    <m/>
    <n v="20781320.000000004"/>
    <m/>
  </r>
  <r>
    <x v="0"/>
    <x v="1"/>
    <x v="53"/>
    <x v="8"/>
    <m/>
    <m/>
    <m/>
    <m/>
    <n v="53437679.999999993"/>
    <m/>
  </r>
  <r>
    <x v="0"/>
    <x v="1"/>
    <x v="54"/>
    <x v="8"/>
    <m/>
    <m/>
    <m/>
    <m/>
    <n v="25910000"/>
    <m/>
  </r>
  <r>
    <x v="0"/>
    <x v="1"/>
    <x v="49"/>
    <x v="9"/>
    <m/>
    <m/>
    <m/>
    <m/>
    <n v="13438420"/>
    <m/>
  </r>
  <r>
    <x v="0"/>
    <x v="1"/>
    <x v="50"/>
    <x v="9"/>
    <m/>
    <m/>
    <m/>
    <m/>
    <n v="2127580"/>
    <m/>
  </r>
  <r>
    <x v="0"/>
    <x v="1"/>
    <x v="51"/>
    <x v="9"/>
    <m/>
    <m/>
    <m/>
    <m/>
    <n v="800000"/>
    <m/>
  </r>
  <r>
    <x v="0"/>
    <x v="1"/>
    <x v="52"/>
    <x v="9"/>
    <m/>
    <m/>
    <m/>
    <m/>
    <n v="21378840.000000004"/>
    <m/>
  </r>
  <r>
    <x v="0"/>
    <x v="1"/>
    <x v="53"/>
    <x v="9"/>
    <m/>
    <m/>
    <m/>
    <m/>
    <n v="54974159.999999993"/>
    <m/>
  </r>
  <r>
    <x v="0"/>
    <x v="1"/>
    <x v="54"/>
    <x v="9"/>
    <m/>
    <m/>
    <m/>
    <m/>
    <n v="25910000"/>
    <m/>
  </r>
  <r>
    <x v="0"/>
    <x v="1"/>
    <x v="49"/>
    <x v="10"/>
    <m/>
    <m/>
    <m/>
    <m/>
    <n v="13337500"/>
    <m/>
  </r>
  <r>
    <x v="0"/>
    <x v="1"/>
    <x v="50"/>
    <x v="10"/>
    <m/>
    <m/>
    <m/>
    <m/>
    <n v="2112500"/>
    <m/>
  </r>
  <r>
    <x v="0"/>
    <x v="1"/>
    <x v="51"/>
    <x v="10"/>
    <m/>
    <m/>
    <m/>
    <m/>
    <n v="800000"/>
    <m/>
  </r>
  <r>
    <x v="0"/>
    <x v="1"/>
    <x v="52"/>
    <x v="10"/>
    <m/>
    <m/>
    <m/>
    <m/>
    <n v="21290360"/>
    <m/>
  </r>
  <r>
    <x v="0"/>
    <x v="1"/>
    <x v="53"/>
    <x v="10"/>
    <m/>
    <m/>
    <m/>
    <m/>
    <n v="54746640"/>
    <m/>
  </r>
  <r>
    <x v="0"/>
    <x v="1"/>
    <x v="54"/>
    <x v="10"/>
    <m/>
    <m/>
    <m/>
    <m/>
    <n v="25910000"/>
    <m/>
  </r>
  <r>
    <x v="0"/>
    <x v="1"/>
    <x v="49"/>
    <x v="11"/>
    <m/>
    <m/>
    <m/>
    <m/>
    <n v="13337500"/>
    <m/>
  </r>
  <r>
    <x v="0"/>
    <x v="1"/>
    <x v="50"/>
    <x v="11"/>
    <m/>
    <m/>
    <m/>
    <m/>
    <n v="2112500"/>
    <m/>
  </r>
  <r>
    <x v="0"/>
    <x v="1"/>
    <x v="51"/>
    <x v="11"/>
    <m/>
    <m/>
    <m/>
    <m/>
    <n v="800000"/>
    <m/>
  </r>
  <r>
    <x v="0"/>
    <x v="1"/>
    <x v="52"/>
    <x v="11"/>
    <m/>
    <m/>
    <m/>
    <m/>
    <n v="21548800.000000004"/>
    <m/>
  </r>
  <r>
    <x v="0"/>
    <x v="1"/>
    <x v="53"/>
    <x v="11"/>
    <m/>
    <m/>
    <m/>
    <m/>
    <n v="55411200"/>
    <m/>
  </r>
  <r>
    <x v="0"/>
    <x v="1"/>
    <x v="54"/>
    <x v="11"/>
    <m/>
    <m/>
    <m/>
    <m/>
    <n v="25910000"/>
    <m/>
  </r>
  <r>
    <x v="1"/>
    <x v="1"/>
    <x v="49"/>
    <x v="256"/>
    <s v="JVTE"/>
    <s v="18"/>
    <s v="FACT CL LX N° 1101006"/>
    <m/>
    <n v="11142487"/>
    <n v="-11142487"/>
  </r>
  <r>
    <x v="1"/>
    <x v="1"/>
    <x v="49"/>
    <x v="19"/>
    <s v="JVTE"/>
    <s v="25"/>
    <s v="FACT CL SAA N° 1101013"/>
    <m/>
    <n v="4025608"/>
    <n v="-15168095"/>
  </r>
  <r>
    <x v="1"/>
    <x v="1"/>
    <x v="49"/>
    <x v="208"/>
    <s v="JVTE"/>
    <s v="17"/>
    <s v="FACT CL LX N° 1101005"/>
    <m/>
    <n v="1939896"/>
    <n v="-17107991"/>
  </r>
  <r>
    <x v="1"/>
    <x v="1"/>
    <x v="49"/>
    <x v="208"/>
    <s v="JVTE"/>
    <s v="33"/>
    <s v="FACT CL SAA N°1101019"/>
    <m/>
    <n v="236800"/>
    <n v="-17344791"/>
  </r>
  <r>
    <x v="1"/>
    <x v="1"/>
    <x v="49"/>
    <x v="208"/>
    <s v="JVTE"/>
    <s v="34"/>
    <s v="FACT CL SN N°110118"/>
    <m/>
    <n v="861272"/>
    <n v="-18206063"/>
  </r>
  <r>
    <x v="1"/>
    <x v="1"/>
    <x v="49"/>
    <x v="24"/>
    <s v="JVTE"/>
    <s v="39"/>
    <s v="INVOICE LX N° 1102024"/>
    <m/>
    <n v="1827411"/>
    <n v="-20033474"/>
  </r>
  <r>
    <x v="1"/>
    <x v="1"/>
    <x v="49"/>
    <x v="24"/>
    <s v="JVTE"/>
    <s v="40"/>
    <s v="INVOICE LX N° 1102025"/>
    <m/>
    <n v="10916243"/>
    <n v="-30949717"/>
  </r>
  <r>
    <x v="1"/>
    <x v="1"/>
    <x v="49"/>
    <x v="24"/>
    <s v="JVTE"/>
    <s v="47"/>
    <s v="INVOICE SAA N° 1102032"/>
    <m/>
    <n v="3788808"/>
    <n v="-34738525"/>
  </r>
  <r>
    <x v="1"/>
    <x v="1"/>
    <x v="49"/>
    <x v="24"/>
    <s v="JVTE"/>
    <s v="52"/>
    <s v="INVOICE SN N° 1102037"/>
    <m/>
    <n v="861272"/>
    <n v="-35599797"/>
  </r>
  <r>
    <x v="1"/>
    <x v="1"/>
    <x v="49"/>
    <x v="36"/>
    <s v="JVTE"/>
    <s v="66"/>
    <s v="INVOICE LX N°1103041"/>
    <m/>
    <n v="2057143"/>
    <n v="-37656940"/>
  </r>
  <r>
    <x v="1"/>
    <x v="1"/>
    <x v="49"/>
    <x v="36"/>
    <s v="JVTE"/>
    <s v="67"/>
    <s v="INVOICE LX N°1103042"/>
    <m/>
    <n v="10971938"/>
    <n v="-48628878"/>
  </r>
  <r>
    <x v="1"/>
    <x v="1"/>
    <x v="49"/>
    <x v="36"/>
    <s v="JVTE"/>
    <s v="74"/>
    <s v="INVOICE SAA N°1103049"/>
    <m/>
    <n v="4262409"/>
    <n v="-52891287"/>
  </r>
  <r>
    <x v="1"/>
    <x v="1"/>
    <x v="49"/>
    <x v="36"/>
    <s v="JVTE"/>
    <s v="79"/>
    <s v="INVOICE SN N°1103054"/>
    <m/>
    <n v="861272"/>
    <n v="-53752559"/>
  </r>
  <r>
    <x v="1"/>
    <x v="1"/>
    <x v="49"/>
    <x v="45"/>
    <s v="JVTE"/>
    <s v="111"/>
    <s v="INVOICE CL LX N°1104067"/>
    <m/>
    <n v="2644884"/>
    <n v="-56397443"/>
  </r>
  <r>
    <x v="1"/>
    <x v="1"/>
    <x v="49"/>
    <x v="45"/>
    <s v="JVTE"/>
    <s v="112"/>
    <s v="INVOICE CL LX N°1104068"/>
    <m/>
    <n v="10971938"/>
    <n v="-67369381"/>
  </r>
  <r>
    <x v="1"/>
    <x v="1"/>
    <x v="49"/>
    <x v="225"/>
    <s v="JVTE"/>
    <s v="119"/>
    <s v="INVOICE CL SOUTH AFRICAN N°1104075"/>
    <m/>
    <n v="4499209"/>
    <n v="-71868590"/>
  </r>
  <r>
    <x v="1"/>
    <x v="1"/>
    <x v="49"/>
    <x v="225"/>
    <s v="JVTE"/>
    <s v="124"/>
    <s v="INVOICE CL  BRUSSELS  N°1104080"/>
    <m/>
    <n v="861272"/>
    <n v="-72729862"/>
  </r>
  <r>
    <x v="1"/>
    <x v="1"/>
    <x v="49"/>
    <x v="61"/>
    <s v="JVTE"/>
    <s v="144"/>
    <s v="INVOICE CL LX N° 1105084"/>
    <m/>
    <n v="2644898"/>
    <n v="-75374760"/>
  </r>
  <r>
    <x v="1"/>
    <x v="1"/>
    <x v="49"/>
    <x v="61"/>
    <s v="JVTE"/>
    <s v="145"/>
    <s v="INVOICE CL LX N° 1105085"/>
    <m/>
    <n v="10971938"/>
    <n v="-86346698"/>
  </r>
  <r>
    <x v="1"/>
    <x v="1"/>
    <x v="49"/>
    <x v="61"/>
    <s v="JVTE"/>
    <s v="152"/>
    <s v="INVOICE CL SAA N° 1105092"/>
    <m/>
    <n v="4025608"/>
    <n v="-90372306"/>
  </r>
  <r>
    <x v="1"/>
    <x v="1"/>
    <x v="49"/>
    <x v="61"/>
    <s v="JVTE"/>
    <s v="157"/>
    <s v="INVOICE CL SN  N° 1105097"/>
    <m/>
    <n v="861272"/>
    <n v="-91233578"/>
  </r>
  <r>
    <x v="1"/>
    <x v="1"/>
    <x v="49"/>
    <x v="310"/>
    <s v="JVTE"/>
    <s v="186"/>
    <s v="INVOICE CL LX N°1106078"/>
    <m/>
    <n v="1980952"/>
    <n v="-93214530"/>
  </r>
  <r>
    <x v="1"/>
    <x v="1"/>
    <x v="49"/>
    <x v="310"/>
    <s v="JVTE"/>
    <s v="187"/>
    <s v="INVOICE CL LX N°1106079"/>
    <m/>
    <n v="11378307"/>
    <n v="-104592837"/>
  </r>
  <r>
    <x v="1"/>
    <x v="1"/>
    <x v="49"/>
    <x v="310"/>
    <s v="JVTE"/>
    <s v="195"/>
    <s v="INVOICE CL SN N°1106091"/>
    <m/>
    <n v="861272"/>
    <n v="-105454109"/>
  </r>
  <r>
    <x v="1"/>
    <x v="1"/>
    <x v="49"/>
    <x v="310"/>
    <s v="JVTE"/>
    <s v="197"/>
    <s v="INVOICE CL LX N°1106099"/>
    <m/>
    <n v="609524"/>
    <n v="-106063633"/>
  </r>
  <r>
    <x v="1"/>
    <x v="1"/>
    <x v="49"/>
    <x v="310"/>
    <s v="JVTE"/>
    <s v="200"/>
    <s v="INVOICE CL SAA N°1106104"/>
    <m/>
    <n v="4025608"/>
    <n v="-110089241"/>
  </r>
  <r>
    <x v="1"/>
    <x v="1"/>
    <x v="49"/>
    <x v="76"/>
    <s v="JVTE"/>
    <s v="209"/>
    <s v="INVOICE CL LX N° 1107112"/>
    <m/>
    <n v="2832787"/>
    <n v="-112922028"/>
  </r>
  <r>
    <x v="1"/>
    <x v="1"/>
    <x v="49"/>
    <x v="76"/>
    <s v="JVTE"/>
    <s v="210"/>
    <s v="INVOICE CL LX N° 1107113"/>
    <m/>
    <n v="11751366"/>
    <n v="-124673394"/>
  </r>
  <r>
    <x v="1"/>
    <x v="1"/>
    <x v="49"/>
    <x v="76"/>
    <s v="JVTE"/>
    <s v="217"/>
    <s v="INVOICE CL SAA N° 1107120"/>
    <m/>
    <n v="4262409"/>
    <n v="-128935803"/>
  </r>
  <r>
    <x v="1"/>
    <x v="1"/>
    <x v="49"/>
    <x v="76"/>
    <s v="JVTE"/>
    <s v="222"/>
    <s v="INVOICE CL SN N° 1107125"/>
    <m/>
    <n v="861272"/>
    <n v="-129797075"/>
  </r>
  <r>
    <x v="1"/>
    <x v="1"/>
    <x v="49"/>
    <x v="292"/>
    <s v="JVTE"/>
    <s v="240"/>
    <s v="INVOICE CL LX N°1108132"/>
    <m/>
    <n v="2750562"/>
    <n v="-132547637"/>
  </r>
  <r>
    <x v="1"/>
    <x v="1"/>
    <x v="49"/>
    <x v="292"/>
    <s v="JVTE"/>
    <s v="241"/>
    <s v="INVOICE CL LX N°1108133"/>
    <m/>
    <n v="12081460"/>
    <n v="-144629097"/>
  </r>
  <r>
    <x v="1"/>
    <x v="1"/>
    <x v="49"/>
    <x v="292"/>
    <s v="JVTE"/>
    <s v="248"/>
    <s v="INVOICE CL SAA N°1108141"/>
    <m/>
    <n v="4262409"/>
    <n v="-148891506"/>
  </r>
  <r>
    <x v="1"/>
    <x v="1"/>
    <x v="49"/>
    <x v="292"/>
    <s v="JVTE"/>
    <s v="253"/>
    <s v="INVOICE CL SN N°1108146"/>
    <m/>
    <n v="861271"/>
    <n v="-149752777"/>
  </r>
  <r>
    <x v="1"/>
    <x v="1"/>
    <x v="49"/>
    <x v="321"/>
    <s v="JVTE"/>
    <s v="269"/>
    <s v="INVOICE CL LX N° 1108152"/>
    <m/>
    <n v="2813793"/>
    <n v="-152566570"/>
  </r>
  <r>
    <x v="1"/>
    <x v="1"/>
    <x v="49"/>
    <x v="321"/>
    <s v="JVTE"/>
    <s v="270"/>
    <s v="INVOICE CL LX N° 1108153"/>
    <m/>
    <n v="12359196"/>
    <n v="-164925766"/>
  </r>
  <r>
    <x v="1"/>
    <x v="1"/>
    <x v="49"/>
    <x v="321"/>
    <s v="JVTE"/>
    <s v="277"/>
    <s v="INVOICE CL SAA N° 1108160"/>
    <m/>
    <n v="4268312"/>
    <n v="-169194078"/>
  </r>
  <r>
    <x v="1"/>
    <x v="1"/>
    <x v="49"/>
    <x v="321"/>
    <s v="JVTE"/>
    <s v="281"/>
    <s v="INVOICE  CL SN N° 1108165"/>
    <m/>
    <n v="861271"/>
    <n v="-170055349"/>
  </r>
  <r>
    <x v="1"/>
    <x v="1"/>
    <x v="49"/>
    <x v="299"/>
    <s v="JVTE"/>
    <s v="305"/>
    <s v="INVOICE CL LX N° 1110170"/>
    <m/>
    <n v="2967686"/>
    <n v="-173023035"/>
  </r>
  <r>
    <x v="1"/>
    <x v="1"/>
    <x v="49"/>
    <x v="299"/>
    <s v="JVTE"/>
    <s v="306"/>
    <s v="INVOICE CL LX N° 1110171"/>
    <m/>
    <n v="11624324"/>
    <n v="-184647359"/>
  </r>
  <r>
    <x v="1"/>
    <x v="1"/>
    <x v="49"/>
    <x v="299"/>
    <s v="JVTE"/>
    <s v="313"/>
    <s v="INVOICE CL SAA N°1110177"/>
    <m/>
    <n v="4268312"/>
    <n v="-188915671"/>
  </r>
  <r>
    <x v="1"/>
    <x v="1"/>
    <x v="49"/>
    <x v="299"/>
    <s v="JVTE"/>
    <s v="317"/>
    <s v="INVOICE CL SN N° 1110183"/>
    <m/>
    <n v="861272"/>
    <n v="-189776943"/>
  </r>
  <r>
    <x v="1"/>
    <x v="1"/>
    <x v="49"/>
    <x v="305"/>
    <s v="JVTE"/>
    <s v="345"/>
    <s v="INVOICE CL LX N°1111194"/>
    <m/>
    <n v="1991489"/>
    <n v="-191768432"/>
  </r>
  <r>
    <x v="1"/>
    <x v="1"/>
    <x v="49"/>
    <x v="305"/>
    <s v="JVTE"/>
    <s v="346"/>
    <s v="INVOICE CL LX N°1111195"/>
    <m/>
    <n v="11438830"/>
    <n v="-203207262"/>
  </r>
  <r>
    <x v="1"/>
    <x v="1"/>
    <x v="49"/>
    <x v="305"/>
    <s v="JVTE"/>
    <s v="353"/>
    <s v="INVOICE CL SAA N°1111202"/>
    <m/>
    <n v="4505113"/>
    <n v="-207712375"/>
  </r>
  <r>
    <x v="1"/>
    <x v="1"/>
    <x v="49"/>
    <x v="305"/>
    <s v="JVTE"/>
    <s v="357"/>
    <s v="INVOICE CL SN N°1111207"/>
    <m/>
    <n v="861272"/>
    <n v="-208573647"/>
  </r>
  <r>
    <x v="1"/>
    <x v="1"/>
    <x v="49"/>
    <x v="322"/>
    <s v="JVTE"/>
    <s v="373"/>
    <s v="INVOICE CL LX N°1112211"/>
    <m/>
    <n v="2464171"/>
    <n v="-211037818"/>
  </r>
  <r>
    <x v="1"/>
    <x v="1"/>
    <x v="49"/>
    <x v="322"/>
    <s v="JVTE"/>
    <s v="374"/>
    <s v="INVOICE CL LX N°1112212"/>
    <m/>
    <n v="11500000"/>
    <n v="-222537818"/>
  </r>
  <r>
    <x v="1"/>
    <x v="1"/>
    <x v="49"/>
    <x v="322"/>
    <s v="JVTE"/>
    <s v="381"/>
    <s v="INVOICE CL SAA N°1112225"/>
    <m/>
    <n v="4505113"/>
    <n v="-227042931"/>
  </r>
  <r>
    <x v="1"/>
    <x v="1"/>
    <x v="49"/>
    <x v="322"/>
    <s v="JVTE"/>
    <s v="385"/>
    <s v="INVOICE CL SN N°1112224"/>
    <m/>
    <n v="861272"/>
    <n v="-227904203"/>
  </r>
  <r>
    <x v="1"/>
    <x v="1"/>
    <x v="50"/>
    <x v="256"/>
    <s v="JVTE"/>
    <s v="18"/>
    <s v="FACT CL LX N° 1101006"/>
    <m/>
    <n v="2769430"/>
    <n v="-230673633"/>
  </r>
  <r>
    <x v="1"/>
    <x v="1"/>
    <x v="50"/>
    <x v="24"/>
    <s v="JVTE"/>
    <s v="40"/>
    <s v="INVOICE LX N° 1102025"/>
    <m/>
    <n v="2713198"/>
    <n v="-233386831"/>
  </r>
  <r>
    <x v="1"/>
    <x v="1"/>
    <x v="50"/>
    <x v="36"/>
    <s v="JVTE"/>
    <s v="67"/>
    <s v="INVOICE LX N°1103042"/>
    <m/>
    <n v="2727040"/>
    <n v="-236113871"/>
  </r>
  <r>
    <x v="1"/>
    <x v="1"/>
    <x v="50"/>
    <x v="45"/>
    <s v="JVTE"/>
    <s v="112"/>
    <s v="INVOICE CL LX N°1104068"/>
    <m/>
    <n v="2727040"/>
    <n v="-238840911"/>
  </r>
  <r>
    <x v="1"/>
    <x v="1"/>
    <x v="50"/>
    <x v="61"/>
    <s v="JVTE"/>
    <s v="145"/>
    <s v="INVOICE CL LX N° 1105085"/>
    <m/>
    <n v="2727040"/>
    <n v="-241567951"/>
  </r>
  <r>
    <x v="1"/>
    <x v="1"/>
    <x v="50"/>
    <x v="310"/>
    <s v="JVTE"/>
    <s v="187"/>
    <s v="INVOICE CL LX N°1106079"/>
    <m/>
    <n v="2828043"/>
    <n v="-244395994"/>
  </r>
  <r>
    <x v="1"/>
    <x v="1"/>
    <x v="50"/>
    <x v="76"/>
    <s v="JVTE"/>
    <s v="210"/>
    <s v="INVOICE CL LX N° 1107113"/>
    <m/>
    <n v="2920765"/>
    <n v="-247316759"/>
  </r>
  <r>
    <x v="1"/>
    <x v="1"/>
    <x v="50"/>
    <x v="292"/>
    <s v="JVTE"/>
    <s v="241"/>
    <s v="INVOICE CL LX N°1108133"/>
    <m/>
    <n v="3002808"/>
    <n v="-250319567"/>
  </r>
  <r>
    <x v="1"/>
    <x v="1"/>
    <x v="50"/>
    <x v="321"/>
    <s v="JVTE"/>
    <s v="270"/>
    <s v="INVOICE CL LX N° 1108153"/>
    <m/>
    <n v="3071839"/>
    <n v="-253391406"/>
  </r>
  <r>
    <x v="1"/>
    <x v="1"/>
    <x v="50"/>
    <x v="299"/>
    <s v="JVTE"/>
    <s v="306"/>
    <s v="INVOICE CL LX N° 1110171"/>
    <m/>
    <n v="2889189"/>
    <n v="-256280595"/>
  </r>
  <r>
    <x v="1"/>
    <x v="1"/>
    <x v="50"/>
    <x v="305"/>
    <s v="JVTE"/>
    <s v="346"/>
    <s v="INVOICE CL LX N°1111195"/>
    <m/>
    <n v="2843085"/>
    <n v="-259123680"/>
  </r>
  <r>
    <x v="1"/>
    <x v="1"/>
    <x v="50"/>
    <x v="322"/>
    <s v="JVTE"/>
    <s v="374"/>
    <s v="INVOICE CL LX N°1112212"/>
    <m/>
    <n v="2858289"/>
    <n v="-261981969"/>
  </r>
  <r>
    <x v="1"/>
    <x v="1"/>
    <x v="51"/>
    <x v="256"/>
    <s v="JVTE"/>
    <s v="19"/>
    <s v="FACT CL LX N° 1101007"/>
    <m/>
    <n v="800000"/>
    <n v="-262781969"/>
  </r>
  <r>
    <x v="1"/>
    <x v="1"/>
    <x v="51"/>
    <x v="24"/>
    <s v="JVTE"/>
    <s v="41"/>
    <s v="INVOICE LX N° 1102026"/>
    <m/>
    <n v="800000"/>
    <n v="-263581969"/>
  </r>
  <r>
    <x v="1"/>
    <x v="1"/>
    <x v="51"/>
    <x v="36"/>
    <s v="JVTE"/>
    <s v="68"/>
    <s v="INVOICE LX N°1103043"/>
    <m/>
    <n v="800000"/>
    <n v="-264381969"/>
  </r>
  <r>
    <x v="1"/>
    <x v="1"/>
    <x v="51"/>
    <x v="45"/>
    <s v="JVTE"/>
    <s v="113"/>
    <s v="INVOICE CL LX N°1104069"/>
    <m/>
    <n v="800000"/>
    <n v="-265181969"/>
  </r>
  <r>
    <x v="1"/>
    <x v="1"/>
    <x v="51"/>
    <x v="61"/>
    <s v="JVTE"/>
    <s v="146"/>
    <s v="INVOICE CL LX N° 1105086"/>
    <m/>
    <n v="800000"/>
    <n v="-265981969"/>
  </r>
  <r>
    <x v="1"/>
    <x v="1"/>
    <x v="51"/>
    <x v="310"/>
    <s v="JVTE"/>
    <s v="188"/>
    <s v="INVOICE CL LX N°1106080"/>
    <m/>
    <n v="800000"/>
    <n v="-266781969"/>
  </r>
  <r>
    <x v="1"/>
    <x v="1"/>
    <x v="51"/>
    <x v="76"/>
    <s v="JVTE"/>
    <s v="211"/>
    <s v="INVOICE CL LX N° 1107114"/>
    <m/>
    <n v="800000"/>
    <n v="-267581969"/>
  </r>
  <r>
    <x v="1"/>
    <x v="1"/>
    <x v="51"/>
    <x v="292"/>
    <s v="JVTE"/>
    <s v="242"/>
    <s v="INVOICE CL LX N°1108134"/>
    <m/>
    <n v="800000"/>
    <n v="-268381969"/>
  </r>
  <r>
    <x v="1"/>
    <x v="1"/>
    <x v="51"/>
    <x v="321"/>
    <s v="JVTE"/>
    <s v="271"/>
    <s v="INVOICE CL LX N° 1108154"/>
    <m/>
    <n v="800000"/>
    <n v="-269181969"/>
  </r>
  <r>
    <x v="1"/>
    <x v="1"/>
    <x v="51"/>
    <x v="299"/>
    <s v="JVTE"/>
    <s v="307"/>
    <s v="INVOICE CL LX N° 1110172"/>
    <m/>
    <n v="800000"/>
    <n v="-269981969"/>
  </r>
  <r>
    <x v="1"/>
    <x v="1"/>
    <x v="51"/>
    <x v="305"/>
    <s v="JVTE"/>
    <s v="347"/>
    <s v="INVOICE CL LX N°1111196"/>
    <m/>
    <n v="800000"/>
    <n v="-270781969"/>
  </r>
  <r>
    <x v="1"/>
    <x v="1"/>
    <x v="51"/>
    <x v="322"/>
    <s v="JVTE"/>
    <s v="375"/>
    <s v="INVOICE CL LX N°1112213"/>
    <m/>
    <n v="800000"/>
    <n v="-271581969"/>
  </r>
  <r>
    <x v="1"/>
    <x v="1"/>
    <x v="52"/>
    <x v="256"/>
    <s v="JVTE"/>
    <s v="16"/>
    <s v="FACT CL LX N° 1101004"/>
    <m/>
    <n v="10642487"/>
    <n v="-282224456"/>
  </r>
  <r>
    <x v="1"/>
    <x v="1"/>
    <x v="52"/>
    <x v="24"/>
    <s v="JVTE"/>
    <s v="38"/>
    <s v="INVOICE LX N° 1102023"/>
    <m/>
    <n v="10025381"/>
    <n v="-292249837"/>
  </r>
  <r>
    <x v="1"/>
    <x v="1"/>
    <x v="52"/>
    <x v="36"/>
    <s v="JVTE"/>
    <s v="65"/>
    <s v="INVOICE LX N°1103040"/>
    <m/>
    <n v="11285714"/>
    <n v="-303535551"/>
  </r>
  <r>
    <x v="1"/>
    <x v="1"/>
    <x v="52"/>
    <x v="45"/>
    <s v="JVTE"/>
    <s v="110"/>
    <s v="INVOICE CL LX N°1104066"/>
    <m/>
    <n v="14107135"/>
    <n v="-317642686"/>
  </r>
  <r>
    <x v="1"/>
    <x v="1"/>
    <x v="52"/>
    <x v="61"/>
    <s v="JVTE"/>
    <s v="143"/>
    <s v="INVOICE CL LX N° 1105083"/>
    <m/>
    <n v="14510204"/>
    <n v="-332152890"/>
  </r>
  <r>
    <x v="1"/>
    <x v="1"/>
    <x v="52"/>
    <x v="310"/>
    <s v="JVTE"/>
    <s v="185"/>
    <s v="INVOICE CL LX N°1106077"/>
    <m/>
    <n v="10867725"/>
    <n v="-343020615"/>
  </r>
  <r>
    <x v="1"/>
    <x v="1"/>
    <x v="52"/>
    <x v="310"/>
    <s v="JVTE"/>
    <s v="196"/>
    <s v="INVOICE CL LX N°1106098"/>
    <m/>
    <n v="3343915"/>
    <n v="-346364530"/>
  </r>
  <r>
    <x v="1"/>
    <x v="1"/>
    <x v="52"/>
    <x v="76"/>
    <s v="JVTE"/>
    <s v="208"/>
    <s v="INVOICE CL LX N° 1107111"/>
    <m/>
    <n v="15540984"/>
    <n v="-361905514"/>
  </r>
  <r>
    <x v="1"/>
    <x v="1"/>
    <x v="52"/>
    <x v="292"/>
    <s v="JVTE"/>
    <s v="239"/>
    <s v="INVOICE CL LX N°1108131"/>
    <m/>
    <n v="15089888"/>
    <n v="-376995402"/>
  </r>
  <r>
    <x v="1"/>
    <x v="1"/>
    <x v="52"/>
    <x v="321"/>
    <s v="JVTE"/>
    <s v="268"/>
    <s v="INVOICE CL LX N° 1108151"/>
    <m/>
    <n v="15436782"/>
    <n v="-392432184"/>
  </r>
  <r>
    <x v="1"/>
    <x v="1"/>
    <x v="52"/>
    <x v="321"/>
    <s v="JVTE"/>
    <s v="282"/>
    <s v="INVOICE  CL ET N° 1108166"/>
    <m/>
    <n v="5785524"/>
    <n v="-398217708"/>
  </r>
  <r>
    <x v="1"/>
    <x v="1"/>
    <x v="52"/>
    <x v="101"/>
    <s v="JVTE"/>
    <s v="318"/>
    <s v="INVOICE CL ET N° 1110184"/>
    <m/>
    <n v="4981979"/>
    <n v="-403199687"/>
  </r>
  <r>
    <x v="1"/>
    <x v="1"/>
    <x v="52"/>
    <x v="299"/>
    <s v="JVTE"/>
    <s v="304"/>
    <s v="INVOICE CL LX N° 1110169"/>
    <m/>
    <n v="16281018"/>
    <n v="-419480705"/>
  </r>
  <r>
    <x v="1"/>
    <x v="1"/>
    <x v="52"/>
    <x v="305"/>
    <s v="JVTE"/>
    <s v="344"/>
    <s v="INVOICE CL LX N°1111193"/>
    <m/>
    <n v="10925532"/>
    <n v="-430406237"/>
  </r>
  <r>
    <x v="1"/>
    <x v="1"/>
    <x v="52"/>
    <x v="305"/>
    <s v="JVTE"/>
    <s v="357"/>
    <s v="INVOICE CL ET N°1111188"/>
    <m/>
    <n v="4499852"/>
    <n v="-434906089"/>
  </r>
  <r>
    <x v="1"/>
    <x v="1"/>
    <x v="52"/>
    <x v="116"/>
    <s v="JVTE"/>
    <s v="370"/>
    <s v="CREDIT NOTE CL ET N° 1112209"/>
    <n v="160709"/>
    <m/>
    <n v="-434745380"/>
  </r>
  <r>
    <x v="1"/>
    <x v="1"/>
    <x v="52"/>
    <x v="322"/>
    <s v="JVTE"/>
    <s v="372"/>
    <s v="INVOICE CL LX N°1112210"/>
    <m/>
    <n v="13518717"/>
    <n v="-448264097"/>
  </r>
  <r>
    <x v="1"/>
    <x v="1"/>
    <x v="52"/>
    <x v="322"/>
    <s v="JVTE"/>
    <s v="386"/>
    <s v="INVOICE CL ET N°1112225"/>
    <m/>
    <n v="4660561"/>
    <n v="-452924658"/>
  </r>
  <r>
    <x v="1"/>
    <x v="1"/>
    <x v="53"/>
    <x v="256"/>
    <s v="JVTE"/>
    <s v="15"/>
    <s v="FACT CL LX N° 1101003"/>
    <m/>
    <n v="3750000"/>
    <n v="-456674658"/>
  </r>
  <r>
    <x v="1"/>
    <x v="1"/>
    <x v="53"/>
    <x v="256"/>
    <s v="JVTE"/>
    <s v="22"/>
    <s v="FACT CL VK N° 1101010"/>
    <m/>
    <n v="2700000"/>
    <n v="-459374658"/>
  </r>
  <r>
    <x v="1"/>
    <x v="1"/>
    <x v="53"/>
    <x v="19"/>
    <s v="JVTE"/>
    <s v="20"/>
    <s v="FACT CL IB N° 1101008"/>
    <m/>
    <n v="852744"/>
    <n v="-460227402"/>
  </r>
  <r>
    <x v="1"/>
    <x v="1"/>
    <x v="53"/>
    <x v="19"/>
    <s v="JVTE"/>
    <s v="21"/>
    <s v="FACT CL IB N° 1101009"/>
    <m/>
    <n v="4250601"/>
    <n v="-464478003"/>
  </r>
  <r>
    <x v="1"/>
    <x v="1"/>
    <x v="53"/>
    <x v="19"/>
    <s v="JVTE"/>
    <s v="23"/>
    <s v="FACT CL LH N° 1101011"/>
    <m/>
    <n v="6736678"/>
    <n v="-471214681"/>
  </r>
  <r>
    <x v="1"/>
    <x v="1"/>
    <x v="53"/>
    <x v="19"/>
    <s v="JVTE"/>
    <s v="24"/>
    <s v="FACT CL AF N° 1101012"/>
    <m/>
    <n v="16697385"/>
    <n v="-487912066"/>
  </r>
  <r>
    <x v="1"/>
    <x v="1"/>
    <x v="53"/>
    <x v="19"/>
    <s v="JVTE"/>
    <s v="25"/>
    <s v="FACT CL SAA N° 1101013"/>
    <m/>
    <n v="3911472"/>
    <n v="-491823538"/>
  </r>
  <r>
    <x v="1"/>
    <x v="1"/>
    <x v="53"/>
    <x v="19"/>
    <s v="JVTE"/>
    <s v="26"/>
    <s v="FACT CL UX N° 1101014"/>
    <m/>
    <n v="1395876"/>
    <n v="-493219414"/>
  </r>
  <r>
    <x v="1"/>
    <x v="1"/>
    <x v="53"/>
    <x v="19"/>
    <s v="JVTE"/>
    <s v="27"/>
    <s v="FACT CL KQ N° 1101015"/>
    <m/>
    <n v="1269277"/>
    <n v="-494488691"/>
  </r>
  <r>
    <x v="1"/>
    <x v="1"/>
    <x v="53"/>
    <x v="19"/>
    <s v="JVTE"/>
    <s v="29"/>
    <s v="FACT CL ET N° 1101017"/>
    <m/>
    <n v="4427710"/>
    <n v="-498916401"/>
  </r>
  <r>
    <x v="1"/>
    <x v="1"/>
    <x v="53"/>
    <x v="257"/>
    <s v="JVTE"/>
    <s v="31"/>
    <s v="CREDIT NOTE AVKQ022011"/>
    <m/>
    <n v="-2538558"/>
    <n v="-496377843"/>
  </r>
  <r>
    <x v="1"/>
    <x v="1"/>
    <x v="53"/>
    <x v="257"/>
    <s v="JVTE"/>
    <s v="32"/>
    <s v="CREDIT NOTE AVAF022011"/>
    <m/>
    <n v="-327979"/>
    <n v="-496049864"/>
  </r>
  <r>
    <x v="1"/>
    <x v="1"/>
    <x v="53"/>
    <x v="208"/>
    <s v="JVTE"/>
    <s v="28"/>
    <s v="FACT CL KQ N°1101016"/>
    <m/>
    <n v="5923302"/>
    <n v="-501973166"/>
  </r>
  <r>
    <x v="1"/>
    <x v="1"/>
    <x v="53"/>
    <x v="208"/>
    <s v="JVTE"/>
    <s v="33"/>
    <s v="FACT CL SAA N°1101019"/>
    <m/>
    <n v="215810"/>
    <n v="-502188976"/>
  </r>
  <r>
    <x v="1"/>
    <x v="1"/>
    <x v="53"/>
    <x v="24"/>
    <s v="JVTE"/>
    <s v="37"/>
    <s v="INVOICE LX N° 1102022"/>
    <m/>
    <n v="3750000"/>
    <n v="-505938976"/>
  </r>
  <r>
    <x v="1"/>
    <x v="1"/>
    <x v="53"/>
    <x v="24"/>
    <s v="JVTE"/>
    <s v="42"/>
    <s v="INVOICE IB N° 1102027"/>
    <m/>
    <n v="787148"/>
    <n v="-506726124"/>
  </r>
  <r>
    <x v="1"/>
    <x v="1"/>
    <x v="53"/>
    <x v="24"/>
    <s v="JVTE"/>
    <s v="43"/>
    <s v="INVOICE IB N° 1102028"/>
    <m/>
    <n v="3148594"/>
    <n v="-509874718"/>
  </r>
  <r>
    <x v="1"/>
    <x v="1"/>
    <x v="53"/>
    <x v="24"/>
    <s v="JVTE"/>
    <s v="44"/>
    <s v="INVOICE VK N° 1102029"/>
    <m/>
    <n v="2520000"/>
    <n v="-512394718"/>
  </r>
  <r>
    <x v="1"/>
    <x v="1"/>
    <x v="53"/>
    <x v="24"/>
    <s v="JVTE"/>
    <s v="45"/>
    <s v="INVOICE LH N° 1102030"/>
    <m/>
    <n v="7202408"/>
    <n v="-519597126"/>
  </r>
  <r>
    <x v="1"/>
    <x v="1"/>
    <x v="53"/>
    <x v="24"/>
    <s v="JVTE"/>
    <s v="46"/>
    <s v="INVOICEAFN° 1102031"/>
    <m/>
    <n v="13729180"/>
    <n v="-533326306"/>
  </r>
  <r>
    <x v="1"/>
    <x v="1"/>
    <x v="53"/>
    <x v="24"/>
    <s v="JVTE"/>
    <s v="47"/>
    <s v="INVOICE SAA N° 1102032"/>
    <m/>
    <n v="3695662"/>
    <n v="-537021968"/>
  </r>
  <r>
    <x v="1"/>
    <x v="1"/>
    <x v="53"/>
    <x v="24"/>
    <s v="JVTE"/>
    <s v="48"/>
    <s v="INVOICE UX N° 1102033"/>
    <m/>
    <n v="1395876"/>
    <n v="-538417844"/>
  </r>
  <r>
    <x v="1"/>
    <x v="1"/>
    <x v="53"/>
    <x v="24"/>
    <s v="JVTE"/>
    <s v="49"/>
    <s v="INVOICE KQ N° 1102034"/>
    <m/>
    <n v="1128246"/>
    <n v="-539546090"/>
  </r>
  <r>
    <x v="1"/>
    <x v="1"/>
    <x v="53"/>
    <x v="24"/>
    <s v="JVTE"/>
    <s v="50"/>
    <s v="INVOICE KQ N° 1102035"/>
    <m/>
    <n v="5641240"/>
    <n v="-545187330"/>
  </r>
  <r>
    <x v="1"/>
    <x v="1"/>
    <x v="53"/>
    <x v="24"/>
    <s v="JVTE"/>
    <s v="51"/>
    <s v="INVOICE ET N° 1102036"/>
    <m/>
    <n v="3935742"/>
    <n v="-549123072"/>
  </r>
  <r>
    <x v="1"/>
    <x v="1"/>
    <x v="53"/>
    <x v="36"/>
    <s v="JVTE"/>
    <s v="64"/>
    <s v="INVOICE LX N°1103039"/>
    <m/>
    <n v="3750000"/>
    <n v="-552873072"/>
  </r>
  <r>
    <x v="1"/>
    <x v="1"/>
    <x v="53"/>
    <x v="36"/>
    <s v="JVTE"/>
    <s v="69"/>
    <s v="INVOICE IB N°1103044"/>
    <m/>
    <n v="852748"/>
    <n v="-553725820"/>
  </r>
  <r>
    <x v="1"/>
    <x v="1"/>
    <x v="53"/>
    <x v="36"/>
    <s v="JVTE"/>
    <s v="70"/>
    <s v="INVOICE IB N°1103045"/>
    <m/>
    <n v="4093180"/>
    <n v="-557819000"/>
  </r>
  <r>
    <x v="1"/>
    <x v="1"/>
    <x v="53"/>
    <x v="36"/>
    <s v="JVTE"/>
    <s v="71"/>
    <s v="INVOICE VK N°1103046"/>
    <m/>
    <n v="2790000"/>
    <n v="-560609000"/>
  </r>
  <r>
    <x v="1"/>
    <x v="1"/>
    <x v="53"/>
    <x v="36"/>
    <s v="JVTE"/>
    <s v="72"/>
    <s v="INVOICE LH N°1103047"/>
    <m/>
    <n v="8566798"/>
    <n v="-569175798"/>
  </r>
  <r>
    <x v="1"/>
    <x v="1"/>
    <x v="53"/>
    <x v="36"/>
    <s v="JVTE"/>
    <s v="73"/>
    <s v="INVOICE AF N°1103048"/>
    <m/>
    <n v="16369407"/>
    <n v="-585545205"/>
  </r>
  <r>
    <x v="1"/>
    <x v="1"/>
    <x v="53"/>
    <x v="36"/>
    <s v="JVTE"/>
    <s v="74"/>
    <s v="INVOICE SAA N°1103049"/>
    <m/>
    <n v="4127281"/>
    <n v="-589672486"/>
  </r>
  <r>
    <x v="1"/>
    <x v="1"/>
    <x v="53"/>
    <x v="36"/>
    <s v="JVTE"/>
    <s v="75"/>
    <s v="INVOICE UX N°1103050"/>
    <m/>
    <n v="1744846"/>
    <n v="-591417332"/>
  </r>
  <r>
    <x v="1"/>
    <x v="1"/>
    <x v="53"/>
    <x v="36"/>
    <s v="JVTE"/>
    <s v="76"/>
    <s v="INVOICE KQ N°1103051"/>
    <m/>
    <n v="1269277"/>
    <n v="-592686609"/>
  </r>
  <r>
    <x v="1"/>
    <x v="1"/>
    <x v="53"/>
    <x v="36"/>
    <s v="JVTE"/>
    <s v="77"/>
    <s v="INVOICE CL KQ N°1103052"/>
    <m/>
    <n v="6487415"/>
    <n v="-599174024"/>
  </r>
  <r>
    <x v="1"/>
    <x v="1"/>
    <x v="53"/>
    <x v="36"/>
    <s v="JVTE"/>
    <s v="78"/>
    <s v="INVOICE ET N°1103053"/>
    <m/>
    <n v="4919678"/>
    <n v="-604093702"/>
  </r>
  <r>
    <x v="1"/>
    <x v="1"/>
    <x v="53"/>
    <x v="36"/>
    <s v="JVTE"/>
    <s v="83"/>
    <s v="CREDIT NOTE KQ AVKQ1103058"/>
    <m/>
    <n v="-2397523"/>
    <n v="-601696179"/>
  </r>
  <r>
    <x v="1"/>
    <x v="1"/>
    <x v="53"/>
    <x v="36"/>
    <s v="JVTE"/>
    <s v="84"/>
    <s v="ANNULAT° CREDIT NOTE KQ AVKQ022011"/>
    <m/>
    <n v="2538558"/>
    <n v="-604234737"/>
  </r>
  <r>
    <x v="1"/>
    <x v="1"/>
    <x v="53"/>
    <x v="138"/>
    <s v="JVTE"/>
    <s v="85"/>
    <s v="CREDIT NOTE AF AVAF1103059"/>
    <m/>
    <n v="-655958"/>
    <n v="-603578779"/>
  </r>
  <r>
    <x v="1"/>
    <x v="1"/>
    <x v="53"/>
    <x v="45"/>
    <s v="JVTE"/>
    <s v="109"/>
    <s v="INVOICE CL LX N°1104065"/>
    <m/>
    <n v="3750000"/>
    <n v="-607328779"/>
  </r>
  <r>
    <x v="1"/>
    <x v="1"/>
    <x v="53"/>
    <x v="225"/>
    <s v="JVTE"/>
    <s v="114"/>
    <s v="INVOICE CL HANGESA N°1104070"/>
    <m/>
    <n v="852744"/>
    <n v="-608181523"/>
  </r>
  <r>
    <x v="1"/>
    <x v="1"/>
    <x v="53"/>
    <x v="225"/>
    <s v="JVTE"/>
    <s v="115"/>
    <s v="INVOICE CL HANGESA N°1104071"/>
    <m/>
    <n v="3306023"/>
    <n v="-611487546"/>
  </r>
  <r>
    <x v="1"/>
    <x v="1"/>
    <x v="53"/>
    <x v="225"/>
    <s v="JVTE"/>
    <s v="116"/>
    <s v="INVOICE CL AIR NIGERIA N°1104072"/>
    <m/>
    <n v="2700000"/>
    <n v="-614187546"/>
  </r>
  <r>
    <x v="1"/>
    <x v="1"/>
    <x v="53"/>
    <x v="225"/>
    <s v="JVTE"/>
    <s v="117"/>
    <s v="INVOICE CL LUFTHANSA N°1104073"/>
    <m/>
    <n v="8186343"/>
    <n v="-622373889"/>
  </r>
  <r>
    <x v="1"/>
    <x v="1"/>
    <x v="53"/>
    <x v="225"/>
    <s v="JVTE"/>
    <s v="118"/>
    <s v="INVOICE CL AIR FRANCE N°1104074"/>
    <m/>
    <n v="15313316"/>
    <n v="-637687205"/>
  </r>
  <r>
    <x v="1"/>
    <x v="1"/>
    <x v="53"/>
    <x v="225"/>
    <s v="JVTE"/>
    <s v="119"/>
    <s v="INVOICE CL SOUTH AFRICAN N°1104075"/>
    <m/>
    <n v="4343091"/>
    <n v="-642030296"/>
  </r>
  <r>
    <x v="1"/>
    <x v="1"/>
    <x v="53"/>
    <x v="225"/>
    <s v="JVTE"/>
    <s v="120"/>
    <s v="INVOICE CL VIAJES GUINEA  N°1104076"/>
    <m/>
    <n v="1395876"/>
    <n v="-643426172"/>
  </r>
  <r>
    <x v="1"/>
    <x v="1"/>
    <x v="53"/>
    <x v="225"/>
    <s v="JVTE"/>
    <s v="121"/>
    <s v="INVOICE CL KENYA AIRWAYS  N°1104077"/>
    <m/>
    <n v="1128246"/>
    <n v="-644554418"/>
  </r>
  <r>
    <x v="1"/>
    <x v="1"/>
    <x v="53"/>
    <x v="225"/>
    <s v="JVTE"/>
    <s v="122"/>
    <s v="INVOICE CL KENYA AIRWAYS  N°1104078"/>
    <m/>
    <n v="6487426"/>
    <n v="-651041844"/>
  </r>
  <r>
    <x v="1"/>
    <x v="1"/>
    <x v="53"/>
    <x v="225"/>
    <s v="JVTE"/>
    <s v="123"/>
    <s v="INVOICE CL  ETHIOPIAN  N°1104079"/>
    <m/>
    <n v="5969209"/>
    <n v="-657011053"/>
  </r>
  <r>
    <x v="1"/>
    <x v="1"/>
    <x v="53"/>
    <x v="226"/>
    <s v="JVTE"/>
    <s v="155"/>
    <s v="INVOICE CL KQ N° 1105095"/>
    <m/>
    <n v="6346384"/>
    <n v="-663357437"/>
  </r>
  <r>
    <x v="1"/>
    <x v="1"/>
    <x v="53"/>
    <x v="61"/>
    <s v="JVTE"/>
    <s v="142"/>
    <s v="INVOICE CL LX N° 1105082"/>
    <m/>
    <n v="3750000"/>
    <n v="-667107437"/>
  </r>
  <r>
    <x v="1"/>
    <x v="1"/>
    <x v="53"/>
    <x v="61"/>
    <s v="JVTE"/>
    <s v="147"/>
    <s v="INVOICE CL IB N° 1105087"/>
    <m/>
    <n v="787148"/>
    <n v="-667894585"/>
  </r>
  <r>
    <x v="1"/>
    <x v="1"/>
    <x v="53"/>
    <x v="61"/>
    <s v="JVTE"/>
    <s v="148"/>
    <s v="INVOICE CL IB N° 1105088"/>
    <m/>
    <n v="3463453"/>
    <n v="-671358038"/>
  </r>
  <r>
    <x v="1"/>
    <x v="1"/>
    <x v="53"/>
    <x v="61"/>
    <s v="JVTE"/>
    <s v="149"/>
    <s v="INVOICE CL VK N° 1105089"/>
    <m/>
    <n v="4650000"/>
    <n v="-676008038"/>
  </r>
  <r>
    <x v="1"/>
    <x v="1"/>
    <x v="53"/>
    <x v="61"/>
    <s v="JVTE"/>
    <s v="150"/>
    <s v="INVOICE CL LH N° 1105090"/>
    <m/>
    <n v="8868539"/>
    <n v="-684876577"/>
  </r>
  <r>
    <x v="1"/>
    <x v="1"/>
    <x v="53"/>
    <x v="61"/>
    <s v="JVTE"/>
    <s v="151"/>
    <s v="INVOICE CL AF N° 1105091"/>
    <m/>
    <n v="15313316"/>
    <n v="-700189893"/>
  </r>
  <r>
    <x v="1"/>
    <x v="1"/>
    <x v="53"/>
    <x v="61"/>
    <s v="JVTE"/>
    <s v="152"/>
    <s v="INVOICE CL SAA N° 1105092"/>
    <m/>
    <n v="3911472"/>
    <n v="-704101365"/>
  </r>
  <r>
    <x v="1"/>
    <x v="1"/>
    <x v="53"/>
    <x v="61"/>
    <s v="JVTE"/>
    <s v="153"/>
    <s v="INVOICE CL UX N° 1105093"/>
    <m/>
    <n v="1395876"/>
    <n v="-705497241"/>
  </r>
  <r>
    <x v="1"/>
    <x v="1"/>
    <x v="53"/>
    <x v="61"/>
    <s v="JVTE"/>
    <s v="154"/>
    <s v="INVOICE CL KQ  N° 1105094"/>
    <m/>
    <n v="1410308"/>
    <n v="-706907549"/>
  </r>
  <r>
    <x v="1"/>
    <x v="1"/>
    <x v="53"/>
    <x v="61"/>
    <s v="JVTE"/>
    <s v="156"/>
    <s v="INVOICE CL ET  N° 1105096"/>
    <m/>
    <n v="5542837"/>
    <n v="-712450386"/>
  </r>
  <r>
    <x v="1"/>
    <x v="1"/>
    <x v="53"/>
    <x v="310"/>
    <s v="JVTE"/>
    <s v="184"/>
    <s v="INVOICE CL LX N°1106076"/>
    <m/>
    <n v="3750000"/>
    <n v="-716200386"/>
  </r>
  <r>
    <x v="1"/>
    <x v="1"/>
    <x v="53"/>
    <x v="310"/>
    <s v="JVTE"/>
    <s v="189"/>
    <s v="INVOICE CL IB N°1106081"/>
    <m/>
    <n v="787148"/>
    <n v="-716987534"/>
  </r>
  <r>
    <x v="1"/>
    <x v="1"/>
    <x v="53"/>
    <x v="310"/>
    <s v="JVTE"/>
    <s v="190"/>
    <s v="INVOICE CL IB N°1106082"/>
    <m/>
    <n v="4093172"/>
    <n v="-721080706"/>
  </r>
  <r>
    <x v="1"/>
    <x v="1"/>
    <x v="53"/>
    <x v="310"/>
    <s v="JVTE"/>
    <s v="191"/>
    <s v="INVOICE CLLH N°1106084"/>
    <m/>
    <n v="8868539"/>
    <n v="-729949245"/>
  </r>
  <r>
    <x v="1"/>
    <x v="1"/>
    <x v="53"/>
    <x v="310"/>
    <s v="JVTE"/>
    <s v="192"/>
    <s v="INVOICE CL AF N°1106085"/>
    <m/>
    <n v="15841362"/>
    <n v="-745790607"/>
  </r>
  <r>
    <x v="1"/>
    <x v="1"/>
    <x v="53"/>
    <x v="310"/>
    <s v="JVTE"/>
    <s v="193"/>
    <s v="INVOICE CL UX N°1106087"/>
    <m/>
    <n v="1744846"/>
    <n v="-747535453"/>
  </r>
  <r>
    <x v="1"/>
    <x v="1"/>
    <x v="53"/>
    <x v="310"/>
    <s v="JVTE"/>
    <s v="194"/>
    <s v="INVOICE CL ET N°1106090"/>
    <m/>
    <n v="6182395"/>
    <n v="-753717848"/>
  </r>
  <r>
    <x v="1"/>
    <x v="1"/>
    <x v="53"/>
    <x v="310"/>
    <s v="JVTE"/>
    <s v="198"/>
    <s v="INVOICE CL IB N°1106100"/>
    <m/>
    <n v="65596"/>
    <n v="-753783444"/>
  </r>
  <r>
    <x v="1"/>
    <x v="1"/>
    <x v="53"/>
    <x v="310"/>
    <s v="JVTE"/>
    <s v="199"/>
    <s v="INVOICE CL VK N°1106102"/>
    <m/>
    <n v="4500000"/>
    <n v="-758283444"/>
  </r>
  <r>
    <x v="1"/>
    <x v="1"/>
    <x v="53"/>
    <x v="310"/>
    <s v="JVTE"/>
    <s v="200"/>
    <s v="INVOICE CL SAA N°1106104"/>
    <m/>
    <n v="3911472"/>
    <n v="-762194916"/>
  </r>
  <r>
    <x v="1"/>
    <x v="1"/>
    <x v="53"/>
    <x v="310"/>
    <s v="JVTE"/>
    <s v="201"/>
    <s v="CREDIT NOTE CL IB N°1106104"/>
    <m/>
    <n v="-629720"/>
    <n v="-761565196"/>
  </r>
  <r>
    <x v="1"/>
    <x v="1"/>
    <x v="53"/>
    <x v="310"/>
    <s v="JVTE"/>
    <s v="202"/>
    <s v="INVOICE CL LH N°1106106"/>
    <m/>
    <n v="1683181"/>
    <n v="-763248377"/>
  </r>
  <r>
    <x v="1"/>
    <x v="1"/>
    <x v="53"/>
    <x v="310"/>
    <s v="JVTE"/>
    <s v="203"/>
    <s v="INVOICE CL KQ N°1106107"/>
    <m/>
    <n v="6769476"/>
    <n v="-770017853"/>
  </r>
  <r>
    <x v="1"/>
    <x v="1"/>
    <x v="53"/>
    <x v="310"/>
    <s v="JVTE"/>
    <s v="205"/>
    <s v="INVOICE CL KQ N° 1006091"/>
    <m/>
    <n v="1128246"/>
    <n v="-771146099"/>
  </r>
  <r>
    <x v="1"/>
    <x v="1"/>
    <x v="53"/>
    <x v="76"/>
    <s v="JVTE"/>
    <s v="207"/>
    <s v="INVOICE CL LX N° 1107110"/>
    <m/>
    <n v="3750000"/>
    <n v="-774896099"/>
  </r>
  <r>
    <x v="1"/>
    <x v="1"/>
    <x v="53"/>
    <x v="76"/>
    <s v="JVTE"/>
    <s v="212"/>
    <s v="INVOICE CL IB N° 1107115"/>
    <m/>
    <n v="852744"/>
    <n v="-775748843"/>
  </r>
  <r>
    <x v="1"/>
    <x v="1"/>
    <x v="53"/>
    <x v="76"/>
    <s v="JVTE"/>
    <s v="213"/>
    <s v="INVOICE CL IB N° 1107116"/>
    <m/>
    <n v="3463453"/>
    <n v="-779212296"/>
  </r>
  <r>
    <x v="1"/>
    <x v="1"/>
    <x v="53"/>
    <x v="76"/>
    <s v="JVTE"/>
    <s v="214"/>
    <s v="INVOICE CL VK N° 1107117"/>
    <m/>
    <n v="4650000"/>
    <n v="-783862296"/>
  </r>
  <r>
    <x v="1"/>
    <x v="1"/>
    <x v="53"/>
    <x v="76"/>
    <s v="JVTE"/>
    <s v="215"/>
    <s v="INVOICE CL LH N° 1107118"/>
    <m/>
    <n v="9798030"/>
    <n v="-793660326"/>
  </r>
  <r>
    <x v="1"/>
    <x v="1"/>
    <x v="53"/>
    <x v="76"/>
    <s v="JVTE"/>
    <s v="216"/>
    <s v="INVOICE CL AF N° 1107119"/>
    <m/>
    <n v="16369407"/>
    <n v="-810029733"/>
  </r>
  <r>
    <x v="1"/>
    <x v="1"/>
    <x v="53"/>
    <x v="76"/>
    <s v="JVTE"/>
    <s v="217"/>
    <s v="INVOICE CL SAA N° 1107120"/>
    <m/>
    <n v="4127281"/>
    <n v="-814157014"/>
  </r>
  <r>
    <x v="1"/>
    <x v="1"/>
    <x v="53"/>
    <x v="76"/>
    <s v="JVTE"/>
    <s v="218"/>
    <s v="INVOICE CL UX N° 1107121"/>
    <m/>
    <n v="2791753"/>
    <n v="-816948767"/>
  </r>
  <r>
    <x v="1"/>
    <x v="1"/>
    <x v="53"/>
    <x v="76"/>
    <s v="JVTE"/>
    <s v="219"/>
    <s v="INVOICE CL KQ N° 1107122"/>
    <m/>
    <n v="1269277"/>
    <n v="-818218044"/>
  </r>
  <r>
    <x v="1"/>
    <x v="1"/>
    <x v="53"/>
    <x v="76"/>
    <s v="JVTE"/>
    <s v="221"/>
    <s v="INVOICE CL ET N° 1107124"/>
    <m/>
    <n v="6608767"/>
    <n v="-824826811"/>
  </r>
  <r>
    <x v="1"/>
    <x v="1"/>
    <x v="53"/>
    <x v="77"/>
    <s v="JVTE"/>
    <s v="236"/>
    <s v="INVOICE CL KQ N° 1107123"/>
    <m/>
    <n v="6346384"/>
    <n v="-831173195"/>
  </r>
  <r>
    <x v="1"/>
    <x v="1"/>
    <x v="53"/>
    <x v="77"/>
    <s v="JVTE"/>
    <s v="418"/>
    <s v="INVOICE CL MID EAST N°SEA1107005"/>
    <m/>
    <n v="1020000"/>
    <n v="-832193195"/>
  </r>
  <r>
    <x v="1"/>
    <x v="1"/>
    <x v="53"/>
    <x v="292"/>
    <s v="JVTE"/>
    <s v="238"/>
    <s v="INVOICE CL LX N°1108130"/>
    <m/>
    <n v="3750000"/>
    <n v="-835943195"/>
  </r>
  <r>
    <x v="1"/>
    <x v="1"/>
    <x v="53"/>
    <x v="292"/>
    <s v="JVTE"/>
    <s v="243"/>
    <s v="INVOICE CL IB N°1108135"/>
    <m/>
    <n v="918340"/>
    <n v="-836861535"/>
  </r>
  <r>
    <x v="1"/>
    <x v="1"/>
    <x v="53"/>
    <x v="292"/>
    <s v="JVTE"/>
    <s v="244"/>
    <s v="INVOICE CL IB N°1108136"/>
    <m/>
    <n v="3778312"/>
    <n v="-840639847"/>
  </r>
  <r>
    <x v="1"/>
    <x v="1"/>
    <x v="53"/>
    <x v="292"/>
    <s v="JVTE"/>
    <s v="245"/>
    <s v="INVOICE CL VK N°1108137"/>
    <m/>
    <n v="4650000"/>
    <n v="-845289847"/>
  </r>
  <r>
    <x v="1"/>
    <x v="1"/>
    <x v="53"/>
    <x v="292"/>
    <s v="JVTE"/>
    <s v="246"/>
    <s v="INVOICE CL LH N°1108139"/>
    <m/>
    <n v="9798030"/>
    <n v="-855087877"/>
  </r>
  <r>
    <x v="1"/>
    <x v="1"/>
    <x v="53"/>
    <x v="292"/>
    <s v="JVTE"/>
    <s v="247"/>
    <s v="INVOICE CL AF N°1108140"/>
    <m/>
    <n v="15841362"/>
    <n v="-870929239"/>
  </r>
  <r>
    <x v="1"/>
    <x v="1"/>
    <x v="53"/>
    <x v="292"/>
    <s v="JVTE"/>
    <s v="248"/>
    <s v="INVOICE CL SAA N°1108141"/>
    <m/>
    <n v="4127281"/>
    <n v="-875056520"/>
  </r>
  <r>
    <x v="1"/>
    <x v="1"/>
    <x v="53"/>
    <x v="292"/>
    <s v="JVTE"/>
    <s v="249"/>
    <s v="INVOICE CL UX N°1108142"/>
    <m/>
    <n v="3140722"/>
    <n v="-878197242"/>
  </r>
  <r>
    <x v="1"/>
    <x v="1"/>
    <x v="53"/>
    <x v="292"/>
    <s v="JVTE"/>
    <s v="250"/>
    <s v="INVOICE CL KQ N°1108143"/>
    <m/>
    <n v="564123"/>
    <n v="-878761365"/>
  </r>
  <r>
    <x v="1"/>
    <x v="1"/>
    <x v="53"/>
    <x v="292"/>
    <s v="JVTE"/>
    <s v="251"/>
    <s v="INVOICE CL KQ N°1108144"/>
    <m/>
    <n v="6910507"/>
    <n v="-885671872"/>
  </r>
  <r>
    <x v="1"/>
    <x v="1"/>
    <x v="53"/>
    <x v="292"/>
    <s v="JVTE"/>
    <s v="252"/>
    <s v="INVOICE CL ET N°1108145"/>
    <m/>
    <n v="6608767"/>
    <n v="-892280639"/>
  </r>
  <r>
    <x v="1"/>
    <x v="1"/>
    <x v="53"/>
    <x v="321"/>
    <s v="JVTE"/>
    <s v="267"/>
    <s v="INVOICE CL LX N° 1108150"/>
    <m/>
    <n v="3750000"/>
    <n v="-896030639"/>
  </r>
  <r>
    <x v="1"/>
    <x v="1"/>
    <x v="53"/>
    <x v="321"/>
    <s v="JVTE"/>
    <s v="272"/>
    <s v="INVOICE CL IB N° 1108155"/>
    <m/>
    <n v="852744"/>
    <n v="-896883383"/>
  </r>
  <r>
    <x v="1"/>
    <x v="1"/>
    <x v="53"/>
    <x v="321"/>
    <s v="JVTE"/>
    <s v="273"/>
    <s v="INVOICE CL IB N° 1108156"/>
    <m/>
    <n v="4093172"/>
    <n v="-900976555"/>
  </r>
  <r>
    <x v="1"/>
    <x v="1"/>
    <x v="53"/>
    <x v="321"/>
    <s v="JVTE"/>
    <s v="274"/>
    <s v="INVOICE CL VK N° 1108157"/>
    <m/>
    <n v="4575000"/>
    <n v="-905551555"/>
  </r>
  <r>
    <x v="1"/>
    <x v="1"/>
    <x v="53"/>
    <x v="321"/>
    <s v="JVTE"/>
    <s v="275"/>
    <s v="INVOICE CL LH N° 1108158"/>
    <m/>
    <n v="9798030"/>
    <n v="-915349585"/>
  </r>
  <r>
    <x v="1"/>
    <x v="1"/>
    <x v="53"/>
    <x v="321"/>
    <s v="JVTE"/>
    <s v="276"/>
    <s v="INVOICE CL AF N° 1108159"/>
    <m/>
    <n v="15841362"/>
    <n v="-931190947"/>
  </r>
  <r>
    <x v="1"/>
    <x v="1"/>
    <x v="53"/>
    <x v="321"/>
    <s v="JVTE"/>
    <s v="277"/>
    <s v="INVOICE CL SAA N° 1108160"/>
    <m/>
    <n v="3668768"/>
    <n v="-934859715"/>
  </r>
  <r>
    <x v="1"/>
    <x v="1"/>
    <x v="53"/>
    <x v="321"/>
    <s v="JVTE"/>
    <s v="278"/>
    <s v="INVOICE CL UX N° 1108161"/>
    <m/>
    <n v="3140722"/>
    <n v="-938000437"/>
  </r>
  <r>
    <x v="1"/>
    <x v="1"/>
    <x v="53"/>
    <x v="321"/>
    <s v="JVTE"/>
    <s v="279"/>
    <s v="INVOICE CL KQ N° 1109163"/>
    <m/>
    <n v="6064322"/>
    <n v="-944064759"/>
  </r>
  <r>
    <x v="1"/>
    <x v="1"/>
    <x v="53"/>
    <x v="321"/>
    <s v="JVTE"/>
    <s v="280"/>
    <s v="INVOICE CL ET  N° 1108164"/>
    <m/>
    <n v="4821284"/>
    <n v="-948886043"/>
  </r>
  <r>
    <x v="1"/>
    <x v="1"/>
    <x v="53"/>
    <x v="299"/>
    <s v="JVTE"/>
    <s v="303"/>
    <s v="INVOICE CL LX N° 1110168"/>
    <m/>
    <n v="3750000"/>
    <n v="-952636043"/>
  </r>
  <r>
    <x v="1"/>
    <x v="1"/>
    <x v="53"/>
    <x v="299"/>
    <s v="JVTE"/>
    <s v="308"/>
    <s v="INVOICE CL IB N° 1110173"/>
    <m/>
    <n v="852744"/>
    <n v="-953488787"/>
  </r>
  <r>
    <x v="1"/>
    <x v="1"/>
    <x v="53"/>
    <x v="299"/>
    <s v="JVTE"/>
    <s v="309"/>
    <s v="INVOICE CL IB N° 1110174"/>
    <m/>
    <n v="4093172"/>
    <n v="-957581959"/>
  </r>
  <r>
    <x v="1"/>
    <x v="1"/>
    <x v="53"/>
    <x v="299"/>
    <s v="JVTE"/>
    <s v="310"/>
    <s v="INVOICE CL VK N° 1110175"/>
    <m/>
    <n v="4650000"/>
    <n v="-962231959"/>
  </r>
  <r>
    <x v="1"/>
    <x v="1"/>
    <x v="53"/>
    <x v="299"/>
    <s v="JVTE"/>
    <s v="311"/>
    <s v="INVOICE CL LH N° 1110176"/>
    <m/>
    <n v="9798030"/>
    <n v="-972029989"/>
  </r>
  <r>
    <x v="1"/>
    <x v="1"/>
    <x v="53"/>
    <x v="299"/>
    <s v="JVTE"/>
    <s v="312"/>
    <s v="INVOICE CL AF N° 1110177"/>
    <m/>
    <n v="15841362"/>
    <n v="-987871351"/>
  </r>
  <r>
    <x v="1"/>
    <x v="1"/>
    <x v="53"/>
    <x v="299"/>
    <s v="JVTE"/>
    <s v="313"/>
    <s v="INVOICE CL SAA N°1110177"/>
    <m/>
    <n v="3668768"/>
    <n v="-991540119"/>
  </r>
  <r>
    <x v="1"/>
    <x v="1"/>
    <x v="53"/>
    <x v="299"/>
    <s v="JVTE"/>
    <s v="314"/>
    <s v="INVOICE CL UX N° 1110179"/>
    <m/>
    <n v="1395876"/>
    <n v="-992935995"/>
  </r>
  <r>
    <x v="1"/>
    <x v="1"/>
    <x v="53"/>
    <x v="299"/>
    <s v="JVTE"/>
    <s v="315"/>
    <s v="INVOICE CL KQ N°1110179"/>
    <m/>
    <n v="5782261"/>
    <n v="-998718256"/>
  </r>
  <r>
    <x v="1"/>
    <x v="1"/>
    <x v="53"/>
    <x v="299"/>
    <s v="JVTE"/>
    <s v="316"/>
    <s v="INVOICE CL ET N° 1110182"/>
    <m/>
    <n v="4981993"/>
    <n v="-1003700249"/>
  </r>
  <r>
    <x v="1"/>
    <x v="1"/>
    <x v="53"/>
    <x v="305"/>
    <s v="JVTE"/>
    <s v="343"/>
    <s v="INVOICE CL LX N°1111192"/>
    <m/>
    <n v="3750000"/>
    <n v="-1007450249"/>
  </r>
  <r>
    <x v="1"/>
    <x v="1"/>
    <x v="53"/>
    <x v="305"/>
    <s v="JVTE"/>
    <s v="348"/>
    <s v="INVOICE CL IB N°1111197"/>
    <m/>
    <n v="852744"/>
    <n v="-1008302993"/>
  </r>
  <r>
    <x v="1"/>
    <x v="1"/>
    <x v="53"/>
    <x v="305"/>
    <s v="JVTE"/>
    <s v="349"/>
    <s v="INVOICE CL IB N°1111198"/>
    <m/>
    <n v="4093172"/>
    <n v="-1012396165"/>
  </r>
  <r>
    <x v="1"/>
    <x v="1"/>
    <x v="53"/>
    <x v="305"/>
    <s v="JVTE"/>
    <s v="350"/>
    <s v="INVOICE CL VK N°1111199"/>
    <m/>
    <n v="4500000"/>
    <n v="-1016896165"/>
  </r>
  <r>
    <x v="1"/>
    <x v="1"/>
    <x v="53"/>
    <x v="305"/>
    <s v="JVTE"/>
    <s v="351"/>
    <s v="INVOICE CL LH N°1111200"/>
    <m/>
    <n v="9044335"/>
    <n v="-1025940500"/>
  </r>
  <r>
    <x v="1"/>
    <x v="1"/>
    <x v="53"/>
    <x v="305"/>
    <s v="JVTE"/>
    <s v="352"/>
    <s v="INVOICE CL AF N°1111201"/>
    <m/>
    <n v="15313316"/>
    <n v="-1041253816"/>
  </r>
  <r>
    <x v="1"/>
    <x v="1"/>
    <x v="53"/>
    <x v="305"/>
    <s v="JVTE"/>
    <s v="353"/>
    <s v="INVOICE CL SAA N°1111202"/>
    <m/>
    <n v="3884577"/>
    <n v="-1045138393"/>
  </r>
  <r>
    <x v="1"/>
    <x v="1"/>
    <x v="53"/>
    <x v="305"/>
    <s v="JVTE"/>
    <s v="354"/>
    <s v="INVOICE CL UX N°1111203"/>
    <m/>
    <n v="1395876"/>
    <n v="-1046534269"/>
  </r>
  <r>
    <x v="1"/>
    <x v="1"/>
    <x v="53"/>
    <x v="305"/>
    <s v="JVTE"/>
    <s v="355"/>
    <s v="INVOICE KQ N° 1111205"/>
    <m/>
    <n v="6628445"/>
    <n v="-1053162714"/>
  </r>
  <r>
    <x v="1"/>
    <x v="1"/>
    <x v="53"/>
    <x v="305"/>
    <s v="JVTE"/>
    <s v="356"/>
    <s v="INVOICE CL ET N°1111206"/>
    <m/>
    <n v="4821284"/>
    <n v="-1057983998"/>
  </r>
  <r>
    <x v="1"/>
    <x v="1"/>
    <x v="53"/>
    <x v="306"/>
    <s v="JVTE"/>
    <s v="359"/>
    <s v="CREDIT NOTE AF  N° 1111208"/>
    <n v="327979"/>
    <m/>
    <n v="-1057656019"/>
  </r>
  <r>
    <x v="1"/>
    <x v="1"/>
    <x v="53"/>
    <x v="322"/>
    <s v="JVTE"/>
    <s v="371"/>
    <s v="INVOICE CL LX N°1112209"/>
    <m/>
    <n v="3750000"/>
    <n v="-1061406019"/>
  </r>
  <r>
    <x v="1"/>
    <x v="1"/>
    <x v="53"/>
    <x v="322"/>
    <s v="JVTE"/>
    <s v="376"/>
    <s v="INVOICE CL IB N°1112214"/>
    <m/>
    <n v="1115127"/>
    <n v="-1062521146"/>
  </r>
  <r>
    <x v="1"/>
    <x v="1"/>
    <x v="53"/>
    <x v="322"/>
    <s v="JVTE"/>
    <s v="377"/>
    <s v="INVOICE CL IB N°1112215"/>
    <m/>
    <n v="4093172"/>
    <n v="-1066614318"/>
  </r>
  <r>
    <x v="1"/>
    <x v="1"/>
    <x v="53"/>
    <x v="322"/>
    <s v="JVTE"/>
    <s v="378"/>
    <s v="INVOICE CL VK N°1112216"/>
    <m/>
    <n v="4125000"/>
    <n v="-1070739318"/>
  </r>
  <r>
    <x v="1"/>
    <x v="1"/>
    <x v="53"/>
    <x v="322"/>
    <s v="JVTE"/>
    <s v="379"/>
    <s v="INVOICE CL LH N°1112217"/>
    <m/>
    <n v="9798030"/>
    <n v="-1080537348"/>
  </r>
  <r>
    <x v="1"/>
    <x v="1"/>
    <x v="53"/>
    <x v="322"/>
    <s v="JVTE"/>
    <s v="380"/>
    <s v="INVOICE CL AF N°1112218"/>
    <m/>
    <n v="14785271"/>
    <n v="-1095322619"/>
  </r>
  <r>
    <x v="1"/>
    <x v="1"/>
    <x v="53"/>
    <x v="322"/>
    <s v="JVTE"/>
    <s v="381"/>
    <s v="INVOICE CL SAA N°1112225"/>
    <m/>
    <n v="3884577"/>
    <n v="-1099207196"/>
  </r>
  <r>
    <x v="1"/>
    <x v="1"/>
    <x v="53"/>
    <x v="322"/>
    <s v="JVTE"/>
    <s v="382"/>
    <s v="INVOICE CL UX N°1112220"/>
    <m/>
    <n v="2791753"/>
    <n v="-1101998949"/>
  </r>
  <r>
    <x v="1"/>
    <x v="1"/>
    <x v="53"/>
    <x v="322"/>
    <s v="JVTE"/>
    <s v="383"/>
    <s v="INVOICE CL KQ N°1112222"/>
    <m/>
    <n v="6628445"/>
    <n v="-1108627394"/>
  </r>
  <r>
    <x v="1"/>
    <x v="1"/>
    <x v="53"/>
    <x v="322"/>
    <s v="JVTE"/>
    <s v="384"/>
    <s v="INVOICE CL ET N°1112223"/>
    <m/>
    <n v="4981993"/>
    <n v="-1113609387"/>
  </r>
  <r>
    <x v="1"/>
    <x v="1"/>
    <x v="54"/>
    <x v="12"/>
    <s v="JVTE"/>
    <s v="1"/>
    <s v="FACT CL HADID N°1101001"/>
    <m/>
    <n v="333229"/>
    <n v="-1113942616"/>
  </r>
  <r>
    <x v="1"/>
    <x v="1"/>
    <x v="54"/>
    <x v="12"/>
    <s v="JVTE"/>
    <s v="1"/>
    <s v="FACT CL HADID N°1101001"/>
    <m/>
    <n v="824574"/>
    <n v="-1114767190"/>
  </r>
  <r>
    <x v="1"/>
    <x v="1"/>
    <x v="54"/>
    <x v="12"/>
    <s v="JVTE"/>
    <s v="2"/>
    <s v="FACT CL HADID N°1101002"/>
    <m/>
    <n v="303164"/>
    <n v="-1115070354"/>
  </r>
  <r>
    <x v="1"/>
    <x v="1"/>
    <x v="54"/>
    <x v="12"/>
    <s v="JVTE"/>
    <s v="2"/>
    <s v="FACT CL HADID N°1101002"/>
    <m/>
    <n v="223275"/>
    <n v="-1115293629"/>
  </r>
  <r>
    <x v="1"/>
    <x v="1"/>
    <x v="54"/>
    <x v="12"/>
    <s v="JVTE"/>
    <s v="3"/>
    <s v="FACT CL MH N°1101003"/>
    <m/>
    <n v="442431"/>
    <n v="-1115736060"/>
  </r>
  <r>
    <x v="1"/>
    <x v="1"/>
    <x v="54"/>
    <x v="12"/>
    <s v="JVTE"/>
    <s v="3"/>
    <s v="FACT CL MH N°1101003"/>
    <m/>
    <n v="1948627"/>
    <n v="-1117684687"/>
  </r>
  <r>
    <x v="1"/>
    <x v="1"/>
    <x v="54"/>
    <x v="13"/>
    <s v="JVTE"/>
    <s v="4"/>
    <s v="FACT CL JETEX N°1101004"/>
    <m/>
    <n v="490758"/>
    <n v="-1118175445"/>
  </r>
  <r>
    <x v="1"/>
    <x v="1"/>
    <x v="54"/>
    <x v="13"/>
    <s v="JVTE"/>
    <s v="4"/>
    <s v="FACT CL JETEX N°1101004"/>
    <m/>
    <n v="2915164"/>
    <n v="-1121090609"/>
  </r>
  <r>
    <x v="1"/>
    <x v="1"/>
    <x v="54"/>
    <x v="14"/>
    <s v="JVTE"/>
    <s v="5"/>
    <s v="FACT CL MH N°1101005"/>
    <m/>
    <n v="392910"/>
    <n v="-1121483519"/>
  </r>
  <r>
    <x v="1"/>
    <x v="1"/>
    <x v="54"/>
    <x v="14"/>
    <s v="JVTE"/>
    <s v="5"/>
    <s v="FACT CL MH N°1101005"/>
    <m/>
    <n v="958198"/>
    <n v="-1122441717"/>
  </r>
  <r>
    <x v="1"/>
    <x v="1"/>
    <x v="54"/>
    <x v="15"/>
    <s v="JVTE"/>
    <s v="6"/>
    <s v="FACT CL JETEXN°1101006"/>
    <m/>
    <n v="681809"/>
    <n v="-1123123526"/>
  </r>
  <r>
    <x v="1"/>
    <x v="1"/>
    <x v="54"/>
    <x v="15"/>
    <s v="JVTE"/>
    <s v="6"/>
    <s v="FACT CL JETEXN°1101006"/>
    <m/>
    <n v="4116188"/>
    <n v="-1127239714"/>
  </r>
  <r>
    <x v="1"/>
    <x v="1"/>
    <x v="54"/>
    <x v="15"/>
    <s v="JVTE"/>
    <s v="7"/>
    <s v="FACT CL JETEXN°1101007"/>
    <m/>
    <n v="669005"/>
    <n v="-1127908719"/>
  </r>
  <r>
    <x v="1"/>
    <x v="1"/>
    <x v="54"/>
    <x v="15"/>
    <s v="JVTE"/>
    <s v="7"/>
    <s v="FACT CL JETEXN°1101007"/>
    <m/>
    <n v="3860091"/>
    <n v="-1131768810"/>
  </r>
  <r>
    <x v="1"/>
    <x v="1"/>
    <x v="54"/>
    <x v="15"/>
    <s v="JVTE"/>
    <s v="8"/>
    <s v="FACT CL QUICK N°1101008"/>
    <m/>
    <n v="364646"/>
    <n v="-1132133456"/>
  </r>
  <r>
    <x v="1"/>
    <x v="1"/>
    <x v="54"/>
    <x v="15"/>
    <s v="JVTE"/>
    <s v="8"/>
    <s v="FACT CL QUICK N°1101008"/>
    <m/>
    <n v="392923"/>
    <n v="-1132526379"/>
  </r>
  <r>
    <x v="1"/>
    <x v="1"/>
    <x v="54"/>
    <x v="15"/>
    <s v="JVTE"/>
    <s v="9"/>
    <s v="FRAIS TRAIT VOL LX INVOICE 1101001"/>
    <m/>
    <n v="100000"/>
    <n v="-1132626379"/>
  </r>
  <r>
    <x v="1"/>
    <x v="1"/>
    <x v="54"/>
    <x v="16"/>
    <s v="JVTE"/>
    <s v="11"/>
    <s v="FACT CL JETEX N°1101009"/>
    <m/>
    <n v="402341"/>
    <n v="-1133028720"/>
  </r>
  <r>
    <x v="1"/>
    <x v="1"/>
    <x v="54"/>
    <x v="16"/>
    <s v="JVTE"/>
    <s v="11"/>
    <s v="FACT CL JETEX N°1101009"/>
    <m/>
    <n v="1146823"/>
    <n v="-1134175543"/>
  </r>
  <r>
    <x v="1"/>
    <x v="1"/>
    <x v="54"/>
    <x v="131"/>
    <s v="JVTE"/>
    <s v="10"/>
    <s v="NOTE DE FRAIS INVOICE N°1101002"/>
    <m/>
    <n v="354217"/>
    <n v="-1134529760"/>
  </r>
  <r>
    <x v="1"/>
    <x v="1"/>
    <x v="54"/>
    <x v="17"/>
    <s v="JVTE"/>
    <s v="12"/>
    <s v="FACT CL HADIDN°1101010"/>
    <m/>
    <n v="349839"/>
    <n v="-1134879599"/>
  </r>
  <r>
    <x v="1"/>
    <x v="1"/>
    <x v="54"/>
    <x v="17"/>
    <s v="JVTE"/>
    <s v="12"/>
    <s v="FACT CL HADIDN°1101010"/>
    <m/>
    <n v="1156783"/>
    <n v="-1136036382"/>
  </r>
  <r>
    <x v="1"/>
    <x v="1"/>
    <x v="54"/>
    <x v="18"/>
    <s v="JVTE"/>
    <s v="13"/>
    <s v="FACT CL NESTLE N°1101011"/>
    <m/>
    <n v="306111"/>
    <n v="-1136342493"/>
  </r>
  <r>
    <x v="1"/>
    <x v="1"/>
    <x v="54"/>
    <x v="18"/>
    <s v="JVTE"/>
    <s v="13"/>
    <s v="FACT CL NESTLE N°1101011"/>
    <m/>
    <n v="282224"/>
    <n v="-1136624717"/>
  </r>
  <r>
    <x v="1"/>
    <x v="1"/>
    <x v="54"/>
    <x v="19"/>
    <s v="JVTE"/>
    <s v="14"/>
    <s v="FACT CL HADID N°1101012"/>
    <m/>
    <n v="476826"/>
    <n v="-1137101543"/>
  </r>
  <r>
    <x v="1"/>
    <x v="1"/>
    <x v="54"/>
    <x v="19"/>
    <s v="JVTE"/>
    <s v="14"/>
    <s v="FACT CL HADID N°1101012"/>
    <m/>
    <n v="2636520"/>
    <n v="-1139738063"/>
  </r>
  <r>
    <x v="1"/>
    <x v="1"/>
    <x v="54"/>
    <x v="257"/>
    <s v="JVTE"/>
    <s v="30"/>
    <s v="NOTE DE FRAIS LX  N° 1101019"/>
    <m/>
    <n v="390300"/>
    <n v="-1140128363"/>
  </r>
  <r>
    <x v="1"/>
    <x v="1"/>
    <x v="54"/>
    <x v="21"/>
    <s v="JVTE"/>
    <s v="54"/>
    <s v="INVOICE JETEX N° 1102001"/>
    <m/>
    <n v="372990"/>
    <n v="-1140501353"/>
  </r>
  <r>
    <x v="1"/>
    <x v="1"/>
    <x v="54"/>
    <x v="21"/>
    <s v="JVTE"/>
    <s v="54"/>
    <s v="INVOICE JETEX N° 1102001"/>
    <m/>
    <n v="559797"/>
    <n v="-1141061150"/>
  </r>
  <r>
    <x v="1"/>
    <x v="1"/>
    <x v="54"/>
    <x v="21"/>
    <s v="JVTE"/>
    <s v="55"/>
    <s v="INVOICE JETEX N° 1102002"/>
    <m/>
    <n v="1069718"/>
    <n v="-1142130868"/>
  </r>
  <r>
    <x v="1"/>
    <x v="1"/>
    <x v="54"/>
    <x v="21"/>
    <s v="JVTE"/>
    <s v="55"/>
    <s v="INVOICE JETEX N° 1102002"/>
    <m/>
    <n v="4394354"/>
    <n v="-1146525222"/>
  </r>
  <r>
    <x v="1"/>
    <x v="1"/>
    <x v="54"/>
    <x v="323"/>
    <s v="JVTE"/>
    <s v="56"/>
    <s v="INVOICE NESTLE N° 1102003"/>
    <m/>
    <n v="306316"/>
    <n v="-1146831538"/>
  </r>
  <r>
    <x v="1"/>
    <x v="1"/>
    <x v="54"/>
    <x v="323"/>
    <s v="JVTE"/>
    <s v="56"/>
    <s v="INVOICE NESTLE N° 1102003"/>
    <m/>
    <n v="286314"/>
    <n v="-1147117852"/>
  </r>
  <r>
    <x v="1"/>
    <x v="1"/>
    <x v="54"/>
    <x v="260"/>
    <s v="JVTE"/>
    <s v="35"/>
    <s v="NOTE DE FRAIS LX N°1102020"/>
    <m/>
    <n v="210000"/>
    <n v="-1147327852"/>
  </r>
  <r>
    <x v="1"/>
    <x v="1"/>
    <x v="54"/>
    <x v="260"/>
    <s v="JVTE"/>
    <s v="36"/>
    <s v="NOTE DE FRAIS LX N°1102021"/>
    <m/>
    <n v="477000"/>
    <n v="-1147804852"/>
  </r>
  <r>
    <x v="1"/>
    <x v="1"/>
    <x v="54"/>
    <x v="260"/>
    <s v="JVTE"/>
    <s v="57"/>
    <s v="INVOICE CONTINENTAL N° 1102004"/>
    <m/>
    <n v="317832"/>
    <n v="-1148122684"/>
  </r>
  <r>
    <x v="1"/>
    <x v="1"/>
    <x v="54"/>
    <x v="260"/>
    <s v="JVTE"/>
    <s v="57"/>
    <s v="INVOICE CONTINENTAL N° 1102004"/>
    <m/>
    <n v="516646"/>
    <n v="-1148639330"/>
  </r>
  <r>
    <x v="1"/>
    <x v="1"/>
    <x v="54"/>
    <x v="263"/>
    <s v="JVTE"/>
    <s v="58"/>
    <s v="INVOICE JETEXN° 1102005"/>
    <m/>
    <n v="325048"/>
    <n v="-1148964378"/>
  </r>
  <r>
    <x v="1"/>
    <x v="1"/>
    <x v="54"/>
    <x v="263"/>
    <s v="JVTE"/>
    <s v="58"/>
    <s v="INVOICE JETEXN° 1102005"/>
    <m/>
    <n v="660958"/>
    <n v="-1149625336"/>
  </r>
  <r>
    <x v="1"/>
    <x v="1"/>
    <x v="54"/>
    <x v="22"/>
    <s v="JVTE"/>
    <s v="62"/>
    <s v="FACT CL NESTLE N° 1102006"/>
    <m/>
    <n v="336976"/>
    <n v="-1149962312"/>
  </r>
  <r>
    <x v="1"/>
    <x v="1"/>
    <x v="54"/>
    <x v="22"/>
    <s v="JVTE"/>
    <s v="62"/>
    <s v="FACT CL NESTLE N° 1102006"/>
    <m/>
    <n v="899515"/>
    <n v="-1150861827"/>
  </r>
  <r>
    <x v="1"/>
    <x v="1"/>
    <x v="54"/>
    <x v="23"/>
    <s v="JVTE"/>
    <s v="59"/>
    <s v="INVOICE CL JETEX N°1102007"/>
    <m/>
    <n v="601812"/>
    <n v="-1151463639"/>
  </r>
  <r>
    <x v="1"/>
    <x v="1"/>
    <x v="54"/>
    <x v="23"/>
    <s v="JVTE"/>
    <s v="59"/>
    <s v="INVOICE CL JETEX N°1102007"/>
    <m/>
    <n v="2516248"/>
    <n v="-1153979887"/>
  </r>
  <r>
    <x v="1"/>
    <x v="1"/>
    <x v="54"/>
    <x v="24"/>
    <s v="JVTE"/>
    <s v="53"/>
    <s v="INVOICE JETEX N° 1101013"/>
    <m/>
    <n v="404558"/>
    <n v="-1154384445"/>
  </r>
  <r>
    <x v="1"/>
    <x v="1"/>
    <x v="54"/>
    <x v="24"/>
    <s v="JVTE"/>
    <s v="53"/>
    <s v="INVOICE JETEX N° 1101013"/>
    <m/>
    <n v="1191169"/>
    <n v="-1155575614"/>
  </r>
  <r>
    <x v="1"/>
    <x v="1"/>
    <x v="54"/>
    <x v="25"/>
    <s v="JVTE"/>
    <s v="60"/>
    <s v="INVOICE CL JETEX N°1102008"/>
    <m/>
    <n v="587249"/>
    <n v="-1156162863"/>
  </r>
  <r>
    <x v="1"/>
    <x v="1"/>
    <x v="54"/>
    <x v="25"/>
    <s v="JVTE"/>
    <s v="60"/>
    <s v="INVOICE CL JETEX N°1102008"/>
    <m/>
    <n v="2224979"/>
    <n v="-1158387842"/>
  </r>
  <r>
    <x v="1"/>
    <x v="1"/>
    <x v="54"/>
    <x v="25"/>
    <s v="JVTE"/>
    <s v="61"/>
    <s v="INVOICE CL JETEX N°1102009"/>
    <m/>
    <n v="584826"/>
    <n v="-1158972668"/>
  </r>
  <r>
    <x v="1"/>
    <x v="1"/>
    <x v="54"/>
    <x v="25"/>
    <s v="JVTE"/>
    <s v="61"/>
    <s v="INVOICE CL JETEX N°1102009"/>
    <m/>
    <n v="2176522"/>
    <n v="-1161149190"/>
  </r>
  <r>
    <x v="1"/>
    <x v="1"/>
    <x v="54"/>
    <x v="27"/>
    <s v="JVTE"/>
    <s v="94"/>
    <s v="INVOICE CL JETEX N° SEA1102010"/>
    <m/>
    <n v="275000"/>
    <n v="-1161424190"/>
  </r>
  <r>
    <x v="1"/>
    <x v="1"/>
    <x v="54"/>
    <x v="28"/>
    <s v="JVTE"/>
    <s v="86"/>
    <s v="INVOICE CL JETEX N° SEA1103001"/>
    <m/>
    <n v="393971"/>
    <n v="-1161818161"/>
  </r>
  <r>
    <x v="1"/>
    <x v="1"/>
    <x v="54"/>
    <x v="28"/>
    <s v="JVTE"/>
    <s v="86"/>
    <s v="INVOICE CL JETEX N° SEA1103001"/>
    <m/>
    <n v="979418"/>
    <n v="-1162797579"/>
  </r>
  <r>
    <x v="1"/>
    <x v="1"/>
    <x v="54"/>
    <x v="29"/>
    <s v="JVTE"/>
    <s v="87"/>
    <s v="INVOICE CL JETEX N° SEA1103002"/>
    <m/>
    <n v="316929"/>
    <n v="-1163114508"/>
  </r>
  <r>
    <x v="1"/>
    <x v="1"/>
    <x v="54"/>
    <x v="29"/>
    <s v="JVTE"/>
    <s v="87"/>
    <s v="INVOICE CL JETEX N° SEA1103002"/>
    <m/>
    <n v="498584"/>
    <n v="-1163613092"/>
  </r>
  <r>
    <x v="1"/>
    <x v="1"/>
    <x v="54"/>
    <x v="29"/>
    <s v="JVTE"/>
    <s v="88"/>
    <s v="INVOICE CL MIRACLE N° SEA1103003"/>
    <m/>
    <n v="381038"/>
    <n v="-1163994130"/>
  </r>
  <r>
    <x v="1"/>
    <x v="1"/>
    <x v="54"/>
    <x v="29"/>
    <s v="JVTE"/>
    <s v="88"/>
    <s v="INVOICE CL MIRACLE N° SEA1103003"/>
    <m/>
    <n v="720758"/>
    <n v="-1164714888"/>
  </r>
  <r>
    <x v="1"/>
    <x v="1"/>
    <x v="54"/>
    <x v="29"/>
    <s v="JVTE"/>
    <s v="89"/>
    <s v="INVOICE CL HADIDN° SEA1103004"/>
    <m/>
    <n v="560768"/>
    <n v="-1165275656"/>
  </r>
  <r>
    <x v="1"/>
    <x v="1"/>
    <x v="54"/>
    <x v="29"/>
    <s v="JVTE"/>
    <s v="89"/>
    <s v="INVOICE CL HADIDN° SEA1103004"/>
    <m/>
    <n v="1695363"/>
    <n v="-1166971019"/>
  </r>
  <r>
    <x v="1"/>
    <x v="1"/>
    <x v="54"/>
    <x v="30"/>
    <s v="JVTE"/>
    <s v="90"/>
    <s v="INVOICE CL JETEX N° SEA1103005"/>
    <m/>
    <n v="367083"/>
    <n v="-1167338102"/>
  </r>
  <r>
    <x v="1"/>
    <x v="1"/>
    <x v="54"/>
    <x v="30"/>
    <s v="JVTE"/>
    <s v="90"/>
    <s v="INVOICE CL JETEX N° SEA1103005"/>
    <m/>
    <n v="441667"/>
    <n v="-1167779769"/>
  </r>
  <r>
    <x v="1"/>
    <x v="1"/>
    <x v="54"/>
    <x v="30"/>
    <s v="JVTE"/>
    <s v="91"/>
    <s v="INVOICE CL HADID N° SEA1103007"/>
    <m/>
    <n v="629463"/>
    <n v="-1168409232"/>
  </r>
  <r>
    <x v="1"/>
    <x v="1"/>
    <x v="54"/>
    <x v="30"/>
    <s v="JVTE"/>
    <s v="91"/>
    <s v="INVOICE CL HADID N° SEA1103007"/>
    <m/>
    <n v="3069269"/>
    <n v="-1171478501"/>
  </r>
  <r>
    <x v="1"/>
    <x v="1"/>
    <x v="54"/>
    <x v="30"/>
    <s v="JVTE"/>
    <s v="92"/>
    <s v="INVOICE CL JETEX N° SEA1103008"/>
    <m/>
    <n v="381597"/>
    <n v="-1171860098"/>
  </r>
  <r>
    <x v="1"/>
    <x v="1"/>
    <x v="54"/>
    <x v="30"/>
    <s v="JVTE"/>
    <s v="92"/>
    <s v="INVOICE CL JETEX N° SEA1103008"/>
    <m/>
    <n v="731931"/>
    <n v="-1172592029"/>
  </r>
  <r>
    <x v="1"/>
    <x v="1"/>
    <x v="54"/>
    <x v="31"/>
    <s v="JVTE"/>
    <s v="93"/>
    <s v="INVOICE CL JETEX N° SEA1103009"/>
    <m/>
    <n v="345681"/>
    <n v="-1172937710"/>
  </r>
  <r>
    <x v="1"/>
    <x v="1"/>
    <x v="54"/>
    <x v="31"/>
    <s v="JVTE"/>
    <s v="93"/>
    <s v="INVOICE CL JETEX N° SEA1103009"/>
    <m/>
    <n v="1073620"/>
    <n v="-1174011330"/>
  </r>
  <r>
    <x v="1"/>
    <x v="1"/>
    <x v="54"/>
    <x v="32"/>
    <s v="JVTE"/>
    <s v="63"/>
    <s v="NOTE DE RAIS LX N° 1102038"/>
    <m/>
    <n v="1319000"/>
    <n v="-1175330330"/>
  </r>
  <r>
    <x v="1"/>
    <x v="1"/>
    <x v="54"/>
    <x v="33"/>
    <s v="JVTE"/>
    <s v="95"/>
    <s v="INVOICE CL MH N° SEA1103011"/>
    <m/>
    <n v="409392"/>
    <n v="-1175739722"/>
  </r>
  <r>
    <x v="1"/>
    <x v="1"/>
    <x v="54"/>
    <x v="33"/>
    <s v="JVTE"/>
    <s v="95"/>
    <s v="INVOICE CL MH N° SEA1103011"/>
    <m/>
    <n v="1287834"/>
    <n v="-1177027556"/>
  </r>
  <r>
    <x v="1"/>
    <x v="1"/>
    <x v="54"/>
    <x v="33"/>
    <s v="JVTE"/>
    <s v="96"/>
    <s v="INVOICE CL JETEX N° SEA1103012"/>
    <m/>
    <n v="416041"/>
    <n v="-1177443597"/>
  </r>
  <r>
    <x v="1"/>
    <x v="1"/>
    <x v="54"/>
    <x v="33"/>
    <s v="JVTE"/>
    <s v="96"/>
    <s v="INVOICE CL JETEX N° SEA1103012"/>
    <m/>
    <n v="1420823"/>
    <n v="-1178864420"/>
  </r>
  <r>
    <x v="1"/>
    <x v="1"/>
    <x v="54"/>
    <x v="34"/>
    <s v="JVTE"/>
    <s v="97"/>
    <s v="INVOICE CL JETEX N° SEA1103013"/>
    <m/>
    <n v="300000"/>
    <n v="-1179164420"/>
  </r>
  <r>
    <x v="1"/>
    <x v="1"/>
    <x v="54"/>
    <x v="35"/>
    <s v="JVTE"/>
    <s v="98"/>
    <s v="INVOICE CL HADID N° SEA1103014"/>
    <m/>
    <n v="405144"/>
    <n v="-1179569564"/>
  </r>
  <r>
    <x v="1"/>
    <x v="1"/>
    <x v="54"/>
    <x v="35"/>
    <s v="JVTE"/>
    <s v="98"/>
    <s v="INVOICE CL HADID N° SEA1103014"/>
    <m/>
    <n v="1202886"/>
    <n v="-1180772450"/>
  </r>
  <r>
    <x v="1"/>
    <x v="1"/>
    <x v="54"/>
    <x v="36"/>
    <s v="JVTE"/>
    <s v="80"/>
    <s v="NOTE DE FRAIS LX N° 1103055"/>
    <m/>
    <n v="161000"/>
    <n v="-1180933450"/>
  </r>
  <r>
    <x v="1"/>
    <x v="1"/>
    <x v="54"/>
    <x v="36"/>
    <s v="JVTE"/>
    <s v="81"/>
    <s v="NOTE DE FRAIS LX N° 1103056"/>
    <m/>
    <n v="90000"/>
    <n v="-1181023450"/>
  </r>
  <r>
    <x v="1"/>
    <x v="1"/>
    <x v="54"/>
    <x v="36"/>
    <s v="JVTE"/>
    <s v="99"/>
    <s v="INVOICE CL ASTRA N° SEA1103016"/>
    <m/>
    <n v="345000"/>
    <n v="-1181368450"/>
  </r>
  <r>
    <x v="1"/>
    <x v="1"/>
    <x v="54"/>
    <x v="36"/>
    <s v="JVTE"/>
    <s v="99"/>
    <s v="INVOICE CL ASTRA N° SEA1103016"/>
    <m/>
    <n v="1369991"/>
    <n v="-1182738441"/>
  </r>
  <r>
    <x v="1"/>
    <x v="1"/>
    <x v="54"/>
    <x v="36"/>
    <s v="JVTE"/>
    <s v="100"/>
    <s v="INVOICE CL JETEX N° SEA1103017"/>
    <m/>
    <n v="292000"/>
    <n v="-1183030441"/>
  </r>
  <r>
    <x v="1"/>
    <x v="1"/>
    <x v="54"/>
    <x v="36"/>
    <s v="JVTE"/>
    <s v="100"/>
    <s v="INVOICE CL JETEX N° SEA1103017"/>
    <m/>
    <n v="214000"/>
    <n v="-1183244441"/>
  </r>
  <r>
    <x v="1"/>
    <x v="1"/>
    <x v="54"/>
    <x v="37"/>
    <s v="JVTE"/>
    <s v="101"/>
    <s v="INVOICE CL HADID N° SEA1103018"/>
    <m/>
    <n v="369671"/>
    <n v="-1183614112"/>
  </r>
  <r>
    <x v="1"/>
    <x v="1"/>
    <x v="54"/>
    <x v="37"/>
    <s v="JVTE"/>
    <s v="101"/>
    <s v="INVOICE CL HADID N° SEA1103018"/>
    <m/>
    <n v="1553419"/>
    <n v="-1185167531"/>
  </r>
  <r>
    <x v="1"/>
    <x v="1"/>
    <x v="54"/>
    <x v="138"/>
    <s v="JVTE"/>
    <s v="102"/>
    <s v="INVOICE CL JETEX N° SEA1103019"/>
    <m/>
    <n v="154000"/>
    <n v="-1185321531"/>
  </r>
  <r>
    <x v="1"/>
    <x v="1"/>
    <x v="54"/>
    <x v="138"/>
    <s v="JVTE"/>
    <s v="103"/>
    <s v="INVOICE CL JETEX N° SEA1103020"/>
    <m/>
    <n v="70000"/>
    <n v="-1185391531"/>
  </r>
  <r>
    <x v="1"/>
    <x v="1"/>
    <x v="54"/>
    <x v="38"/>
    <s v="JVTE"/>
    <s v="135"/>
    <s v="INVOICE CL  JETEX  N°1103015"/>
    <m/>
    <n v="423057"/>
    <n v="-1185814588"/>
  </r>
  <r>
    <x v="1"/>
    <x v="1"/>
    <x v="54"/>
    <x v="38"/>
    <s v="JVTE"/>
    <s v="135"/>
    <s v="INVOICE CL  JETEX  N°1103015"/>
    <m/>
    <n v="1561142"/>
    <n v="-1187375730"/>
  </r>
  <r>
    <x v="1"/>
    <x v="1"/>
    <x v="54"/>
    <x v="39"/>
    <s v="JVTE"/>
    <s v="125"/>
    <s v="INVOICE CL  JETEX  N°1104001"/>
    <m/>
    <n v="398685"/>
    <n v="-1187774415"/>
  </r>
  <r>
    <x v="1"/>
    <x v="1"/>
    <x v="54"/>
    <x v="39"/>
    <s v="JVTE"/>
    <s v="125"/>
    <s v="INVOICE CL  JETEX  N°1104001"/>
    <m/>
    <n v="1073705"/>
    <n v="-1188848120"/>
  </r>
  <r>
    <x v="1"/>
    <x v="1"/>
    <x v="54"/>
    <x v="40"/>
    <s v="JVTE"/>
    <s v="127"/>
    <s v="INVOICE CL  JETEX  N°1104003"/>
    <m/>
    <n v="416484"/>
    <n v="-1189264604"/>
  </r>
  <r>
    <x v="1"/>
    <x v="1"/>
    <x v="54"/>
    <x v="40"/>
    <s v="JVTE"/>
    <s v="127"/>
    <s v="INVOICE CL  JETEX  N°1104003"/>
    <m/>
    <n v="1429677"/>
    <n v="-1190694281"/>
  </r>
  <r>
    <x v="1"/>
    <x v="1"/>
    <x v="54"/>
    <x v="41"/>
    <s v="JVTE"/>
    <s v="126"/>
    <s v="INVOICE CL  JETEX  N°1104002"/>
    <m/>
    <n v="420727"/>
    <n v="-1191115008"/>
  </r>
  <r>
    <x v="1"/>
    <x v="1"/>
    <x v="54"/>
    <x v="41"/>
    <s v="JVTE"/>
    <s v="126"/>
    <s v="INVOICE CL  JETEX  N°1104002"/>
    <m/>
    <n v="1514533"/>
    <n v="-1192629541"/>
  </r>
  <r>
    <x v="1"/>
    <x v="1"/>
    <x v="54"/>
    <x v="42"/>
    <s v="JVTE"/>
    <s v="128"/>
    <s v="INVOICE CL  JETEX  N°1104004"/>
    <m/>
    <n v="328838"/>
    <n v="-1192958379"/>
  </r>
  <r>
    <x v="1"/>
    <x v="1"/>
    <x v="54"/>
    <x v="42"/>
    <s v="JVTE"/>
    <s v="128"/>
    <s v="INVOICE CL  JETEX  N°1104004"/>
    <m/>
    <n v="736760"/>
    <n v="-1193695139"/>
  </r>
  <r>
    <x v="1"/>
    <x v="1"/>
    <x v="54"/>
    <x v="43"/>
    <s v="JVTE"/>
    <s v="129"/>
    <s v="INVOICE CL  JETEX  N°1104005"/>
    <m/>
    <n v="1612348"/>
    <n v="-1195307487"/>
  </r>
  <r>
    <x v="1"/>
    <x v="1"/>
    <x v="54"/>
    <x v="43"/>
    <s v="JVTE"/>
    <s v="129"/>
    <s v="INVOICE CL  JETEX  N°1104005"/>
    <m/>
    <n v="6746968"/>
    <n v="-1202054455"/>
  </r>
  <r>
    <x v="1"/>
    <x v="1"/>
    <x v="54"/>
    <x v="44"/>
    <s v="JVTE"/>
    <s v="130"/>
    <s v="INVOICE CL  MH AVIATION  N°1104006"/>
    <m/>
    <n v="311199"/>
    <n v="-1202365654"/>
  </r>
  <r>
    <x v="1"/>
    <x v="1"/>
    <x v="54"/>
    <x v="44"/>
    <s v="JVTE"/>
    <s v="130"/>
    <s v="INVOICE CL  MH AVIATION  N°1104006"/>
    <m/>
    <n v="383976"/>
    <n v="-1202749630"/>
  </r>
  <r>
    <x v="1"/>
    <x v="1"/>
    <x v="54"/>
    <x v="45"/>
    <s v="JVTE"/>
    <s v="104"/>
    <s v="NOTE DE FRAIS LX INVOICE N°1104060"/>
    <m/>
    <n v="21000"/>
    <n v="-1202770630"/>
  </r>
  <r>
    <x v="1"/>
    <x v="1"/>
    <x v="54"/>
    <x v="45"/>
    <s v="JVTE"/>
    <s v="105"/>
    <s v="NOTE DE FRAIS LX INVOICE N°1104061"/>
    <m/>
    <n v="260000"/>
    <n v="-1203030630"/>
  </r>
  <r>
    <x v="1"/>
    <x v="1"/>
    <x v="54"/>
    <x v="45"/>
    <s v="JVTE"/>
    <s v="106"/>
    <s v="NOTE DE FRAIS LX INVOICE N°1104062"/>
    <m/>
    <n v="262800"/>
    <n v="-1203293430"/>
  </r>
  <r>
    <x v="1"/>
    <x v="1"/>
    <x v="54"/>
    <x v="45"/>
    <s v="JVTE"/>
    <s v="107"/>
    <s v="NOTE DE FRAIS LX INVOICE N°1104063"/>
    <m/>
    <n v="764000"/>
    <n v="-1204057430"/>
  </r>
  <r>
    <x v="1"/>
    <x v="1"/>
    <x v="54"/>
    <x v="45"/>
    <s v="JVTE"/>
    <s v="108"/>
    <s v="NOTE DE FRAIS LX INVOICE N°1104064"/>
    <m/>
    <n v="1246500"/>
    <n v="-1205303930"/>
  </r>
  <r>
    <x v="1"/>
    <x v="1"/>
    <x v="54"/>
    <x v="45"/>
    <s v="JVTE"/>
    <s v="131"/>
    <s v="INVOICE CL  MH AVIATION  N°1104007"/>
    <m/>
    <n v="304099"/>
    <n v="-1205608029"/>
  </r>
  <r>
    <x v="1"/>
    <x v="1"/>
    <x v="54"/>
    <x v="45"/>
    <s v="JVTE"/>
    <s v="131"/>
    <s v="INVOICE CL  MH AVIATION  N°1104007"/>
    <m/>
    <n v="241976"/>
    <n v="-1205850005"/>
  </r>
  <r>
    <x v="1"/>
    <x v="1"/>
    <x v="54"/>
    <x v="46"/>
    <s v="JVTE"/>
    <s v="132"/>
    <s v="INVOICE CL  JETEX  N°1104008"/>
    <m/>
    <n v="373787"/>
    <n v="-1206223792"/>
  </r>
  <r>
    <x v="1"/>
    <x v="1"/>
    <x v="54"/>
    <x v="46"/>
    <s v="JVTE"/>
    <s v="132"/>
    <s v="INVOICE CL  JETEX  N°1104008"/>
    <m/>
    <n v="575740"/>
    <n v="-1206799532"/>
  </r>
  <r>
    <x v="1"/>
    <x v="1"/>
    <x v="54"/>
    <x v="46"/>
    <s v="JVTE"/>
    <s v="136"/>
    <s v="INVOICE CL  JETEX  N°1104011"/>
    <m/>
    <n v="409717"/>
    <n v="-1207209249"/>
  </r>
  <r>
    <x v="1"/>
    <x v="1"/>
    <x v="54"/>
    <x v="46"/>
    <s v="JVTE"/>
    <s v="136"/>
    <s v="INVOICE CL  JETEX  N°1104011"/>
    <m/>
    <n v="1294335"/>
    <n v="-1208503584"/>
  </r>
  <r>
    <x v="1"/>
    <x v="1"/>
    <x v="54"/>
    <x v="47"/>
    <s v="JVTE"/>
    <s v="133"/>
    <s v="INVOICE CL  JETEX  N°1104009"/>
    <m/>
    <n v="383419"/>
    <n v="-1208887003"/>
  </r>
  <r>
    <x v="1"/>
    <x v="1"/>
    <x v="54"/>
    <x v="47"/>
    <s v="JVTE"/>
    <s v="133"/>
    <s v="INVOICE CL  JETEX  N°1104009"/>
    <m/>
    <n v="768387"/>
    <n v="-1209655390"/>
  </r>
  <r>
    <x v="1"/>
    <x v="1"/>
    <x v="54"/>
    <x v="48"/>
    <s v="JVTE"/>
    <s v="134"/>
    <s v="INVOICE CL  JETEX  N°1104010"/>
    <m/>
    <n v="325350"/>
    <n v="-1209980740"/>
  </r>
  <r>
    <x v="1"/>
    <x v="1"/>
    <x v="54"/>
    <x v="48"/>
    <s v="JVTE"/>
    <s v="134"/>
    <s v="INVOICE CL  JETEX  N°1104010"/>
    <m/>
    <n v="667004"/>
    <n v="-1210647744"/>
  </r>
  <r>
    <x v="1"/>
    <x v="1"/>
    <x v="54"/>
    <x v="49"/>
    <s v="JVTE"/>
    <s v="137"/>
    <s v="INVOICE CL  JETEX  N°1104012"/>
    <m/>
    <n v="362452"/>
    <n v="-1211010196"/>
  </r>
  <r>
    <x v="1"/>
    <x v="1"/>
    <x v="54"/>
    <x v="49"/>
    <s v="JVTE"/>
    <s v="137"/>
    <s v="INVOICE CL  JETEX  N°1104012"/>
    <m/>
    <n v="349040"/>
    <n v="-1211359236"/>
  </r>
  <r>
    <x v="1"/>
    <x v="1"/>
    <x v="54"/>
    <x v="50"/>
    <s v="JVTE"/>
    <s v="139"/>
    <s v="INVOICE CL  JETEX  N°1104014"/>
    <m/>
    <n v="394062"/>
    <n v="-1211753298"/>
  </r>
  <r>
    <x v="1"/>
    <x v="1"/>
    <x v="54"/>
    <x v="50"/>
    <s v="JVTE"/>
    <s v="139"/>
    <s v="INVOICE CL  JETEX  N°1104014"/>
    <m/>
    <n v="981241"/>
    <n v="-1212734539"/>
  </r>
  <r>
    <x v="1"/>
    <x v="1"/>
    <x v="54"/>
    <x v="51"/>
    <s v="JVTE"/>
    <s v="138"/>
    <s v="INVOICE CL NESTLE  N°1104013"/>
    <m/>
    <n v="341028"/>
    <n v="-1213075567"/>
  </r>
  <r>
    <x v="1"/>
    <x v="1"/>
    <x v="54"/>
    <x v="51"/>
    <s v="JVTE"/>
    <s v="138"/>
    <s v="INVOICE CL  NESTLE  N°1104013"/>
    <m/>
    <n v="980565"/>
    <n v="-1214056132"/>
  </r>
  <r>
    <x v="1"/>
    <x v="1"/>
    <x v="54"/>
    <x v="52"/>
    <s v="JVTE"/>
    <s v="140"/>
    <s v="INVOICE CL  JETEX  N°1104015"/>
    <m/>
    <n v="1353641"/>
    <n v="-1215409773"/>
  </r>
  <r>
    <x v="1"/>
    <x v="1"/>
    <x v="54"/>
    <x v="52"/>
    <s v="JVTE"/>
    <s v="140"/>
    <s v="INVOICE CL  JETEX  N°1104015"/>
    <m/>
    <n v="10072818"/>
    <n v="-1225482591"/>
  </r>
  <r>
    <x v="1"/>
    <x v="1"/>
    <x v="54"/>
    <x v="53"/>
    <s v="JVTE"/>
    <s v="159"/>
    <s v="INVOICE CL JETEX N° SEA1105002"/>
    <m/>
    <n v="375535"/>
    <n v="-1225858126"/>
  </r>
  <r>
    <x v="1"/>
    <x v="1"/>
    <x v="54"/>
    <x v="53"/>
    <s v="JVTE"/>
    <s v="159"/>
    <s v="INVOICE CL JETEX N° SEA1105002"/>
    <m/>
    <n v="610693"/>
    <n v="-1226468819"/>
  </r>
  <r>
    <x v="1"/>
    <x v="1"/>
    <x v="54"/>
    <x v="54"/>
    <s v="JVTE"/>
    <s v="158"/>
    <s v="CREDIT NOTE CL JETEX N° SEA1105001"/>
    <m/>
    <n v="-308000"/>
    <n v="-1226160819"/>
  </r>
  <r>
    <x v="1"/>
    <x v="1"/>
    <x v="54"/>
    <x v="54"/>
    <s v="JVTE"/>
    <s v="160"/>
    <s v="INVOICE CL JETEX N° SEA1105003"/>
    <m/>
    <n v="367226"/>
    <n v="-1226528045"/>
  </r>
  <r>
    <x v="1"/>
    <x v="1"/>
    <x v="54"/>
    <x v="54"/>
    <s v="JVTE"/>
    <s v="160"/>
    <s v="INVOICE CL JETEX N° SEA1105003"/>
    <m/>
    <n v="444524"/>
    <n v="-1226972569"/>
  </r>
  <r>
    <x v="1"/>
    <x v="1"/>
    <x v="54"/>
    <x v="55"/>
    <s v="JVTE"/>
    <s v="141"/>
    <s v="NOTE DE FRAIS LX N°1105081"/>
    <m/>
    <n v="255000"/>
    <n v="-1227227569"/>
  </r>
  <r>
    <x v="1"/>
    <x v="1"/>
    <x v="54"/>
    <x v="56"/>
    <s v="JVTE"/>
    <s v="161"/>
    <s v="INVOICE CL JETEX N° SEA1105004"/>
    <m/>
    <n v="397097"/>
    <n v="-1227624666"/>
  </r>
  <r>
    <x v="1"/>
    <x v="1"/>
    <x v="54"/>
    <x v="56"/>
    <s v="JVTE"/>
    <s v="161"/>
    <s v="INVOICE CL JETEX N° SEA1105004"/>
    <m/>
    <n v="1041933"/>
    <n v="-1228666599"/>
  </r>
  <r>
    <x v="1"/>
    <x v="1"/>
    <x v="54"/>
    <x v="56"/>
    <s v="JVTE"/>
    <s v="162"/>
    <s v="INVOICE CL CONTINEN. N° SEA1105005"/>
    <m/>
    <n v="310726"/>
    <n v="-1228977325"/>
  </r>
  <r>
    <x v="1"/>
    <x v="1"/>
    <x v="54"/>
    <x v="56"/>
    <s v="JVTE"/>
    <s v="162"/>
    <s v="INVOICE CL CONTINEN. N° SEA1105005"/>
    <m/>
    <n v="374522"/>
    <n v="-1229351847"/>
  </r>
  <r>
    <x v="1"/>
    <x v="1"/>
    <x v="54"/>
    <x v="57"/>
    <s v="JVTE"/>
    <s v="164"/>
    <s v="INVOICE CL HADIDN° SEA1105007"/>
    <m/>
    <n v="558986"/>
    <n v="-1229910833"/>
  </r>
  <r>
    <x v="1"/>
    <x v="1"/>
    <x v="54"/>
    <x v="57"/>
    <s v="JVTE"/>
    <s v="164"/>
    <s v="INVOICE CL HADIDN° SEA1105007"/>
    <m/>
    <n v="1659729"/>
    <n v="-1231570562"/>
  </r>
  <r>
    <x v="1"/>
    <x v="1"/>
    <x v="54"/>
    <x v="57"/>
    <s v="JVTE"/>
    <s v="165"/>
    <s v="INVOICE CL JETEX N° SEA1105008"/>
    <m/>
    <n v="154000"/>
    <n v="-1231724562"/>
  </r>
  <r>
    <x v="1"/>
    <x v="1"/>
    <x v="54"/>
    <x v="58"/>
    <s v="JVTE"/>
    <s v="163"/>
    <s v="INVOICE CL JETEX N° SEA1105006"/>
    <m/>
    <n v="979209"/>
    <n v="-1232703771"/>
  </r>
  <r>
    <x v="1"/>
    <x v="1"/>
    <x v="54"/>
    <x v="58"/>
    <s v="JVTE"/>
    <s v="163"/>
    <s v="INVOICE CL JETEX N° SEA1105006"/>
    <m/>
    <n v="2584178"/>
    <n v="-1235287949"/>
  </r>
  <r>
    <x v="1"/>
    <x v="1"/>
    <x v="54"/>
    <x v="59"/>
    <s v="JVTE"/>
    <s v="166"/>
    <s v="INVOICE CL JETEX N° SEA1105009"/>
    <m/>
    <n v="1017350"/>
    <n v="-1236305299"/>
  </r>
  <r>
    <x v="1"/>
    <x v="1"/>
    <x v="54"/>
    <x v="59"/>
    <s v="JVTE"/>
    <s v="166"/>
    <s v="INVOICE CL JETEX N° SEA1105009"/>
    <m/>
    <n v="3346991"/>
    <n v="-1239652290"/>
  </r>
  <r>
    <x v="1"/>
    <x v="1"/>
    <x v="54"/>
    <x v="60"/>
    <s v="JVTE"/>
    <s v="167"/>
    <s v="INVOICE CL JETEX N° SEA1105010"/>
    <m/>
    <n v="972068"/>
    <n v="-1240624358"/>
  </r>
  <r>
    <x v="1"/>
    <x v="1"/>
    <x v="54"/>
    <x v="60"/>
    <s v="JVTE"/>
    <s v="167"/>
    <s v="INVOICE CL JETEX N° SEA1105010"/>
    <m/>
    <n v="2441367"/>
    <n v="-1243065725"/>
  </r>
  <r>
    <x v="1"/>
    <x v="1"/>
    <x v="54"/>
    <x v="61"/>
    <s v="JVTE"/>
    <s v="168"/>
    <s v="NOTE DE FRAIS LX N°1105097"/>
    <m/>
    <n v="370000"/>
    <n v="-1243435725"/>
  </r>
  <r>
    <x v="1"/>
    <x v="1"/>
    <x v="54"/>
    <x v="62"/>
    <s v="JVTE"/>
    <s v="170"/>
    <s v="INVOICE CL JETEX N°1105011"/>
    <m/>
    <n v="400217"/>
    <n v="-1243835942"/>
  </r>
  <r>
    <x v="1"/>
    <x v="1"/>
    <x v="54"/>
    <x v="62"/>
    <s v="JVTE"/>
    <s v="170"/>
    <s v="INVOICE CL JETEX N°1105011"/>
    <m/>
    <n v="1104347"/>
    <n v="-1244940289"/>
  </r>
  <r>
    <x v="1"/>
    <x v="1"/>
    <x v="54"/>
    <x v="62"/>
    <s v="JVTE"/>
    <s v="171"/>
    <s v="INVOICE CL JETEX N°1105012"/>
    <m/>
    <n v="447846"/>
    <n v="-1245388135"/>
  </r>
  <r>
    <x v="1"/>
    <x v="1"/>
    <x v="54"/>
    <x v="62"/>
    <s v="JVTE"/>
    <s v="171"/>
    <s v="INVOICE CL JETEX N°1105012"/>
    <m/>
    <n v="2056914"/>
    <n v="-1247445049"/>
  </r>
  <r>
    <x v="1"/>
    <x v="1"/>
    <x v="54"/>
    <x v="62"/>
    <s v="JVTE"/>
    <s v="172"/>
    <s v="INVOICE CL JETEX N°1105013"/>
    <m/>
    <n v="427834"/>
    <n v="-1247872883"/>
  </r>
  <r>
    <x v="1"/>
    <x v="1"/>
    <x v="54"/>
    <x v="62"/>
    <s v="JVTE"/>
    <s v="172"/>
    <s v="INVOICE CL JETEX N°1105013"/>
    <m/>
    <n v="1656686"/>
    <n v="-1249529569"/>
  </r>
  <r>
    <x v="1"/>
    <x v="1"/>
    <x v="54"/>
    <x v="62"/>
    <s v="JVTE"/>
    <s v="174"/>
    <s v="INVOICE CL JETEX N°1105015"/>
    <m/>
    <n v="967182"/>
    <n v="-1250496751"/>
  </r>
  <r>
    <x v="1"/>
    <x v="1"/>
    <x v="54"/>
    <x v="62"/>
    <s v="JVTE"/>
    <s v="174"/>
    <s v="INVOICE CL JETEX N°1105015"/>
    <m/>
    <n v="2343631"/>
    <n v="-1252840382"/>
  </r>
  <r>
    <x v="1"/>
    <x v="1"/>
    <x v="54"/>
    <x v="63"/>
    <s v="JVTE"/>
    <s v="173"/>
    <s v="INVOICE CL JETEX N°1105014"/>
    <m/>
    <n v="626551"/>
    <n v="-1253466933"/>
  </r>
  <r>
    <x v="1"/>
    <x v="1"/>
    <x v="54"/>
    <x v="63"/>
    <s v="JVTE"/>
    <s v="173"/>
    <s v="INVOICE CL JETEX N°1105014"/>
    <m/>
    <n v="3011017"/>
    <n v="-1256477950"/>
  </r>
  <r>
    <x v="1"/>
    <x v="1"/>
    <x v="54"/>
    <x v="63"/>
    <s v="JVTE"/>
    <s v="175"/>
    <s v="INVOICE CL JETEX N°1106001"/>
    <m/>
    <n v="964791"/>
    <n v="-1257442741"/>
  </r>
  <r>
    <x v="1"/>
    <x v="1"/>
    <x v="54"/>
    <x v="63"/>
    <s v="JVTE"/>
    <s v="175"/>
    <s v="INVOICE CL JETEX N°1106001"/>
    <m/>
    <n v="2295810"/>
    <n v="-1259738551"/>
  </r>
  <r>
    <x v="1"/>
    <x v="1"/>
    <x v="54"/>
    <x v="64"/>
    <s v="JVTE"/>
    <s v="176"/>
    <s v="INVOICE CL JETEX N°1106002"/>
    <m/>
    <n v="570211"/>
    <n v="-1260308762"/>
  </r>
  <r>
    <x v="1"/>
    <x v="1"/>
    <x v="54"/>
    <x v="64"/>
    <s v="JVTE"/>
    <s v="176"/>
    <s v="INVOICE CL JETEX N°1106002"/>
    <m/>
    <n v="1884215"/>
    <n v="-1262192977"/>
  </r>
  <r>
    <x v="1"/>
    <x v="1"/>
    <x v="54"/>
    <x v="65"/>
    <s v="JVTE"/>
    <s v="177"/>
    <s v="INVOICE CL JETEX N°1106003"/>
    <m/>
    <n v="608171"/>
    <n v="-1262801148"/>
  </r>
  <r>
    <x v="1"/>
    <x v="1"/>
    <x v="54"/>
    <x v="65"/>
    <s v="JVTE"/>
    <s v="177"/>
    <s v="INVOICE CL JETEX N°1106003"/>
    <m/>
    <n v="2643415"/>
    <n v="-1265444563"/>
  </r>
  <r>
    <x v="1"/>
    <x v="1"/>
    <x v="54"/>
    <x v="66"/>
    <s v="JVTE"/>
    <s v="178"/>
    <s v="INVOICE CL NESTLE N°1106004"/>
    <m/>
    <n v="307141"/>
    <n v="-1265751704"/>
  </r>
  <r>
    <x v="1"/>
    <x v="1"/>
    <x v="54"/>
    <x v="66"/>
    <s v="JVTE"/>
    <s v="178"/>
    <s v="INVOICE CL NESTLE N°1106004"/>
    <m/>
    <n v="302814"/>
    <n v="-1266054518"/>
  </r>
  <r>
    <x v="1"/>
    <x v="1"/>
    <x v="54"/>
    <x v="66"/>
    <s v="JVTE"/>
    <s v="179"/>
    <s v="INVOICE CL JETEX N°1106005"/>
    <m/>
    <n v="956432"/>
    <n v="-1267010950"/>
  </r>
  <r>
    <x v="1"/>
    <x v="1"/>
    <x v="54"/>
    <x v="66"/>
    <s v="JVTE"/>
    <s v="179"/>
    <s v="INVOICE CL JETEX N°1106005"/>
    <m/>
    <n v="2128631"/>
    <n v="-1269139581"/>
  </r>
  <r>
    <x v="1"/>
    <x v="1"/>
    <x v="54"/>
    <x v="67"/>
    <s v="JVTE"/>
    <s v="180"/>
    <s v="INVOICE CL NESTLE N°1106006"/>
    <m/>
    <n v="337242"/>
    <n v="-1269476823"/>
  </r>
  <r>
    <x v="1"/>
    <x v="1"/>
    <x v="54"/>
    <x v="67"/>
    <s v="JVTE"/>
    <s v="180"/>
    <s v="INVOICE CL NESTLE N°1106006"/>
    <m/>
    <n v="904844"/>
    <n v="-1270381667"/>
  </r>
  <r>
    <x v="1"/>
    <x v="1"/>
    <x v="54"/>
    <x v="67"/>
    <s v="JVTE"/>
    <s v="181"/>
    <s v="INVOICE CL JETEX N°1106007"/>
    <m/>
    <n v="964791"/>
    <n v="-1271346458"/>
  </r>
  <r>
    <x v="1"/>
    <x v="1"/>
    <x v="54"/>
    <x v="67"/>
    <s v="JVTE"/>
    <s v="181"/>
    <s v="INVOICE CL JETEX N°1106007"/>
    <m/>
    <n v="2295810"/>
    <n v="-1273642268"/>
  </r>
  <r>
    <x v="1"/>
    <x v="1"/>
    <x v="54"/>
    <x v="68"/>
    <s v="JVTE"/>
    <s v="182"/>
    <s v="INVOICE CL JETEX N°1106008"/>
    <m/>
    <n v="131000"/>
    <n v="-1273773268"/>
  </r>
  <r>
    <x v="1"/>
    <x v="1"/>
    <x v="54"/>
    <x v="310"/>
    <s v="JVTE"/>
    <s v="204"/>
    <s v="INVOICE CL LX N°1106108"/>
    <m/>
    <n v="313000"/>
    <n v="-1274086268"/>
  </r>
  <r>
    <x v="1"/>
    <x v="1"/>
    <x v="54"/>
    <x v="70"/>
    <s v="JVTE"/>
    <s v="225"/>
    <s v="INVOICE CL JETEX N° SEA 1106009"/>
    <m/>
    <n v="967323"/>
    <n v="-1275053591"/>
  </r>
  <r>
    <x v="1"/>
    <x v="1"/>
    <x v="54"/>
    <x v="70"/>
    <s v="JVTE"/>
    <s v="225"/>
    <s v="INVOICE CL JETEX N° SEA 1106009"/>
    <m/>
    <n v="2346452"/>
    <n v="-1277400043"/>
  </r>
  <r>
    <x v="1"/>
    <x v="1"/>
    <x v="54"/>
    <x v="70"/>
    <s v="JVTE"/>
    <s v="226"/>
    <s v="INVOICE CL JETEX N° SEA 1106010"/>
    <m/>
    <n v="373805"/>
    <n v="-1277773848"/>
  </r>
  <r>
    <x v="1"/>
    <x v="1"/>
    <x v="54"/>
    <x v="70"/>
    <s v="JVTE"/>
    <s v="226"/>
    <s v="INVOICE CL JETEX N° SEA 1106010"/>
    <m/>
    <n v="576094"/>
    <n v="-1278349942"/>
  </r>
  <r>
    <x v="1"/>
    <x v="1"/>
    <x v="54"/>
    <x v="70"/>
    <s v="JVTE"/>
    <s v="227"/>
    <s v="INVOICE CL JETEX N° SEA 1106011"/>
    <m/>
    <n v="404517"/>
    <n v="-1278754459"/>
  </r>
  <r>
    <x v="1"/>
    <x v="1"/>
    <x v="54"/>
    <x v="70"/>
    <s v="JVTE"/>
    <s v="227"/>
    <s v="INVOICE CL JETEX N° SEA 1106011"/>
    <m/>
    <n v="1190345"/>
    <n v="-1279944804"/>
  </r>
  <r>
    <x v="1"/>
    <x v="1"/>
    <x v="54"/>
    <x v="70"/>
    <s v="JVTE"/>
    <s v="228"/>
    <s v="INVOICE CL JETEX N° SEA 1106012"/>
    <m/>
    <n v="154000"/>
    <n v="-1280098804"/>
  </r>
  <r>
    <x v="1"/>
    <x v="1"/>
    <x v="54"/>
    <x v="70"/>
    <s v="JVTE"/>
    <s v="229"/>
    <s v="INVOICE CL IBERWORLD N° SEA 1106013"/>
    <m/>
    <n v="476000"/>
    <n v="-1280574804"/>
  </r>
  <r>
    <x v="1"/>
    <x v="1"/>
    <x v="54"/>
    <x v="70"/>
    <s v="JVTE"/>
    <s v="229"/>
    <s v="INVOICE CL IBERWORLD N° SEA 1106013"/>
    <m/>
    <n v="2726986"/>
    <n v="-1283301790"/>
  </r>
  <r>
    <x v="1"/>
    <x v="1"/>
    <x v="54"/>
    <x v="70"/>
    <s v="JVTE"/>
    <s v="230"/>
    <s v="INVOICE CL JETEX  N° SEA 1106014"/>
    <m/>
    <n v="154000"/>
    <n v="-1283455790"/>
  </r>
  <r>
    <x v="1"/>
    <x v="1"/>
    <x v="54"/>
    <x v="71"/>
    <s v="JVTE"/>
    <s v="232"/>
    <s v="INVOICE CL HADID N° SEA 1107004"/>
    <m/>
    <n v="327429"/>
    <n v="-1283783219"/>
  </r>
  <r>
    <x v="1"/>
    <x v="1"/>
    <x v="54"/>
    <x v="71"/>
    <s v="JVTE"/>
    <s v="232"/>
    <s v="INVOICE CL HADID N° SEA 1107004"/>
    <m/>
    <n v="708588"/>
    <n v="-1284491807"/>
  </r>
  <r>
    <x v="1"/>
    <x v="1"/>
    <x v="54"/>
    <x v="72"/>
    <s v="JVTE"/>
    <s v="231"/>
    <s v="INVOICE CL JETEX N° SEA 1107003"/>
    <m/>
    <n v="329101"/>
    <n v="-1284820908"/>
  </r>
  <r>
    <x v="1"/>
    <x v="1"/>
    <x v="54"/>
    <x v="72"/>
    <s v="JVTE"/>
    <s v="231"/>
    <s v="INVOICE CL JETEX N° SEA 1107003"/>
    <m/>
    <n v="742027"/>
    <n v="-1285562935"/>
  </r>
  <r>
    <x v="1"/>
    <x v="1"/>
    <x v="54"/>
    <x v="74"/>
    <s v="JVTE"/>
    <s v="206"/>
    <s v="NOTE DE FRAIS LX N° 1107109"/>
    <m/>
    <n v="240000"/>
    <n v="-1285802935"/>
  </r>
  <r>
    <x v="1"/>
    <x v="1"/>
    <x v="54"/>
    <x v="75"/>
    <s v="JVTE"/>
    <s v="233"/>
    <s v="INVOICE CL CONTINENT N° SEA 1107006"/>
    <m/>
    <n v="316100"/>
    <n v="-1286119035"/>
  </r>
  <r>
    <x v="1"/>
    <x v="1"/>
    <x v="54"/>
    <x v="75"/>
    <s v="JVTE"/>
    <s v="233"/>
    <s v="INVOICE CL CONTINENT N° SEA 1107006"/>
    <m/>
    <n v="481991"/>
    <n v="-1286601026"/>
  </r>
  <r>
    <x v="1"/>
    <x v="1"/>
    <x v="54"/>
    <x v="75"/>
    <s v="JVTE"/>
    <s v="234"/>
    <s v="INVOICE CL NESTLE N° SEA 1107007"/>
    <m/>
    <n v="339849"/>
    <n v="-1286940875"/>
  </r>
  <r>
    <x v="1"/>
    <x v="1"/>
    <x v="54"/>
    <x v="75"/>
    <s v="JVTE"/>
    <s v="234"/>
    <s v="INVOICE CL NESTLE N° SEA 1107007"/>
    <m/>
    <n v="956978"/>
    <n v="-1287897853"/>
  </r>
  <r>
    <x v="1"/>
    <x v="1"/>
    <x v="54"/>
    <x v="76"/>
    <s v="JVTE"/>
    <s v="223"/>
    <s v="NOTE DE FRAIS LX INVOICE N° 1107126"/>
    <m/>
    <n v="220000"/>
    <n v="-1288117853"/>
  </r>
  <r>
    <x v="1"/>
    <x v="1"/>
    <x v="54"/>
    <x v="76"/>
    <s v="JVTE"/>
    <s v="224"/>
    <s v="NOTE DE FRAIS LX INVOICE N° 1107127"/>
    <m/>
    <n v="396000"/>
    <n v="-1288513853"/>
  </r>
  <r>
    <x v="1"/>
    <x v="1"/>
    <x v="54"/>
    <x v="77"/>
    <s v="JVTE"/>
    <s v="235"/>
    <s v="INVOICE CL JETEX N° SEA1107008"/>
    <m/>
    <n v="200000"/>
    <n v="-1288713853"/>
  </r>
  <r>
    <x v="1"/>
    <x v="1"/>
    <x v="54"/>
    <x v="77"/>
    <s v="JVTE"/>
    <s v="237"/>
    <s v="NOTE DE FRAIS LX N° 1107128"/>
    <m/>
    <n v="40000"/>
    <n v="-1288753853"/>
  </r>
  <r>
    <x v="1"/>
    <x v="1"/>
    <x v="54"/>
    <x v="77"/>
    <s v="JVTE"/>
    <s v="418"/>
    <s v="INVOICE CL MID EAST N°SEA1107005"/>
    <m/>
    <n v="10075932"/>
    <n v="-1298829785"/>
  </r>
  <r>
    <x v="1"/>
    <x v="1"/>
    <x v="54"/>
    <x v="79"/>
    <s v="JVTE"/>
    <s v="255"/>
    <s v="INVOICE CL HADID N° SEA 1107001"/>
    <m/>
    <n v="335712"/>
    <n v="-1299165497"/>
  </r>
  <r>
    <x v="1"/>
    <x v="1"/>
    <x v="54"/>
    <x v="79"/>
    <s v="JVTE"/>
    <s v="255"/>
    <s v="INVOICE CL HADID N° SEA 1107001"/>
    <m/>
    <n v="874249"/>
    <n v="-1300039746"/>
  </r>
  <r>
    <x v="1"/>
    <x v="1"/>
    <x v="54"/>
    <x v="79"/>
    <s v="JVTE"/>
    <s v="256"/>
    <s v="INVOICE CL HADID N° SEA 1107002"/>
    <m/>
    <n v="312059"/>
    <n v="-1300351805"/>
  </r>
  <r>
    <x v="1"/>
    <x v="1"/>
    <x v="54"/>
    <x v="79"/>
    <s v="JVTE"/>
    <s v="256"/>
    <s v="INVOICE CL HADID N° SEA 1107002"/>
    <m/>
    <n v="401180"/>
    <n v="-1300752985"/>
  </r>
  <r>
    <x v="1"/>
    <x v="1"/>
    <x v="54"/>
    <x v="80"/>
    <s v="JVTE"/>
    <s v="257"/>
    <s v="INVOICE CL ANA AVIAT N° SEA 1108001"/>
    <m/>
    <n v="1275000"/>
    <n v="-1302027985"/>
  </r>
  <r>
    <x v="1"/>
    <x v="1"/>
    <x v="54"/>
    <x v="80"/>
    <s v="JVTE"/>
    <s v="257"/>
    <s v="INVOICE CL ANA AVIAT N° SEA 1108001"/>
    <m/>
    <n v="13000082"/>
    <n v="-1315028067"/>
  </r>
  <r>
    <x v="1"/>
    <x v="1"/>
    <x v="54"/>
    <x v="80"/>
    <s v="JVTE"/>
    <s v="258"/>
    <s v="INVOICE CL PRESI N° SEA 1108002"/>
    <m/>
    <n v="1630159"/>
    <n v="-1316658226"/>
  </r>
  <r>
    <x v="1"/>
    <x v="1"/>
    <x v="54"/>
    <x v="80"/>
    <s v="JVTE"/>
    <s v="258"/>
    <s v="INVOICE CL PRESI N° SEA 1108002"/>
    <m/>
    <n v="7103174"/>
    <n v="-1323761400"/>
  </r>
  <r>
    <x v="1"/>
    <x v="1"/>
    <x v="54"/>
    <x v="173"/>
    <s v="JVTE"/>
    <s v="254"/>
    <s v="NOTE DE FRAIS LX N° 1108147"/>
    <m/>
    <n v="651639"/>
    <n v="-1324413039"/>
  </r>
  <r>
    <x v="1"/>
    <x v="1"/>
    <x v="54"/>
    <x v="81"/>
    <s v="JVTE"/>
    <s v="259"/>
    <s v="INVOICE CL JETEX N° SEA 1108003"/>
    <m/>
    <n v="349634"/>
    <n v="-1324762673"/>
  </r>
  <r>
    <x v="1"/>
    <x v="1"/>
    <x v="54"/>
    <x v="81"/>
    <s v="JVTE"/>
    <s v="259"/>
    <s v="INVOICE CL JETEX N° SEA 1108003"/>
    <m/>
    <n v="437678"/>
    <n v="-1325200351"/>
  </r>
  <r>
    <x v="1"/>
    <x v="1"/>
    <x v="54"/>
    <x v="81"/>
    <s v="JVTE"/>
    <s v="260"/>
    <s v="INVOICE CL JETEX N° SEA 1108004"/>
    <m/>
    <n v="334387"/>
    <n v="-1325534738"/>
  </r>
  <r>
    <x v="1"/>
    <x v="1"/>
    <x v="54"/>
    <x v="81"/>
    <s v="JVTE"/>
    <s v="260"/>
    <s v="INVOICE CL JETEX N° SEA 1108004"/>
    <m/>
    <n v="132732"/>
    <n v="-1325667470"/>
  </r>
  <r>
    <x v="1"/>
    <x v="1"/>
    <x v="54"/>
    <x v="81"/>
    <s v="JVTE"/>
    <s v="261"/>
    <s v="INVOICE CL JETEX N° SEA 1108005"/>
    <m/>
    <n v="100000"/>
    <n v="-1325767470"/>
  </r>
  <r>
    <x v="1"/>
    <x v="1"/>
    <x v="54"/>
    <x v="82"/>
    <s v="JVTE"/>
    <s v="262"/>
    <s v="INVOICE CL JETEX N° SEA 1108006"/>
    <m/>
    <n v="349634"/>
    <n v="-1326117104"/>
  </r>
  <r>
    <x v="1"/>
    <x v="1"/>
    <x v="54"/>
    <x v="82"/>
    <s v="JVTE"/>
    <s v="262"/>
    <s v="INVOICE CL JETEX N° SEA 1108006"/>
    <m/>
    <n v="437678"/>
    <n v="-1326554782"/>
  </r>
  <r>
    <x v="1"/>
    <x v="1"/>
    <x v="54"/>
    <x v="83"/>
    <s v="JVTE"/>
    <s v="263"/>
    <s v="INVOICE CL JETEX N° SEA 1108007"/>
    <m/>
    <n v="334387"/>
    <n v="-1326889169"/>
  </r>
  <r>
    <x v="1"/>
    <x v="1"/>
    <x v="54"/>
    <x v="83"/>
    <s v="JVTE"/>
    <s v="263"/>
    <s v="INVOICE CL JETEX N° SEA 1108007"/>
    <m/>
    <n v="132732"/>
    <n v="-1327021901"/>
  </r>
  <r>
    <x v="1"/>
    <x v="1"/>
    <x v="54"/>
    <x v="83"/>
    <s v="JVTE"/>
    <s v="264"/>
    <s v="INVOICE CL MH N° SEA 1108008"/>
    <m/>
    <n v="365994"/>
    <n v="-1327387895"/>
  </r>
  <r>
    <x v="1"/>
    <x v="1"/>
    <x v="54"/>
    <x v="83"/>
    <s v="JVTE"/>
    <s v="264"/>
    <s v="INVOICE CL MH N° SEA 1108008"/>
    <m/>
    <n v="419871"/>
    <n v="-1327807766"/>
  </r>
  <r>
    <x v="1"/>
    <x v="1"/>
    <x v="54"/>
    <x v="84"/>
    <s v="JVTE"/>
    <s v="265"/>
    <s v="NOTE DE FRAIS CL LX N°1108148"/>
    <m/>
    <n v="330000"/>
    <n v="-1328137766"/>
  </r>
  <r>
    <x v="1"/>
    <x v="1"/>
    <x v="54"/>
    <x v="84"/>
    <s v="JVTE"/>
    <s v="266"/>
    <s v="NOTE DE FRAIS CL LX N°1108149"/>
    <m/>
    <n v="140000"/>
    <n v="-1328277766"/>
  </r>
  <r>
    <x v="1"/>
    <x v="1"/>
    <x v="54"/>
    <x v="85"/>
    <s v="JVTE"/>
    <s v="283"/>
    <s v="INVOICE CL CONTINENTAL N° 1109001"/>
    <m/>
    <n v="722496"/>
    <n v="-1329000262"/>
  </r>
  <r>
    <x v="1"/>
    <x v="1"/>
    <x v="54"/>
    <x v="85"/>
    <s v="JVTE"/>
    <s v="283"/>
    <s v="INVOICE CL CONTINENTAL N° 1109001"/>
    <m/>
    <n v="4929913"/>
    <n v="-1333930175"/>
  </r>
  <r>
    <x v="1"/>
    <x v="1"/>
    <x v="54"/>
    <x v="86"/>
    <s v="JVTE"/>
    <s v="286"/>
    <s v="INVOICE CL JETEX N°SEA1109004"/>
    <m/>
    <n v="200000"/>
    <n v="-1334130175"/>
  </r>
  <r>
    <x v="1"/>
    <x v="1"/>
    <x v="54"/>
    <x v="87"/>
    <s v="JVTE"/>
    <s v="285"/>
    <s v="INVOICE CL JETEX N°SEA1109003"/>
    <m/>
    <n v="431301"/>
    <n v="-1334561476"/>
  </r>
  <r>
    <x v="1"/>
    <x v="1"/>
    <x v="54"/>
    <x v="87"/>
    <s v="JVTE"/>
    <s v="285"/>
    <s v="INVOICE CL JETEX N°SEA1109003"/>
    <m/>
    <n v="1726011"/>
    <n v="-1336287487"/>
  </r>
  <r>
    <x v="1"/>
    <x v="1"/>
    <x v="54"/>
    <x v="88"/>
    <s v="JVTE"/>
    <s v="288"/>
    <s v="INVOICE CL CONTINENTAL N°SEA1109006"/>
    <m/>
    <n v="312994"/>
    <n v="-1336600481"/>
  </r>
  <r>
    <x v="1"/>
    <x v="1"/>
    <x v="54"/>
    <x v="88"/>
    <s v="JVTE"/>
    <s v="288"/>
    <s v="INVOICE CL CONTINENTAL N°SEA1109006"/>
    <m/>
    <n v="419872"/>
    <n v="-1337020353"/>
  </r>
  <r>
    <x v="1"/>
    <x v="1"/>
    <x v="54"/>
    <x v="89"/>
    <s v="JVTE"/>
    <s v="289"/>
    <s v="INVOICE CL JETEX N°SEA1109007"/>
    <m/>
    <n v="384093"/>
    <n v="-1337404446"/>
  </r>
  <r>
    <x v="1"/>
    <x v="1"/>
    <x v="54"/>
    <x v="89"/>
    <s v="JVTE"/>
    <s v="289"/>
    <s v="INVOICE CL JETEX N°SEA1109007"/>
    <m/>
    <n v="781855"/>
    <n v="-1338186301"/>
  </r>
  <r>
    <x v="1"/>
    <x v="1"/>
    <x v="54"/>
    <x v="89"/>
    <s v="JVTE"/>
    <s v="290"/>
    <s v="INVOICE CL JETEX N°SEA1109008"/>
    <m/>
    <n v="359741"/>
    <n v="-1338546042"/>
  </r>
  <r>
    <x v="1"/>
    <x v="1"/>
    <x v="54"/>
    <x v="89"/>
    <s v="JVTE"/>
    <s v="290"/>
    <s v="INVOICE CL JETEX N°SEA1109008"/>
    <m/>
    <n v="294825"/>
    <n v="-1338840867"/>
  </r>
  <r>
    <x v="1"/>
    <x v="1"/>
    <x v="54"/>
    <x v="90"/>
    <s v="JVTE"/>
    <s v="291"/>
    <s v="INVOICE CL IBERWORLD N°SEA1109009"/>
    <m/>
    <n v="680000"/>
    <n v="-1339520867"/>
  </r>
  <r>
    <x v="1"/>
    <x v="1"/>
    <x v="54"/>
    <x v="90"/>
    <s v="JVTE"/>
    <s v="291"/>
    <s v="INVOICE CL IBERWORLD N°SEA1109009"/>
    <m/>
    <n v="3195615"/>
    <n v="-1342716482"/>
  </r>
  <r>
    <x v="1"/>
    <x v="1"/>
    <x v="54"/>
    <x v="90"/>
    <s v="JVTE"/>
    <s v="292"/>
    <s v="INVOICE CL HADID N°SEA1109010"/>
    <m/>
    <n v="317945"/>
    <n v="-1343034427"/>
  </r>
  <r>
    <x v="1"/>
    <x v="1"/>
    <x v="54"/>
    <x v="90"/>
    <s v="JVTE"/>
    <s v="292"/>
    <s v="INVOICE CL HADID N°SEA1109010"/>
    <m/>
    <n v="518903"/>
    <n v="-1343553330"/>
  </r>
  <r>
    <x v="1"/>
    <x v="1"/>
    <x v="54"/>
    <x v="91"/>
    <s v="JVTE"/>
    <s v="293"/>
    <s v="INVOICE CL HADID N°SEA1109011"/>
    <m/>
    <n v="357967"/>
    <n v="-1343911297"/>
  </r>
  <r>
    <x v="1"/>
    <x v="1"/>
    <x v="54"/>
    <x v="91"/>
    <s v="JVTE"/>
    <s v="293"/>
    <s v="INVOICE CL HADID N°SEA1109011"/>
    <m/>
    <n v="259332"/>
    <n v="-1344170629"/>
  </r>
  <r>
    <x v="1"/>
    <x v="1"/>
    <x v="54"/>
    <x v="91"/>
    <s v="JVTE"/>
    <s v="294"/>
    <s v="INVOICE CL HADID N°SEA1109012"/>
    <m/>
    <n v="367419"/>
    <n v="-1344538048"/>
  </r>
  <r>
    <x v="1"/>
    <x v="1"/>
    <x v="54"/>
    <x v="91"/>
    <s v="JVTE"/>
    <s v="294"/>
    <s v="INVOICE CL HADID N°SEA1109012"/>
    <m/>
    <n v="448376"/>
    <n v="-1344986424"/>
  </r>
  <r>
    <x v="1"/>
    <x v="1"/>
    <x v="54"/>
    <x v="92"/>
    <s v="JVTE"/>
    <s v="295"/>
    <s v="INVOICE CL HADID N°SEA1109013"/>
    <m/>
    <n v="1522921"/>
    <n v="-1346509345"/>
  </r>
  <r>
    <x v="1"/>
    <x v="1"/>
    <x v="54"/>
    <x v="92"/>
    <s v="JVTE"/>
    <s v="295"/>
    <s v="INVOICE CL HADID N°SEA1109013"/>
    <m/>
    <n v="4958412"/>
    <n v="-1351467757"/>
  </r>
  <r>
    <x v="1"/>
    <x v="1"/>
    <x v="54"/>
    <x v="93"/>
    <s v="JVTE"/>
    <s v="299"/>
    <s v="ANNUL.NOTE DE FRAIS CL LX N°1108148"/>
    <n v="330000"/>
    <m/>
    <n v="-1351137757"/>
  </r>
  <r>
    <x v="1"/>
    <x v="1"/>
    <x v="54"/>
    <x v="93"/>
    <s v="JVTE"/>
    <s v="300"/>
    <s v="NOTE DE FRAIS CL LX N°1108148"/>
    <m/>
    <n v="250000"/>
    <n v="-1351387757"/>
  </r>
  <r>
    <x v="1"/>
    <x v="1"/>
    <x v="54"/>
    <x v="93"/>
    <s v="JVTE"/>
    <s v="301"/>
    <s v="NOTE DE FRAIS LX "/>
    <m/>
    <n v="786000"/>
    <n v="-1352173757"/>
  </r>
  <r>
    <x v="1"/>
    <x v="1"/>
    <x v="54"/>
    <x v="94"/>
    <s v="JVTE"/>
    <s v="327"/>
    <s v="INVOICE CL NESTLE N° SEA 1109002"/>
    <m/>
    <n v="305816"/>
    <n v="-1352479573"/>
  </r>
  <r>
    <x v="1"/>
    <x v="1"/>
    <x v="54"/>
    <x v="94"/>
    <s v="JVTE"/>
    <s v="327"/>
    <s v="INVOICE CL NESTLE N° SEA 1109002"/>
    <m/>
    <n v="276314"/>
    <n v="-1352755887"/>
  </r>
  <r>
    <x v="1"/>
    <x v="1"/>
    <x v="54"/>
    <x v="94"/>
    <s v="JVTE"/>
    <s v="328"/>
    <s v="INVOICE CL NESTLE N° SEA 1109005"/>
    <m/>
    <n v="304405"/>
    <n v="-1353060292"/>
  </r>
  <r>
    <x v="1"/>
    <x v="1"/>
    <x v="54"/>
    <x v="94"/>
    <s v="JVTE"/>
    <s v="328"/>
    <s v="INVOICE CL NESTLE N° SEA 1109005"/>
    <m/>
    <n v="248094"/>
    <n v="-1353308386"/>
  </r>
  <r>
    <x v="1"/>
    <x v="1"/>
    <x v="54"/>
    <x v="94"/>
    <s v="JVTE"/>
    <s v="329"/>
    <s v="INVOICE CL JETEX N° SEA 1109014"/>
    <m/>
    <n v="100000"/>
    <n v="-1353408386"/>
  </r>
  <r>
    <x v="1"/>
    <x v="1"/>
    <x v="54"/>
    <x v="94"/>
    <s v="JVTE"/>
    <s v="330"/>
    <s v="INVOICE CL JETEX N° SEA 1109015"/>
    <m/>
    <n v="366887"/>
    <n v="-1353775273"/>
  </r>
  <r>
    <x v="1"/>
    <x v="1"/>
    <x v="54"/>
    <x v="94"/>
    <s v="JVTE"/>
    <s v="330"/>
    <s v="INVOICE CL JETEX N° SEA 1109015"/>
    <m/>
    <n v="782735"/>
    <n v="-1354558008"/>
  </r>
  <r>
    <x v="1"/>
    <x v="1"/>
    <x v="54"/>
    <x v="94"/>
    <s v="JVTE"/>
    <s v="331"/>
    <s v="INVOICE CL AIRNAUTIC N° SEA 1110001"/>
    <m/>
    <n v="1020000"/>
    <n v="-1355578008"/>
  </r>
  <r>
    <x v="1"/>
    <x v="1"/>
    <x v="54"/>
    <x v="94"/>
    <s v="JVTE"/>
    <s v="331"/>
    <s v="INVOICE CL AIRNAUTIC N° SEA 1110001"/>
    <m/>
    <n v="23234931"/>
    <n v="-1378812939"/>
  </r>
  <r>
    <x v="1"/>
    <x v="1"/>
    <x v="54"/>
    <x v="95"/>
    <s v="JVTE"/>
    <s v="332"/>
    <s v="INVOICE CL AIRNAUTIC N° SEA 110002"/>
    <m/>
    <n v="1020000"/>
    <n v="-1379832939"/>
  </r>
  <r>
    <x v="1"/>
    <x v="1"/>
    <x v="54"/>
    <x v="95"/>
    <s v="JVTE"/>
    <s v="332"/>
    <s v="INVOICE CL AIRNAUTIC N° SEA 110002"/>
    <m/>
    <n v="23891759"/>
    <n v="-1403724698"/>
  </r>
  <r>
    <x v="1"/>
    <x v="2"/>
    <x v="55"/>
    <x v="253"/>
    <s v="JAN"/>
    <s v="1"/>
    <s v="AN AU 01.01.11"/>
    <n v="16169343"/>
    <m/>
    <n v="16169343"/>
  </r>
  <r>
    <x v="1"/>
    <x v="2"/>
    <x v="55"/>
    <x v="129"/>
    <s v="JBS"/>
    <s v="14"/>
    <s v="D'APRES ETAT RAP AU 15/01"/>
    <m/>
    <n v="15841362"/>
    <n v="327981"/>
  </r>
  <r>
    <x v="1"/>
    <x v="2"/>
    <x v="55"/>
    <x v="19"/>
    <s v="JVTE"/>
    <s v="24"/>
    <s v="FACT CL AF N° 1101012"/>
    <n v="16697385"/>
    <m/>
    <n v="17025366"/>
  </r>
  <r>
    <x v="1"/>
    <x v="2"/>
    <x v="55"/>
    <x v="257"/>
    <s v="JVTE"/>
    <s v="32"/>
    <s v="CREDIT NOTE AVAF022011"/>
    <n v="-327979"/>
    <m/>
    <n v="16697387"/>
  </r>
  <r>
    <x v="1"/>
    <x v="2"/>
    <x v="55"/>
    <x v="24"/>
    <s v="JVTE"/>
    <s v="46"/>
    <s v="INVOICEAFN° 1102031"/>
    <n v="13729180"/>
    <m/>
    <n v="30426567"/>
  </r>
  <r>
    <x v="1"/>
    <x v="2"/>
    <x v="55"/>
    <x v="26"/>
    <s v="JBS"/>
    <s v="61"/>
    <s v="D'APRES ETAT RAP AU 28/02"/>
    <m/>
    <n v="16369407"/>
    <n v="14057160"/>
  </r>
  <r>
    <x v="1"/>
    <x v="2"/>
    <x v="55"/>
    <x v="36"/>
    <s v="JVTE"/>
    <s v="73"/>
    <s v="INVOICE AF N°1103048"/>
    <n v="16369407"/>
    <m/>
    <n v="30426567"/>
  </r>
  <r>
    <x v="1"/>
    <x v="2"/>
    <x v="55"/>
    <x v="138"/>
    <s v="JVTE"/>
    <s v="85"/>
    <s v="CREDIT NOTE AF AVAF1103059"/>
    <n v="-655958"/>
    <m/>
    <n v="29770609"/>
  </r>
  <r>
    <x v="1"/>
    <x v="2"/>
    <x v="55"/>
    <x v="138"/>
    <s v="JBS"/>
    <s v="114"/>
    <s v="D'APRES ETAT RAP AU 31/03TRANSF. AF"/>
    <m/>
    <n v="13729180"/>
    <n v="16041429"/>
  </r>
  <r>
    <x v="1"/>
    <x v="2"/>
    <x v="55"/>
    <x v="225"/>
    <s v="JVTE"/>
    <s v="118"/>
    <s v="INVOICE CL AIR FRANCE N°1104074"/>
    <n v="15313316"/>
    <m/>
    <n v="31354745"/>
  </r>
  <r>
    <x v="1"/>
    <x v="2"/>
    <x v="55"/>
    <x v="52"/>
    <s v="JBS"/>
    <s v="151"/>
    <s v="D'APRES ETAT RAP AU 30/04 RGLT AF"/>
    <m/>
    <n v="15713449"/>
    <n v="15641296"/>
  </r>
  <r>
    <x v="1"/>
    <x v="2"/>
    <x v="55"/>
    <x v="61"/>
    <s v="JVTE"/>
    <s v="151"/>
    <s v="INVOICE CL AF N° 1105091"/>
    <n v="15313316"/>
    <m/>
    <n v="30954612"/>
  </r>
  <r>
    <x v="1"/>
    <x v="2"/>
    <x v="55"/>
    <x v="61"/>
    <s v="JBS"/>
    <s v="191"/>
    <s v="D'APRES ETAT RAP AU 31/05 RGLT AF"/>
    <m/>
    <n v="15313316"/>
    <n v="15641296"/>
  </r>
  <r>
    <x v="1"/>
    <x v="2"/>
    <x v="55"/>
    <x v="310"/>
    <s v="JVTE"/>
    <s v="192"/>
    <s v="INVOICE CL AF N°1106085"/>
    <n v="15841362"/>
    <m/>
    <n v="31482658"/>
  </r>
  <r>
    <x v="1"/>
    <x v="2"/>
    <x v="55"/>
    <x v="69"/>
    <s v="JBS"/>
    <s v="223"/>
    <s v="D'APRES ETAT RAP AU 30/06 RGLT AF"/>
    <m/>
    <n v="15313316"/>
    <n v="16169342"/>
  </r>
  <r>
    <x v="1"/>
    <x v="2"/>
    <x v="55"/>
    <x v="76"/>
    <s v="JVTE"/>
    <s v="216"/>
    <s v="INVOICE CL AF N° 1107119"/>
    <n v="16369407"/>
    <m/>
    <n v="32538749"/>
  </r>
  <r>
    <x v="1"/>
    <x v="2"/>
    <x v="55"/>
    <x v="292"/>
    <s v="JVTE"/>
    <s v="247"/>
    <s v="INVOICE CL AF N°1108140"/>
    <n v="15841362"/>
    <m/>
    <n v="48380111"/>
  </r>
  <r>
    <x v="1"/>
    <x v="2"/>
    <x v="55"/>
    <x v="84"/>
    <s v="JBS"/>
    <s v="290"/>
    <s v="D'APRES ETAT RAP AU 31/08 RGLT AF"/>
    <m/>
    <n v="16369407"/>
    <n v="32010704"/>
  </r>
  <r>
    <x v="1"/>
    <x v="2"/>
    <x v="55"/>
    <x v="84"/>
    <s v="JBS"/>
    <s v="290"/>
    <s v="D'APRES ETAT RAP AU 31/08 RGLT AF"/>
    <m/>
    <n v="15841362"/>
    <n v="16169342"/>
  </r>
  <r>
    <x v="1"/>
    <x v="2"/>
    <x v="55"/>
    <x v="321"/>
    <s v="JVTE"/>
    <s v="276"/>
    <s v="INVOICE CL AF N° 1108159"/>
    <n v="15841362"/>
    <m/>
    <n v="32010704"/>
  </r>
  <r>
    <x v="1"/>
    <x v="2"/>
    <x v="55"/>
    <x v="93"/>
    <s v="JBS"/>
    <s v="326"/>
    <s v="D'APRES ETAT DE RAP AU 30/09 RGLTAF"/>
    <m/>
    <n v="15841362"/>
    <n v="16169342"/>
  </r>
  <r>
    <x v="1"/>
    <x v="2"/>
    <x v="55"/>
    <x v="299"/>
    <s v="JVTE"/>
    <s v="312"/>
    <s v="INVOICE CL AF N° 1110177"/>
    <n v="15841362"/>
    <m/>
    <n v="32010704"/>
  </r>
  <r>
    <x v="1"/>
    <x v="2"/>
    <x v="55"/>
    <x v="305"/>
    <s v="JVTE"/>
    <s v="352"/>
    <s v="INVOICE CL AF N°1111201"/>
    <n v="15313316"/>
    <m/>
    <n v="47324020"/>
  </r>
  <r>
    <x v="1"/>
    <x v="2"/>
    <x v="55"/>
    <x v="306"/>
    <s v="JVTE"/>
    <s v="359"/>
    <s v="CREDIT NOTE AF  N° 1111208"/>
    <n v="-327979"/>
    <m/>
    <n v="46996041"/>
  </r>
  <r>
    <x v="1"/>
    <x v="2"/>
    <x v="55"/>
    <x v="111"/>
    <s v="JBS"/>
    <s v="394"/>
    <s v="D'APRES ETAT RAP AU 30/11 RGLT AF."/>
    <m/>
    <n v="15841362"/>
    <n v="31154679"/>
  </r>
  <r>
    <x v="1"/>
    <x v="2"/>
    <x v="55"/>
    <x v="111"/>
    <s v="JBS"/>
    <s v="394"/>
    <s v="D'APRES ETAT RAP AU 30/11 RGLT AF."/>
    <m/>
    <n v="15841362"/>
    <n v="15313317"/>
  </r>
  <r>
    <x v="1"/>
    <x v="2"/>
    <x v="55"/>
    <x v="322"/>
    <s v="JVTE"/>
    <s v="380"/>
    <s v="INVOICE CL AF N°1112218"/>
    <n v="14785271"/>
    <m/>
    <n v="30098588"/>
  </r>
  <r>
    <x v="1"/>
    <x v="2"/>
    <x v="55"/>
    <x v="126"/>
    <s v="JBS"/>
    <s v="423"/>
    <s v="D'APRES ETAT RAP AU 31/12 RGLT AF"/>
    <m/>
    <n v="15313316"/>
    <n v="14785272"/>
  </r>
  <r>
    <x v="1"/>
    <x v="2"/>
    <x v="56"/>
    <x v="253"/>
    <s v="JAN"/>
    <s v="1"/>
    <s v="AN AU 01.01.11"/>
    <n v="8"/>
    <m/>
    <n v="8"/>
  </r>
  <r>
    <x v="1"/>
    <x v="2"/>
    <x v="57"/>
    <x v="253"/>
    <s v="JAN"/>
    <s v="1"/>
    <s v="AN AU 01.01.11"/>
    <m/>
    <n v="82672"/>
    <n v="-82672"/>
  </r>
  <r>
    <x v="1"/>
    <x v="2"/>
    <x v="58"/>
    <x v="253"/>
    <s v="JAN"/>
    <s v="1"/>
    <s v="AN AU 01.01.11"/>
    <n v="1295719"/>
    <m/>
    <n v="1295719"/>
  </r>
  <r>
    <x v="1"/>
    <x v="2"/>
    <x v="59"/>
    <x v="253"/>
    <s v="JAN"/>
    <s v="1"/>
    <s v="AN AU 01.01.11"/>
    <n v="20864"/>
    <m/>
    <n v="20864"/>
  </r>
  <r>
    <x v="1"/>
    <x v="2"/>
    <x v="60"/>
    <x v="98"/>
    <s v="JVTE"/>
    <s v="338"/>
    <s v="INVOICE CL ACCESS FLIN° SEA 1110008"/>
    <n v="6155077"/>
    <m/>
    <n v="6155077"/>
  </r>
  <r>
    <x v="1"/>
    <x v="2"/>
    <x v="60"/>
    <x v="111"/>
    <s v="JBS"/>
    <s v="394"/>
    <s v="D'APRES ETAT RAP AU 30/11 RGLT ACC."/>
    <m/>
    <n v="6200106"/>
    <n v="-45029"/>
  </r>
  <r>
    <x v="1"/>
    <x v="2"/>
    <x v="61"/>
    <x v="253"/>
    <s v="JAN"/>
    <s v="1"/>
    <s v="AN AU 01.01.11"/>
    <n v="697570"/>
    <m/>
    <n v="697570"/>
  </r>
  <r>
    <x v="1"/>
    <x v="2"/>
    <x v="62"/>
    <x v="253"/>
    <s v="JAN"/>
    <s v="1"/>
    <s v="AN AU 01.01.11"/>
    <n v="108957"/>
    <m/>
    <n v="108957"/>
  </r>
  <r>
    <x v="1"/>
    <x v="2"/>
    <x v="62"/>
    <x v="93"/>
    <s v="JBS"/>
    <s v="326"/>
    <s v="D'APRESETAT DE RAP AU 30/09 ANA"/>
    <m/>
    <n v="24048040"/>
    <n v="-23939083"/>
  </r>
  <r>
    <x v="1"/>
    <x v="2"/>
    <x v="62"/>
    <x v="94"/>
    <s v="JVTE"/>
    <s v="331"/>
    <s v="INVOICE CL AIRNAUTIC N° SEA 1110001"/>
    <n v="24451281"/>
    <m/>
    <n v="512198"/>
  </r>
  <r>
    <x v="1"/>
    <x v="2"/>
    <x v="62"/>
    <x v="95"/>
    <s v="JVTE"/>
    <s v="332"/>
    <s v="INVOICE CL AIRNAUTIC N° SEA 110002"/>
    <n v="25108109"/>
    <m/>
    <n v="25620307"/>
  </r>
  <r>
    <x v="1"/>
    <x v="2"/>
    <x v="62"/>
    <x v="96"/>
    <s v="JVTE"/>
    <s v="333"/>
    <s v="INVOICE CL AIRNAUTIC N° SEA 1110003"/>
    <n v="22929873"/>
    <m/>
    <n v="48550180"/>
  </r>
  <r>
    <x v="1"/>
    <x v="2"/>
    <x v="62"/>
    <x v="187"/>
    <s v="JVTE"/>
    <s v="334"/>
    <s v="INVOICE CL AIRNAUTIC N° SEA 1110004"/>
    <n v="18963389"/>
    <m/>
    <n v="67513569"/>
  </r>
  <r>
    <x v="1"/>
    <x v="2"/>
    <x v="62"/>
    <x v="103"/>
    <s v="JBS"/>
    <s v="355"/>
    <s v="D'APRES ETAT RAP AU 31/10 RGLT AIRN"/>
    <m/>
    <n v="24046728"/>
    <n v="43466841"/>
  </r>
  <r>
    <x v="1"/>
    <x v="2"/>
    <x v="62"/>
    <x v="103"/>
    <s v="JBS"/>
    <s v="355"/>
    <s v="D'APRES ETAT RAP AU 31/10 RGLT AIRN"/>
    <m/>
    <n v="24046728"/>
    <n v="19420113"/>
  </r>
  <r>
    <x v="1"/>
    <x v="2"/>
    <x v="62"/>
    <x v="103"/>
    <s v="JBS"/>
    <s v="355"/>
    <s v="D'APRES ETAT RAP AU 31/10 RGLT AIRN"/>
    <m/>
    <n v="24046728"/>
    <n v="-4626615"/>
  </r>
  <r>
    <x v="1"/>
    <x v="2"/>
    <x v="62"/>
    <x v="233"/>
    <s v="JBS"/>
    <s v="378"/>
    <s v="REMBOURSEMENT TROP PERCU "/>
    <m/>
    <n v="-4602194"/>
    <n v="-24421"/>
  </r>
  <r>
    <x v="1"/>
    <x v="2"/>
    <x v="63"/>
    <x v="253"/>
    <s v="JAN"/>
    <s v="1"/>
    <s v="AN AU 01.01.11"/>
    <n v="32358002"/>
    <m/>
    <n v="32358002"/>
  </r>
  <r>
    <x v="1"/>
    <x v="2"/>
    <x v="63"/>
    <x v="80"/>
    <s v="JVTE"/>
    <s v="257"/>
    <s v="INVOICE CL ANA AVIAT N° SEA 1108001"/>
    <n v="14520520"/>
    <m/>
    <n v="46878522"/>
  </r>
  <r>
    <x v="1"/>
    <x v="2"/>
    <x v="63"/>
    <x v="84"/>
    <s v="JBS"/>
    <s v="290"/>
    <s v="D'APRES ETAT RAP AU 31/08 TRANSF AN"/>
    <m/>
    <n v="14137185"/>
    <n v="32741337"/>
  </r>
  <r>
    <x v="1"/>
    <x v="2"/>
    <x v="63"/>
    <x v="93"/>
    <s v="JBS"/>
    <s v="326"/>
    <s v="D'APRESETAT DE RAP AU 30/09 ANA"/>
    <m/>
    <n v="857336"/>
    <n v="31884001"/>
  </r>
  <r>
    <x v="1"/>
    <x v="2"/>
    <x v="64"/>
    <x v="36"/>
    <s v="JVTE"/>
    <s v="99"/>
    <s v="INVOICE CL ASTRA N° SEA1103016"/>
    <n v="1781404"/>
    <m/>
    <n v="1781404"/>
  </r>
  <r>
    <x v="1"/>
    <x v="2"/>
    <x v="64"/>
    <x v="138"/>
    <s v="JBS"/>
    <s v="114"/>
    <s v="D'APRES ETAT RAP AU 31/03TRANS ASTR"/>
    <m/>
    <n v="1946224"/>
    <n v="-164820"/>
  </r>
  <r>
    <x v="1"/>
    <x v="2"/>
    <x v="64"/>
    <x v="45"/>
    <s v="JBS"/>
    <s v="128"/>
    <s v="REMB TROP PERCU / FACT N° 1103016"/>
    <m/>
    <n v="-162021"/>
    <n v="-2799"/>
  </r>
  <r>
    <x v="1"/>
    <x v="2"/>
    <x v="65"/>
    <x v="253"/>
    <s v="JAN"/>
    <s v="1"/>
    <s v="AN AU 01.01.11"/>
    <m/>
    <n v="25153"/>
    <n v="-25153"/>
  </r>
  <r>
    <x v="1"/>
    <x v="2"/>
    <x v="66"/>
    <x v="253"/>
    <s v="JAN"/>
    <s v="1"/>
    <s v="AN AU 01.01.11"/>
    <m/>
    <n v="18457"/>
    <n v="-18457"/>
  </r>
  <r>
    <x v="1"/>
    <x v="2"/>
    <x v="67"/>
    <x v="253"/>
    <s v="JAN"/>
    <s v="1"/>
    <s v="AN AU 01.01.11"/>
    <n v="28438"/>
    <m/>
    <n v="28438"/>
  </r>
  <r>
    <x v="1"/>
    <x v="2"/>
    <x v="67"/>
    <x v="260"/>
    <s v="JVTE"/>
    <s v="57"/>
    <s v="INVOICE CONTINENTAL N° 1102004"/>
    <n v="895661"/>
    <m/>
    <n v="924099"/>
  </r>
  <r>
    <x v="1"/>
    <x v="2"/>
    <x v="67"/>
    <x v="138"/>
    <s v="JBS"/>
    <s v="114"/>
    <s v="D'APRES ETAT RAP AU 31/03TRANSF. CO"/>
    <m/>
    <n v="573083"/>
    <n v="351016"/>
  </r>
  <r>
    <x v="1"/>
    <x v="2"/>
    <x v="67"/>
    <x v="56"/>
    <s v="JVTE"/>
    <s v="162"/>
    <s v="INVOICE CL CONTINEN. N° SEA1105005"/>
    <n v="745063"/>
    <m/>
    <n v="1096079"/>
  </r>
  <r>
    <x v="1"/>
    <x v="2"/>
    <x v="67"/>
    <x v="75"/>
    <s v="JVTE"/>
    <s v="233"/>
    <s v="INVOICE CL CONTINENT N° SEA 1107006"/>
    <n v="858940"/>
    <m/>
    <n v="1955019"/>
  </r>
  <r>
    <x v="1"/>
    <x v="2"/>
    <x v="67"/>
    <x v="78"/>
    <s v="JBS"/>
    <s v="259"/>
    <s v="D'APRES ETAT RAP AU 31/07 RGLT CONT"/>
    <m/>
    <n v="1035979"/>
    <n v="919040"/>
  </r>
  <r>
    <x v="1"/>
    <x v="2"/>
    <x v="67"/>
    <x v="84"/>
    <s v="JBS"/>
    <s v="290"/>
    <s v="D'APRES ETAT RAP AU 31/08 TRANSF CO"/>
    <m/>
    <n v="840281"/>
    <n v="78759"/>
  </r>
  <r>
    <x v="1"/>
    <x v="2"/>
    <x v="67"/>
    <x v="85"/>
    <s v="JVTE"/>
    <s v="283"/>
    <s v="INVOICE CL CONTINENTAL N° 1109001"/>
    <n v="5791489"/>
    <m/>
    <n v="5870248"/>
  </r>
  <r>
    <x v="1"/>
    <x v="2"/>
    <x v="67"/>
    <x v="88"/>
    <s v="JVTE"/>
    <s v="288"/>
    <s v="INVOICE CL CONTINENTAL N°SEA1109006"/>
    <n v="793117"/>
    <m/>
    <n v="6663365"/>
  </r>
  <r>
    <x v="1"/>
    <x v="2"/>
    <x v="67"/>
    <x v="99"/>
    <s v="JVTE"/>
    <s v="337"/>
    <s v="INVOICE CL CONTINENTAN° SEA 1110007"/>
    <n v="983346"/>
    <m/>
    <n v="7646711"/>
  </r>
  <r>
    <x v="1"/>
    <x v="2"/>
    <x v="67"/>
    <x v="103"/>
    <s v="JBS"/>
    <s v="355"/>
    <s v="D'APRES ETAT RAP AU 31/10 RGLTCONTI"/>
    <m/>
    <n v="774685"/>
    <n v="6872026"/>
  </r>
  <r>
    <x v="1"/>
    <x v="2"/>
    <x v="67"/>
    <x v="107"/>
    <s v="JVTE"/>
    <s v="363"/>
    <s v="INVOICE CL CONTINENT. SEA N°1111004"/>
    <n v="1592514"/>
    <m/>
    <n v="8464540"/>
  </r>
  <r>
    <x v="1"/>
    <x v="2"/>
    <x v="67"/>
    <x v="108"/>
    <s v="JVTE"/>
    <s v="366"/>
    <s v="INVOICE CL CONTINENT. SEA N°1111007"/>
    <n v="1450637"/>
    <m/>
    <n v="9915177"/>
  </r>
  <r>
    <x v="1"/>
    <x v="2"/>
    <x v="67"/>
    <x v="110"/>
    <s v="JVTE"/>
    <s v="368"/>
    <s v="INVOICE CL CONTINENTA SEA N°1111009"/>
    <n v="1582471"/>
    <m/>
    <n v="11497648"/>
  </r>
  <r>
    <x v="1"/>
    <x v="2"/>
    <x v="67"/>
    <x v="306"/>
    <s v="JVTE"/>
    <s v="369"/>
    <s v="INVOICE CL CONTINENTA SEA N°1111010"/>
    <n v="1450637"/>
    <m/>
    <n v="12948285"/>
  </r>
  <r>
    <x v="1"/>
    <x v="2"/>
    <x v="67"/>
    <x v="111"/>
    <s v="JBS"/>
    <s v="394"/>
    <s v="D'APRES ETAT RAP AU 30/11 RGLT CON."/>
    <m/>
    <n v="5777013"/>
    <n v="7171272"/>
  </r>
  <r>
    <x v="1"/>
    <x v="2"/>
    <x v="67"/>
    <x v="117"/>
    <s v="JVTE"/>
    <s v="398"/>
    <s v="INVOICE CL CONTINENTAL JE N°1112004"/>
    <n v="1588210"/>
    <m/>
    <n v="8759482"/>
  </r>
  <r>
    <x v="1"/>
    <x v="2"/>
    <x v="67"/>
    <x v="118"/>
    <s v="JVTE"/>
    <s v="402"/>
    <s v="INVOICE CL CONTINENTAL JE N°1112008"/>
    <n v="1592514"/>
    <m/>
    <n v="10351996"/>
  </r>
  <r>
    <x v="1"/>
    <x v="2"/>
    <x v="67"/>
    <x v="126"/>
    <s v="JBS"/>
    <s v="423"/>
    <s v="D'APRES ETAT RAP AU 31/12 RGLT CON"/>
    <m/>
    <n v="2559544"/>
    <n v="7792452"/>
  </r>
  <r>
    <x v="1"/>
    <x v="2"/>
    <x v="67"/>
    <x v="126"/>
    <s v="JBS"/>
    <s v="423"/>
    <s v="D'APRES ETAT RAP AU 31/12 RGLT CON"/>
    <m/>
    <n v="7649771"/>
    <n v="142681"/>
  </r>
  <r>
    <x v="1"/>
    <x v="2"/>
    <x v="68"/>
    <x v="253"/>
    <s v="JAN"/>
    <s v="1"/>
    <s v="AN AU 01.01.11"/>
    <m/>
    <n v="118131"/>
    <n v="-118131"/>
  </r>
  <r>
    <x v="1"/>
    <x v="2"/>
    <x v="69"/>
    <x v="253"/>
    <s v="JAN"/>
    <s v="1"/>
    <s v="AN AU 01.01.11"/>
    <m/>
    <n v="5552"/>
    <n v="-5552"/>
  </r>
  <r>
    <x v="1"/>
    <x v="2"/>
    <x v="70"/>
    <x v="253"/>
    <s v="JAN"/>
    <s v="1"/>
    <s v="AN AU 01.01.11"/>
    <m/>
    <n v="1097"/>
    <n v="-1097"/>
  </r>
  <r>
    <x v="1"/>
    <x v="2"/>
    <x v="71"/>
    <x v="253"/>
    <s v="JAN"/>
    <s v="1"/>
    <s v="AN AU 01.01.11"/>
    <n v="21666434"/>
    <m/>
    <n v="21666434"/>
  </r>
  <r>
    <x v="1"/>
    <x v="2"/>
    <x v="71"/>
    <x v="12"/>
    <s v="JVTE"/>
    <s v="3"/>
    <s v="FACT CL MH N°1101003"/>
    <n v="2476226"/>
    <m/>
    <n v="24142660"/>
  </r>
  <r>
    <x v="1"/>
    <x v="2"/>
    <x v="71"/>
    <x v="14"/>
    <s v="JVTE"/>
    <s v="5"/>
    <s v="FACT CL MH N°1101005"/>
    <n v="1426743"/>
    <m/>
    <n v="25569403"/>
  </r>
  <r>
    <x v="1"/>
    <x v="2"/>
    <x v="71"/>
    <x v="208"/>
    <s v="JBS"/>
    <s v="35"/>
    <s v="D'APRES ETAT RAP AU 31/01"/>
    <m/>
    <n v="2480829"/>
    <n v="23088574"/>
  </r>
  <r>
    <x v="1"/>
    <x v="2"/>
    <x v="71"/>
    <x v="208"/>
    <s v="JBS"/>
    <s v="35"/>
    <s v="D'APRES ETAT RAP AU 31/01"/>
    <m/>
    <n v="1418835"/>
    <n v="21669739"/>
  </r>
  <r>
    <x v="1"/>
    <x v="2"/>
    <x v="71"/>
    <x v="33"/>
    <s v="JVTE"/>
    <s v="95"/>
    <s v="INVOICE CL MH N° SEA1103011"/>
    <n v="1776034"/>
    <m/>
    <n v="23445773"/>
  </r>
  <r>
    <x v="1"/>
    <x v="2"/>
    <x v="71"/>
    <x v="44"/>
    <s v="JVTE"/>
    <s v="130"/>
    <s v="INVOICE CL  MH AVIATION  N°1104006"/>
    <n v="755081"/>
    <m/>
    <n v="24200854"/>
  </r>
  <r>
    <x v="1"/>
    <x v="2"/>
    <x v="71"/>
    <x v="45"/>
    <s v="JVTE"/>
    <s v="131"/>
    <s v="INVOICE CL  MH AVIATION  N°1104007"/>
    <n v="604614"/>
    <m/>
    <n v="24805468"/>
  </r>
  <r>
    <x v="1"/>
    <x v="2"/>
    <x v="71"/>
    <x v="145"/>
    <s v="JBS"/>
    <s v="176"/>
    <s v="RGLT MH"/>
    <m/>
    <n v="3140722"/>
    <n v="21664746"/>
  </r>
  <r>
    <x v="1"/>
    <x v="2"/>
    <x v="71"/>
    <x v="83"/>
    <s v="JVTE"/>
    <s v="264"/>
    <s v="INVOICE CL MH N° SEA 1108008"/>
    <n v="856319"/>
    <m/>
    <n v="22521065"/>
  </r>
  <r>
    <x v="1"/>
    <x v="2"/>
    <x v="72"/>
    <x v="253"/>
    <s v="JAN"/>
    <s v="1"/>
    <s v="AN AU 01.01.11"/>
    <m/>
    <n v="577977"/>
    <n v="-577977"/>
  </r>
  <r>
    <x v="1"/>
    <x v="2"/>
    <x v="73"/>
    <x v="253"/>
    <s v="JAN"/>
    <s v="1"/>
    <s v="AN AU 01.01.11"/>
    <n v="775971"/>
    <m/>
    <n v="775971"/>
  </r>
  <r>
    <x v="1"/>
    <x v="2"/>
    <x v="73"/>
    <x v="18"/>
    <s v="JVTE"/>
    <s v="13"/>
    <s v="FACT CL NESTLE N°1101011"/>
    <n v="647262"/>
    <m/>
    <n v="1423233"/>
  </r>
  <r>
    <x v="1"/>
    <x v="2"/>
    <x v="73"/>
    <x v="208"/>
    <s v="JBS"/>
    <s v="34"/>
    <s v="REMISE CHQ NESLE N°60915"/>
    <m/>
    <n v="775971"/>
    <n v="647262"/>
  </r>
  <r>
    <x v="1"/>
    <x v="2"/>
    <x v="73"/>
    <x v="323"/>
    <s v="JVTE"/>
    <s v="56"/>
    <s v="INVOICE NESTLE N° 1102003"/>
    <n v="651595"/>
    <m/>
    <n v="1298857"/>
  </r>
  <r>
    <x v="1"/>
    <x v="2"/>
    <x v="73"/>
    <x v="22"/>
    <s v="JVTE"/>
    <s v="62"/>
    <s v="FACT CL NESTLE N° 1102006"/>
    <n v="1301359"/>
    <m/>
    <n v="2600216"/>
  </r>
  <r>
    <x v="1"/>
    <x v="2"/>
    <x v="73"/>
    <x v="42"/>
    <s v="JBS"/>
    <s v="119"/>
    <s v="ENCAIS CHQ N° 62292/ NESTLE"/>
    <m/>
    <n v="1298857"/>
    <n v="1301359"/>
  </r>
  <r>
    <x v="1"/>
    <x v="2"/>
    <x v="73"/>
    <x v="51"/>
    <s v="JVTE"/>
    <s v="138"/>
    <s v="INVOICE CL  NESTLE N°1104013"/>
    <n v="1387241"/>
    <m/>
    <n v="2688600"/>
  </r>
  <r>
    <x v="1"/>
    <x v="2"/>
    <x v="73"/>
    <x v="66"/>
    <s v="JVTE"/>
    <s v="178"/>
    <s v="INVOICE CL NESTLE N°1106004"/>
    <n v="669079"/>
    <m/>
    <n v="3357679"/>
  </r>
  <r>
    <x v="1"/>
    <x v="2"/>
    <x v="73"/>
    <x v="67"/>
    <s v="JVTE"/>
    <s v="180"/>
    <s v="INVOICE CL NESTLE N°1106006"/>
    <n v="1307005"/>
    <m/>
    <n v="4664684"/>
  </r>
  <r>
    <x v="1"/>
    <x v="2"/>
    <x v="73"/>
    <x v="75"/>
    <s v="JVTE"/>
    <s v="234"/>
    <s v="INVOICE CL NESTLE N° SEA 1107007"/>
    <n v="1362248"/>
    <m/>
    <n v="6026932"/>
  </r>
  <r>
    <x v="1"/>
    <x v="2"/>
    <x v="73"/>
    <x v="75"/>
    <s v="JBS"/>
    <s v="250"/>
    <s v="NESTLE CAMEROUN"/>
    <m/>
    <n v="1976084"/>
    <n v="4050848"/>
  </r>
  <r>
    <x v="1"/>
    <x v="2"/>
    <x v="73"/>
    <x v="78"/>
    <s v="JBS"/>
    <s v="259"/>
    <s v="D'APRES ETAT RAP AU 31/07 RGLTNESTL"/>
    <m/>
    <n v="1387241"/>
    <n v="2663607"/>
  </r>
  <r>
    <x v="1"/>
    <x v="2"/>
    <x v="73"/>
    <x v="184"/>
    <s v="JBS"/>
    <s v="321"/>
    <s v="REGLT FACT N° 1102006"/>
    <m/>
    <n v="1301359"/>
    <n v="1362248"/>
  </r>
  <r>
    <x v="1"/>
    <x v="2"/>
    <x v="73"/>
    <x v="94"/>
    <s v="JVTE"/>
    <s v="327"/>
    <s v="INVOICE CL NESTLE N° SEA 1109002"/>
    <n v="640999"/>
    <m/>
    <n v="2003247"/>
  </r>
  <r>
    <x v="1"/>
    <x v="2"/>
    <x v="73"/>
    <x v="94"/>
    <s v="JVTE"/>
    <s v="328"/>
    <s v="INVOICE CL NESTLE N° SEA 1109005"/>
    <n v="611097"/>
    <m/>
    <n v="2614344"/>
  </r>
  <r>
    <x v="1"/>
    <x v="2"/>
    <x v="73"/>
    <x v="106"/>
    <s v="JBS"/>
    <s v="377"/>
    <s v="RGLT SVT CHEQ N° 68616"/>
    <m/>
    <n v="1252096"/>
    <n v="1362248"/>
  </r>
  <r>
    <x v="1"/>
    <x v="2"/>
    <x v="73"/>
    <x v="116"/>
    <s v="JVTE"/>
    <s v="399"/>
    <s v="INVOICE CL NESTLE N°1112005"/>
    <n v="1600160"/>
    <m/>
    <n v="2962408"/>
  </r>
  <r>
    <x v="1"/>
    <x v="2"/>
    <x v="73"/>
    <x v="126"/>
    <s v="JOD"/>
    <s v="461"/>
    <s v="TVA+AC/IS RETENUS SUR FACT  1107007"/>
    <m/>
    <n v="136745"/>
    <n v="2825663"/>
  </r>
  <r>
    <x v="1"/>
    <x v="2"/>
    <x v="73"/>
    <x v="126"/>
    <s v="JOD"/>
    <s v="462"/>
    <s v="TVA +ISRETENUES SUR FACT N° 1112005"/>
    <m/>
    <n v="151874"/>
    <n v="2673789"/>
  </r>
  <r>
    <x v="1"/>
    <x v="2"/>
    <x v="74"/>
    <x v="253"/>
    <s v="JAN"/>
    <s v="1"/>
    <s v="AN AU 01.01.11"/>
    <n v="4225"/>
    <m/>
    <n v="4225"/>
  </r>
  <r>
    <x v="1"/>
    <x v="2"/>
    <x v="75"/>
    <x v="80"/>
    <s v="JVTE"/>
    <s v="258"/>
    <s v="INVOICE CL PRESI N° SEA 1108002"/>
    <n v="9047138"/>
    <m/>
    <n v="9047138"/>
  </r>
  <r>
    <x v="1"/>
    <x v="2"/>
    <x v="76"/>
    <x v="253"/>
    <s v="JAN"/>
    <s v="1"/>
    <s v="AN AU 01.01.11"/>
    <n v="1636405"/>
    <m/>
    <n v="1636405"/>
  </r>
  <r>
    <x v="1"/>
    <x v="2"/>
    <x v="76"/>
    <x v="15"/>
    <s v="JVTE"/>
    <s v="8"/>
    <s v="FACT CL QUICK N°1101008"/>
    <n v="827764"/>
    <m/>
    <n v="2464169"/>
  </r>
  <r>
    <x v="1"/>
    <x v="2"/>
    <x v="76"/>
    <x v="218"/>
    <s v="JBS"/>
    <s v="40"/>
    <s v="RGLT INVOICE 1101008 QUICKTURN"/>
    <m/>
    <n v="822570"/>
    <n v="1641599"/>
  </r>
  <r>
    <x v="1"/>
    <x v="2"/>
    <x v="77"/>
    <x v="253"/>
    <s v="JAN"/>
    <s v="1"/>
    <s v="AN AU 01.01.11"/>
    <n v="1275000"/>
    <m/>
    <n v="1275000"/>
  </r>
  <r>
    <x v="1"/>
    <x v="2"/>
    <x v="78"/>
    <x v="115"/>
    <s v="JVTE"/>
    <s v="397"/>
    <s v="INVOICE CL WHITE  AIRWAYS N°1112003"/>
    <n v="3742898"/>
    <m/>
    <n v="3742898"/>
  </r>
  <r>
    <x v="1"/>
    <x v="2"/>
    <x v="78"/>
    <x v="122"/>
    <s v="JBS"/>
    <s v="415"/>
    <s v="REMBOURSEMENT TROP PERCU"/>
    <m/>
    <n v="-300428"/>
    <n v="4043326"/>
  </r>
  <r>
    <x v="1"/>
    <x v="2"/>
    <x v="78"/>
    <x v="126"/>
    <s v="JBS"/>
    <s v="423"/>
    <s v="D'APRES ETAT RAP AU 31/12 RGLT WHIT"/>
    <m/>
    <n v="4048567"/>
    <n v="-5241"/>
  </r>
  <r>
    <x v="1"/>
    <x v="2"/>
    <x v="79"/>
    <x v="116"/>
    <s v="JVTE"/>
    <s v="400"/>
    <s v="INVOICE CL DALIA AIRLINE N°1112005"/>
    <n v="498713"/>
    <m/>
    <n v="498713"/>
  </r>
  <r>
    <x v="1"/>
    <x v="2"/>
    <x v="79"/>
    <x v="117"/>
    <s v="JCP"/>
    <s v="2436"/>
    <s v="REGLT DALIA AIRLINE"/>
    <m/>
    <n v="500000"/>
    <n v="-1287"/>
  </r>
  <r>
    <x v="1"/>
    <x v="2"/>
    <x v="80"/>
    <x v="253"/>
    <s v="JAN"/>
    <s v="1"/>
    <s v="AN AU 01.01.11"/>
    <n v="11561244"/>
    <m/>
    <n v="11561244"/>
  </r>
  <r>
    <x v="1"/>
    <x v="2"/>
    <x v="80"/>
    <x v="130"/>
    <s v="JODSSG"/>
    <s v="64"/>
    <s v="REGLT FACT DEC 2010"/>
    <m/>
    <n v="4427710"/>
    <n v="7133534"/>
  </r>
  <r>
    <x v="1"/>
    <x v="2"/>
    <x v="80"/>
    <x v="19"/>
    <s v="JVTE"/>
    <s v="29"/>
    <s v="FACT CL ET N° 1101017"/>
    <n v="4427710"/>
    <m/>
    <n v="11561244"/>
  </r>
  <r>
    <x v="1"/>
    <x v="2"/>
    <x v="80"/>
    <x v="222"/>
    <s v="JODSSG"/>
    <s v="70"/>
    <s v="RGLT FACT JANV"/>
    <m/>
    <n v="4427710"/>
    <n v="7133534"/>
  </r>
  <r>
    <x v="1"/>
    <x v="2"/>
    <x v="80"/>
    <x v="24"/>
    <s v="JVTE"/>
    <s v="51"/>
    <s v="INVOICE ET N° 1102036"/>
    <n v="3935742"/>
    <m/>
    <n v="11069276"/>
  </r>
  <r>
    <x v="1"/>
    <x v="2"/>
    <x v="80"/>
    <x v="36"/>
    <s v="JVTE"/>
    <s v="78"/>
    <s v="INVOICE ET N°1103053"/>
    <n v="4919678"/>
    <m/>
    <n v="15988954"/>
  </r>
  <r>
    <x v="1"/>
    <x v="2"/>
    <x v="80"/>
    <x v="225"/>
    <s v="JVTE"/>
    <s v="123"/>
    <s v="INVOICE CL  ETHIOPIAN  N°1104079"/>
    <n v="5969209"/>
    <m/>
    <n v="21958163"/>
  </r>
  <r>
    <x v="1"/>
    <x v="2"/>
    <x v="80"/>
    <x v="273"/>
    <s v="JODSSG"/>
    <s v="80"/>
    <s v="RGLT FACT MARS"/>
    <m/>
    <n v="4919678"/>
    <n v="17038485"/>
  </r>
  <r>
    <x v="1"/>
    <x v="2"/>
    <x v="80"/>
    <x v="273"/>
    <s v="JODSSG"/>
    <s v="80"/>
    <s v="RGLT FACT AVRIL"/>
    <m/>
    <n v="5969209"/>
    <n v="11069276"/>
  </r>
  <r>
    <x v="1"/>
    <x v="2"/>
    <x v="80"/>
    <x v="61"/>
    <s v="JVTE"/>
    <s v="156"/>
    <s v="INVOICE CL ET  N° 1105096"/>
    <n v="5542837"/>
    <m/>
    <n v="16612113"/>
  </r>
  <r>
    <x v="1"/>
    <x v="2"/>
    <x v="80"/>
    <x v="310"/>
    <s v="JVTE"/>
    <s v="194"/>
    <s v="INVOICE CL ET N°1106090"/>
    <n v="6182395"/>
    <m/>
    <n v="22794508"/>
  </r>
  <r>
    <x v="1"/>
    <x v="2"/>
    <x v="80"/>
    <x v="69"/>
    <s v="JODSSG"/>
    <s v="84"/>
    <s v="RGLT FACT FEV"/>
    <m/>
    <n v="3935742"/>
    <n v="18858766"/>
  </r>
  <r>
    <x v="1"/>
    <x v="2"/>
    <x v="80"/>
    <x v="69"/>
    <s v="JODSSG"/>
    <s v="84"/>
    <s v="RGLT FACT MAI"/>
    <m/>
    <n v="5542837"/>
    <n v="13315929"/>
  </r>
  <r>
    <x v="1"/>
    <x v="2"/>
    <x v="80"/>
    <x v="76"/>
    <s v="JVTE"/>
    <s v="221"/>
    <s v="INVOICE CL ET N° 1107124"/>
    <n v="6608767"/>
    <m/>
    <n v="19924696"/>
  </r>
  <r>
    <x v="1"/>
    <x v="2"/>
    <x v="80"/>
    <x v="292"/>
    <s v="JVTE"/>
    <s v="252"/>
    <s v="INVOICE CL ET N°1108145"/>
    <n v="6608767"/>
    <m/>
    <n v="26533463"/>
  </r>
  <r>
    <x v="1"/>
    <x v="2"/>
    <x v="80"/>
    <x v="321"/>
    <s v="JVTE"/>
    <s v="280"/>
    <s v="INVOICE CL ET  N° 1108164"/>
    <n v="4821284"/>
    <m/>
    <n v="31354747"/>
  </r>
  <r>
    <x v="1"/>
    <x v="2"/>
    <x v="80"/>
    <x v="321"/>
    <s v="JVTE"/>
    <s v="282"/>
    <s v="INVOICE  CL ET N° 1108166"/>
    <n v="6899237"/>
    <m/>
    <n v="38253984"/>
  </r>
  <r>
    <x v="1"/>
    <x v="2"/>
    <x v="80"/>
    <x v="101"/>
    <s v="JVTE"/>
    <s v="318"/>
    <s v="INVOICE CL ET N° 1110184"/>
    <n v="5941010"/>
    <m/>
    <n v="44194994"/>
  </r>
  <r>
    <x v="1"/>
    <x v="2"/>
    <x v="80"/>
    <x v="192"/>
    <s v="JODSSG"/>
    <s v="93"/>
    <s v="RGLT FACT JUIN"/>
    <m/>
    <n v="6182395"/>
    <n v="38012599"/>
  </r>
  <r>
    <x v="1"/>
    <x v="2"/>
    <x v="80"/>
    <x v="192"/>
    <s v="JODSSG"/>
    <s v="93"/>
    <s v="RGLT FACT JUILLET &amp; AOUT"/>
    <m/>
    <n v="13217534"/>
    <n v="24795065"/>
  </r>
  <r>
    <x v="1"/>
    <x v="2"/>
    <x v="80"/>
    <x v="299"/>
    <s v="JVTE"/>
    <s v="316"/>
    <s v="INVOICE CL ET N° 1110182"/>
    <n v="4981993"/>
    <m/>
    <n v="29777058"/>
  </r>
  <r>
    <x v="1"/>
    <x v="2"/>
    <x v="80"/>
    <x v="299"/>
    <s v="JBS"/>
    <s v="344"/>
    <s v="RGLT SVT CHEQ N° 0504477"/>
    <m/>
    <n v="6899237"/>
    <n v="22877821"/>
  </r>
  <r>
    <x v="1"/>
    <x v="2"/>
    <x v="80"/>
    <x v="305"/>
    <s v="JVTE"/>
    <s v="356"/>
    <s v="INVOICE CL ET N°1111206"/>
    <n v="4821284"/>
    <m/>
    <n v="27699105"/>
  </r>
  <r>
    <x v="1"/>
    <x v="2"/>
    <x v="80"/>
    <x v="305"/>
    <s v="JVTE"/>
    <s v="358"/>
    <s v="INVOICE CL ET N°1111188"/>
    <n v="5366074"/>
    <m/>
    <n v="33065179"/>
  </r>
  <r>
    <x v="1"/>
    <x v="2"/>
    <x v="80"/>
    <x v="306"/>
    <s v="JBS"/>
    <s v="383"/>
    <s v="RGLT SVT CHEQ N° 504539"/>
    <m/>
    <n v="5941010"/>
    <n v="27124169"/>
  </r>
  <r>
    <x v="1"/>
    <x v="2"/>
    <x v="80"/>
    <x v="113"/>
    <s v="JODSSG"/>
    <s v="98"/>
    <s v="RGLT FACT SEPT"/>
    <m/>
    <n v="4821284"/>
    <n v="22302885"/>
  </r>
  <r>
    <x v="1"/>
    <x v="2"/>
    <x v="80"/>
    <x v="116"/>
    <s v="JVTE"/>
    <s v="370"/>
    <s v="CREDIT NOTE CL ET N° 1112209"/>
    <n v="-191645"/>
    <m/>
    <n v="22111240"/>
  </r>
  <r>
    <x v="1"/>
    <x v="2"/>
    <x v="80"/>
    <x v="118"/>
    <s v="JBS"/>
    <s v="399"/>
    <s v="RGLT SVT CHEQ N° 0504567"/>
    <m/>
    <n v="3923828"/>
    <n v="18187412"/>
  </r>
  <r>
    <x v="1"/>
    <x v="2"/>
    <x v="80"/>
    <x v="322"/>
    <s v="JVTE"/>
    <s v="384"/>
    <s v="INVOICE CL ET N°1112223"/>
    <n v="4981993"/>
    <m/>
    <n v="23169405"/>
  </r>
  <r>
    <x v="1"/>
    <x v="2"/>
    <x v="80"/>
    <x v="322"/>
    <s v="JVTE"/>
    <s v="386"/>
    <s v="INVOICE CL ET N°1112225"/>
    <n v="5557719"/>
    <m/>
    <n v="28727124"/>
  </r>
  <r>
    <x v="1"/>
    <x v="2"/>
    <x v="81"/>
    <x v="253"/>
    <s v="JAN"/>
    <s v="1"/>
    <s v="AN AU 01.01.11"/>
    <n v="37710498"/>
    <m/>
    <n v="37710498"/>
  </r>
  <r>
    <x v="1"/>
    <x v="2"/>
    <x v="81"/>
    <x v="12"/>
    <s v="JVTE"/>
    <s v="1"/>
    <s v="FACT CL HADID N°1101001"/>
    <n v="1221949"/>
    <m/>
    <n v="38932447"/>
  </r>
  <r>
    <x v="1"/>
    <x v="2"/>
    <x v="81"/>
    <x v="12"/>
    <s v="JVTE"/>
    <s v="2"/>
    <s v="FACT CL HADID N°1101002"/>
    <n v="584798"/>
    <m/>
    <n v="39517245"/>
  </r>
  <r>
    <x v="1"/>
    <x v="2"/>
    <x v="81"/>
    <x v="17"/>
    <s v="JVTE"/>
    <s v="12"/>
    <s v="FACT CL HADIDN°1101010"/>
    <n v="1573966"/>
    <m/>
    <n v="41091211"/>
  </r>
  <r>
    <x v="1"/>
    <x v="2"/>
    <x v="81"/>
    <x v="19"/>
    <s v="JVTE"/>
    <s v="14"/>
    <s v="FACT CL HADID N°1101012"/>
    <n v="3205135"/>
    <m/>
    <n v="44296346"/>
  </r>
  <r>
    <x v="1"/>
    <x v="2"/>
    <x v="81"/>
    <x v="208"/>
    <s v="JBS"/>
    <s v="35"/>
    <s v="D'APRES ETAT RAP AU 31/01"/>
    <m/>
    <n v="12003357"/>
    <n v="32292989"/>
  </r>
  <r>
    <x v="1"/>
    <x v="2"/>
    <x v="81"/>
    <x v="26"/>
    <s v="JBS"/>
    <s v="61"/>
    <s v="D'APRES ETAT RAP AU 28/02"/>
    <m/>
    <n v="1783547"/>
    <n v="30509442"/>
  </r>
  <r>
    <x v="1"/>
    <x v="2"/>
    <x v="81"/>
    <x v="26"/>
    <s v="JBS"/>
    <s v="61"/>
    <s v="D'APRES ETAT RAP AU 28/02"/>
    <m/>
    <n v="1550026"/>
    <n v="28959416"/>
  </r>
  <r>
    <x v="1"/>
    <x v="2"/>
    <x v="81"/>
    <x v="26"/>
    <s v="JBS"/>
    <s v="61"/>
    <s v="D'APRES ETAT RAP AU 28/02"/>
    <m/>
    <n v="3183359"/>
    <n v="25776057"/>
  </r>
  <r>
    <x v="1"/>
    <x v="2"/>
    <x v="81"/>
    <x v="29"/>
    <s v="JVTE"/>
    <s v="89"/>
    <s v="INVOICE CL HADIDN° SEA1103004"/>
    <n v="2364079"/>
    <m/>
    <n v="28140136"/>
  </r>
  <r>
    <x v="1"/>
    <x v="2"/>
    <x v="81"/>
    <x v="30"/>
    <s v="JVTE"/>
    <s v="91"/>
    <s v="INVOICE CL HADID N° SEA1103007"/>
    <n v="3819904"/>
    <m/>
    <n v="31960040"/>
  </r>
  <r>
    <x v="1"/>
    <x v="2"/>
    <x v="81"/>
    <x v="35"/>
    <s v="JVTE"/>
    <s v="98"/>
    <s v="INVOICE CL HADID N° SEA1103014"/>
    <n v="1686021"/>
    <m/>
    <n v="33646061"/>
  </r>
  <r>
    <x v="1"/>
    <x v="2"/>
    <x v="81"/>
    <x v="37"/>
    <s v="JVTE"/>
    <s v="101"/>
    <s v="INVOICE CL HADID N° SEA1103018"/>
    <n v="1994252"/>
    <m/>
    <n v="35640313"/>
  </r>
  <r>
    <x v="1"/>
    <x v="2"/>
    <x v="81"/>
    <x v="52"/>
    <s v="JBS"/>
    <s v="151"/>
    <s v="D'APRES ETAT RAP AU 30/04 RGLT HADI"/>
    <m/>
    <n v="2341111"/>
    <n v="33299202"/>
  </r>
  <r>
    <x v="1"/>
    <x v="2"/>
    <x v="81"/>
    <x v="52"/>
    <s v="JBS"/>
    <s v="151"/>
    <s v="D'APRES ETAT RAP AU 30/04 RGLTHADID"/>
    <m/>
    <n v="7771123"/>
    <n v="25528079"/>
  </r>
  <r>
    <x v="1"/>
    <x v="2"/>
    <x v="81"/>
    <x v="57"/>
    <s v="JVTE"/>
    <s v="164"/>
    <s v="INVOICE CL HADIDN° SEA1105007"/>
    <n v="2326320"/>
    <m/>
    <n v="27854399"/>
  </r>
  <r>
    <x v="1"/>
    <x v="2"/>
    <x v="81"/>
    <x v="69"/>
    <s v="JBS"/>
    <s v="223"/>
    <s v="D'APRES ETAT RAP AU 30/06 RGLT CL"/>
    <m/>
    <n v="2303721"/>
    <n v="25550678"/>
  </r>
  <r>
    <x v="1"/>
    <x v="2"/>
    <x v="81"/>
    <x v="71"/>
    <s v="JVTE"/>
    <s v="232"/>
    <s v="INVOICE CL HADID N° SEA 1107004"/>
    <n v="1099048"/>
    <m/>
    <n v="26649726"/>
  </r>
  <r>
    <x v="1"/>
    <x v="2"/>
    <x v="81"/>
    <x v="79"/>
    <s v="JVTE"/>
    <s v="255"/>
    <s v="INVOICE CL HADID N° SEA 1107001"/>
    <n v="1274586"/>
    <m/>
    <n v="27924312"/>
  </r>
  <r>
    <x v="1"/>
    <x v="2"/>
    <x v="81"/>
    <x v="79"/>
    <s v="JVTE"/>
    <s v="256"/>
    <s v="INVOICE CL HADID N° SEA 1107002"/>
    <n v="773310"/>
    <m/>
    <n v="28697622"/>
  </r>
  <r>
    <x v="1"/>
    <x v="2"/>
    <x v="81"/>
    <x v="84"/>
    <s v="JBS"/>
    <s v="290"/>
    <s v="D'APRES ETAT RAP AU 31/08 TRANSF HA"/>
    <m/>
    <n v="1074458"/>
    <n v="27623164"/>
  </r>
  <r>
    <x v="1"/>
    <x v="2"/>
    <x v="81"/>
    <x v="90"/>
    <s v="JVTE"/>
    <s v="292"/>
    <s v="INVOICE CL HADID N°SEA1109010"/>
    <n v="898053"/>
    <m/>
    <n v="28521217"/>
  </r>
  <r>
    <x v="1"/>
    <x v="2"/>
    <x v="81"/>
    <x v="91"/>
    <s v="JVTE"/>
    <s v="293"/>
    <s v="INVOICE CL HADID N°SEA1109011"/>
    <n v="686207"/>
    <m/>
    <n v="29207424"/>
  </r>
  <r>
    <x v="1"/>
    <x v="2"/>
    <x v="81"/>
    <x v="91"/>
    <s v="JVTE"/>
    <s v="294"/>
    <s v="INVOICE CL HADID N°SEA1109012"/>
    <n v="886523"/>
    <m/>
    <n v="30093947"/>
  </r>
  <r>
    <x v="1"/>
    <x v="2"/>
    <x v="81"/>
    <x v="92"/>
    <s v="JVTE"/>
    <s v="295"/>
    <s v="INVOICE CL HADID N°SEA1109013"/>
    <n v="6774495"/>
    <m/>
    <n v="36868442"/>
  </r>
  <r>
    <x v="1"/>
    <x v="2"/>
    <x v="81"/>
    <x v="93"/>
    <s v="JBS"/>
    <s v="326"/>
    <s v="D'APRESETAT DE RAP AU 30/09 HADID"/>
    <m/>
    <n v="2024939"/>
    <n v="34843503"/>
  </r>
  <r>
    <x v="1"/>
    <x v="2"/>
    <x v="81"/>
    <x v="103"/>
    <s v="JBS"/>
    <s v="355"/>
    <s v="D'APRES ETAT RAP AU 31/10 RGLTHADID"/>
    <m/>
    <n v="2339005"/>
    <n v="32504498"/>
  </r>
  <r>
    <x v="1"/>
    <x v="2"/>
    <x v="81"/>
    <x v="103"/>
    <s v="JBS"/>
    <s v="355"/>
    <s v="D'APRES ETAT RAP AU 31/10 RGLTHADID"/>
    <m/>
    <n v="6758325"/>
    <n v="25746173"/>
  </r>
  <r>
    <x v="1"/>
    <x v="2"/>
    <x v="81"/>
    <x v="109"/>
    <s v="JVTE"/>
    <s v="367"/>
    <s v="INVOICE CL HADID SEA N°1111008"/>
    <n v="1548021"/>
    <m/>
    <n v="27294194"/>
  </r>
  <r>
    <x v="1"/>
    <x v="2"/>
    <x v="81"/>
    <x v="112"/>
    <s v="JVTE"/>
    <s v="405"/>
    <s v="INVOICE CL HADID N°1111011"/>
    <n v="867620"/>
    <m/>
    <n v="28161814"/>
  </r>
  <r>
    <x v="1"/>
    <x v="2"/>
    <x v="81"/>
    <x v="113"/>
    <s v="JVTE"/>
    <s v="395"/>
    <s v="INVOICE CL HADID N°1112001"/>
    <n v="771620"/>
    <m/>
    <n v="28933434"/>
  </r>
  <r>
    <x v="1"/>
    <x v="2"/>
    <x v="81"/>
    <x v="114"/>
    <s v="JVTE"/>
    <s v="396"/>
    <s v="INVOICE CL HADID N°1112002"/>
    <n v="17164471"/>
    <m/>
    <n v="46097905"/>
  </r>
  <r>
    <x v="1"/>
    <x v="2"/>
    <x v="81"/>
    <x v="114"/>
    <s v="JVTE"/>
    <s v="401"/>
    <s v="INVOICE CL HADID N°1112007"/>
    <n v="606829"/>
    <m/>
    <n v="46704734"/>
  </r>
  <r>
    <x v="1"/>
    <x v="2"/>
    <x v="81"/>
    <x v="126"/>
    <s v="JBS"/>
    <s v="423"/>
    <s v="D'APRES ETAT RAP AU 31/12 RGLT HADI"/>
    <m/>
    <n v="20988656"/>
    <n v="25716078"/>
  </r>
  <r>
    <x v="1"/>
    <x v="2"/>
    <x v="82"/>
    <x v="253"/>
    <s v="JAN"/>
    <s v="1"/>
    <s v="AN AU 01.01.11"/>
    <n v="25674736"/>
    <m/>
    <n v="25674736"/>
  </r>
  <r>
    <x v="1"/>
    <x v="2"/>
    <x v="83"/>
    <x v="253"/>
    <s v="JAN"/>
    <s v="1"/>
    <s v="AN AU 01.01.11"/>
    <n v="4722889"/>
    <m/>
    <n v="4722889"/>
  </r>
  <r>
    <x v="1"/>
    <x v="2"/>
    <x v="83"/>
    <x v="19"/>
    <s v="JVTE"/>
    <s v="20"/>
    <s v="FACT CL IB N° 1101008"/>
    <n v="852744"/>
    <m/>
    <n v="5575633"/>
  </r>
  <r>
    <x v="1"/>
    <x v="2"/>
    <x v="83"/>
    <x v="19"/>
    <s v="JVTE"/>
    <s v="21"/>
    <s v="FACT CL IB N° 1101009"/>
    <n v="4250601"/>
    <m/>
    <n v="9826234"/>
  </r>
  <r>
    <x v="1"/>
    <x v="2"/>
    <x v="83"/>
    <x v="208"/>
    <s v="JODSSG"/>
    <s v="66"/>
    <s v="REGLT FACT DEC 2010"/>
    <m/>
    <n v="4722889"/>
    <n v="5103345"/>
  </r>
  <r>
    <x v="1"/>
    <x v="2"/>
    <x v="83"/>
    <x v="259"/>
    <s v="JODSSG"/>
    <s v="67"/>
    <s v="RGLT FACT JANV"/>
    <m/>
    <n v="5103345"/>
    <m/>
  </r>
  <r>
    <x v="1"/>
    <x v="2"/>
    <x v="83"/>
    <x v="24"/>
    <s v="JVTE"/>
    <s v="42"/>
    <s v="INVOICE IB N° 1102027"/>
    <n v="787148"/>
    <m/>
    <n v="787148"/>
  </r>
  <r>
    <x v="1"/>
    <x v="2"/>
    <x v="83"/>
    <x v="24"/>
    <s v="JVTE"/>
    <s v="43"/>
    <s v="INVOICE IB N° 1102028"/>
    <n v="3148594"/>
    <m/>
    <n v="3935742"/>
  </r>
  <r>
    <x v="1"/>
    <x v="2"/>
    <x v="83"/>
    <x v="239"/>
    <s v="JODSSG"/>
    <s v="72"/>
    <s v="RGLT FACT FEV"/>
    <m/>
    <n v="3935742"/>
    <m/>
  </r>
  <r>
    <x v="1"/>
    <x v="2"/>
    <x v="83"/>
    <x v="36"/>
    <s v="JVTE"/>
    <s v="69"/>
    <s v="INVOICE IB N°1103044"/>
    <n v="852748"/>
    <m/>
    <n v="852748"/>
  </r>
  <r>
    <x v="1"/>
    <x v="2"/>
    <x v="83"/>
    <x v="36"/>
    <s v="JVTE"/>
    <s v="70"/>
    <s v="INVOICE IB N°1103045"/>
    <n v="4093180"/>
    <m/>
    <n v="4945928"/>
  </r>
  <r>
    <x v="1"/>
    <x v="2"/>
    <x v="83"/>
    <x v="42"/>
    <s v="JODSSG"/>
    <s v="76"/>
    <s v="RGLT FACT MARS"/>
    <m/>
    <n v="4945928"/>
    <m/>
  </r>
  <r>
    <x v="1"/>
    <x v="2"/>
    <x v="83"/>
    <x v="225"/>
    <s v="JVTE"/>
    <s v="114"/>
    <s v="INVOICE CL HANGESA N°1104070"/>
    <n v="852744"/>
    <m/>
    <n v="852744"/>
  </r>
  <r>
    <x v="1"/>
    <x v="2"/>
    <x v="83"/>
    <x v="225"/>
    <s v="JVTE"/>
    <s v="115"/>
    <s v="INVOICE CL HANGESA N°1104071"/>
    <n v="3306023"/>
    <m/>
    <n v="4158767"/>
  </r>
  <r>
    <x v="1"/>
    <x v="2"/>
    <x v="83"/>
    <x v="55"/>
    <s v="JODSSG"/>
    <s v="78"/>
    <s v="RGLT FACT AVRIL"/>
    <m/>
    <n v="4158767"/>
    <m/>
  </r>
  <r>
    <x v="1"/>
    <x v="2"/>
    <x v="83"/>
    <x v="61"/>
    <s v="JVTE"/>
    <s v="147"/>
    <s v="INVOICE CL IB N° 1105087"/>
    <n v="787148"/>
    <m/>
    <n v="787148"/>
  </r>
  <r>
    <x v="1"/>
    <x v="2"/>
    <x v="83"/>
    <x v="61"/>
    <s v="JVTE"/>
    <s v="148"/>
    <s v="INVOICE CL IB N° 1105088"/>
    <n v="3463453"/>
    <m/>
    <n v="4250601"/>
  </r>
  <r>
    <x v="1"/>
    <x v="2"/>
    <x v="83"/>
    <x v="154"/>
    <s v="JODSSG"/>
    <s v="81"/>
    <s v="RGLT FACT MAI"/>
    <m/>
    <n v="4247601"/>
    <n v="3000"/>
  </r>
  <r>
    <x v="1"/>
    <x v="2"/>
    <x v="83"/>
    <x v="310"/>
    <s v="JVTE"/>
    <s v="189"/>
    <s v="INVOICE CL IB N°1106081"/>
    <n v="787148"/>
    <m/>
    <n v="790148"/>
  </r>
  <r>
    <x v="1"/>
    <x v="2"/>
    <x v="83"/>
    <x v="310"/>
    <s v="JVTE"/>
    <s v="190"/>
    <s v="INVOICE CL IB N°1106082"/>
    <n v="4093172"/>
    <m/>
    <n v="4883320"/>
  </r>
  <r>
    <x v="1"/>
    <x v="2"/>
    <x v="83"/>
    <x v="310"/>
    <s v="JVTE"/>
    <s v="198"/>
    <s v="INVOICE CL IB N°1106100"/>
    <n v="65596"/>
    <m/>
    <n v="4948916"/>
  </r>
  <r>
    <x v="1"/>
    <x v="2"/>
    <x v="83"/>
    <x v="310"/>
    <s v="JVTE"/>
    <s v="201"/>
    <s v="CREDIT NOTE  CL IB N°1106104"/>
    <n v="-629720"/>
    <m/>
    <n v="4319196"/>
  </r>
  <r>
    <x v="1"/>
    <x v="2"/>
    <x v="83"/>
    <x v="72"/>
    <s v="JODSSG"/>
    <s v="30"/>
    <s v="RGLT IB "/>
    <m/>
    <n v="4880320"/>
    <n v="-561124"/>
  </r>
  <r>
    <x v="1"/>
    <x v="2"/>
    <x v="83"/>
    <x v="76"/>
    <s v="JVTE"/>
    <s v="212"/>
    <s v="INVOICE CL IB N° 1107115"/>
    <n v="852744"/>
    <m/>
    <n v="291620"/>
  </r>
  <r>
    <x v="1"/>
    <x v="2"/>
    <x v="83"/>
    <x v="76"/>
    <s v="JVTE"/>
    <s v="213"/>
    <s v="INVOICE CL IB N° 1107116"/>
    <n v="3463453"/>
    <m/>
    <n v="3755073"/>
  </r>
  <r>
    <x v="1"/>
    <x v="2"/>
    <x v="83"/>
    <x v="292"/>
    <s v="JVTE"/>
    <s v="243"/>
    <s v="INVOICE CL IB N°1108135"/>
    <n v="918340"/>
    <m/>
    <n v="4673413"/>
  </r>
  <r>
    <x v="1"/>
    <x v="2"/>
    <x v="83"/>
    <x v="292"/>
    <s v="JVTE"/>
    <s v="244"/>
    <s v="INVOICE CL IB N°1108136"/>
    <n v="3778312"/>
    <m/>
    <n v="8451725"/>
  </r>
  <r>
    <x v="1"/>
    <x v="2"/>
    <x v="83"/>
    <x v="293"/>
    <s v="JODSSG"/>
    <s v="86"/>
    <s v="RGLT FACT JUILLET"/>
    <m/>
    <n v="4316175"/>
    <n v="4135550"/>
  </r>
  <r>
    <x v="1"/>
    <x v="2"/>
    <x v="83"/>
    <x v="179"/>
    <s v="JODSSG"/>
    <s v="90"/>
    <s v="RGLT FACT AOUT"/>
    <m/>
    <n v="4381793"/>
    <n v="-246243"/>
  </r>
  <r>
    <x v="1"/>
    <x v="2"/>
    <x v="83"/>
    <x v="321"/>
    <s v="JVTE"/>
    <s v="272"/>
    <s v="INVOICE CL IB N° 1108155"/>
    <n v="852744"/>
    <m/>
    <n v="606501"/>
  </r>
  <r>
    <x v="1"/>
    <x v="2"/>
    <x v="83"/>
    <x v="321"/>
    <s v="JVTE"/>
    <s v="273"/>
    <s v="INVOICE CL IB N° 1108156"/>
    <n v="4093172"/>
    <m/>
    <n v="4699673"/>
  </r>
  <r>
    <x v="1"/>
    <x v="2"/>
    <x v="83"/>
    <x v="99"/>
    <s v="JODSSG"/>
    <s v="92"/>
    <s v="RGLT FACT SEPT"/>
    <m/>
    <n v="4945916"/>
    <n v="-246243"/>
  </r>
  <r>
    <x v="1"/>
    <x v="2"/>
    <x v="83"/>
    <x v="299"/>
    <s v="JVTE"/>
    <s v="308"/>
    <s v="INVOICE CL IB N° 1110173"/>
    <n v="852744"/>
    <m/>
    <n v="606501"/>
  </r>
  <r>
    <x v="1"/>
    <x v="2"/>
    <x v="83"/>
    <x v="299"/>
    <s v="JVTE"/>
    <s v="309"/>
    <s v="INVOICE CL IB N° 1110174"/>
    <n v="4093172"/>
    <m/>
    <n v="4699673"/>
  </r>
  <r>
    <x v="1"/>
    <x v="2"/>
    <x v="83"/>
    <x v="233"/>
    <s v="JODSSG"/>
    <s v="96"/>
    <s v="RGLT FACT OCT"/>
    <m/>
    <n v="4345816"/>
    <n v="353857"/>
  </r>
  <r>
    <x v="1"/>
    <x v="2"/>
    <x v="83"/>
    <x v="305"/>
    <s v="JVTE"/>
    <s v="348"/>
    <s v="INVOICE CL IB N°1111197"/>
    <n v="852744"/>
    <m/>
    <n v="1206601"/>
  </r>
  <r>
    <x v="1"/>
    <x v="2"/>
    <x v="83"/>
    <x v="305"/>
    <s v="JVTE"/>
    <s v="349"/>
    <s v="INVOICE CL IB N°1111198"/>
    <n v="4093172"/>
    <m/>
    <n v="5299773"/>
  </r>
  <r>
    <x v="1"/>
    <x v="2"/>
    <x v="83"/>
    <x v="119"/>
    <s v="JODSSG"/>
    <s v="100"/>
    <s v="RGLT FACT NOV"/>
    <m/>
    <n v="4945916"/>
    <n v="353857"/>
  </r>
  <r>
    <x v="1"/>
    <x v="2"/>
    <x v="83"/>
    <x v="322"/>
    <s v="JVTE"/>
    <s v="376"/>
    <s v="INVOICE CL IB N°1112214"/>
    <n v="1115127"/>
    <m/>
    <n v="1468984"/>
  </r>
  <r>
    <x v="1"/>
    <x v="2"/>
    <x v="83"/>
    <x v="322"/>
    <s v="JVTE"/>
    <s v="377"/>
    <s v="INVOICE CL IB N°1112215"/>
    <n v="4093172"/>
    <m/>
    <n v="5562156"/>
  </r>
  <r>
    <x v="1"/>
    <x v="2"/>
    <x v="84"/>
    <x v="69"/>
    <s v="JBS"/>
    <s v="223"/>
    <s v="D'APRES ETAT RAP AU 30/06 RGLT IBER"/>
    <m/>
    <n v="4408031"/>
    <n v="-4408031"/>
  </r>
  <r>
    <x v="1"/>
    <x v="2"/>
    <x v="84"/>
    <x v="70"/>
    <s v="JVTE"/>
    <s v="229"/>
    <s v="INVOICE CL IBERWORLD N° SEA 1106013"/>
    <n v="3294616"/>
    <m/>
    <n v="-1113415"/>
  </r>
  <r>
    <x v="1"/>
    <x v="2"/>
    <x v="84"/>
    <x v="74"/>
    <s v="JBS"/>
    <s v="242"/>
    <s v="REMBOURSEMENT SVT ORDRE DE VIRM N°"/>
    <m/>
    <n v="-1122998"/>
    <n v="9583"/>
  </r>
  <r>
    <x v="1"/>
    <x v="2"/>
    <x v="84"/>
    <x v="90"/>
    <s v="JVTE"/>
    <s v="291"/>
    <s v="INVOICE CL IBERWORLD N°SEA1109009"/>
    <n v="4006515"/>
    <m/>
    <n v="4016098"/>
  </r>
  <r>
    <x v="1"/>
    <x v="2"/>
    <x v="84"/>
    <x v="93"/>
    <s v="JBS"/>
    <s v="326"/>
    <s v="D'APRESETAT DE RAP AU 30/09 IBERWOR"/>
    <m/>
    <n v="4233546"/>
    <n v="-217448"/>
  </r>
  <r>
    <x v="1"/>
    <x v="2"/>
    <x v="85"/>
    <x v="253"/>
    <s v="JAN"/>
    <s v="1"/>
    <s v="AN AU 01.01.11"/>
    <n v="35920622"/>
    <m/>
    <n v="35920622"/>
  </r>
  <r>
    <x v="1"/>
    <x v="2"/>
    <x v="85"/>
    <x v="13"/>
    <s v="JVTE"/>
    <s v="4"/>
    <s v="FACT CL JETEX N°1101004"/>
    <n v="3500393"/>
    <m/>
    <n v="39421015"/>
  </r>
  <r>
    <x v="1"/>
    <x v="2"/>
    <x v="85"/>
    <x v="14"/>
    <s v="JBS"/>
    <s v="3"/>
    <s v="RGLT TRANSFERT JETEX N°145814"/>
    <m/>
    <n v="15781676"/>
    <n v="23639339"/>
  </r>
  <r>
    <x v="1"/>
    <x v="2"/>
    <x v="85"/>
    <x v="15"/>
    <s v="JVTE"/>
    <s v="6"/>
    <s v="FACT CL JETEXN°1101006"/>
    <n v="4929246"/>
    <m/>
    <n v="28568585"/>
  </r>
  <r>
    <x v="1"/>
    <x v="2"/>
    <x v="85"/>
    <x v="15"/>
    <s v="JVTE"/>
    <s v="7"/>
    <s v="FACT CL JETEXN°1101007"/>
    <n v="4657879"/>
    <m/>
    <n v="33226464"/>
  </r>
  <r>
    <x v="1"/>
    <x v="2"/>
    <x v="85"/>
    <x v="16"/>
    <s v="JVTE"/>
    <s v="11"/>
    <s v="FACT CL JETEX N°1101009"/>
    <n v="1626615"/>
    <m/>
    <n v="34853079"/>
  </r>
  <r>
    <x v="1"/>
    <x v="2"/>
    <x v="85"/>
    <x v="208"/>
    <s v="JBS"/>
    <s v="35"/>
    <s v="D'APRES ETAT RAP AU 31/01"/>
    <m/>
    <n v="3083660"/>
    <n v="31769419"/>
  </r>
  <r>
    <x v="1"/>
    <x v="2"/>
    <x v="85"/>
    <x v="208"/>
    <s v="JBS"/>
    <s v="35"/>
    <s v="D'APRES ETAT RAP AU 31/01"/>
    <m/>
    <n v="835040"/>
    <n v="30934379"/>
  </r>
  <r>
    <x v="1"/>
    <x v="2"/>
    <x v="85"/>
    <x v="21"/>
    <s v="JVTE"/>
    <s v="54"/>
    <s v="INVOICE JETEX N° 1102001"/>
    <n v="1004587"/>
    <m/>
    <n v="31938966"/>
  </r>
  <r>
    <x v="1"/>
    <x v="2"/>
    <x v="85"/>
    <x v="21"/>
    <s v="JVTE"/>
    <s v="55"/>
    <s v="INVOICE JETEX N° 1102002"/>
    <n v="5669992"/>
    <m/>
    <n v="37608958"/>
  </r>
  <r>
    <x v="1"/>
    <x v="2"/>
    <x v="85"/>
    <x v="219"/>
    <s v="JBS"/>
    <s v="43"/>
    <s v="RGLT TRANSFERT JETEX"/>
    <m/>
    <n v="2132595"/>
    <n v="35476363"/>
  </r>
  <r>
    <x v="1"/>
    <x v="2"/>
    <x v="85"/>
    <x v="263"/>
    <s v="JVTE"/>
    <s v="58"/>
    <s v="INVOICE JETEXN° 1102005"/>
    <n v="1048578"/>
    <m/>
    <n v="36524941"/>
  </r>
  <r>
    <x v="1"/>
    <x v="2"/>
    <x v="85"/>
    <x v="23"/>
    <s v="JVTE"/>
    <s v="59"/>
    <s v="INVOICE CL JETEX N°1102007"/>
    <n v="3233909"/>
    <m/>
    <n v="39758850"/>
  </r>
  <r>
    <x v="1"/>
    <x v="2"/>
    <x v="85"/>
    <x v="24"/>
    <s v="JVTE"/>
    <s v="53"/>
    <s v="INVOICE JETEX N° 1101013"/>
    <n v="1673605"/>
    <m/>
    <n v="41432455"/>
  </r>
  <r>
    <x v="1"/>
    <x v="2"/>
    <x v="85"/>
    <x v="25"/>
    <s v="JVTE"/>
    <s v="60"/>
    <s v="INVOICE CL JETEX N°1102008"/>
    <n v="2925273"/>
    <m/>
    <n v="44357728"/>
  </r>
  <r>
    <x v="1"/>
    <x v="2"/>
    <x v="85"/>
    <x v="25"/>
    <s v="JVTE"/>
    <s v="61"/>
    <s v="INVOICE CL JETEX N°1102009"/>
    <n v="2873927"/>
    <m/>
    <n v="47231655"/>
  </r>
  <r>
    <x v="1"/>
    <x v="2"/>
    <x v="85"/>
    <x v="27"/>
    <s v="JVTE"/>
    <s v="94"/>
    <s v="INVOICE CL JETEX N° SEA1102010"/>
    <n v="275000"/>
    <m/>
    <n v="47506655"/>
  </r>
  <r>
    <x v="1"/>
    <x v="2"/>
    <x v="85"/>
    <x v="28"/>
    <s v="JVTE"/>
    <s v="86"/>
    <s v="INVOICE CL JETEX N° SEA1103001"/>
    <n v="1449228"/>
    <m/>
    <n v="48955883"/>
  </r>
  <r>
    <x v="1"/>
    <x v="2"/>
    <x v="85"/>
    <x v="29"/>
    <s v="JVTE"/>
    <s v="87"/>
    <s v="INVOICE CL JETEX N° SEA1103002"/>
    <n v="876522"/>
    <m/>
    <n v="49832405"/>
  </r>
  <r>
    <x v="1"/>
    <x v="2"/>
    <x v="85"/>
    <x v="30"/>
    <s v="JVTE"/>
    <s v="90"/>
    <s v="INVOICE CL JETEX N° SEA1103005"/>
    <n v="879414"/>
    <m/>
    <n v="50711819"/>
  </r>
  <r>
    <x v="1"/>
    <x v="2"/>
    <x v="85"/>
    <x v="30"/>
    <s v="JVTE"/>
    <s v="92"/>
    <s v="INVOICE CL JETEX N° SEA1103008"/>
    <n v="1186985"/>
    <m/>
    <n v="51898804"/>
  </r>
  <r>
    <x v="1"/>
    <x v="2"/>
    <x v="85"/>
    <x v="31"/>
    <s v="JVTE"/>
    <s v="93"/>
    <s v="INVOICE CL JETEX N° SEA1103009"/>
    <n v="1485845"/>
    <m/>
    <n v="53384649"/>
  </r>
  <r>
    <x v="1"/>
    <x v="2"/>
    <x v="85"/>
    <x v="33"/>
    <s v="JVTE"/>
    <s v="96"/>
    <s v="INVOICE CL JETEX N° SEA1103012"/>
    <n v="1916952"/>
    <m/>
    <n v="55301601"/>
  </r>
  <r>
    <x v="1"/>
    <x v="2"/>
    <x v="85"/>
    <x v="34"/>
    <s v="JBS"/>
    <s v="84"/>
    <s v="VIRT JETEX EN REGLT FACT"/>
    <m/>
    <n v="8360172"/>
    <n v="46941429"/>
  </r>
  <r>
    <x v="1"/>
    <x v="2"/>
    <x v="85"/>
    <x v="34"/>
    <s v="JVTE"/>
    <s v="97"/>
    <s v="INVOICE CL JETEX N° SEA1103013"/>
    <n v="300000"/>
    <m/>
    <n v="47241429"/>
  </r>
  <r>
    <x v="1"/>
    <x v="2"/>
    <x v="85"/>
    <x v="36"/>
    <s v="JVTE"/>
    <s v="100"/>
    <s v="INVOICE CL JETEX N° SEA1103017"/>
    <n v="562210"/>
    <m/>
    <n v="47803639"/>
  </r>
  <r>
    <x v="1"/>
    <x v="2"/>
    <x v="85"/>
    <x v="138"/>
    <s v="JVTE"/>
    <s v="102"/>
    <s v="INVOICE CL JETEX N° SEA1103019"/>
    <n v="154000"/>
    <m/>
    <n v="47957639"/>
  </r>
  <r>
    <x v="1"/>
    <x v="2"/>
    <x v="85"/>
    <x v="138"/>
    <s v="JVTE"/>
    <s v="103"/>
    <s v="INVOICE CL JETEX N° SEA1103020"/>
    <n v="70000"/>
    <m/>
    <n v="48027639"/>
  </r>
  <r>
    <x v="1"/>
    <x v="2"/>
    <x v="85"/>
    <x v="138"/>
    <s v="JBS"/>
    <s v="114"/>
    <s v="D'APRES ETAT RAP AU 31/03TRANSF. JE"/>
    <m/>
    <n v="1043700"/>
    <n v="46983939"/>
  </r>
  <r>
    <x v="1"/>
    <x v="2"/>
    <x v="85"/>
    <x v="138"/>
    <s v="JBS"/>
    <s v="114"/>
    <s v="D'APRES ETAT RAP AU 31/03TRANSF. JE"/>
    <m/>
    <n v="8341221"/>
    <n v="38642718"/>
  </r>
  <r>
    <x v="1"/>
    <x v="2"/>
    <x v="85"/>
    <x v="138"/>
    <s v="JBS"/>
    <s v="114"/>
    <s v="D'APRES ETAT RAP AU 31/03TRANS JETE"/>
    <m/>
    <n v="14716467"/>
    <n v="23926251"/>
  </r>
  <r>
    <x v="1"/>
    <x v="2"/>
    <x v="85"/>
    <x v="138"/>
    <s v="JBS"/>
    <s v="115"/>
    <s v="D'APRES ETAT RAP AU 31/03ANNULAT°"/>
    <m/>
    <n v="-8360172"/>
    <n v="32286423"/>
  </r>
  <r>
    <x v="1"/>
    <x v="2"/>
    <x v="85"/>
    <x v="38"/>
    <s v="JVTE"/>
    <s v="135"/>
    <s v="INVOICE CL  JETEX  N°1103015"/>
    <n v="2065638"/>
    <m/>
    <n v="34352061"/>
  </r>
  <r>
    <x v="1"/>
    <x v="2"/>
    <x v="85"/>
    <x v="39"/>
    <s v="JVTE"/>
    <s v="125"/>
    <s v="INVOICE CL  JETEX  N°1104001"/>
    <n v="1549137"/>
    <m/>
    <n v="35901198"/>
  </r>
  <r>
    <x v="1"/>
    <x v="2"/>
    <x v="85"/>
    <x v="40"/>
    <s v="JVTE"/>
    <s v="127"/>
    <s v="INVOICE CL  JETEX  N°1104003"/>
    <n v="1926334"/>
    <m/>
    <n v="37827532"/>
  </r>
  <r>
    <x v="1"/>
    <x v="2"/>
    <x v="85"/>
    <x v="41"/>
    <s v="JVTE"/>
    <s v="126"/>
    <s v="INVOICE CL  JETEX  N°1104002"/>
    <n v="2016250"/>
    <m/>
    <n v="39843782"/>
  </r>
  <r>
    <x v="1"/>
    <x v="2"/>
    <x v="85"/>
    <x v="42"/>
    <s v="JVTE"/>
    <s v="128"/>
    <s v="INVOICE CL  JETEX  N°1104004"/>
    <n v="1128899"/>
    <m/>
    <n v="40972681"/>
  </r>
  <r>
    <x v="1"/>
    <x v="2"/>
    <x v="85"/>
    <x v="43"/>
    <s v="JVTE"/>
    <s v="129"/>
    <s v="INVOICE CL  JETEX  N°1104005"/>
    <n v="8669693"/>
    <m/>
    <n v="49642374"/>
  </r>
  <r>
    <x v="1"/>
    <x v="2"/>
    <x v="85"/>
    <x v="241"/>
    <s v="JBS"/>
    <s v="129"/>
    <s v="REGLT FACTURE JETEX"/>
    <m/>
    <n v="4398847"/>
    <n v="45243527"/>
  </r>
  <r>
    <x v="1"/>
    <x v="2"/>
    <x v="85"/>
    <x v="46"/>
    <s v="JVTE"/>
    <s v="132"/>
    <s v="INVOICE CL  JETEX  N°1104008"/>
    <n v="1021481"/>
    <m/>
    <n v="46265008"/>
  </r>
  <r>
    <x v="1"/>
    <x v="2"/>
    <x v="85"/>
    <x v="46"/>
    <s v="JVTE"/>
    <s v="136"/>
    <s v="INVOICE CL  JETEX  N°1104011"/>
    <n v="1782922"/>
    <m/>
    <n v="48047930"/>
  </r>
  <r>
    <x v="1"/>
    <x v="2"/>
    <x v="85"/>
    <x v="47"/>
    <s v="JVTE"/>
    <s v="133"/>
    <s v="INVOICE CL  JETEX  N°1104009"/>
    <n v="1225615"/>
    <m/>
    <n v="49273545"/>
  </r>
  <r>
    <x v="1"/>
    <x v="2"/>
    <x v="85"/>
    <x v="48"/>
    <s v="JVTE"/>
    <s v="134"/>
    <s v="INVOICE CL  JETEX  N°1104010"/>
    <n v="1054984"/>
    <m/>
    <n v="50328529"/>
  </r>
  <r>
    <x v="1"/>
    <x v="2"/>
    <x v="85"/>
    <x v="49"/>
    <s v="JVTE"/>
    <s v="137"/>
    <s v="INVOICE CL  JETEX  N°1104012"/>
    <n v="781264"/>
    <m/>
    <n v="51109793"/>
  </r>
  <r>
    <x v="1"/>
    <x v="2"/>
    <x v="85"/>
    <x v="50"/>
    <s v="JVTE"/>
    <s v="139"/>
    <s v="INVOICE CL  JETEX  N°1104014"/>
    <n v="1451160"/>
    <m/>
    <n v="52560953"/>
  </r>
  <r>
    <x v="1"/>
    <x v="2"/>
    <x v="85"/>
    <x v="52"/>
    <s v="JVTE"/>
    <s v="140"/>
    <s v="INVOICE CL  JETEX  N°1104015"/>
    <n v="11687035"/>
    <m/>
    <n v="64247988"/>
  </r>
  <r>
    <x v="1"/>
    <x v="2"/>
    <x v="85"/>
    <x v="52"/>
    <s v="JBS"/>
    <s v="151"/>
    <s v="D'APRES ETAT RAP AU 30/04RGLT JETEX"/>
    <m/>
    <n v="9302881"/>
    <n v="54945107"/>
  </r>
  <r>
    <x v="1"/>
    <x v="2"/>
    <x v="85"/>
    <x v="52"/>
    <s v="JBS"/>
    <s v="151"/>
    <s v="D'APRES ETAT RAP AU 30/04RGLT JETEX"/>
    <m/>
    <n v="4392386"/>
    <n v="50552721"/>
  </r>
  <r>
    <x v="1"/>
    <x v="2"/>
    <x v="85"/>
    <x v="52"/>
    <s v="JBS"/>
    <s v="152"/>
    <s v="D'APRES ETAT RAP AU 30/04 RGLT JETE"/>
    <m/>
    <n v="-4398847"/>
    <n v="54951568"/>
  </r>
  <r>
    <x v="1"/>
    <x v="2"/>
    <x v="85"/>
    <x v="53"/>
    <s v="JVTE"/>
    <s v="159"/>
    <s v="INVOICE CL JETEX N° SEA1105002"/>
    <n v="1058518"/>
    <m/>
    <n v="56010086"/>
  </r>
  <r>
    <x v="1"/>
    <x v="2"/>
    <x v="85"/>
    <x v="54"/>
    <s v="JVTE"/>
    <s v="158"/>
    <s v="CREDIT NOTE CL JETEX N° SEA1105001"/>
    <n v="-308000"/>
    <m/>
    <n v="55702086"/>
  </r>
  <r>
    <x v="1"/>
    <x v="2"/>
    <x v="85"/>
    <x v="54"/>
    <s v="JVTE"/>
    <s v="160"/>
    <s v="INVOICE CL JETEX N° SEA1105003"/>
    <n v="882441"/>
    <m/>
    <n v="56584527"/>
  </r>
  <r>
    <x v="1"/>
    <x v="2"/>
    <x v="85"/>
    <x v="54"/>
    <s v="JBS"/>
    <s v="175"/>
    <s v="RGLT JETEX"/>
    <m/>
    <n v="4034234"/>
    <n v="52550293"/>
  </r>
  <r>
    <x v="1"/>
    <x v="2"/>
    <x v="85"/>
    <x v="147"/>
    <s v="JBS"/>
    <s v="180"/>
    <s v="RGLT JETEX"/>
    <m/>
    <n v="9039822"/>
    <n v="43510471"/>
  </r>
  <r>
    <x v="1"/>
    <x v="2"/>
    <x v="85"/>
    <x v="56"/>
    <s v="JVTE"/>
    <s v="161"/>
    <s v="INVOICE CL JETEX N° SEA1105004"/>
    <n v="1515471"/>
    <m/>
    <n v="45025942"/>
  </r>
  <r>
    <x v="1"/>
    <x v="2"/>
    <x v="85"/>
    <x v="57"/>
    <s v="JVTE"/>
    <s v="165"/>
    <s v="INVOICE CL JETEX N° SEA1105008"/>
    <n v="154000"/>
    <m/>
    <n v="45179942"/>
  </r>
  <r>
    <x v="1"/>
    <x v="2"/>
    <x v="85"/>
    <x v="58"/>
    <s v="JVTE"/>
    <s v="163"/>
    <s v="INVOICE CL JETEX N° SEA1105006"/>
    <n v="3751885"/>
    <m/>
    <n v="48931827"/>
  </r>
  <r>
    <x v="1"/>
    <x v="2"/>
    <x v="85"/>
    <x v="58"/>
    <s v="JBS"/>
    <s v="183"/>
    <s v="RGLT JETEX"/>
    <m/>
    <n v="8663303"/>
    <n v="40268524"/>
  </r>
  <r>
    <x v="1"/>
    <x v="2"/>
    <x v="85"/>
    <x v="324"/>
    <s v="JBS"/>
    <s v="184"/>
    <s v="RGLT JETEX"/>
    <m/>
    <n v="2244108"/>
    <n v="38024416"/>
  </r>
  <r>
    <x v="1"/>
    <x v="2"/>
    <x v="85"/>
    <x v="59"/>
    <s v="JVTE"/>
    <s v="166"/>
    <s v="INVOICE CL JETEX N° SEA1105009"/>
    <n v="4560180"/>
    <m/>
    <n v="42584596"/>
  </r>
  <r>
    <x v="1"/>
    <x v="2"/>
    <x v="85"/>
    <x v="60"/>
    <s v="JVTE"/>
    <s v="167"/>
    <s v="INVOICE CL JETEX N° SEA1105010"/>
    <n v="3600559"/>
    <m/>
    <n v="46185155"/>
  </r>
  <r>
    <x v="1"/>
    <x v="2"/>
    <x v="85"/>
    <x v="62"/>
    <s v="JVTE"/>
    <s v="170"/>
    <s v="INVOICE CL JETEX N°1105011"/>
    <n v="1581606"/>
    <m/>
    <n v="47766761"/>
  </r>
  <r>
    <x v="1"/>
    <x v="2"/>
    <x v="85"/>
    <x v="62"/>
    <s v="JVTE"/>
    <s v="171"/>
    <s v="INVOICE CL JETEX N°1105012"/>
    <n v="2590970"/>
    <m/>
    <n v="50357731"/>
  </r>
  <r>
    <x v="1"/>
    <x v="2"/>
    <x v="85"/>
    <x v="62"/>
    <s v="JVTE"/>
    <s v="172"/>
    <s v="INVOICE CL JETEX N°1105013"/>
    <n v="2166878"/>
    <m/>
    <n v="52524609"/>
  </r>
  <r>
    <x v="1"/>
    <x v="2"/>
    <x v="85"/>
    <x v="62"/>
    <s v="JVTE"/>
    <s v="174"/>
    <s v="INVOICE CL JETEX N°1105015"/>
    <n v="3496995"/>
    <m/>
    <n v="56021604"/>
  </r>
  <r>
    <x v="1"/>
    <x v="2"/>
    <x v="85"/>
    <x v="63"/>
    <s v="JVTE"/>
    <s v="173"/>
    <s v="INVOICE CL JETEX N°1105014"/>
    <n v="3758179"/>
    <m/>
    <n v="59779783"/>
  </r>
  <r>
    <x v="1"/>
    <x v="2"/>
    <x v="85"/>
    <x v="63"/>
    <s v="JVTE"/>
    <s v="175"/>
    <s v="INVOICE CL JETEX N°1106001"/>
    <n v="3446323"/>
    <m/>
    <n v="63226106"/>
  </r>
  <r>
    <x v="1"/>
    <x v="2"/>
    <x v="85"/>
    <x v="64"/>
    <s v="JVTE"/>
    <s v="176"/>
    <s v="INVOICE CL JETEX N°1106002"/>
    <n v="2564191"/>
    <m/>
    <n v="65790297"/>
  </r>
  <r>
    <x v="1"/>
    <x v="2"/>
    <x v="85"/>
    <x v="65"/>
    <s v="JVTE"/>
    <s v="177"/>
    <s v="INVOICE CL JETEX N°1106003"/>
    <n v="3368658"/>
    <m/>
    <n v="69158955"/>
  </r>
  <r>
    <x v="1"/>
    <x v="2"/>
    <x v="85"/>
    <x v="66"/>
    <s v="JVTE"/>
    <s v="179"/>
    <s v="INVOICE CL JETEX N°1106005"/>
    <n v="3269176"/>
    <m/>
    <n v="72428131"/>
  </r>
  <r>
    <x v="1"/>
    <x v="2"/>
    <x v="85"/>
    <x v="67"/>
    <s v="JVTE"/>
    <s v="181"/>
    <s v="INVOICE CL JETEX N°1106007"/>
    <n v="3446323"/>
    <m/>
    <n v="75874454"/>
  </r>
  <r>
    <x v="1"/>
    <x v="2"/>
    <x v="85"/>
    <x v="67"/>
    <s v="JVTE"/>
    <s v="181"/>
    <s v="INVOICE CL JETEX N°1106008"/>
    <n v="131000"/>
    <m/>
    <n v="76005454"/>
  </r>
  <r>
    <x v="1"/>
    <x v="2"/>
    <x v="85"/>
    <x v="69"/>
    <s v="JBS"/>
    <s v="223"/>
    <s v="D'APRES ETAT RAP AU 30/06 RGLT JETE"/>
    <m/>
    <n v="17958738"/>
    <n v="58046716"/>
  </r>
  <r>
    <x v="1"/>
    <x v="2"/>
    <x v="85"/>
    <x v="70"/>
    <s v="JVTE"/>
    <s v="225"/>
    <s v="INVOICE CL JETEX N° SEA 1106009"/>
    <n v="3499984"/>
    <m/>
    <n v="61546700"/>
  </r>
  <r>
    <x v="1"/>
    <x v="2"/>
    <x v="85"/>
    <x v="70"/>
    <s v="JVTE"/>
    <s v="226"/>
    <s v="INVOICE CL JETEX N° SEA 1106010"/>
    <n v="1021856"/>
    <m/>
    <n v="62568556"/>
  </r>
  <r>
    <x v="1"/>
    <x v="2"/>
    <x v="85"/>
    <x v="70"/>
    <s v="JVTE"/>
    <s v="227"/>
    <s v="INVOICE CL JETEX N° SEA 1106011"/>
    <n v="1672732"/>
    <m/>
    <n v="64241288"/>
  </r>
  <r>
    <x v="1"/>
    <x v="2"/>
    <x v="85"/>
    <x v="70"/>
    <s v="JVTE"/>
    <s v="228"/>
    <s v="INVOICE CL JETEX N° SEA 1106012"/>
    <n v="154000"/>
    <m/>
    <n v="64395288"/>
  </r>
  <r>
    <x v="1"/>
    <x v="2"/>
    <x v="85"/>
    <x v="70"/>
    <s v="JVTE"/>
    <s v="230"/>
    <s v="INVOICE CL JETEX  N° SEA 1106014"/>
    <n v="154000"/>
    <m/>
    <n v="64549288"/>
  </r>
  <r>
    <x v="1"/>
    <x v="2"/>
    <x v="85"/>
    <x v="72"/>
    <s v="JVTE"/>
    <s v="231"/>
    <s v="INVOICE CL JETEX N° SEA 1107003"/>
    <n v="1134480"/>
    <m/>
    <n v="65683768"/>
  </r>
  <r>
    <x v="1"/>
    <x v="2"/>
    <x v="85"/>
    <x v="77"/>
    <s v="JVTE"/>
    <s v="235"/>
    <s v="INVOICE CL JETEX N° SEA1107008"/>
    <n v="200000"/>
    <m/>
    <n v="65883768"/>
  </r>
  <r>
    <x v="1"/>
    <x v="2"/>
    <x v="85"/>
    <x v="78"/>
    <s v="JBS"/>
    <s v="259"/>
    <s v="D'APRES ETAT RAP AU 31/07 RGLT JETE"/>
    <m/>
    <n v="14793733"/>
    <n v="51090035"/>
  </r>
  <r>
    <x v="1"/>
    <x v="2"/>
    <x v="85"/>
    <x v="78"/>
    <s v="JBS"/>
    <s v="259"/>
    <s v="D'APRES ETAT RAP AU 31/07 RGLT JETE"/>
    <m/>
    <n v="17000372"/>
    <n v="34089663"/>
  </r>
  <r>
    <x v="1"/>
    <x v="2"/>
    <x v="85"/>
    <x v="78"/>
    <s v="JBS"/>
    <s v="259"/>
    <s v="D'APRES ETAT RAP AU 31/07 RGLT JETE"/>
    <m/>
    <n v="12648097"/>
    <n v="21441566"/>
  </r>
  <r>
    <x v="1"/>
    <x v="2"/>
    <x v="85"/>
    <x v="81"/>
    <s v="JVTE"/>
    <s v="259"/>
    <s v="INVOICE CL JETEX N° SEA 1108003"/>
    <n v="854616"/>
    <m/>
    <n v="22296182"/>
  </r>
  <r>
    <x v="1"/>
    <x v="2"/>
    <x v="85"/>
    <x v="81"/>
    <s v="JVTE"/>
    <s v="260"/>
    <s v="INVOICE CL JETEX N° SEA 1108004"/>
    <n v="531488"/>
    <m/>
    <n v="22827670"/>
  </r>
  <r>
    <x v="1"/>
    <x v="2"/>
    <x v="85"/>
    <x v="81"/>
    <s v="JVTE"/>
    <s v="261"/>
    <s v="INVOICE CL JETEX N° SEA 1108005"/>
    <n v="100000"/>
    <m/>
    <n v="22927670"/>
  </r>
  <r>
    <x v="1"/>
    <x v="2"/>
    <x v="85"/>
    <x v="82"/>
    <s v="JVTE"/>
    <s v="262"/>
    <s v="INVOICE CL JETEX N° SEA 1108006"/>
    <n v="854616"/>
    <m/>
    <n v="23782286"/>
  </r>
  <r>
    <x v="1"/>
    <x v="2"/>
    <x v="85"/>
    <x v="83"/>
    <s v="JVTE"/>
    <s v="263"/>
    <s v="INVOICE CL JETEX N° SEA 1108007"/>
    <n v="531488"/>
    <m/>
    <n v="24313774"/>
  </r>
  <r>
    <x v="1"/>
    <x v="2"/>
    <x v="85"/>
    <x v="84"/>
    <s v="JBS"/>
    <s v="290"/>
    <s v="D'APRES ETAT RAP AU 31/08 TRANSF JE"/>
    <m/>
    <n v="7332674"/>
    <n v="16981100"/>
  </r>
  <r>
    <x v="1"/>
    <x v="2"/>
    <x v="85"/>
    <x v="86"/>
    <s v="JVTE"/>
    <s v="286"/>
    <s v="INVOICE CL JETEX N°SEA1109004"/>
    <n v="200000"/>
    <m/>
    <n v="17181100"/>
  </r>
  <r>
    <x v="1"/>
    <x v="2"/>
    <x v="85"/>
    <x v="87"/>
    <s v="JVTE"/>
    <s v="285"/>
    <s v="INVOICE CL JETEX N°SEA1109003"/>
    <n v="2240337"/>
    <m/>
    <n v="19421437"/>
  </r>
  <r>
    <x v="1"/>
    <x v="2"/>
    <x v="85"/>
    <x v="89"/>
    <s v="JVTE"/>
    <s v="289"/>
    <s v="INVOICE CL JETEX N°SEA1109007"/>
    <n v="1239886"/>
    <m/>
    <n v="20661323"/>
  </r>
  <r>
    <x v="1"/>
    <x v="2"/>
    <x v="85"/>
    <x v="89"/>
    <s v="JVTE"/>
    <s v="290"/>
    <s v="INVOICE CL JETEX N°SEA1109008"/>
    <n v="723816"/>
    <m/>
    <n v="21385139"/>
  </r>
  <r>
    <x v="1"/>
    <x v="2"/>
    <x v="85"/>
    <x v="94"/>
    <s v="JVTE"/>
    <s v="329"/>
    <s v="INVOICE CL JETEX N° SEA 1109014"/>
    <n v="100000"/>
    <m/>
    <n v="21485139"/>
  </r>
  <r>
    <x v="1"/>
    <x v="2"/>
    <x v="85"/>
    <x v="94"/>
    <s v="JVTE"/>
    <s v="330"/>
    <s v="INVOICE CL JETEX N° SEA 1109015"/>
    <n v="1220247"/>
    <m/>
    <n v="22705386"/>
  </r>
  <r>
    <x v="1"/>
    <x v="2"/>
    <x v="85"/>
    <x v="97"/>
    <s v="JVTE"/>
    <s v="335"/>
    <s v="INVOICE CL JETEX N° SEA 1110005"/>
    <n v="699965"/>
    <m/>
    <n v="23405351"/>
  </r>
  <r>
    <x v="1"/>
    <x v="2"/>
    <x v="85"/>
    <x v="100"/>
    <s v="JVTE"/>
    <s v="336"/>
    <s v="INVOICE CL JETEX N° SEA 1110006"/>
    <n v="1503908"/>
    <m/>
    <n v="24909259"/>
  </r>
  <r>
    <x v="1"/>
    <x v="2"/>
    <x v="85"/>
    <x v="325"/>
    <s v="JVTE"/>
    <s v="339"/>
    <s v="INVOICE CL JETEX N° SEA 1110009"/>
    <n v="908115"/>
    <m/>
    <n v="25817374"/>
  </r>
  <r>
    <x v="1"/>
    <x v="2"/>
    <x v="85"/>
    <x v="189"/>
    <s v="JVTE"/>
    <s v="340"/>
    <s v="INVOICE CL JETEX N° SEA 1110010"/>
    <n v="723336"/>
    <m/>
    <n v="26540710"/>
  </r>
  <r>
    <x v="1"/>
    <x v="2"/>
    <x v="85"/>
    <x v="101"/>
    <s v="JVTE"/>
    <s v="341"/>
    <s v="INVOICE CL MIRACLE N° SEA 1110011"/>
    <n v="852560"/>
    <m/>
    <n v="27393270"/>
  </r>
  <r>
    <x v="1"/>
    <x v="2"/>
    <x v="85"/>
    <x v="102"/>
    <s v="JVTE"/>
    <s v="342"/>
    <s v="INVOICE CL JETEX SEA 1110012"/>
    <n v="300000"/>
    <m/>
    <n v="27693270"/>
  </r>
  <r>
    <x v="1"/>
    <x v="2"/>
    <x v="85"/>
    <x v="103"/>
    <s v="JBS"/>
    <s v="355"/>
    <s v="D'APRES ETAT RAP AU 31/10 RGLT JETE"/>
    <m/>
    <n v="2969452"/>
    <n v="24723818"/>
  </r>
  <r>
    <x v="1"/>
    <x v="2"/>
    <x v="85"/>
    <x v="103"/>
    <s v="JBS"/>
    <s v="355"/>
    <s v="D'APRES ETAT RAP AU 31/10 RGLT JETE"/>
    <m/>
    <n v="2692638"/>
    <n v="22031180"/>
  </r>
  <r>
    <x v="1"/>
    <x v="2"/>
    <x v="85"/>
    <x v="104"/>
    <s v="JVTE"/>
    <s v="360"/>
    <s v="INVOICE CL JETEX SEA N°1111001"/>
    <n v="811226"/>
    <m/>
    <n v="22842406"/>
  </r>
  <r>
    <x v="1"/>
    <x v="2"/>
    <x v="85"/>
    <x v="105"/>
    <s v="JVTE"/>
    <s v="361"/>
    <s v="INVOICE CL JETEX SEA N°1111002"/>
    <n v="1840579"/>
    <m/>
    <n v="24682985"/>
  </r>
  <r>
    <x v="1"/>
    <x v="2"/>
    <x v="85"/>
    <x v="106"/>
    <s v="JVTE"/>
    <s v="362"/>
    <s v="INVOICE CL JETEX SEA N°1111003"/>
    <n v="836854"/>
    <m/>
    <n v="25519839"/>
  </r>
  <r>
    <x v="1"/>
    <x v="2"/>
    <x v="85"/>
    <x v="108"/>
    <s v="JVTE"/>
    <s v="364"/>
    <s v="INVOICE CL JETEX SEA N°1111005"/>
    <n v="702531"/>
    <m/>
    <n v="26222370"/>
  </r>
  <r>
    <x v="1"/>
    <x v="2"/>
    <x v="85"/>
    <x v="108"/>
    <s v="JVTE"/>
    <s v="365"/>
    <s v="INVOICE CL JETEX SEA N°1111006"/>
    <n v="300000"/>
    <m/>
    <n v="26522370"/>
  </r>
  <r>
    <x v="1"/>
    <x v="2"/>
    <x v="85"/>
    <x v="111"/>
    <s v="JBS"/>
    <s v="394"/>
    <s v="D'APRES ETAT RAP AU 30/11 RGLT JETE"/>
    <m/>
    <n v="2337109"/>
    <n v="24185261"/>
  </r>
  <r>
    <x v="1"/>
    <x v="2"/>
    <x v="85"/>
    <x v="111"/>
    <s v="JBS"/>
    <s v="394"/>
    <s v="D'APRES ETAT RAP AU 30/11 RGLT JETE"/>
    <m/>
    <n v="1916628"/>
    <n v="22268633"/>
  </r>
  <r>
    <x v="1"/>
    <x v="2"/>
    <x v="85"/>
    <x v="119"/>
    <s v="JVTE"/>
    <s v="407"/>
    <s v="INVOICE CL JETEX N°1112009"/>
    <n v="100000"/>
    <m/>
    <n v="22368633"/>
  </r>
  <r>
    <x v="1"/>
    <x v="2"/>
    <x v="85"/>
    <x v="120"/>
    <s v="JVTE"/>
    <s v="403"/>
    <s v="INVOICE CL JETEX N°1112010"/>
    <n v="3430367"/>
    <m/>
    <n v="25799000"/>
  </r>
  <r>
    <x v="1"/>
    <x v="2"/>
    <x v="85"/>
    <x v="121"/>
    <s v="JVTE"/>
    <s v="404"/>
    <s v="INVOICE CL JETEX N°1112011"/>
    <n v="400000"/>
    <m/>
    <n v="26199000"/>
  </r>
  <r>
    <x v="1"/>
    <x v="2"/>
    <x v="85"/>
    <x v="121"/>
    <s v="JVTE"/>
    <s v="408"/>
    <s v="INVOICE CL JETEX N°1112013"/>
    <n v="1001689"/>
    <m/>
    <n v="27200689"/>
  </r>
  <r>
    <x v="1"/>
    <x v="2"/>
    <x v="85"/>
    <x v="122"/>
    <s v="JVTE"/>
    <s v="406"/>
    <s v="INVOICE CL JETEX N°1112012"/>
    <n v="2543731"/>
    <m/>
    <n v="29744420"/>
  </r>
  <r>
    <x v="1"/>
    <x v="2"/>
    <x v="85"/>
    <x v="122"/>
    <s v="JVTE"/>
    <s v="409"/>
    <s v="INVOICE CL JETEX N°1112014"/>
    <n v="553437"/>
    <m/>
    <n v="30297857"/>
  </r>
  <r>
    <x v="1"/>
    <x v="2"/>
    <x v="85"/>
    <x v="123"/>
    <s v="JVTE"/>
    <s v="410"/>
    <s v="INVOICE CL JETEX N°1112015"/>
    <n v="2606401"/>
    <m/>
    <n v="32904258"/>
  </r>
  <r>
    <x v="1"/>
    <x v="2"/>
    <x v="85"/>
    <x v="123"/>
    <s v="JVTE"/>
    <s v="411"/>
    <s v="INVOICE CL JETEX N°1112016"/>
    <n v="100000"/>
    <m/>
    <n v="33004258"/>
  </r>
  <r>
    <x v="1"/>
    <x v="2"/>
    <x v="85"/>
    <x v="126"/>
    <s v="JVTE"/>
    <s v="413"/>
    <s v="INVOICE CL JETEX SEA1112017"/>
    <n v="2755736"/>
    <m/>
    <n v="35759994"/>
  </r>
  <r>
    <x v="1"/>
    <x v="2"/>
    <x v="85"/>
    <x v="126"/>
    <s v="JBS"/>
    <s v="423"/>
    <s v="D'APRES ETAT RAP AU 31/12 RGLT JETE"/>
    <m/>
    <n v="3433226"/>
    <n v="32326768"/>
  </r>
  <r>
    <x v="1"/>
    <x v="2"/>
    <x v="86"/>
    <x v="253"/>
    <s v="JAN"/>
    <s v="1"/>
    <s v="AN AU 01.01.11"/>
    <m/>
    <n v="251251"/>
    <n v="-251251"/>
  </r>
  <r>
    <x v="1"/>
    <x v="2"/>
    <x v="87"/>
    <x v="253"/>
    <s v="JAN"/>
    <s v="1"/>
    <s v="AN AU 01.01.11"/>
    <n v="11690403"/>
    <m/>
    <n v="11690403"/>
  </r>
  <r>
    <x v="1"/>
    <x v="2"/>
    <x v="87"/>
    <x v="18"/>
    <s v="JBS"/>
    <s v="23"/>
    <s v="REMISE CHQ KQ N°470684"/>
    <m/>
    <n v="6895358"/>
    <n v="4795045"/>
  </r>
  <r>
    <x v="1"/>
    <x v="2"/>
    <x v="87"/>
    <x v="19"/>
    <s v="JVTE"/>
    <s v="27"/>
    <s v="FACT CL KQ N° 1101015"/>
    <n v="1269277"/>
    <m/>
    <n v="6064322"/>
  </r>
  <r>
    <x v="1"/>
    <x v="2"/>
    <x v="87"/>
    <x v="257"/>
    <s v="JVTE"/>
    <s v="31"/>
    <s v="CREDIT NOTE AVKQ022011"/>
    <n v="-2538558"/>
    <m/>
    <n v="3525764"/>
  </r>
  <r>
    <x v="1"/>
    <x v="2"/>
    <x v="87"/>
    <x v="208"/>
    <s v="JVTE"/>
    <s v="28"/>
    <s v="FACT CL KQ N°1101016"/>
    <n v="7063538"/>
    <m/>
    <n v="10589302"/>
  </r>
  <r>
    <x v="1"/>
    <x v="2"/>
    <x v="87"/>
    <x v="24"/>
    <s v="JVTE"/>
    <s v="49"/>
    <s v="INVOICE KQ N° 1102034"/>
    <n v="1128246"/>
    <m/>
    <n v="11717548"/>
  </r>
  <r>
    <x v="1"/>
    <x v="2"/>
    <x v="87"/>
    <x v="24"/>
    <s v="JVTE"/>
    <s v="50"/>
    <s v="INVOICE KQ N° 1102035"/>
    <n v="6727179"/>
    <m/>
    <n v="18444727"/>
  </r>
  <r>
    <x v="1"/>
    <x v="2"/>
    <x v="87"/>
    <x v="26"/>
    <s v="JBS"/>
    <s v="61"/>
    <s v="D'APRES ETAT RAP AU 28/02"/>
    <m/>
    <n v="1269277"/>
    <n v="17175450"/>
  </r>
  <r>
    <x v="1"/>
    <x v="2"/>
    <x v="87"/>
    <x v="34"/>
    <s v="JBS"/>
    <s v="82"/>
    <s v="ENCAIS CHQ N° 493395/KQ"/>
    <m/>
    <n v="13790717"/>
    <n v="3384733"/>
  </r>
  <r>
    <x v="1"/>
    <x v="2"/>
    <x v="87"/>
    <x v="36"/>
    <s v="JVTE"/>
    <s v="76"/>
    <s v="INVOICE KQ N°1103051"/>
    <n v="1269277"/>
    <m/>
    <n v="4654010"/>
  </r>
  <r>
    <x v="1"/>
    <x v="2"/>
    <x v="87"/>
    <x v="36"/>
    <s v="JVTE"/>
    <s v="77"/>
    <s v="INVOICE CL KQ N°1103052"/>
    <n v="7736242"/>
    <m/>
    <n v="12390252"/>
  </r>
  <r>
    <x v="1"/>
    <x v="2"/>
    <x v="87"/>
    <x v="36"/>
    <s v="JVTE"/>
    <s v="83"/>
    <s v="CREDIT NOTE KQ AVKQ1103058"/>
    <n v="-2397523"/>
    <m/>
    <n v="9992729"/>
  </r>
  <r>
    <x v="1"/>
    <x v="2"/>
    <x v="87"/>
    <x v="36"/>
    <s v="JVTE"/>
    <s v="84"/>
    <s v="ANNULAT° CREDIT NOTE KQ AVKQ022011"/>
    <n v="2538558"/>
    <m/>
    <n v="12531287"/>
  </r>
  <r>
    <x v="1"/>
    <x v="2"/>
    <x v="87"/>
    <x v="138"/>
    <s v="JBS"/>
    <s v="114"/>
    <s v="D'APRES ETAT RAP AU 31/03TRANS KQ"/>
    <m/>
    <n v="3525769"/>
    <n v="9005518"/>
  </r>
  <r>
    <x v="1"/>
    <x v="2"/>
    <x v="87"/>
    <x v="143"/>
    <s v="JBS"/>
    <s v="138"/>
    <s v="ENCAIS CHQ CITI N° 493477/KQ"/>
    <m/>
    <n v="7736242"/>
    <n v="1269276"/>
  </r>
  <r>
    <x v="1"/>
    <x v="2"/>
    <x v="87"/>
    <x v="225"/>
    <s v="JVTE"/>
    <s v="121"/>
    <s v="INVOICE CL KENYA AIRWAYS  N°1104077"/>
    <n v="1128246"/>
    <m/>
    <n v="2397522"/>
  </r>
  <r>
    <x v="1"/>
    <x v="2"/>
    <x v="87"/>
    <x v="225"/>
    <s v="JVTE"/>
    <s v="122"/>
    <s v="INVOICE CL KENYA AIRWAYS  N°1104078"/>
    <n v="7736256"/>
    <m/>
    <n v="10133778"/>
  </r>
  <r>
    <x v="1"/>
    <x v="2"/>
    <x v="87"/>
    <x v="226"/>
    <s v="JVTE"/>
    <s v="155"/>
    <s v="INVOICE CL KQ N° 1105095"/>
    <n v="7568063"/>
    <m/>
    <n v="17701841"/>
  </r>
  <r>
    <x v="1"/>
    <x v="2"/>
    <x v="87"/>
    <x v="61"/>
    <s v="JVTE"/>
    <s v="154"/>
    <s v="INVOICE CL KQ  N° 1105094"/>
    <n v="1410308"/>
    <m/>
    <n v="19112149"/>
  </r>
  <r>
    <x v="1"/>
    <x v="2"/>
    <x v="87"/>
    <x v="61"/>
    <s v="JBS"/>
    <s v="191"/>
    <s v="D'APRES ETAT RAP AU 31/05 RGLT KQ"/>
    <m/>
    <n v="7736256"/>
    <n v="11375893"/>
  </r>
  <r>
    <x v="1"/>
    <x v="2"/>
    <x v="87"/>
    <x v="61"/>
    <s v="JBS"/>
    <s v="191"/>
    <s v="D'APRES ETAT RAP AU 31/05 RGLT KQ"/>
    <m/>
    <n v="2397523"/>
    <n v="8978370"/>
  </r>
  <r>
    <x v="1"/>
    <x v="2"/>
    <x v="87"/>
    <x v="156"/>
    <s v="JVTE"/>
    <s v="183"/>
    <s v="INVOICE CL KQ N°CD101166"/>
    <m/>
    <n v="632810"/>
    <n v="8345560"/>
  </r>
  <r>
    <x v="1"/>
    <x v="2"/>
    <x v="87"/>
    <x v="157"/>
    <s v="JBS"/>
    <s v="222"/>
    <s v="CHQ N° 0493602"/>
    <m/>
    <n v="6935253"/>
    <n v="1410307"/>
  </r>
  <r>
    <x v="1"/>
    <x v="2"/>
    <x v="87"/>
    <x v="310"/>
    <s v="JVTE"/>
    <s v="203"/>
    <s v="INVOICE CL KQ N°1106107"/>
    <n v="8072600"/>
    <m/>
    <n v="9482907"/>
  </r>
  <r>
    <x v="1"/>
    <x v="2"/>
    <x v="87"/>
    <x v="310"/>
    <s v="JVTE"/>
    <s v="205"/>
    <s v="INVOICE CL KQ N° 1006091"/>
    <n v="1128246"/>
    <m/>
    <n v="10611153"/>
  </r>
  <r>
    <x v="1"/>
    <x v="2"/>
    <x v="87"/>
    <x v="69"/>
    <s v="JBS"/>
    <s v="223"/>
    <s v="D'APRES ETAT RAP AU 30/06 RGLT KQ"/>
    <m/>
    <n v="1410308"/>
    <n v="9200845"/>
  </r>
  <r>
    <x v="1"/>
    <x v="2"/>
    <x v="87"/>
    <x v="76"/>
    <s v="JVTE"/>
    <s v="219"/>
    <s v="INVOICE CL KQ N° 1107122"/>
    <n v="1269277"/>
    <m/>
    <n v="10470122"/>
  </r>
  <r>
    <x v="1"/>
    <x v="2"/>
    <x v="87"/>
    <x v="77"/>
    <s v="JVTE"/>
    <s v="236"/>
    <s v="INVOICE CL KQ N° 1107123"/>
    <n v="7568063"/>
    <m/>
    <n v="18038185"/>
  </r>
  <r>
    <x v="1"/>
    <x v="2"/>
    <x v="87"/>
    <x v="78"/>
    <s v="JBS"/>
    <s v="259"/>
    <s v="D'APRES ETAT RAP AU 31/07 RGLT KQ"/>
    <m/>
    <n v="8072600"/>
    <n v="9965585"/>
  </r>
  <r>
    <x v="1"/>
    <x v="2"/>
    <x v="87"/>
    <x v="292"/>
    <s v="JVTE"/>
    <s v="250"/>
    <s v="INVOICE CL KQ N°1108143"/>
    <n v="564123"/>
    <m/>
    <n v="10529708"/>
  </r>
  <r>
    <x v="1"/>
    <x v="2"/>
    <x v="87"/>
    <x v="292"/>
    <s v="JVTE"/>
    <s v="251"/>
    <s v="INVOICE CL KQ N°1108144"/>
    <n v="8240780"/>
    <m/>
    <n v="18770488"/>
  </r>
  <r>
    <x v="1"/>
    <x v="2"/>
    <x v="87"/>
    <x v="321"/>
    <s v="JVTE"/>
    <s v="279"/>
    <s v="INVOICE CL KQ N° 1109163"/>
    <n v="7231705"/>
    <m/>
    <n v="26002193"/>
  </r>
  <r>
    <x v="1"/>
    <x v="2"/>
    <x v="87"/>
    <x v="93"/>
    <s v="JBS"/>
    <s v="326"/>
    <s v="D'APRES ETAT DE RAP AU 30/09 RGLTKQ"/>
    <m/>
    <n v="7568063"/>
    <n v="18434130"/>
  </r>
  <r>
    <x v="1"/>
    <x v="2"/>
    <x v="87"/>
    <x v="93"/>
    <s v="JBS"/>
    <s v="326"/>
    <s v="D'APRES ETAT DE RAP AU 30/09 RGLTKQ"/>
    <m/>
    <n v="2397523"/>
    <n v="16036607"/>
  </r>
  <r>
    <x v="1"/>
    <x v="2"/>
    <x v="87"/>
    <x v="95"/>
    <s v="JVTE"/>
    <s v="302"/>
    <s v="CREDIT NOTE CL KQ N° 1110168"/>
    <m/>
    <n v="839530"/>
    <n v="15197077"/>
  </r>
  <r>
    <x v="1"/>
    <x v="2"/>
    <x v="87"/>
    <x v="299"/>
    <s v="JVTE"/>
    <s v="315"/>
    <s v="INVOICE CL KQ N°1110179"/>
    <n v="6895346"/>
    <m/>
    <n v="22092423"/>
  </r>
  <r>
    <x v="1"/>
    <x v="2"/>
    <x v="87"/>
    <x v="103"/>
    <s v="JBS"/>
    <s v="355"/>
    <s v="D'APRES ETAT RAP AU 31/10 RGLT KQ"/>
    <m/>
    <n v="6392175"/>
    <n v="15700248"/>
  </r>
  <r>
    <x v="1"/>
    <x v="2"/>
    <x v="87"/>
    <x v="103"/>
    <s v="JBS"/>
    <s v="355"/>
    <s v="D'APRES ETAT RAP AU 31/10 RGLT KQ"/>
    <m/>
    <n v="8240780"/>
    <n v="7459468"/>
  </r>
  <r>
    <x v="1"/>
    <x v="2"/>
    <x v="87"/>
    <x v="305"/>
    <s v="JVTE"/>
    <s v="355"/>
    <s v="INVOICE KQ N° 1111205"/>
    <n v="7904421"/>
    <m/>
    <n v="15363889"/>
  </r>
  <r>
    <x v="1"/>
    <x v="2"/>
    <x v="87"/>
    <x v="111"/>
    <s v="JBS"/>
    <s v="394"/>
    <s v="D'APRES ETAT RAP AU 30/11 RGLT KQ."/>
    <m/>
    <n v="6895346"/>
    <n v="8468543"/>
  </r>
  <r>
    <x v="1"/>
    <x v="2"/>
    <x v="87"/>
    <x v="121"/>
    <s v="JVTE"/>
    <s v="389"/>
    <s v="CREDIT NOTE CL KQ N°1112228"/>
    <m/>
    <n v="811700"/>
    <n v="7656843"/>
  </r>
  <r>
    <x v="1"/>
    <x v="2"/>
    <x v="87"/>
    <x v="322"/>
    <s v="JVTE"/>
    <s v="383"/>
    <s v="INVOICE CL KQ N°1112222"/>
    <n v="7904421"/>
    <m/>
    <n v="15561264"/>
  </r>
  <r>
    <x v="1"/>
    <x v="2"/>
    <x v="88"/>
    <x v="253"/>
    <s v="JAN"/>
    <s v="1"/>
    <s v="AN AU 01.01.11"/>
    <n v="7254883"/>
    <m/>
    <n v="7254883"/>
  </r>
  <r>
    <x v="1"/>
    <x v="2"/>
    <x v="88"/>
    <x v="19"/>
    <s v="JVTE"/>
    <s v="23"/>
    <s v="FACT CL LH N° 1101011"/>
    <n v="6736678"/>
    <m/>
    <n v="13991561"/>
  </r>
  <r>
    <x v="1"/>
    <x v="2"/>
    <x v="88"/>
    <x v="208"/>
    <s v="JODSSG"/>
    <s v="65"/>
    <s v="REGLT FACT DEC 2010"/>
    <m/>
    <n v="7254884"/>
    <n v="6736677"/>
  </r>
  <r>
    <x v="1"/>
    <x v="2"/>
    <x v="88"/>
    <x v="222"/>
    <s v="JODSSG"/>
    <s v="69"/>
    <s v="RGLT FACT JANV"/>
    <m/>
    <n v="6736678"/>
    <n v="-1"/>
  </r>
  <r>
    <x v="1"/>
    <x v="2"/>
    <x v="88"/>
    <x v="24"/>
    <s v="JVTE"/>
    <s v="45"/>
    <s v="INVOICE LH N° 1102030"/>
    <n v="7202408"/>
    <m/>
    <n v="7202407"/>
  </r>
  <r>
    <x v="1"/>
    <x v="2"/>
    <x v="88"/>
    <x v="239"/>
    <s v="JODSSG"/>
    <s v="71"/>
    <s v="RGLT FACT FEV"/>
    <m/>
    <n v="7202408"/>
    <n v="-1"/>
  </r>
  <r>
    <x v="1"/>
    <x v="2"/>
    <x v="88"/>
    <x v="36"/>
    <s v="JVTE"/>
    <s v="72"/>
    <s v="INVOICE LH N°1103047"/>
    <n v="8566798"/>
    <m/>
    <n v="8566797"/>
  </r>
  <r>
    <x v="1"/>
    <x v="2"/>
    <x v="88"/>
    <x v="143"/>
    <s v="JODSSG"/>
    <s v="74"/>
    <s v="RGLT FACT MARS"/>
    <m/>
    <n v="8566798"/>
    <n v="-1"/>
  </r>
  <r>
    <x v="1"/>
    <x v="2"/>
    <x v="88"/>
    <x v="225"/>
    <s v="JVTE"/>
    <s v="117"/>
    <s v="INVOICE CL LUFTHANSA N°1104073"/>
    <n v="8186343"/>
    <m/>
    <n v="8186342"/>
  </r>
  <r>
    <x v="1"/>
    <x v="2"/>
    <x v="88"/>
    <x v="273"/>
    <s v="JODSSG"/>
    <s v="79"/>
    <s v="RGLT FACT AVRIL"/>
    <m/>
    <n v="8186343"/>
    <n v="-1"/>
  </r>
  <r>
    <x v="1"/>
    <x v="2"/>
    <x v="88"/>
    <x v="61"/>
    <s v="JVTE"/>
    <s v="150"/>
    <s v="INVOICE CL LH N° 1105090"/>
    <n v="8868539"/>
    <m/>
    <n v="8868538"/>
  </r>
  <r>
    <x v="1"/>
    <x v="2"/>
    <x v="88"/>
    <x v="310"/>
    <s v="JVTE"/>
    <s v="191"/>
    <s v="INVOICE CLLH N°1106084"/>
    <n v="8868539"/>
    <m/>
    <n v="17737077"/>
  </r>
  <r>
    <x v="1"/>
    <x v="2"/>
    <x v="88"/>
    <x v="310"/>
    <s v="JVTE"/>
    <s v="202"/>
    <s v="INVOICE CL LH N°1106106"/>
    <n v="1683181"/>
    <m/>
    <n v="19420258"/>
  </r>
  <r>
    <x v="1"/>
    <x v="2"/>
    <x v="88"/>
    <x v="280"/>
    <s v="JODSSG"/>
    <s v="83"/>
    <s v="RGLT FACT MAI"/>
    <m/>
    <n v="8868539"/>
    <n v="10551719"/>
  </r>
  <r>
    <x v="1"/>
    <x v="2"/>
    <x v="88"/>
    <x v="76"/>
    <s v="JVTE"/>
    <s v="215"/>
    <s v="INVOICE CL LH N° 1107118"/>
    <n v="9798030"/>
    <m/>
    <n v="20349749"/>
  </r>
  <r>
    <x v="1"/>
    <x v="2"/>
    <x v="88"/>
    <x v="231"/>
    <s v="JODSSG"/>
    <s v="85"/>
    <s v="RGLT FACT JUIN"/>
    <m/>
    <n v="1683181"/>
    <n v="18666568"/>
  </r>
  <r>
    <x v="1"/>
    <x v="2"/>
    <x v="88"/>
    <x v="231"/>
    <s v="JODSSG"/>
    <s v="85"/>
    <s v="RGLT FACT JUIN"/>
    <m/>
    <n v="8868539"/>
    <n v="9798029"/>
  </r>
  <r>
    <x v="1"/>
    <x v="2"/>
    <x v="88"/>
    <x v="292"/>
    <s v="JVTE"/>
    <s v="246"/>
    <s v="INVOICE CL LH N°1108139"/>
    <n v="9798030"/>
    <m/>
    <n v="19596059"/>
  </r>
  <r>
    <x v="1"/>
    <x v="2"/>
    <x v="88"/>
    <x v="91"/>
    <s v="JODSSG"/>
    <s v="89"/>
    <s v="RGLT FACT JUILLET"/>
    <m/>
    <n v="9798030"/>
    <n v="9798029"/>
  </r>
  <r>
    <x v="1"/>
    <x v="2"/>
    <x v="88"/>
    <x v="321"/>
    <s v="JVTE"/>
    <s v="275"/>
    <s v="INVOICE CL LH N° 1108158"/>
    <n v="9798030"/>
    <m/>
    <n v="19596059"/>
  </r>
  <r>
    <x v="1"/>
    <x v="2"/>
    <x v="88"/>
    <x v="184"/>
    <s v="JODSSG"/>
    <s v="91"/>
    <s v="RGLT FACT AOUT"/>
    <m/>
    <n v="9798030"/>
    <n v="9798029"/>
  </r>
  <r>
    <x v="1"/>
    <x v="2"/>
    <x v="88"/>
    <x v="299"/>
    <s v="JVTE"/>
    <s v="311"/>
    <s v="INVOICE CL LH N° 1110176"/>
    <n v="9798030"/>
    <m/>
    <n v="19596059"/>
  </r>
  <r>
    <x v="1"/>
    <x v="2"/>
    <x v="88"/>
    <x v="300"/>
    <s v="JODSSG"/>
    <s v="95"/>
    <s v="RGLT FACT SEPT"/>
    <m/>
    <n v="9798030"/>
    <n v="9798029"/>
  </r>
  <r>
    <x v="1"/>
    <x v="2"/>
    <x v="88"/>
    <x v="305"/>
    <s v="JVTE"/>
    <s v="351"/>
    <s v="INVOICE CL LH N°1111200"/>
    <n v="9044335"/>
    <m/>
    <n v="18842364"/>
  </r>
  <r>
    <x v="1"/>
    <x v="2"/>
    <x v="88"/>
    <x v="117"/>
    <s v="JODSSG"/>
    <s v="99"/>
    <s v="RGLT FACT OCT"/>
    <m/>
    <n v="9798030"/>
    <n v="9044334"/>
  </r>
  <r>
    <x v="1"/>
    <x v="2"/>
    <x v="88"/>
    <x v="322"/>
    <s v="JVTE"/>
    <s v="379"/>
    <s v="INVOICE CL LH N°1112217"/>
    <n v="9798030"/>
    <m/>
    <n v="18842364"/>
  </r>
  <r>
    <x v="1"/>
    <x v="2"/>
    <x v="88"/>
    <x v="125"/>
    <s v="JODSSG"/>
    <s v="102"/>
    <s v="RGLT FACT NOV"/>
    <m/>
    <n v="9044335"/>
    <n v="9798029"/>
  </r>
  <r>
    <x v="1"/>
    <x v="2"/>
    <x v="89"/>
    <x v="253"/>
    <s v="JAN"/>
    <s v="1"/>
    <s v="AN AU 01.01.11"/>
    <n v="30063044"/>
    <m/>
    <n v="30063044"/>
  </r>
  <r>
    <x v="1"/>
    <x v="2"/>
    <x v="90"/>
    <x v="253"/>
    <s v="JAN"/>
    <s v="1"/>
    <s v="AN AU 01.01.11"/>
    <n v="52111952"/>
    <m/>
    <n v="52111952"/>
  </r>
  <r>
    <x v="1"/>
    <x v="2"/>
    <x v="90"/>
    <x v="215"/>
    <s v="JBS"/>
    <s v="6"/>
    <s v="VIRT LX FACT 1011170/152/155/156"/>
    <m/>
    <n v="16478861"/>
    <n v="35633091"/>
  </r>
  <r>
    <x v="1"/>
    <x v="2"/>
    <x v="90"/>
    <x v="15"/>
    <s v="JVTE"/>
    <s v="9"/>
    <s v="FRAIS TRAIT VOL LX INVOICE 1101001"/>
    <n v="100000"/>
    <m/>
    <n v="35733091"/>
  </r>
  <r>
    <x v="1"/>
    <x v="2"/>
    <x v="90"/>
    <x v="255"/>
    <s v="JBS"/>
    <s v="19"/>
    <s v="VRT LX INV 1012171/1012173"/>
    <m/>
    <n v="12193268"/>
    <n v="23539823"/>
  </r>
  <r>
    <x v="1"/>
    <x v="2"/>
    <x v="90"/>
    <x v="131"/>
    <s v="JVTE"/>
    <s v="10"/>
    <s v="NOTE DE FRAIS INVOICE N°1101002"/>
    <n v="354217"/>
    <m/>
    <n v="23894040"/>
  </r>
  <r>
    <x v="1"/>
    <x v="2"/>
    <x v="90"/>
    <x v="256"/>
    <s v="JVTE"/>
    <s v="18"/>
    <s v="FACT CL LX N° 1101006"/>
    <n v="16589961"/>
    <m/>
    <n v="40484001"/>
  </r>
  <r>
    <x v="1"/>
    <x v="2"/>
    <x v="90"/>
    <x v="257"/>
    <s v="JVTE"/>
    <s v="30"/>
    <s v="NOTE DE FRAIS LX N° 1101019"/>
    <n v="390300"/>
    <m/>
    <n v="40874301"/>
  </r>
  <r>
    <x v="1"/>
    <x v="2"/>
    <x v="90"/>
    <x v="208"/>
    <s v="JVTE"/>
    <s v="17"/>
    <s v="FACT CL LX N° 1101005"/>
    <n v="2313326"/>
    <m/>
    <n v="43187627"/>
  </r>
  <r>
    <x v="1"/>
    <x v="2"/>
    <x v="90"/>
    <x v="219"/>
    <s v="JBS"/>
    <s v="42"/>
    <s v="RGLT LX"/>
    <m/>
    <n v="10258267"/>
    <n v="32929360"/>
  </r>
  <r>
    <x v="1"/>
    <x v="2"/>
    <x v="90"/>
    <x v="24"/>
    <s v="JVTE"/>
    <s v="38"/>
    <s v="INVOICE LX N° 1102023"/>
    <n v="11955266"/>
    <m/>
    <n v="44884626"/>
  </r>
  <r>
    <x v="1"/>
    <x v="2"/>
    <x v="90"/>
    <x v="24"/>
    <s v="JVTE"/>
    <s v="39"/>
    <s v="INVOICE LX N° 1102024"/>
    <n v="2179188"/>
    <m/>
    <n v="47063814"/>
  </r>
  <r>
    <x v="1"/>
    <x v="2"/>
    <x v="90"/>
    <x v="26"/>
    <s v="JBS"/>
    <s v="61"/>
    <s v="D'APRES ETAT RAP AU 28/02"/>
    <m/>
    <n v="38879042"/>
    <n v="8184772"/>
  </r>
  <r>
    <x v="1"/>
    <x v="2"/>
    <x v="90"/>
    <x v="28"/>
    <s v="JBS"/>
    <s v="68"/>
    <s v="REGLT FACT 1102023,2024,2026,101219"/>
    <m/>
    <n v="15342547"/>
    <n v="-7157775"/>
  </r>
  <r>
    <x v="1"/>
    <x v="2"/>
    <x v="90"/>
    <x v="36"/>
    <s v="JVTE"/>
    <s v="65"/>
    <s v="INVOICE LX N°1103040"/>
    <n v="13458214"/>
    <m/>
    <n v="6300439"/>
  </r>
  <r>
    <x v="1"/>
    <x v="2"/>
    <x v="90"/>
    <x v="36"/>
    <s v="JVTE"/>
    <s v="66"/>
    <s v="INVOICE LX N°1103041"/>
    <n v="2453143"/>
    <m/>
    <n v="8753582"/>
  </r>
  <r>
    <x v="1"/>
    <x v="2"/>
    <x v="90"/>
    <x v="36"/>
    <s v="JVTE"/>
    <s v="80"/>
    <s v="NOTE DE FRAIS LX  N° 1103055"/>
    <n v="161000"/>
    <m/>
    <n v="8914582"/>
  </r>
  <r>
    <x v="1"/>
    <x v="2"/>
    <x v="90"/>
    <x v="45"/>
    <s v="JVTE"/>
    <s v="105"/>
    <s v="NOTE DE FRAIS LX INVOICE N°1104061"/>
    <n v="260000"/>
    <m/>
    <n v="9174582"/>
  </r>
  <r>
    <x v="1"/>
    <x v="2"/>
    <x v="90"/>
    <x v="45"/>
    <s v="JVTE"/>
    <s v="106"/>
    <s v="NOTE DE FRAIS LX INVOICE N°1104062"/>
    <n v="262800"/>
    <m/>
    <n v="9437382"/>
  </r>
  <r>
    <x v="1"/>
    <x v="2"/>
    <x v="90"/>
    <x v="45"/>
    <s v="JVTE"/>
    <s v="107"/>
    <s v="NOTE DE FRAIS LX INVOICE N°1104063"/>
    <n v="764000"/>
    <m/>
    <n v="10201382"/>
  </r>
  <r>
    <x v="1"/>
    <x v="2"/>
    <x v="90"/>
    <x v="45"/>
    <s v="JVTE"/>
    <s v="110"/>
    <s v="INVOICE CL LX N°1104066"/>
    <n v="16822758"/>
    <m/>
    <n v="27024140"/>
  </r>
  <r>
    <x v="1"/>
    <x v="2"/>
    <x v="90"/>
    <x v="45"/>
    <s v="JVTE"/>
    <s v="111"/>
    <s v="INVOICE CL LX N°1104067"/>
    <n v="3154024"/>
    <m/>
    <n v="30178164"/>
  </r>
  <r>
    <x v="1"/>
    <x v="2"/>
    <x v="90"/>
    <x v="45"/>
    <s v="JVTE"/>
    <s v="112"/>
    <s v="INVOICE CL LX N°1104068"/>
    <n v="16336033"/>
    <m/>
    <n v="46514197"/>
  </r>
  <r>
    <x v="1"/>
    <x v="2"/>
    <x v="90"/>
    <x v="146"/>
    <s v="JBS"/>
    <s v="179"/>
    <s v="VRT LX"/>
    <m/>
    <n v="41738690"/>
    <n v="4775507"/>
  </r>
  <r>
    <x v="1"/>
    <x v="2"/>
    <x v="90"/>
    <x v="61"/>
    <s v="JVTE"/>
    <s v="145"/>
    <s v="INVOICE CL LX N° 1105085"/>
    <n v="16336033"/>
    <m/>
    <n v="21111540"/>
  </r>
  <r>
    <x v="1"/>
    <x v="2"/>
    <x v="90"/>
    <x v="61"/>
    <s v="JBS"/>
    <s v="191"/>
    <s v="D'APRES ETAT RAP AU 31/05 RGLT LX"/>
    <m/>
    <n v="38196065"/>
    <n v="-17084525"/>
  </r>
  <r>
    <x v="1"/>
    <x v="2"/>
    <x v="90"/>
    <x v="74"/>
    <s v="JVTE"/>
    <s v="206"/>
    <s v="NOTE DE FRAIS LX N° 1107109"/>
    <n v="240000"/>
    <m/>
    <n v="-16844525"/>
  </r>
  <r>
    <x v="1"/>
    <x v="2"/>
    <x v="90"/>
    <x v="76"/>
    <s v="JVTE"/>
    <s v="207"/>
    <s v="INVOICE CL LX N° 1107110"/>
    <n v="4471875"/>
    <m/>
    <n v="-12372650"/>
  </r>
  <r>
    <x v="1"/>
    <x v="2"/>
    <x v="90"/>
    <x v="76"/>
    <s v="JVTE"/>
    <s v="211"/>
    <s v="INVOICE CL LX N° 1107114"/>
    <n v="954000"/>
    <m/>
    <n v="-11418650"/>
  </r>
  <r>
    <x v="1"/>
    <x v="2"/>
    <x v="90"/>
    <x v="76"/>
    <s v="JVTE"/>
    <s v="224"/>
    <s v="NOTE DE FRAIS LX INVOICE N° 1107127"/>
    <n v="396000"/>
    <m/>
    <n v="-11022650"/>
  </r>
  <r>
    <x v="1"/>
    <x v="2"/>
    <x v="90"/>
    <x v="292"/>
    <s v="JVTE"/>
    <s v="238"/>
    <s v="INVOICE CL LX N°1108130"/>
    <n v="4471875"/>
    <m/>
    <n v="-6550775"/>
  </r>
  <r>
    <x v="1"/>
    <x v="2"/>
    <x v="90"/>
    <x v="292"/>
    <s v="JVTE"/>
    <s v="242"/>
    <s v="INVOICE CL LX N°1108134"/>
    <n v="954000"/>
    <m/>
    <n v="-5596775"/>
  </r>
  <r>
    <x v="1"/>
    <x v="2"/>
    <x v="90"/>
    <x v="84"/>
    <s v="JVTE"/>
    <s v="266"/>
    <s v="NOTE DE FRAIS CL LX N°1108149"/>
    <n v="140000"/>
    <m/>
    <n v="-5456775"/>
  </r>
  <r>
    <x v="1"/>
    <x v="2"/>
    <x v="90"/>
    <x v="321"/>
    <s v="JVTE"/>
    <s v="267"/>
    <s v="INVOICE CL LX N° 1108150"/>
    <n v="4471875"/>
    <m/>
    <n v="-984900"/>
  </r>
  <r>
    <x v="1"/>
    <x v="2"/>
    <x v="90"/>
    <x v="321"/>
    <s v="JVTE"/>
    <s v="271"/>
    <s v="INVOICE CL LX N° 1108154"/>
    <n v="954000"/>
    <m/>
    <n v="-30900"/>
  </r>
  <r>
    <x v="1"/>
    <x v="2"/>
    <x v="90"/>
    <x v="93"/>
    <s v="JVTE"/>
    <s v="300"/>
    <s v="NOTE DE FRAIS CL LX N°1108148"/>
    <n v="250000"/>
    <m/>
    <n v="219100"/>
  </r>
  <r>
    <x v="1"/>
    <x v="2"/>
    <x v="90"/>
    <x v="93"/>
    <s v="JVTE"/>
    <s v="301"/>
    <s v="NOTE DE FRAIS LX "/>
    <n v="786000"/>
    <m/>
    <n v="1005100"/>
  </r>
  <r>
    <x v="1"/>
    <x v="2"/>
    <x v="90"/>
    <x v="101"/>
    <s v="JVTE"/>
    <s v="319"/>
    <s v="NOTE DE FRAIS CL LX N° 1110185"/>
    <n v="20000"/>
    <m/>
    <n v="1025100"/>
  </r>
  <r>
    <x v="1"/>
    <x v="2"/>
    <x v="90"/>
    <x v="101"/>
    <s v="JVTE"/>
    <s v="320"/>
    <s v="NOTE DE FRAIS CL LX N° 1110186"/>
    <n v="90000"/>
    <m/>
    <n v="1115100"/>
  </r>
  <r>
    <x v="1"/>
    <x v="2"/>
    <x v="90"/>
    <x v="101"/>
    <s v="JVTE"/>
    <s v="326"/>
    <s v="NOTE E FRAIS CL LX N° 1110191"/>
    <n v="114400"/>
    <m/>
    <n v="1229500"/>
  </r>
  <r>
    <x v="1"/>
    <x v="2"/>
    <x v="90"/>
    <x v="192"/>
    <s v="JVTE"/>
    <s v="322"/>
    <s v="NOTE DE FRAIS CL LX N° 1110188"/>
    <n v="100000"/>
    <m/>
    <n v="1329500"/>
  </r>
  <r>
    <x v="1"/>
    <x v="2"/>
    <x v="90"/>
    <x v="192"/>
    <s v="JVTE"/>
    <s v="325"/>
    <s v="NOTE E FRAIS CL LX N° 1110190"/>
    <n v="20000"/>
    <m/>
    <n v="1349500"/>
  </r>
  <r>
    <x v="1"/>
    <x v="2"/>
    <x v="90"/>
    <x v="299"/>
    <s v="JVTE"/>
    <s v="303"/>
    <s v="INVOICE CL LX N° 1110168"/>
    <n v="4471875"/>
    <m/>
    <n v="5821375"/>
  </r>
  <r>
    <x v="1"/>
    <x v="2"/>
    <x v="90"/>
    <x v="299"/>
    <s v="JVTE"/>
    <s v="304"/>
    <s v="INVOICE CL LX N° 1110169"/>
    <n v="19415114"/>
    <m/>
    <n v="25236489"/>
  </r>
  <r>
    <x v="1"/>
    <x v="2"/>
    <x v="90"/>
    <x v="299"/>
    <s v="JVTE"/>
    <s v="305"/>
    <s v="INVOICE CL LX N° 1110170"/>
    <n v="3538966"/>
    <m/>
    <n v="28775455"/>
  </r>
  <r>
    <x v="1"/>
    <x v="2"/>
    <x v="90"/>
    <x v="299"/>
    <s v="JVTE"/>
    <s v="306"/>
    <s v="INVOICE CL LX N° 1110171"/>
    <n v="17307365"/>
    <m/>
    <n v="46082820"/>
  </r>
  <r>
    <x v="1"/>
    <x v="2"/>
    <x v="90"/>
    <x v="299"/>
    <s v="JVTE"/>
    <s v="307"/>
    <s v="INVOICE CL LX N° 1110172"/>
    <n v="954000"/>
    <m/>
    <n v="47036820"/>
  </r>
  <r>
    <x v="1"/>
    <x v="2"/>
    <x v="90"/>
    <x v="305"/>
    <s v="JVTE"/>
    <s v="343"/>
    <s v="INVOICE CL LX N°1111192"/>
    <n v="4471875"/>
    <m/>
    <n v="51508695"/>
  </r>
  <r>
    <x v="1"/>
    <x v="2"/>
    <x v="90"/>
    <x v="305"/>
    <s v="JVTE"/>
    <s v="344"/>
    <s v="INVOICE CL LX N°1111193"/>
    <n v="13028697"/>
    <m/>
    <n v="64537392"/>
  </r>
  <r>
    <x v="1"/>
    <x v="2"/>
    <x v="90"/>
    <x v="305"/>
    <s v="JVTE"/>
    <s v="345"/>
    <s v="INVOICE CL LX N°1111194"/>
    <n v="2374851"/>
    <m/>
    <n v="66912243"/>
  </r>
  <r>
    <x v="1"/>
    <x v="2"/>
    <x v="90"/>
    <x v="305"/>
    <s v="JVTE"/>
    <s v="346"/>
    <s v="INVOICE CL LX N°1111195"/>
    <n v="17031183"/>
    <m/>
    <n v="83943426"/>
  </r>
  <r>
    <x v="1"/>
    <x v="2"/>
    <x v="90"/>
    <x v="305"/>
    <s v="JVTE"/>
    <s v="347"/>
    <s v="INVOICE CL LX N°1111196"/>
    <n v="954000"/>
    <m/>
    <n v="84897426"/>
  </r>
  <r>
    <x v="1"/>
    <x v="2"/>
    <x v="90"/>
    <x v="111"/>
    <s v="JBS"/>
    <s v="394"/>
    <s v="D'APRES ETAT RAP AU 30/11 RGLT LX."/>
    <m/>
    <n v="45707320"/>
    <n v="39190106"/>
  </r>
  <r>
    <x v="1"/>
    <x v="2"/>
    <x v="90"/>
    <x v="111"/>
    <s v="JBS"/>
    <s v="394"/>
    <s v="D'APRES ETAT RAP AU 30/11 RGLT LX."/>
    <m/>
    <n v="1210000"/>
    <n v="37980106"/>
  </r>
  <r>
    <x v="1"/>
    <x v="2"/>
    <x v="90"/>
    <x v="322"/>
    <s v="JVTE"/>
    <s v="371"/>
    <s v="INVOICE CL LX N°1112209"/>
    <n v="4471875"/>
    <m/>
    <n v="42451981"/>
  </r>
  <r>
    <x v="1"/>
    <x v="2"/>
    <x v="90"/>
    <x v="322"/>
    <s v="JVTE"/>
    <s v="372"/>
    <s v="INVOICE CL LX N°1112210"/>
    <n v="16121070"/>
    <m/>
    <n v="58573051"/>
  </r>
  <r>
    <x v="1"/>
    <x v="2"/>
    <x v="90"/>
    <x v="322"/>
    <s v="JVTE"/>
    <s v="373"/>
    <s v="INVOICE CL LX N°1112211"/>
    <n v="2938524"/>
    <m/>
    <n v="61511575"/>
  </r>
  <r>
    <x v="1"/>
    <x v="2"/>
    <x v="90"/>
    <x v="322"/>
    <s v="JVTE"/>
    <s v="374"/>
    <s v="INVOICE CL LX N°1112212"/>
    <n v="17122259"/>
    <m/>
    <n v="78633834"/>
  </r>
  <r>
    <x v="1"/>
    <x v="2"/>
    <x v="90"/>
    <x v="322"/>
    <s v="JVTE"/>
    <s v="375"/>
    <s v="INVOICE CL LX N°1112213"/>
    <n v="954000"/>
    <m/>
    <n v="79587834"/>
  </r>
  <r>
    <x v="1"/>
    <x v="2"/>
    <x v="90"/>
    <x v="322"/>
    <s v="JVTE"/>
    <s v="387"/>
    <s v="NOTE DE FRAIS  CL LX N°1112226"/>
    <n v="80000"/>
    <m/>
    <n v="79667834"/>
  </r>
  <r>
    <x v="1"/>
    <x v="2"/>
    <x v="90"/>
    <x v="322"/>
    <s v="JVTE"/>
    <s v="388"/>
    <s v="NOTE DE FRAIS  CL LX N°1112227"/>
    <n v="150000"/>
    <m/>
    <n v="79817834"/>
  </r>
  <r>
    <x v="1"/>
    <x v="2"/>
    <x v="90"/>
    <x v="124"/>
    <s v="JVTE"/>
    <s v="390"/>
    <s v="NOTE DE FRAIS CL LX N°1112228"/>
    <n v="300000"/>
    <m/>
    <n v="80117834"/>
  </r>
  <r>
    <x v="1"/>
    <x v="2"/>
    <x v="90"/>
    <x v="124"/>
    <s v="JVTE"/>
    <s v="391"/>
    <s v="NOTE DE FRAIS CL LX N°1112229"/>
    <n v="199550"/>
    <m/>
    <n v="80317384"/>
  </r>
  <r>
    <x v="1"/>
    <x v="2"/>
    <x v="90"/>
    <x v="124"/>
    <s v="JVTE"/>
    <s v="392"/>
    <s v="NOTE DE FRAIS CL LX N°1112230"/>
    <n v="180000"/>
    <m/>
    <n v="80497384"/>
  </r>
  <r>
    <x v="1"/>
    <x v="2"/>
    <x v="90"/>
    <x v="124"/>
    <s v="JVTE"/>
    <s v="393"/>
    <s v=" NOTE DE FRAIS CL LX N°1112231"/>
    <n v="640000"/>
    <m/>
    <n v="81137384"/>
  </r>
  <r>
    <x v="1"/>
    <x v="2"/>
    <x v="90"/>
    <x v="124"/>
    <s v="JVTE"/>
    <s v="394"/>
    <s v=" NOTE DE FRAIS CL LX N°1112232"/>
    <n v="20000"/>
    <m/>
    <n v="81157384"/>
  </r>
  <r>
    <x v="1"/>
    <x v="2"/>
    <x v="90"/>
    <x v="126"/>
    <s v="JVTE"/>
    <s v="414"/>
    <s v="NOTE DE FRAIS CL LX N°1112233"/>
    <n v="145300"/>
    <m/>
    <n v="81302684"/>
  </r>
  <r>
    <x v="1"/>
    <x v="2"/>
    <x v="90"/>
    <x v="126"/>
    <s v="JVTE"/>
    <s v="415"/>
    <s v="NOTE DE FRAIS CL LX N°1112234"/>
    <n v="200000"/>
    <m/>
    <n v="81502684"/>
  </r>
  <r>
    <x v="1"/>
    <x v="2"/>
    <x v="90"/>
    <x v="126"/>
    <s v="JVTE"/>
    <s v="416"/>
    <s v="NOTE DE FRAIS CL LX N°1112235"/>
    <n v="20000"/>
    <m/>
    <n v="81522684"/>
  </r>
  <r>
    <x v="1"/>
    <x v="2"/>
    <x v="90"/>
    <x v="126"/>
    <s v="JVTE"/>
    <s v="417"/>
    <s v="NOTE DE FRAIS CL LX N°1112236"/>
    <n v="20000"/>
    <m/>
    <n v="81542684"/>
  </r>
  <r>
    <x v="1"/>
    <x v="2"/>
    <x v="90"/>
    <x v="126"/>
    <s v="JBS"/>
    <s v="423"/>
    <s v="D'APRES ETAT RAP AU 31/12 RGLT LX"/>
    <m/>
    <n v="24831909"/>
    <n v="56710775"/>
  </r>
  <r>
    <x v="1"/>
    <x v="2"/>
    <x v="90"/>
    <x v="126"/>
    <s v="JBS"/>
    <s v="423"/>
    <s v="D'APRES ETAT RAP AU 31/12 RGLT LX"/>
    <m/>
    <n v="13028697"/>
    <n v="43682078"/>
  </r>
  <r>
    <x v="1"/>
    <x v="2"/>
    <x v="90"/>
    <x v="126"/>
    <s v="JBS"/>
    <s v="423"/>
    <s v="D'APRES ETAT RAP AU 31/12 RGLT LX"/>
    <m/>
    <n v="24565469"/>
    <n v="19116609"/>
  </r>
  <r>
    <x v="1"/>
    <x v="2"/>
    <x v="91"/>
    <x v="77"/>
    <s v="JVTE"/>
    <s v="418"/>
    <s v="INVOICE CL MID EAST N°SEA1107005"/>
    <n v="11095932"/>
    <m/>
    <n v="11095932"/>
  </r>
  <r>
    <x v="1"/>
    <x v="2"/>
    <x v="91"/>
    <x v="78"/>
    <s v="JOD"/>
    <s v="444"/>
    <s v="RGLT FACT  MID EAST SEA 1107005"/>
    <m/>
    <n v="11095932"/>
    <m/>
  </r>
  <r>
    <x v="1"/>
    <x v="2"/>
    <x v="92"/>
    <x v="29"/>
    <s v="JVTE"/>
    <s v="88"/>
    <s v="INVOICE CL MIRACLE N° SEA1103003"/>
    <n v="1175146"/>
    <m/>
    <n v="1175146"/>
  </r>
  <r>
    <x v="1"/>
    <x v="2"/>
    <x v="92"/>
    <x v="138"/>
    <s v="JBS"/>
    <s v="114"/>
    <s v="D'APRES ETAT RAP AU 31/03TRANSFMI"/>
    <m/>
    <n v="1176787"/>
    <n v="-1641"/>
  </r>
  <r>
    <x v="1"/>
    <x v="2"/>
    <x v="92"/>
    <x v="111"/>
    <s v="JBS"/>
    <s v="394"/>
    <s v="D'APRES ETAT RAP AU 30/11 RGLT MIR."/>
    <m/>
    <n v="854056"/>
    <n v="-855697"/>
  </r>
  <r>
    <x v="1"/>
    <x v="2"/>
    <x v="93"/>
    <x v="253"/>
    <s v="JAN"/>
    <s v="1"/>
    <s v="AN AU 01.01.11"/>
    <n v="1054"/>
    <m/>
    <n v="1054"/>
  </r>
  <r>
    <x v="1"/>
    <x v="2"/>
    <x v="94"/>
    <x v="253"/>
    <s v="JAN"/>
    <s v="1"/>
    <s v="AN AU 01.01.11"/>
    <n v="19469670"/>
    <m/>
    <n v="19469670"/>
  </r>
  <r>
    <x v="1"/>
    <x v="2"/>
    <x v="94"/>
    <x v="19"/>
    <s v="JVTE"/>
    <s v="25"/>
    <s v="FACT CL SAA N° 1101013"/>
    <n v="9464968"/>
    <m/>
    <n v="28934638"/>
  </r>
  <r>
    <x v="1"/>
    <x v="2"/>
    <x v="94"/>
    <x v="208"/>
    <s v="JVTE"/>
    <s v="33"/>
    <s v="FACT CL SAA N°1101019"/>
    <n v="539737"/>
    <m/>
    <n v="29474375"/>
  </r>
  <r>
    <x v="1"/>
    <x v="2"/>
    <x v="94"/>
    <x v="208"/>
    <s v="JBS"/>
    <s v="35"/>
    <s v="D'APRES ETAT RAP AU 31/01"/>
    <m/>
    <n v="9464968"/>
    <n v="20009407"/>
  </r>
  <r>
    <x v="1"/>
    <x v="2"/>
    <x v="94"/>
    <x v="208"/>
    <s v="JBS"/>
    <s v="35"/>
    <s v="D'APRES ETAT RAP AU 31/01"/>
    <m/>
    <n v="10004705"/>
    <n v="10004702"/>
  </r>
  <r>
    <x v="1"/>
    <x v="2"/>
    <x v="94"/>
    <x v="24"/>
    <s v="JVTE"/>
    <s v="47"/>
    <s v="INVOICE SAA N° 1102032"/>
    <n v="8925230"/>
    <m/>
    <n v="18929932"/>
  </r>
  <r>
    <x v="1"/>
    <x v="2"/>
    <x v="94"/>
    <x v="36"/>
    <s v="JVTE"/>
    <s v="74"/>
    <s v="INVOICE SAA N°1103049"/>
    <n v="10004705"/>
    <m/>
    <n v="28934637"/>
  </r>
  <r>
    <x v="1"/>
    <x v="2"/>
    <x v="94"/>
    <x v="138"/>
    <s v="JBS"/>
    <s v="114"/>
    <s v="D'APRES ETAT RAP AU 31/03 VRT SAA"/>
    <m/>
    <n v="8925230"/>
    <n v="20009407"/>
  </r>
  <r>
    <x v="1"/>
    <x v="2"/>
    <x v="94"/>
    <x v="138"/>
    <s v="JBS"/>
    <s v="114"/>
    <s v="D'APRES ETAT RAP AU 31/03VRT SAA"/>
    <m/>
    <n v="9464968"/>
    <n v="10544439"/>
  </r>
  <r>
    <x v="1"/>
    <x v="2"/>
    <x v="94"/>
    <x v="138"/>
    <s v="JBS"/>
    <s v="114"/>
    <s v="D'APRES ETAT RAP AU 31/03VRT SAA"/>
    <m/>
    <n v="539737"/>
    <n v="10004702"/>
  </r>
  <r>
    <x v="1"/>
    <x v="2"/>
    <x v="94"/>
    <x v="225"/>
    <s v="JVTE"/>
    <s v="119"/>
    <s v="INVOICE CL SOUTH AFRICAN N°1104075"/>
    <n v="10544443"/>
    <m/>
    <n v="20549145"/>
  </r>
  <r>
    <x v="1"/>
    <x v="2"/>
    <x v="94"/>
    <x v="61"/>
    <s v="JVTE"/>
    <s v="152"/>
    <s v="INVOICE CL SAA N° 1105092"/>
    <n v="9464968"/>
    <m/>
    <n v="30014113"/>
  </r>
  <r>
    <x v="1"/>
    <x v="2"/>
    <x v="94"/>
    <x v="61"/>
    <s v="JBS"/>
    <s v="191"/>
    <s v="D'APRES ETAT RAP AU 31/05 RGLT SAA"/>
    <m/>
    <n v="10004705"/>
    <n v="20009408"/>
  </r>
  <r>
    <x v="1"/>
    <x v="2"/>
    <x v="94"/>
    <x v="310"/>
    <s v="JVTE"/>
    <s v="200"/>
    <s v="INVOICE CL SAA N°1106104"/>
    <n v="9464968"/>
    <m/>
    <n v="29474376"/>
  </r>
  <r>
    <x v="1"/>
    <x v="2"/>
    <x v="94"/>
    <x v="69"/>
    <s v="JBS"/>
    <s v="223"/>
    <s v="D'APRES ETAT RAP AU 30/06 RGLT SAA"/>
    <m/>
    <n v="10544443"/>
    <n v="18929933"/>
  </r>
  <r>
    <x v="1"/>
    <x v="2"/>
    <x v="94"/>
    <x v="76"/>
    <s v="JVTE"/>
    <s v="217"/>
    <s v="INVOICE CL SAA N° 1107120"/>
    <n v="10004705"/>
    <m/>
    <n v="28934638"/>
  </r>
  <r>
    <x v="1"/>
    <x v="2"/>
    <x v="94"/>
    <x v="78"/>
    <s v="JBS"/>
    <s v="259"/>
    <s v="D'APRES ETAT RAP AU 31/07 RGLT SAA"/>
    <m/>
    <n v="9464968"/>
    <n v="19469670"/>
  </r>
  <r>
    <x v="1"/>
    <x v="2"/>
    <x v="94"/>
    <x v="78"/>
    <s v="JBS"/>
    <s v="259"/>
    <s v="D'APRES ETAT RAP AU 31/07 RGLT SAA"/>
    <m/>
    <n v="9464968"/>
    <n v="10004702"/>
  </r>
  <r>
    <x v="1"/>
    <x v="2"/>
    <x v="94"/>
    <x v="292"/>
    <s v="JVTE"/>
    <s v="248"/>
    <s v="INVOICE CL SAA N°1108141"/>
    <n v="10004705"/>
    <m/>
    <n v="20009407"/>
  </r>
  <r>
    <x v="1"/>
    <x v="2"/>
    <x v="94"/>
    <x v="84"/>
    <s v="JBS"/>
    <s v="290"/>
    <s v="D'APRES ETAT RAP AU 31/08 VRT SA"/>
    <m/>
    <n v="10004705"/>
    <n v="10004702"/>
  </r>
  <r>
    <x v="1"/>
    <x v="2"/>
    <x v="94"/>
    <x v="321"/>
    <s v="JVTE"/>
    <s v="277"/>
    <s v="INVOICE CL SAA N° 1108160"/>
    <n v="9464968"/>
    <m/>
    <n v="19469670"/>
  </r>
  <r>
    <x v="1"/>
    <x v="2"/>
    <x v="94"/>
    <x v="93"/>
    <s v="JBS"/>
    <s v="326"/>
    <s v="D'APRESETAT DE RAP AU 30/09 RGLTSAA"/>
    <m/>
    <n v="10004705"/>
    <n v="9464965"/>
  </r>
  <r>
    <x v="1"/>
    <x v="2"/>
    <x v="94"/>
    <x v="299"/>
    <s v="JVTE"/>
    <s v="313"/>
    <s v="INVOICE CL SAA N°1110177"/>
    <n v="9464968"/>
    <m/>
    <n v="18929933"/>
  </r>
  <r>
    <x v="1"/>
    <x v="2"/>
    <x v="94"/>
    <x v="103"/>
    <s v="JBS"/>
    <s v="355"/>
    <s v="D'APRES ETAT RAP AU 31/10 RGLT SAA"/>
    <m/>
    <n v="9494968"/>
    <n v="9434965"/>
  </r>
  <r>
    <x v="1"/>
    <x v="2"/>
    <x v="94"/>
    <x v="305"/>
    <s v="JVTE"/>
    <s v="353"/>
    <s v="INVOICE CL SAA N°1111202"/>
    <n v="10004705"/>
    <m/>
    <n v="19439670"/>
  </r>
  <r>
    <x v="1"/>
    <x v="2"/>
    <x v="94"/>
    <x v="322"/>
    <s v="JVTE"/>
    <s v="381"/>
    <s v="INVOICE CL SAA N°1112225"/>
    <n v="10004705"/>
    <m/>
    <n v="29444375"/>
  </r>
  <r>
    <x v="1"/>
    <x v="2"/>
    <x v="94"/>
    <x v="126"/>
    <s v="JBS"/>
    <s v="423"/>
    <s v="D'APRES ETAT RAP AU 31/12 RGLT SAA"/>
    <m/>
    <n v="9434968"/>
    <n v="20009407"/>
  </r>
  <r>
    <x v="1"/>
    <x v="2"/>
    <x v="94"/>
    <x v="126"/>
    <s v="JBS"/>
    <s v="423"/>
    <s v="D'APRES ETAT RAP AU 31/12 RGLT SAA"/>
    <m/>
    <n v="10004705"/>
    <n v="10004702"/>
  </r>
  <r>
    <x v="1"/>
    <x v="2"/>
    <x v="95"/>
    <x v="253"/>
    <s v="JAN"/>
    <s v="1"/>
    <s v="AN AU 01.01.11"/>
    <n v="46127"/>
    <m/>
    <n v="46127"/>
  </r>
  <r>
    <x v="1"/>
    <x v="2"/>
    <x v="96"/>
    <x v="253"/>
    <s v="JAN"/>
    <s v="1"/>
    <s v="AN AU 01.01.11"/>
    <n v="1026995"/>
    <m/>
    <n v="1026995"/>
  </r>
  <r>
    <x v="1"/>
    <x v="2"/>
    <x v="96"/>
    <x v="19"/>
    <s v="JBS"/>
    <s v="29"/>
    <s v="REMISE CHQ SN N°4875089"/>
    <m/>
    <n v="1026995"/>
    <m/>
  </r>
  <r>
    <x v="1"/>
    <x v="2"/>
    <x v="96"/>
    <x v="208"/>
    <s v="JVTE"/>
    <s v="34"/>
    <s v="FACT CL SN N°110118"/>
    <n v="1027067"/>
    <m/>
    <n v="1027067"/>
  </r>
  <r>
    <x v="1"/>
    <x v="2"/>
    <x v="96"/>
    <x v="24"/>
    <s v="JVTE"/>
    <s v="52"/>
    <s v="INVOICE SN N° 1102037"/>
    <n v="1027066"/>
    <m/>
    <n v="2054133"/>
  </r>
  <r>
    <x v="1"/>
    <x v="2"/>
    <x v="96"/>
    <x v="34"/>
    <s v="JBS"/>
    <s v="90"/>
    <s v="ENCAIS CHQ 4875138/BRUS FAC 110118"/>
    <m/>
    <n v="1027066"/>
    <n v="1027067"/>
  </r>
  <r>
    <x v="1"/>
    <x v="2"/>
    <x v="96"/>
    <x v="36"/>
    <s v="JVTE"/>
    <s v="79"/>
    <s v="INVOICE SN N°1103054"/>
    <n v="1027066"/>
    <m/>
    <n v="2054133"/>
  </r>
  <r>
    <x v="1"/>
    <x v="2"/>
    <x v="96"/>
    <x v="138"/>
    <s v="JBS"/>
    <s v="114"/>
    <s v="D'APRES ETAT RAP AU 31/03RGLT SN"/>
    <m/>
    <n v="1027066"/>
    <n v="1027067"/>
  </r>
  <r>
    <x v="1"/>
    <x v="2"/>
    <x v="96"/>
    <x v="225"/>
    <s v="JVTE"/>
    <s v="124"/>
    <s v="INVOICE CL  BRUSSELS  N°1104080"/>
    <n v="1027066"/>
    <m/>
    <n v="2054133"/>
  </r>
  <r>
    <x v="1"/>
    <x v="2"/>
    <x v="96"/>
    <x v="52"/>
    <s v="JBS"/>
    <s v="151"/>
    <s v="D'APRES ETAT RAP AU 30/04 RGLT SN"/>
    <m/>
    <n v="4647588"/>
    <n v="-2593455"/>
  </r>
  <r>
    <x v="1"/>
    <x v="2"/>
    <x v="96"/>
    <x v="52"/>
    <s v="JBS"/>
    <s v="151"/>
    <s v="D'APRES ETAT RAP AU 30/04 RGLT SN"/>
    <m/>
    <n v="1027066"/>
    <n v="-3620521"/>
  </r>
  <r>
    <x v="1"/>
    <x v="2"/>
    <x v="96"/>
    <x v="52"/>
    <s v="JBS"/>
    <s v="152"/>
    <s v="D'APRES ETAT RAP AU 30/04 RGLTSN"/>
    <m/>
    <n v="-4647588"/>
    <n v="1027067"/>
  </r>
  <r>
    <x v="1"/>
    <x v="2"/>
    <x v="96"/>
    <x v="272"/>
    <s v="JBS"/>
    <s v="181"/>
    <s v="VRT SN"/>
    <m/>
    <n v="1027066"/>
    <n v="1"/>
  </r>
  <r>
    <x v="1"/>
    <x v="2"/>
    <x v="96"/>
    <x v="61"/>
    <s v="JVTE"/>
    <s v="157"/>
    <s v="INVOICE CL SN  N° 1105097"/>
    <n v="1027066"/>
    <m/>
    <n v="1027067"/>
  </r>
  <r>
    <x v="1"/>
    <x v="2"/>
    <x v="96"/>
    <x v="310"/>
    <s v="JVTE"/>
    <s v="195"/>
    <s v="INVOICE CL SN N°1106091"/>
    <n v="1027066"/>
    <m/>
    <n v="2054133"/>
  </r>
  <r>
    <x v="1"/>
    <x v="2"/>
    <x v="96"/>
    <x v="69"/>
    <s v="JBS"/>
    <s v="223"/>
    <s v="D'APRES ETAT RAP AU 30/06 RGLT SN"/>
    <m/>
    <n v="1027066"/>
    <n v="1027067"/>
  </r>
  <r>
    <x v="1"/>
    <x v="2"/>
    <x v="96"/>
    <x v="76"/>
    <s v="JVTE"/>
    <s v="222"/>
    <s v="INVOICE CL SN N° 1107125"/>
    <n v="1027066"/>
    <m/>
    <n v="2054133"/>
  </r>
  <r>
    <x v="1"/>
    <x v="2"/>
    <x v="96"/>
    <x v="78"/>
    <s v="JBS"/>
    <s v="259"/>
    <s v="D'APRES ETAT RAP AU 31/07 RGLT SN"/>
    <m/>
    <n v="1027066"/>
    <n v="1027067"/>
  </r>
  <r>
    <x v="1"/>
    <x v="2"/>
    <x v="96"/>
    <x v="292"/>
    <s v="JVTE"/>
    <s v="253"/>
    <s v="INVOICE CL SN N°1108146"/>
    <n v="1027066"/>
    <m/>
    <n v="2054133"/>
  </r>
  <r>
    <x v="1"/>
    <x v="2"/>
    <x v="96"/>
    <x v="321"/>
    <s v="JVTE"/>
    <s v="281"/>
    <s v="INVOICE  CL SN N° 1108165"/>
    <n v="1027066"/>
    <m/>
    <n v="3081199"/>
  </r>
  <r>
    <x v="1"/>
    <x v="2"/>
    <x v="96"/>
    <x v="93"/>
    <s v="JBS"/>
    <s v="326"/>
    <s v="D'APRES ETAT DE RAP AU 30/09 RGLTSN"/>
    <m/>
    <n v="2054132"/>
    <n v="1027067"/>
  </r>
  <r>
    <x v="1"/>
    <x v="2"/>
    <x v="96"/>
    <x v="299"/>
    <s v="JVTE"/>
    <s v="317"/>
    <s v="INVOICE CL SN N° 1110183"/>
    <n v="1027066"/>
    <m/>
    <n v="2054133"/>
  </r>
  <r>
    <x v="1"/>
    <x v="2"/>
    <x v="96"/>
    <x v="305"/>
    <s v="JVTE"/>
    <s v="357"/>
    <s v="INVOICE CL SN N°1111207"/>
    <n v="1027066"/>
    <m/>
    <n v="3081199"/>
  </r>
  <r>
    <x v="1"/>
    <x v="2"/>
    <x v="96"/>
    <x v="111"/>
    <s v="JBS"/>
    <s v="394"/>
    <s v="D'APRES ETAT RAP AU 30/11 RGLT SN."/>
    <m/>
    <n v="1087868"/>
    <n v="1993331"/>
  </r>
  <r>
    <x v="1"/>
    <x v="2"/>
    <x v="96"/>
    <x v="322"/>
    <s v="JVTE"/>
    <s v="385"/>
    <s v="INVOICE CL SN N°1112224"/>
    <n v="1027066"/>
    <m/>
    <n v="3020397"/>
  </r>
  <r>
    <x v="1"/>
    <x v="2"/>
    <x v="96"/>
    <x v="126"/>
    <s v="JBS"/>
    <s v="423"/>
    <s v="D'APRES ETAT RAP AU 31/12 RGLT SN"/>
    <m/>
    <n v="1027066"/>
    <n v="1993331"/>
  </r>
  <r>
    <x v="1"/>
    <x v="2"/>
    <x v="97"/>
    <x v="253"/>
    <s v="JAN"/>
    <s v="1"/>
    <s v="AN AU 01.01.11"/>
    <n v="1744846"/>
    <m/>
    <n v="1744846"/>
  </r>
  <r>
    <x v="1"/>
    <x v="2"/>
    <x v="97"/>
    <x v="255"/>
    <s v="JODSSG"/>
    <s v="63"/>
    <s v="REGLT FACT DEC 2010"/>
    <m/>
    <n v="1744850"/>
    <n v="-4"/>
  </r>
  <r>
    <x v="1"/>
    <x v="2"/>
    <x v="97"/>
    <x v="19"/>
    <s v="JVTE"/>
    <s v="26"/>
    <s v="FACT CL UX N° 1101014"/>
    <n v="1395876"/>
    <m/>
    <n v="1395872"/>
  </r>
  <r>
    <x v="1"/>
    <x v="2"/>
    <x v="97"/>
    <x v="263"/>
    <s v="JODSSG"/>
    <s v="68"/>
    <s v="RGLT FACT JANV"/>
    <m/>
    <n v="1395087"/>
    <n v="785"/>
  </r>
  <r>
    <x v="1"/>
    <x v="2"/>
    <x v="97"/>
    <x v="24"/>
    <s v="JVTE"/>
    <s v="48"/>
    <s v="INVOICE UX N° 1102033"/>
    <n v="1395876"/>
    <m/>
    <n v="1396661"/>
  </r>
  <r>
    <x v="1"/>
    <x v="2"/>
    <x v="97"/>
    <x v="36"/>
    <s v="JVTE"/>
    <s v="75"/>
    <s v="INVOICE UX N°1103050"/>
    <n v="1744846"/>
    <m/>
    <n v="3141507"/>
  </r>
  <r>
    <x v="1"/>
    <x v="2"/>
    <x v="97"/>
    <x v="138"/>
    <s v="JODSSG"/>
    <s v="73"/>
    <s v="RGLT FACT FEV"/>
    <m/>
    <n v="1395876"/>
    <n v="1745631"/>
  </r>
  <r>
    <x v="1"/>
    <x v="2"/>
    <x v="97"/>
    <x v="225"/>
    <s v="JVTE"/>
    <s v="120"/>
    <s v="INVOICE CL VIAJES GUINEA  N°1104076"/>
    <n v="1395876"/>
    <m/>
    <n v="3141507"/>
  </r>
  <r>
    <x v="1"/>
    <x v="2"/>
    <x v="97"/>
    <x v="52"/>
    <s v="JODSSG"/>
    <s v="75"/>
    <s v="RGLT FACT MARS"/>
    <m/>
    <n v="1744846"/>
    <n v="1396661"/>
  </r>
  <r>
    <x v="1"/>
    <x v="2"/>
    <x v="97"/>
    <x v="145"/>
    <s v="JODSSG"/>
    <s v="77"/>
    <s v="RGLT FACT AVRIL"/>
    <m/>
    <n v="1395876"/>
    <n v="785"/>
  </r>
  <r>
    <x v="1"/>
    <x v="2"/>
    <x v="97"/>
    <x v="61"/>
    <s v="JVTE"/>
    <s v="153"/>
    <s v="INVOICE CL UX N° 1105093"/>
    <n v="1395876"/>
    <m/>
    <n v="1396661"/>
  </r>
  <r>
    <x v="1"/>
    <x v="2"/>
    <x v="97"/>
    <x v="326"/>
    <s v="JODSSG"/>
    <s v="82"/>
    <s v="RGLT FACT MAI"/>
    <m/>
    <n v="1395876"/>
    <n v="785"/>
  </r>
  <r>
    <x v="1"/>
    <x v="2"/>
    <x v="97"/>
    <x v="310"/>
    <s v="JVTE"/>
    <s v="193"/>
    <s v="INVOICE CL UX N°1106087"/>
    <n v="1744846"/>
    <m/>
    <n v="1745631"/>
  </r>
  <r>
    <x v="1"/>
    <x v="2"/>
    <x v="97"/>
    <x v="236"/>
    <s v="JODSSG"/>
    <s v="32"/>
    <s v="RGLT UX FACT N°1106087"/>
    <m/>
    <n v="1744846"/>
    <n v="785"/>
  </r>
  <r>
    <x v="1"/>
    <x v="2"/>
    <x v="97"/>
    <x v="76"/>
    <s v="JVTE"/>
    <s v="218"/>
    <s v="INVOICE CL UX N° 1107121"/>
    <n v="2791753"/>
    <m/>
    <n v="2792538"/>
  </r>
  <r>
    <x v="1"/>
    <x v="2"/>
    <x v="97"/>
    <x v="292"/>
    <s v="JVTE"/>
    <s v="249"/>
    <s v="INVOICE CL UX N°1108142"/>
    <n v="3140722"/>
    <m/>
    <n v="5933260"/>
  </r>
  <r>
    <x v="1"/>
    <x v="2"/>
    <x v="97"/>
    <x v="84"/>
    <s v="JODSSG"/>
    <s v="87"/>
    <s v="RGLT FACT JUILLET"/>
    <m/>
    <n v="2791753"/>
    <n v="3141507"/>
  </r>
  <r>
    <x v="1"/>
    <x v="2"/>
    <x v="97"/>
    <x v="90"/>
    <s v="JODSSG"/>
    <s v="88"/>
    <s v="RGLT FACT AOUT"/>
    <m/>
    <n v="3140722"/>
    <n v="785"/>
  </r>
  <r>
    <x v="1"/>
    <x v="2"/>
    <x v="97"/>
    <x v="321"/>
    <s v="JVTE"/>
    <s v="278"/>
    <s v="INVOICE CL UX N° 1108161"/>
    <n v="3140722"/>
    <m/>
    <n v="3141507"/>
  </r>
  <r>
    <x v="1"/>
    <x v="2"/>
    <x v="97"/>
    <x v="299"/>
    <s v="JODSSG"/>
    <s v="94"/>
    <s v="RGLT FACT SEPT"/>
    <m/>
    <n v="2442784"/>
    <n v="698723"/>
  </r>
  <r>
    <x v="1"/>
    <x v="2"/>
    <x v="97"/>
    <x v="299"/>
    <s v="JVTE"/>
    <s v="314"/>
    <s v="INVOICE CL UX N° 1110179"/>
    <n v="1395876"/>
    <m/>
    <n v="2094599"/>
  </r>
  <r>
    <x v="1"/>
    <x v="2"/>
    <x v="97"/>
    <x v="305"/>
    <s v="JVTE"/>
    <s v="354"/>
    <s v="INVOICE CL UX N°1111203"/>
    <n v="1395876"/>
    <m/>
    <n v="3490475"/>
  </r>
  <r>
    <x v="1"/>
    <x v="2"/>
    <x v="97"/>
    <x v="109"/>
    <s v="JODSSG"/>
    <s v="97"/>
    <s v="RGLT FACT OCT"/>
    <m/>
    <n v="1395876"/>
    <n v="2094599"/>
  </r>
  <r>
    <x v="1"/>
    <x v="2"/>
    <x v="97"/>
    <x v="203"/>
    <s v="JODSSG"/>
    <s v="101"/>
    <s v="RGLT FACT NOV"/>
    <m/>
    <n v="1395876"/>
    <n v="698723"/>
  </r>
  <r>
    <x v="1"/>
    <x v="2"/>
    <x v="97"/>
    <x v="322"/>
    <s v="JVTE"/>
    <s v="382"/>
    <s v="INVOICE CL UX N°1112220"/>
    <n v="2791753"/>
    <m/>
    <n v="3490476"/>
  </r>
  <r>
    <x v="1"/>
    <x v="2"/>
    <x v="98"/>
    <x v="253"/>
    <s v="JAN"/>
    <s v="1"/>
    <s v="AN AU 01.01.11"/>
    <n v="3005099"/>
    <m/>
    <n v="3005099"/>
  </r>
  <r>
    <x v="1"/>
    <x v="2"/>
    <x v="98"/>
    <x v="16"/>
    <s v="JBS"/>
    <s v="20"/>
    <s v="REMISE CHQ VK N° 463711"/>
    <m/>
    <n v="3005100"/>
    <n v="-1"/>
  </r>
  <r>
    <x v="1"/>
    <x v="2"/>
    <x v="98"/>
    <x v="256"/>
    <s v="JVTE"/>
    <s v="22"/>
    <s v="FACT CL VK N° 1101010"/>
    <n v="3219750"/>
    <m/>
    <n v="3219749"/>
  </r>
  <r>
    <x v="1"/>
    <x v="2"/>
    <x v="98"/>
    <x v="24"/>
    <s v="JVTE"/>
    <s v="44"/>
    <s v="INVOICE VK N° 1102029"/>
    <n v="3005100"/>
    <m/>
    <n v="6224849"/>
  </r>
  <r>
    <x v="1"/>
    <x v="2"/>
    <x v="98"/>
    <x v="33"/>
    <s v="JBS"/>
    <s v="72"/>
    <s v="ENCAIS CHQ VK 496903/FACT 1101010"/>
    <m/>
    <n v="3219750"/>
    <n v="3005099"/>
  </r>
  <r>
    <x v="1"/>
    <x v="2"/>
    <x v="98"/>
    <x v="36"/>
    <s v="JVTE"/>
    <s v="71"/>
    <s v="INVOICE VK N°1103046"/>
    <n v="3327075"/>
    <m/>
    <n v="6332174"/>
  </r>
  <r>
    <x v="1"/>
    <x v="2"/>
    <x v="98"/>
    <x v="36"/>
    <s v="JBS"/>
    <s v="101"/>
    <s v="ENC CHQ 496937 CITI/VK REGLT FACT"/>
    <m/>
    <n v="3005100"/>
    <n v="3327074"/>
  </r>
  <r>
    <x v="1"/>
    <x v="2"/>
    <x v="98"/>
    <x v="38"/>
    <s v="JBS"/>
    <s v="116"/>
    <s v="ENCAIS CHQ N° 496939/VK"/>
    <m/>
    <n v="3327075"/>
    <n v="-1"/>
  </r>
  <r>
    <x v="1"/>
    <x v="2"/>
    <x v="98"/>
    <x v="225"/>
    <s v="JVTE"/>
    <s v="116"/>
    <s v="INVOICE CL A NIGERIA N°1104072"/>
    <n v="3219750"/>
    <m/>
    <n v="3219749"/>
  </r>
  <r>
    <x v="1"/>
    <x v="2"/>
    <x v="98"/>
    <x v="61"/>
    <s v="JVTE"/>
    <s v="149"/>
    <s v="INVOICE CL VK N° 1105089"/>
    <n v="5545125"/>
    <m/>
    <n v="8764874"/>
  </r>
  <r>
    <x v="1"/>
    <x v="2"/>
    <x v="98"/>
    <x v="310"/>
    <s v="JVTE"/>
    <s v="199"/>
    <s v="INVOICE CL VK N°1106102"/>
    <n v="5366250"/>
    <m/>
    <n v="14131124"/>
  </r>
  <r>
    <x v="1"/>
    <x v="2"/>
    <x v="98"/>
    <x v="69"/>
    <s v="JBS"/>
    <s v="221"/>
    <s v="CHQ N° 0506570"/>
    <m/>
    <n v="8764875"/>
    <n v="5366249"/>
  </r>
  <r>
    <x v="1"/>
    <x v="2"/>
    <x v="98"/>
    <x v="69"/>
    <s v="JBS"/>
    <s v="224"/>
    <s v="D'APRES ETAT RAP AU 30/06 "/>
    <m/>
    <n v="-8764875"/>
    <n v="14131124"/>
  </r>
  <r>
    <x v="1"/>
    <x v="2"/>
    <x v="98"/>
    <x v="76"/>
    <s v="JVTE"/>
    <s v="214"/>
    <s v="INVOICE CL VK N° 1107117"/>
    <n v="5545125"/>
    <m/>
    <n v="19676249"/>
  </r>
  <r>
    <x v="1"/>
    <x v="2"/>
    <x v="98"/>
    <x v="78"/>
    <s v="JBS"/>
    <s v="259"/>
    <s v="D'APRES ETAT RAP AU 31/07 RGLT VK"/>
    <m/>
    <n v="8764875"/>
    <n v="10911374"/>
  </r>
  <r>
    <x v="1"/>
    <x v="2"/>
    <x v="98"/>
    <x v="167"/>
    <s v="JBS"/>
    <s v="265"/>
    <s v="VIRGIN NIGERIA AIRWAY"/>
    <m/>
    <n v="5366250"/>
    <n v="5545124"/>
  </r>
  <r>
    <x v="1"/>
    <x v="2"/>
    <x v="98"/>
    <x v="292"/>
    <s v="JVTE"/>
    <s v="245"/>
    <s v="INVOICE CL VK N°1108137"/>
    <n v="5545125"/>
    <m/>
    <n v="11090249"/>
  </r>
  <r>
    <x v="1"/>
    <x v="2"/>
    <x v="98"/>
    <x v="84"/>
    <s v="JBS"/>
    <s v="290"/>
    <s v="D'APRES ETAT RAP AU 31/08 VRT VK"/>
    <m/>
    <n v="5545125"/>
    <n v="5545124"/>
  </r>
  <r>
    <x v="1"/>
    <x v="2"/>
    <x v="98"/>
    <x v="321"/>
    <s v="JVTE"/>
    <s v="274"/>
    <s v="INVOICE CL VK N° 1108157"/>
    <n v="5455688"/>
    <m/>
    <n v="11000812"/>
  </r>
  <r>
    <x v="1"/>
    <x v="2"/>
    <x v="98"/>
    <x v="299"/>
    <s v="JVTE"/>
    <s v="310"/>
    <s v="INVOICE CL VK N° 1110175"/>
    <n v="5545125"/>
    <m/>
    <n v="16545937"/>
  </r>
  <r>
    <x v="1"/>
    <x v="2"/>
    <x v="98"/>
    <x v="103"/>
    <s v="JBS"/>
    <s v="355"/>
    <s v="D'APRES ETAT RAP AU 31/10 RGLT VK"/>
    <m/>
    <n v="5545125"/>
    <n v="11000812"/>
  </r>
  <r>
    <x v="1"/>
    <x v="2"/>
    <x v="98"/>
    <x v="103"/>
    <s v="JBS"/>
    <s v="355"/>
    <s v="D'APRES ETAT RAP AU 31/10 RGLT VK"/>
    <m/>
    <n v="5455688"/>
    <n v="5545124"/>
  </r>
  <r>
    <x v="1"/>
    <x v="2"/>
    <x v="98"/>
    <x v="305"/>
    <s v="JVTE"/>
    <s v="350"/>
    <s v="INVOICE CL VK N°1111199"/>
    <n v="5366250"/>
    <m/>
    <n v="10911374"/>
  </r>
  <r>
    <x v="1"/>
    <x v="2"/>
    <x v="98"/>
    <x v="322"/>
    <s v="JVTE"/>
    <s v="378"/>
    <s v="INVOICE CL VK N°1112216"/>
    <n v="4919063"/>
    <m/>
    <n v="15830437"/>
  </r>
  <r>
    <x v="1"/>
    <x v="2"/>
    <x v="98"/>
    <x v="126"/>
    <s v="JBS"/>
    <s v="423"/>
    <s v="D'APRES ETAT RAP AU 31/12 RGLT VK"/>
    <m/>
    <n v="5545125"/>
    <n v="10285312"/>
  </r>
  <r>
    <x v="1"/>
    <x v="2"/>
    <x v="99"/>
    <x v="253"/>
    <s v="JAN"/>
    <s v="1"/>
    <s v="AN AU 01.01.11"/>
    <n v="18151971"/>
    <m/>
    <n v="18151971"/>
  </r>
  <r>
    <x v="1"/>
    <x v="3"/>
    <x v="100"/>
    <x v="253"/>
    <s v="JAN"/>
    <s v="1"/>
    <s v="AN AU 01.01.11"/>
    <n v="5441352"/>
    <m/>
    <n v="5441352"/>
  </r>
  <r>
    <x v="1"/>
    <x v="3"/>
    <x v="100"/>
    <x v="208"/>
    <s v="JACH"/>
    <s v="17"/>
    <s v="FACT ADC TDCDX1101/0034"/>
    <m/>
    <n v="873684"/>
    <n v="4567668"/>
  </r>
  <r>
    <x v="1"/>
    <x v="3"/>
    <x v="100"/>
    <x v="34"/>
    <s v="JBS"/>
    <s v="88"/>
    <s v="CHQ N° 5149868 FAV ADC"/>
    <n v="873684"/>
    <m/>
    <n v="5441352"/>
  </r>
  <r>
    <x v="1"/>
    <x v="3"/>
    <x v="100"/>
    <x v="50"/>
    <s v="JACH"/>
    <s v="99"/>
    <s v="FACTURE ADC N° TDCX1104/0068"/>
    <m/>
    <n v="3002965"/>
    <n v="2438387"/>
  </r>
  <r>
    <x v="1"/>
    <x v="3"/>
    <x v="100"/>
    <x v="174"/>
    <s v="JBS"/>
    <s v="293"/>
    <s v=" CHEQ N° 5149798"/>
    <n v="3876649"/>
    <m/>
    <n v="6315036"/>
  </r>
  <r>
    <x v="1"/>
    <x v="3"/>
    <x v="101"/>
    <x v="253"/>
    <s v="JAN"/>
    <s v="1"/>
    <s v="AN AU 01.01.11"/>
    <n v="24403"/>
    <m/>
    <n v="24403"/>
  </r>
  <r>
    <x v="1"/>
    <x v="3"/>
    <x v="101"/>
    <x v="215"/>
    <s v="JCP"/>
    <s v="17"/>
    <s v="RGLT FACT SONEL"/>
    <n v="169387"/>
    <m/>
    <n v="193790"/>
  </r>
  <r>
    <x v="1"/>
    <x v="3"/>
    <x v="101"/>
    <x v="208"/>
    <s v="JACH"/>
    <s v="209"/>
    <s v="FACT N° 201374498"/>
    <m/>
    <n v="169825"/>
    <n v="23965"/>
  </r>
  <r>
    <x v="1"/>
    <x v="3"/>
    <x v="101"/>
    <x v="260"/>
    <s v="JCP"/>
    <s v="235"/>
    <s v="RGLT FACT SONEL"/>
    <n v="169825"/>
    <m/>
    <n v="193790"/>
  </r>
  <r>
    <x v="1"/>
    <x v="3"/>
    <x v="101"/>
    <x v="26"/>
    <s v="JACH"/>
    <s v="25"/>
    <s v="FACT AES FEV"/>
    <m/>
    <n v="94517"/>
    <n v="99273"/>
  </r>
  <r>
    <x v="1"/>
    <x v="3"/>
    <x v="101"/>
    <x v="28"/>
    <s v="JCP"/>
    <s v="358"/>
    <s v="FACT AES SONEL MARS 11"/>
    <n v="94517"/>
    <m/>
    <n v="193790"/>
  </r>
  <r>
    <x v="1"/>
    <x v="3"/>
    <x v="101"/>
    <x v="224"/>
    <s v="JACH"/>
    <s v="50"/>
    <s v="FACT AES SONEL MARS11"/>
    <m/>
    <n v="159952"/>
    <n v="33838"/>
  </r>
  <r>
    <x v="1"/>
    <x v="3"/>
    <x v="101"/>
    <x v="41"/>
    <s v="JCP"/>
    <s v="616"/>
    <s v="REGLT AES SONEL MARS"/>
    <n v="159952"/>
    <m/>
    <n v="193790"/>
  </r>
  <r>
    <x v="1"/>
    <x v="3"/>
    <x v="101"/>
    <x v="237"/>
    <s v="JACH"/>
    <s v="207"/>
    <s v="FACT N° 210522816 DU 13/04/11"/>
    <m/>
    <n v="164754"/>
    <n v="29036"/>
  </r>
  <r>
    <x v="1"/>
    <x v="3"/>
    <x v="101"/>
    <x v="153"/>
    <s v="JACH"/>
    <s v="208"/>
    <s v="FACT N° 224789315 DU 10/ 06/11"/>
    <m/>
    <n v="368042"/>
    <n v="-339006"/>
  </r>
  <r>
    <x v="1"/>
    <x v="3"/>
    <x v="101"/>
    <x v="229"/>
    <s v="JCP"/>
    <s v="1212"/>
    <s v=" FACT N° 224789315"/>
    <n v="368042"/>
    <m/>
    <n v="29036"/>
  </r>
  <r>
    <x v="1"/>
    <x v="3"/>
    <x v="101"/>
    <x v="229"/>
    <s v="JCP"/>
    <s v="1212"/>
    <s v=" FACT N° 210522816"/>
    <n v="164754"/>
    <m/>
    <n v="193790"/>
  </r>
  <r>
    <x v="1"/>
    <x v="3"/>
    <x v="101"/>
    <x v="72"/>
    <s v="JACH"/>
    <s v="169"/>
    <s v="AES SONEL SVT FACT N° 232903243"/>
    <m/>
    <n v="143056"/>
    <n v="50734"/>
  </r>
  <r>
    <x v="1"/>
    <x v="3"/>
    <x v="101"/>
    <x v="76"/>
    <s v="JCP"/>
    <s v="1512"/>
    <s v="AES SONEL"/>
    <n v="143056"/>
    <m/>
    <n v="193790"/>
  </r>
  <r>
    <x v="1"/>
    <x v="3"/>
    <x v="101"/>
    <x v="171"/>
    <s v="JACH"/>
    <s v="202"/>
    <s v="AES SONEL SVT FACT N° 237125448"/>
    <m/>
    <n v="116835"/>
    <n v="76955"/>
  </r>
  <r>
    <x v="1"/>
    <x v="3"/>
    <x v="101"/>
    <x v="172"/>
    <s v="JCP"/>
    <s v="1685"/>
    <s v="RGLT FACT N° 237125448"/>
    <n v="116835"/>
    <m/>
    <n v="193790"/>
  </r>
  <r>
    <x v="1"/>
    <x v="3"/>
    <x v="101"/>
    <x v="90"/>
    <s v="JACH"/>
    <s v="230"/>
    <s v="FACT N° 238057698"/>
    <m/>
    <n v="91294"/>
    <n v="102496"/>
  </r>
  <r>
    <x v="1"/>
    <x v="3"/>
    <x v="101"/>
    <x v="232"/>
    <s v="JCP"/>
    <s v="1984"/>
    <s v="RGLT FACT N° 238057698"/>
    <n v="91294"/>
    <m/>
    <n v="193790"/>
  </r>
  <r>
    <x v="1"/>
    <x v="3"/>
    <x v="101"/>
    <x v="97"/>
    <s v="JACH"/>
    <s v="255"/>
    <s v="FACT N° 238965724"/>
    <m/>
    <n v="159402"/>
    <n v="34388"/>
  </r>
  <r>
    <x v="1"/>
    <x v="3"/>
    <x v="101"/>
    <x v="101"/>
    <s v="JCP"/>
    <s v="2163"/>
    <s v="FACT N° 238965724"/>
    <n v="159402"/>
    <m/>
    <n v="193790"/>
  </r>
  <r>
    <x v="1"/>
    <x v="3"/>
    <x v="101"/>
    <x v="312"/>
    <s v="JACH"/>
    <s v="286"/>
    <s v="FACT N° 240120568"/>
    <m/>
    <n v="183100"/>
    <n v="10690"/>
  </r>
  <r>
    <x v="1"/>
    <x v="3"/>
    <x v="101"/>
    <x v="111"/>
    <s v="JCP"/>
    <s v="2368"/>
    <s v="RGLT FACT OCT"/>
    <n v="183100"/>
    <m/>
    <n v="193790"/>
  </r>
  <r>
    <x v="1"/>
    <x v="3"/>
    <x v="101"/>
    <x v="235"/>
    <s v="JACH"/>
    <s v="304"/>
    <s v="FACT N° 241272515"/>
    <m/>
    <n v="146896"/>
    <n v="46894"/>
  </r>
  <r>
    <x v="1"/>
    <x v="3"/>
    <x v="101"/>
    <x v="123"/>
    <s v="JCP"/>
    <s v="2504"/>
    <s v="RGLT FACT NOV"/>
    <n v="146896"/>
    <m/>
    <n v="193790"/>
  </r>
  <r>
    <x v="1"/>
    <x v="3"/>
    <x v="102"/>
    <x v="253"/>
    <s v="JAN"/>
    <s v="1"/>
    <s v="AN AU 01.01.11"/>
    <n v="3400000"/>
    <m/>
    <n v="3400000"/>
  </r>
  <r>
    <x v="1"/>
    <x v="3"/>
    <x v="103"/>
    <x v="253"/>
    <s v="JAN"/>
    <s v="1"/>
    <s v="AN AU 01.01.11"/>
    <m/>
    <n v="71000"/>
    <n v="-71000"/>
  </r>
  <r>
    <x v="1"/>
    <x v="3"/>
    <x v="104"/>
    <x v="253"/>
    <s v="JAN"/>
    <s v="1"/>
    <s v="AN AU 01.01.11"/>
    <m/>
    <n v="130000"/>
    <n v="-130000"/>
  </r>
  <r>
    <x v="1"/>
    <x v="3"/>
    <x v="104"/>
    <x v="17"/>
    <s v="JCP"/>
    <s v="114"/>
    <s v="RGLT FACT N°09/2010"/>
    <n v="130000"/>
    <m/>
    <m/>
  </r>
  <r>
    <x v="1"/>
    <x v="3"/>
    <x v="104"/>
    <x v="256"/>
    <s v="JACH"/>
    <s v="9"/>
    <s v="FACT N°11/2011"/>
    <m/>
    <n v="50000"/>
    <n v="-50000"/>
  </r>
  <r>
    <x v="1"/>
    <x v="3"/>
    <x v="104"/>
    <x v="256"/>
    <s v="JACH"/>
    <s v="10"/>
    <s v="FACT N°11/2011"/>
    <m/>
    <n v="80000"/>
    <n v="-130000"/>
  </r>
  <r>
    <x v="1"/>
    <x v="3"/>
    <x v="104"/>
    <x v="22"/>
    <s v="JCP"/>
    <s v="266"/>
    <s v="RGLT FACT JANV"/>
    <n v="130000"/>
    <m/>
    <m/>
  </r>
  <r>
    <x v="1"/>
    <x v="3"/>
    <x v="104"/>
    <x v="26"/>
    <s v="JACH"/>
    <s v="28"/>
    <s v="FACT ALBERT DECOR N°03/2011"/>
    <m/>
    <n v="80000"/>
    <n v="-80000"/>
  </r>
  <r>
    <x v="1"/>
    <x v="3"/>
    <x v="104"/>
    <x v="26"/>
    <s v="JACH"/>
    <s v="29"/>
    <s v="FACT ALBERT DECOR N°03/2011"/>
    <m/>
    <n v="50000"/>
    <n v="-130000"/>
  </r>
  <r>
    <x v="1"/>
    <x v="3"/>
    <x v="104"/>
    <x v="33"/>
    <s v="JBS"/>
    <s v="75"/>
    <s v="REGLT CHQ 5149870 FAV ALBERT DECO"/>
    <n v="130000"/>
    <m/>
    <m/>
  </r>
  <r>
    <x v="1"/>
    <x v="3"/>
    <x v="104"/>
    <x v="50"/>
    <s v="JACH"/>
    <s v="93"/>
    <s v="FACT N° 15D/2011/ALBERT/AVRIL 11"/>
    <m/>
    <n v="50000"/>
    <n v="-50000"/>
  </r>
  <r>
    <x v="1"/>
    <x v="3"/>
    <x v="104"/>
    <x v="50"/>
    <s v="JACH"/>
    <s v="94"/>
    <s v="FACT N° 15B/2011/ALBERT/AVRIL 11"/>
    <m/>
    <n v="80000"/>
    <n v="-130000"/>
  </r>
  <r>
    <x v="1"/>
    <x v="3"/>
    <x v="104"/>
    <x v="57"/>
    <s v="JCP"/>
    <s v="923"/>
    <s v="REGLT FACT 15B ET 15D/2011"/>
    <n v="130000"/>
    <m/>
    <m/>
  </r>
  <r>
    <x v="1"/>
    <x v="3"/>
    <x v="104"/>
    <x v="226"/>
    <s v="JACH"/>
    <s v="115"/>
    <s v="FACT N° 16B/2011"/>
    <m/>
    <n v="80000"/>
    <n v="-80000"/>
  </r>
  <r>
    <x v="1"/>
    <x v="3"/>
    <x v="104"/>
    <x v="226"/>
    <s v="JACH"/>
    <s v="116"/>
    <s v="FACT N° 16D/2011"/>
    <m/>
    <n v="50000"/>
    <n v="-130000"/>
  </r>
  <r>
    <x v="1"/>
    <x v="3"/>
    <x v="104"/>
    <x v="61"/>
    <s v="JCP"/>
    <s v="865"/>
    <s v="REGLT FACT N° 16B/2011"/>
    <n v="80000"/>
    <m/>
    <n v="-50000"/>
  </r>
  <r>
    <x v="1"/>
    <x v="3"/>
    <x v="104"/>
    <x v="61"/>
    <s v="JCP"/>
    <s v="866"/>
    <s v="REGLT FACT N° 16D/2011"/>
    <n v="50000"/>
    <m/>
    <m/>
  </r>
  <r>
    <x v="1"/>
    <x v="3"/>
    <x v="104"/>
    <x v="76"/>
    <s v="JACH"/>
    <s v="177"/>
    <s v="ALBERT DECOR SVT FACT N° 18D/2011"/>
    <m/>
    <n v="59625"/>
    <n v="-59625"/>
  </r>
  <r>
    <x v="1"/>
    <x v="3"/>
    <x v="104"/>
    <x v="76"/>
    <s v="JACH"/>
    <s v="178"/>
    <s v="ALBERT DECOR SVT FACT N° 18B/2011"/>
    <m/>
    <n v="95400"/>
    <n v="-155025"/>
  </r>
  <r>
    <x v="1"/>
    <x v="3"/>
    <x v="104"/>
    <x v="212"/>
    <s v="JCP"/>
    <s v="1616"/>
    <s v="RGLT FACT N° 18B/2011"/>
    <n v="95400"/>
    <m/>
    <n v="-59625"/>
  </r>
  <r>
    <x v="1"/>
    <x v="3"/>
    <x v="104"/>
    <x v="212"/>
    <s v="JCP"/>
    <s v="1616"/>
    <s v="RGLT FACT N° 18D/2011"/>
    <n v="59625"/>
    <m/>
    <m/>
  </r>
  <r>
    <x v="1"/>
    <x v="3"/>
    <x v="104"/>
    <x v="291"/>
    <s v="JBS"/>
    <s v="273"/>
    <s v="RGLT SVT CHEQ N° 5149807"/>
    <n v="130000"/>
    <m/>
    <n v="130000"/>
  </r>
  <r>
    <x v="1"/>
    <x v="3"/>
    <x v="104"/>
    <x v="292"/>
    <s v="JACH"/>
    <s v="204"/>
    <s v="SVT FACT N° 19B/2011"/>
    <m/>
    <n v="95400"/>
    <n v="34600"/>
  </r>
  <r>
    <x v="1"/>
    <x v="3"/>
    <x v="104"/>
    <x v="292"/>
    <s v="JACH"/>
    <s v="205"/>
    <s v="FACT N° 19D/2011"/>
    <m/>
    <n v="59625"/>
    <n v="-25025"/>
  </r>
  <r>
    <x v="1"/>
    <x v="3"/>
    <x v="104"/>
    <x v="178"/>
    <s v="JCP"/>
    <s v="1890"/>
    <s v="SOLDE FACT AOUT"/>
    <n v="25025"/>
    <m/>
    <m/>
  </r>
  <r>
    <x v="1"/>
    <x v="3"/>
    <x v="104"/>
    <x v="183"/>
    <s v="JACH"/>
    <s v="236"/>
    <s v="FACT N° 20D/2011"/>
    <m/>
    <n v="59625"/>
    <n v="-59625"/>
  </r>
  <r>
    <x v="1"/>
    <x v="3"/>
    <x v="104"/>
    <x v="183"/>
    <s v="JACH"/>
    <s v="237"/>
    <s v="FACT N° 20B/2011"/>
    <m/>
    <n v="95400"/>
    <n v="-155025"/>
  </r>
  <r>
    <x v="1"/>
    <x v="3"/>
    <x v="104"/>
    <x v="97"/>
    <s v="JCP"/>
    <s v="2085"/>
    <s v="RGLT FACT SEPT"/>
    <n v="155025"/>
    <m/>
    <m/>
  </r>
  <r>
    <x v="1"/>
    <x v="3"/>
    <x v="104"/>
    <x v="299"/>
    <s v="JACH"/>
    <s v="261"/>
    <s v=" FACT N° 21B/2011"/>
    <m/>
    <n v="95400"/>
    <n v="-95400"/>
  </r>
  <r>
    <x v="1"/>
    <x v="3"/>
    <x v="104"/>
    <x v="299"/>
    <s v="JACH"/>
    <s v="262"/>
    <s v=" FACT N° 21D/2011"/>
    <m/>
    <n v="59625"/>
    <n v="-155025"/>
  </r>
  <r>
    <x v="1"/>
    <x v="3"/>
    <x v="104"/>
    <x v="195"/>
    <s v="JBS"/>
    <s v="365"/>
    <s v="RGLT SVT CHEQ N° 6187408"/>
    <n v="155025"/>
    <m/>
    <m/>
  </r>
  <r>
    <x v="1"/>
    <x v="3"/>
    <x v="104"/>
    <x v="305"/>
    <s v="JACH"/>
    <s v="290"/>
    <s v="FACT N° 22D/2011"/>
    <m/>
    <n v="59625"/>
    <n v="-59625"/>
  </r>
  <r>
    <x v="1"/>
    <x v="3"/>
    <x v="104"/>
    <x v="305"/>
    <s v="JACH"/>
    <s v="291"/>
    <s v="FACT N° 22B/2011"/>
    <m/>
    <n v="95400"/>
    <n v="-155025"/>
  </r>
  <r>
    <x v="1"/>
    <x v="3"/>
    <x v="104"/>
    <x v="204"/>
    <s v="JCP"/>
    <s v="2478"/>
    <s v="RGLT FACT NOV"/>
    <n v="155025"/>
    <m/>
    <m/>
  </r>
  <r>
    <x v="1"/>
    <x v="3"/>
    <x v="104"/>
    <x v="124"/>
    <s v="JACH"/>
    <s v="311"/>
    <s v="FACT N° 23D/2011"/>
    <m/>
    <n v="59625"/>
    <n v="-59625"/>
  </r>
  <r>
    <x v="1"/>
    <x v="3"/>
    <x v="104"/>
    <x v="124"/>
    <s v="JACH"/>
    <s v="312"/>
    <s v="TVA/ FACT N° 23B/2011"/>
    <m/>
    <n v="95400"/>
    <n v="-155025"/>
  </r>
  <r>
    <x v="1"/>
    <x v="3"/>
    <x v="105"/>
    <x v="253"/>
    <s v="JAN"/>
    <s v="1"/>
    <s v="AN AU 01.01.11"/>
    <m/>
    <n v="73041"/>
    <n v="-73041"/>
  </r>
  <r>
    <x v="1"/>
    <x v="3"/>
    <x v="105"/>
    <x v="130"/>
    <s v="JBS"/>
    <s v="21"/>
    <s v="RGLT AQUAVITA CHQ N°4678546"/>
    <n v="73041"/>
    <m/>
    <m/>
  </r>
  <r>
    <x v="1"/>
    <x v="3"/>
    <x v="105"/>
    <x v="208"/>
    <s v="JACH"/>
    <s v="182"/>
    <s v="AQUAVITA FACT N° 11010352"/>
    <m/>
    <n v="73040"/>
    <n v="-73040"/>
  </r>
  <r>
    <x v="1"/>
    <x v="3"/>
    <x v="105"/>
    <x v="22"/>
    <s v="JCP"/>
    <s v="268"/>
    <s v="RGLT FACT JANV"/>
    <n v="73040"/>
    <m/>
    <m/>
  </r>
  <r>
    <x v="1"/>
    <x v="3"/>
    <x v="105"/>
    <x v="26"/>
    <s v="JACH"/>
    <s v="36"/>
    <s v=" FACT AQUAVITA N°11020470"/>
    <m/>
    <n v="73040"/>
    <n v="-73040"/>
  </r>
  <r>
    <x v="1"/>
    <x v="3"/>
    <x v="105"/>
    <x v="34"/>
    <s v="JBS"/>
    <s v="92"/>
    <s v="CHQ N° 5149884 FAV AQUAVITA"/>
    <n v="73040"/>
    <m/>
    <m/>
  </r>
  <r>
    <x v="1"/>
    <x v="3"/>
    <x v="105"/>
    <x v="138"/>
    <s v="JACH"/>
    <s v="48"/>
    <s v="FACT N°11030343 MARS 11"/>
    <m/>
    <n v="73040"/>
    <n v="-73040"/>
  </r>
  <r>
    <x v="1"/>
    <x v="3"/>
    <x v="105"/>
    <x v="52"/>
    <s v="JACH"/>
    <s v="81"/>
    <s v="FACT N° 11040128/AQUAVITA"/>
    <m/>
    <n v="73040"/>
    <n v="-146080"/>
  </r>
  <r>
    <x v="1"/>
    <x v="3"/>
    <x v="105"/>
    <x v="61"/>
    <s v="JACH"/>
    <s v="131"/>
    <s v="AQUAVITA SVT FACT N° 1105339"/>
    <m/>
    <n v="73040"/>
    <n v="-219120"/>
  </r>
  <r>
    <x v="1"/>
    <x v="3"/>
    <x v="105"/>
    <x v="69"/>
    <s v="JACH"/>
    <s v="183"/>
    <s v="AQUAVITA SVT FACT N° 11060353"/>
    <m/>
    <n v="73040"/>
    <n v="-292160"/>
  </r>
  <r>
    <x v="1"/>
    <x v="3"/>
    <x v="105"/>
    <x v="69"/>
    <s v="JBS"/>
    <s v="224"/>
    <s v="D'APRES ETAT RAP AU 30/06 RGLT AQUA"/>
    <n v="73040"/>
    <m/>
    <n v="-219120"/>
  </r>
  <r>
    <x v="1"/>
    <x v="3"/>
    <x v="105"/>
    <x v="69"/>
    <s v="JBS"/>
    <s v="224"/>
    <s v="D'APRES ETAT RAP AU 30/06 RGLT AQUA"/>
    <n v="146080"/>
    <m/>
    <n v="-73040"/>
  </r>
  <r>
    <x v="1"/>
    <x v="3"/>
    <x v="105"/>
    <x v="78"/>
    <s v="JACH"/>
    <s v="176"/>
    <s v="AQUAVITA SVT FACT JUILL N° 11070176"/>
    <m/>
    <n v="73040"/>
    <n v="-146080"/>
  </r>
  <r>
    <x v="1"/>
    <x v="3"/>
    <x v="105"/>
    <x v="291"/>
    <s v="JBS"/>
    <s v="275"/>
    <s v="RGLT SVT CHEQ N° 5149809"/>
    <n v="219120"/>
    <m/>
    <n v="73040"/>
  </r>
  <r>
    <x v="1"/>
    <x v="3"/>
    <x v="105"/>
    <x v="84"/>
    <s v="JACH"/>
    <s v="229"/>
    <s v="FACT N° 1108118"/>
    <m/>
    <n v="73040"/>
    <m/>
  </r>
  <r>
    <x v="1"/>
    <x v="3"/>
    <x v="105"/>
    <x v="178"/>
    <s v="JCP"/>
    <s v="1889"/>
    <s v="REGLT FACT AOUT"/>
    <n v="54780"/>
    <m/>
    <n v="54780"/>
  </r>
  <r>
    <x v="1"/>
    <x v="3"/>
    <x v="105"/>
    <x v="93"/>
    <s v="JACH"/>
    <s v="246"/>
    <s v="FACT N° 11090164"/>
    <m/>
    <n v="73040"/>
    <n v="-18260"/>
  </r>
  <r>
    <x v="1"/>
    <x v="3"/>
    <x v="105"/>
    <x v="247"/>
    <s v="JACH"/>
    <s v="260"/>
    <s v="FACT AVOIR N° 110800115"/>
    <n v="18260"/>
    <m/>
    <m/>
  </r>
  <r>
    <x v="1"/>
    <x v="3"/>
    <x v="105"/>
    <x v="299"/>
    <s v="JCP"/>
    <s v="2177"/>
    <s v="RGLT FACT SEPT"/>
    <n v="73040"/>
    <m/>
    <n v="73040"/>
  </r>
  <r>
    <x v="1"/>
    <x v="3"/>
    <x v="105"/>
    <x v="103"/>
    <s v="JACH"/>
    <s v="279"/>
    <s v="FACT N° 11100112"/>
    <m/>
    <n v="73040"/>
    <m/>
  </r>
  <r>
    <x v="1"/>
    <x v="3"/>
    <x v="105"/>
    <x v="305"/>
    <s v="JCP"/>
    <s v="2350"/>
    <s v="RGLT FACT OCT"/>
    <n v="73040"/>
    <m/>
    <n v="73040"/>
  </r>
  <r>
    <x v="1"/>
    <x v="3"/>
    <x v="105"/>
    <x v="111"/>
    <s v="JACH"/>
    <s v="294"/>
    <s v=" FACT N°11110212"/>
    <m/>
    <n v="146080"/>
    <n v="-73040"/>
  </r>
  <r>
    <x v="1"/>
    <x v="3"/>
    <x v="105"/>
    <x v="122"/>
    <s v="JCP"/>
    <s v="2500"/>
    <s v="RGLT FACT NOV"/>
    <n v="73040"/>
    <m/>
    <m/>
  </r>
  <r>
    <x v="1"/>
    <x v="3"/>
    <x v="106"/>
    <x v="253"/>
    <s v="JAN"/>
    <s v="1"/>
    <s v="AN AU 01.01.11"/>
    <m/>
    <n v="101300"/>
    <n v="-101300"/>
  </r>
  <r>
    <x v="1"/>
    <x v="3"/>
    <x v="107"/>
    <x v="253"/>
    <s v="JAN"/>
    <s v="1"/>
    <s v="AN AU 01.01.11"/>
    <m/>
    <n v="1962944"/>
    <n v="-1962944"/>
  </r>
  <r>
    <x v="1"/>
    <x v="3"/>
    <x v="108"/>
    <x v="139"/>
    <s v="JBS"/>
    <s v="120"/>
    <s v="CHQ N° 808137 FAV ASCENA"/>
    <n v="1867055"/>
    <m/>
    <n v="1867055"/>
  </r>
  <r>
    <x v="1"/>
    <x v="3"/>
    <x v="108"/>
    <x v="139"/>
    <s v="JBS"/>
    <s v="121"/>
    <s v="CHQ N° 808230 FAV ASECNA"/>
    <n v="677804"/>
    <m/>
    <n v="2544859"/>
  </r>
  <r>
    <x v="1"/>
    <x v="3"/>
    <x v="108"/>
    <x v="52"/>
    <s v="JBS"/>
    <s v="151"/>
    <s v="D'APRES ETAT RAP AU 30/04RGLT ASENA"/>
    <m/>
    <n v="1867055"/>
    <n v="677804"/>
  </r>
  <r>
    <x v="1"/>
    <x v="3"/>
    <x v="108"/>
    <x v="52"/>
    <s v="JBS"/>
    <s v="151"/>
    <s v="D'APRES ETAT RAP AU 30/04RGLT ASENA"/>
    <m/>
    <n v="677804"/>
    <m/>
  </r>
  <r>
    <x v="1"/>
    <x v="3"/>
    <x v="109"/>
    <x v="253"/>
    <s v="JAN"/>
    <s v="1"/>
    <s v="AN AU 01.01.11"/>
    <m/>
    <n v="3352720"/>
    <n v="-3352720"/>
  </r>
  <r>
    <x v="1"/>
    <x v="3"/>
    <x v="109"/>
    <x v="238"/>
    <s v="JCP"/>
    <s v="68"/>
    <s v="RGLT FACT DEC"/>
    <n v="330000"/>
    <m/>
    <n v="-3022720"/>
  </r>
  <r>
    <x v="1"/>
    <x v="3"/>
    <x v="109"/>
    <x v="18"/>
    <s v="JCP"/>
    <s v="130"/>
    <s v="AVANCE RGLT JANV"/>
    <n v="15000"/>
    <m/>
    <n v="-3007720"/>
  </r>
  <r>
    <x v="1"/>
    <x v="3"/>
    <x v="109"/>
    <x v="257"/>
    <s v="JACH"/>
    <s v="189"/>
    <s v="FACT N° 110103"/>
    <m/>
    <n v="340000"/>
    <n v="-3347720"/>
  </r>
  <r>
    <x v="1"/>
    <x v="3"/>
    <x v="109"/>
    <x v="260"/>
    <s v="JCP"/>
    <s v="237"/>
    <s v="RGLT FACT JANVIER"/>
    <n v="315000"/>
    <m/>
    <n v="-3032720"/>
  </r>
  <r>
    <x v="1"/>
    <x v="3"/>
    <x v="109"/>
    <x v="26"/>
    <s v="JACH"/>
    <s v="21"/>
    <s v="FACT ATM FEV"/>
    <m/>
    <n v="340000"/>
    <n v="-3372720"/>
  </r>
  <r>
    <x v="1"/>
    <x v="3"/>
    <x v="109"/>
    <x v="249"/>
    <s v="JCP"/>
    <s v="353"/>
    <s v="REGLT FACT ATM FEV 11"/>
    <n v="330000"/>
    <m/>
    <n v="-3042720"/>
  </r>
  <r>
    <x v="1"/>
    <x v="3"/>
    <x v="109"/>
    <x v="138"/>
    <s v="JACH"/>
    <s v="68"/>
    <s v="FACT ATM N° 110401/MARS 11"/>
    <m/>
    <n v="340000"/>
    <n v="-3382720"/>
  </r>
  <r>
    <x v="1"/>
    <x v="3"/>
    <x v="109"/>
    <x v="42"/>
    <s v="JCP"/>
    <s v="632"/>
    <s v="REGLT FACTURE"/>
    <n v="490000"/>
    <m/>
    <n v="-2892720"/>
  </r>
  <r>
    <x v="1"/>
    <x v="3"/>
    <x v="109"/>
    <x v="50"/>
    <s v="JACH"/>
    <s v="98"/>
    <s v="FACT ATM N° 110403"/>
    <m/>
    <n v="340000"/>
    <n v="-3232720"/>
  </r>
  <r>
    <x v="1"/>
    <x v="3"/>
    <x v="109"/>
    <x v="271"/>
    <s v="JCP"/>
    <s v="1080"/>
    <s v="GARDIENNAGE "/>
    <n v="315000"/>
    <m/>
    <n v="-2917720"/>
  </r>
  <r>
    <x v="1"/>
    <x v="3"/>
    <x v="109"/>
    <x v="61"/>
    <s v="JACH"/>
    <s v="126"/>
    <s v="FACT ATM N° 110503/MAI 2011"/>
    <m/>
    <n v="340000"/>
    <n v="-3257720"/>
  </r>
  <r>
    <x v="1"/>
    <x v="3"/>
    <x v="109"/>
    <x v="274"/>
    <s v="JCP"/>
    <s v="1523"/>
    <s v="RGLT FACT N° 110503"/>
    <n v="315000"/>
    <m/>
    <n v="-2942720"/>
  </r>
  <r>
    <x v="1"/>
    <x v="3"/>
    <x v="109"/>
    <x v="69"/>
    <s v="JACH"/>
    <s v="171"/>
    <s v="FACT N° 110106"/>
    <m/>
    <n v="340000"/>
    <n v="-3282720"/>
  </r>
  <r>
    <x v="1"/>
    <x v="3"/>
    <x v="109"/>
    <x v="71"/>
    <s v="JCP"/>
    <s v="1395"/>
    <s v="AFRICAN TRAVEL MANAGEMENT"/>
    <n v="340000"/>
    <m/>
    <n v="-2942720"/>
  </r>
  <r>
    <x v="1"/>
    <x v="3"/>
    <x v="109"/>
    <x v="71"/>
    <s v="JCP"/>
    <s v="1396"/>
    <s v="AFRICAN TRAVEL MANAGEMENT"/>
    <n v="70000"/>
    <m/>
    <n v="-2872720"/>
  </r>
  <r>
    <x v="1"/>
    <x v="3"/>
    <x v="109"/>
    <x v="210"/>
    <s v="JACH"/>
    <s v="174"/>
    <s v="ATM SVT FACT N° 110701"/>
    <m/>
    <n v="340000"/>
    <n v="-3212720"/>
  </r>
  <r>
    <x v="1"/>
    <x v="3"/>
    <x v="109"/>
    <x v="166"/>
    <s v="JCP"/>
    <s v="1594"/>
    <s v="RGLT FACT ATM"/>
    <n v="250000"/>
    <m/>
    <n v="-2962720"/>
  </r>
  <r>
    <x v="1"/>
    <x v="3"/>
    <x v="109"/>
    <x v="82"/>
    <s v="JACH"/>
    <s v="206"/>
    <s v="SVT FACT N° 110801"/>
    <m/>
    <n v="340000"/>
    <n v="-3302720"/>
  </r>
  <r>
    <x v="1"/>
    <x v="3"/>
    <x v="109"/>
    <x v="86"/>
    <s v="JCP"/>
    <s v="1826"/>
    <s v="RGLT FACT "/>
    <n v="295000"/>
    <m/>
    <n v="-3007720"/>
  </r>
  <r>
    <x v="1"/>
    <x v="3"/>
    <x v="109"/>
    <x v="177"/>
    <s v="JCP"/>
    <s v="1860"/>
    <s v="COMPLEMENT FACT AOUT"/>
    <n v="15000"/>
    <m/>
    <n v="-2992720"/>
  </r>
  <r>
    <x v="1"/>
    <x v="3"/>
    <x v="109"/>
    <x v="232"/>
    <s v="JACH"/>
    <s v="239"/>
    <s v="FACT N° 110906"/>
    <m/>
    <n v="340000"/>
    <n v="-3332720"/>
  </r>
  <r>
    <x v="1"/>
    <x v="3"/>
    <x v="109"/>
    <x v="95"/>
    <s v="JCP"/>
    <s v="2054"/>
    <s v="RGLT FACT ATM"/>
    <n v="315000"/>
    <m/>
    <n v="-3017720"/>
  </r>
  <r>
    <x v="1"/>
    <x v="3"/>
    <x v="109"/>
    <x v="103"/>
    <s v="JACH"/>
    <s v="273"/>
    <s v="FACT  N° 111001"/>
    <m/>
    <n v="340000"/>
    <n v="-3357720"/>
  </r>
  <r>
    <x v="1"/>
    <x v="3"/>
    <x v="109"/>
    <x v="233"/>
    <s v="JCP"/>
    <s v="2252"/>
    <s v="RGLT FACT"/>
    <n v="315000"/>
    <m/>
    <n v="-3042720"/>
  </r>
  <r>
    <x v="1"/>
    <x v="3"/>
    <x v="109"/>
    <x v="108"/>
    <s v="JACH"/>
    <s v="287"/>
    <s v="FACT N° 111108"/>
    <m/>
    <n v="340000"/>
    <n v="-3382720"/>
  </r>
  <r>
    <x v="1"/>
    <x v="3"/>
    <x v="109"/>
    <x v="116"/>
    <s v="JCP"/>
    <s v="2422"/>
    <s v="RGLT FACT NOV"/>
    <n v="315000"/>
    <m/>
    <n v="-3067720"/>
  </r>
  <r>
    <x v="1"/>
    <x v="3"/>
    <x v="109"/>
    <x v="204"/>
    <s v="JCP"/>
    <s v="2474"/>
    <s v="CASH AVANCE NIGHT WATCH"/>
    <n v="100000"/>
    <m/>
    <n v="-2967720"/>
  </r>
  <r>
    <x v="1"/>
    <x v="3"/>
    <x v="109"/>
    <x v="125"/>
    <s v="JCP"/>
    <s v="2555"/>
    <s v="RGLT FACT DEC"/>
    <n v="315000"/>
    <m/>
    <n v="-2652720"/>
  </r>
  <r>
    <x v="1"/>
    <x v="3"/>
    <x v="109"/>
    <x v="126"/>
    <s v="JACH"/>
    <s v="315"/>
    <s v="FACT N°"/>
    <m/>
    <n v="340000"/>
    <n v="-2992720"/>
  </r>
  <r>
    <x v="1"/>
    <x v="3"/>
    <x v="109"/>
    <x v="126"/>
    <s v="JOD"/>
    <s v="425"/>
    <s v="CASH ADVANCE"/>
    <n v="203000"/>
    <m/>
    <n v="-2789720"/>
  </r>
  <r>
    <x v="1"/>
    <x v="3"/>
    <x v="110"/>
    <x v="308"/>
    <s v="JACH"/>
    <s v="332"/>
    <s v="FACT  N° 15326"/>
    <m/>
    <n v="2000000"/>
    <n v="-2000000"/>
  </r>
  <r>
    <x v="1"/>
    <x v="3"/>
    <x v="111"/>
    <x v="253"/>
    <s v="JAN"/>
    <s v="1"/>
    <s v="AN AU 01.01.11"/>
    <m/>
    <n v="8172625"/>
    <n v="-8172625"/>
  </r>
  <r>
    <x v="1"/>
    <x v="3"/>
    <x v="111"/>
    <x v="257"/>
    <s v="JCP"/>
    <s v="147"/>
    <s v="RGLT ACPTE HONORAIRES"/>
    <n v="500000"/>
    <m/>
    <n v="-7672625"/>
  </r>
  <r>
    <x v="1"/>
    <x v="3"/>
    <x v="111"/>
    <x v="26"/>
    <s v="JOD"/>
    <s v="65"/>
    <s v="AVANCE RGLT HONORAIRES"/>
    <n v="500000"/>
    <m/>
    <n v="-7172625"/>
  </r>
  <r>
    <x v="1"/>
    <x v="3"/>
    <x v="111"/>
    <x v="32"/>
    <s v="JCP"/>
    <s v="428"/>
    <s v="AVANCE/HONN CAC"/>
    <n v="1500000"/>
    <m/>
    <n v="-5672625"/>
  </r>
  <r>
    <x v="1"/>
    <x v="3"/>
    <x v="111"/>
    <x v="34"/>
    <s v="JBS"/>
    <s v="93"/>
    <s v="CHQ N° 4678595 FAV BAKAI/REGLT PART"/>
    <n v="2000000"/>
    <m/>
    <n v="-3672625"/>
  </r>
  <r>
    <x v="1"/>
    <x v="3"/>
    <x v="111"/>
    <x v="143"/>
    <s v="JCP"/>
    <s v="792"/>
    <s v="AVANCE/HONNORAIRE FACT CAC"/>
    <n v="400000"/>
    <m/>
    <n v="-3272625"/>
  </r>
  <r>
    <x v="1"/>
    <x v="3"/>
    <x v="111"/>
    <x v="55"/>
    <s v="JCP"/>
    <s v="912"/>
    <s v="AVANCE SUR HONORAIRE "/>
    <n v="300000"/>
    <m/>
    <n v="-2972625"/>
  </r>
  <r>
    <x v="1"/>
    <x v="3"/>
    <x v="111"/>
    <x v="149"/>
    <s v="JCP"/>
    <s v="943"/>
    <s v="AVANCE SUR HONORAIRE"/>
    <n v="500000"/>
    <m/>
    <n v="-2472625"/>
  </r>
  <r>
    <x v="1"/>
    <x v="3"/>
    <x v="111"/>
    <x v="327"/>
    <s v="JCP"/>
    <s v="986"/>
    <s v="AVANCE SUR FACT HONORAIRE"/>
    <n v="300000"/>
    <m/>
    <n v="-2172625"/>
  </r>
  <r>
    <x v="1"/>
    <x v="3"/>
    <x v="111"/>
    <x v="274"/>
    <s v="JCP"/>
    <s v="2615"/>
    <s v="AVANCE /HONORAIRE"/>
    <n v="300000"/>
    <m/>
    <n v="-1872625"/>
  </r>
  <r>
    <x v="1"/>
    <x v="3"/>
    <x v="111"/>
    <x v="157"/>
    <s v="JCP"/>
    <s v="1231"/>
    <s v="AVANCE SUR HONORAIRE BAKAI"/>
    <n v="150000"/>
    <m/>
    <n v="-1722625"/>
  </r>
  <r>
    <x v="1"/>
    <x v="3"/>
    <x v="111"/>
    <x v="69"/>
    <s v="JCP"/>
    <s v="1364"/>
    <s v="ACOMPTE /HONORAIRE"/>
    <n v="250000"/>
    <m/>
    <n v="-1472625"/>
  </r>
  <r>
    <x v="1"/>
    <x v="3"/>
    <x v="111"/>
    <x v="289"/>
    <s v="JCP"/>
    <s v="1564"/>
    <s v="SOLDE FACTURE"/>
    <n v="50000"/>
    <m/>
    <n v="-1422625"/>
  </r>
  <r>
    <x v="1"/>
    <x v="3"/>
    <x v="111"/>
    <x v="167"/>
    <s v="JCP"/>
    <s v="1600"/>
    <s v="AVANCE"/>
    <n v="30000"/>
    <m/>
    <n v="-1392625"/>
  </r>
  <r>
    <x v="1"/>
    <x v="3"/>
    <x v="111"/>
    <x v="167"/>
    <s v="JCP"/>
    <s v="1609"/>
    <s v="AVANCE"/>
    <n v="70000"/>
    <m/>
    <n v="-1322625"/>
  </r>
  <r>
    <x v="1"/>
    <x v="3"/>
    <x v="111"/>
    <x v="175"/>
    <s v="JCP"/>
    <s v="1760"/>
    <s v="ACOMPTE/HONORAIRES"/>
    <n v="200000"/>
    <m/>
    <n v="-1122625"/>
  </r>
  <r>
    <x v="1"/>
    <x v="3"/>
    <x v="111"/>
    <x v="176"/>
    <s v="JBS"/>
    <s v="295"/>
    <s v="  CHEQ N° 5149823"/>
    <n v="1000000"/>
    <m/>
    <n v="-122625"/>
  </r>
  <r>
    <x v="1"/>
    <x v="3"/>
    <x v="111"/>
    <x v="294"/>
    <s v="JCP"/>
    <s v="1819"/>
    <s v="ACOMPTE/ HONORAIRE"/>
    <n v="100000"/>
    <m/>
    <n v="-22625"/>
  </r>
  <r>
    <x v="1"/>
    <x v="3"/>
    <x v="111"/>
    <x v="101"/>
    <s v="JCP"/>
    <s v="2160"/>
    <s v="ACOMPTE/ HONORAIRE"/>
    <n v="500000"/>
    <m/>
    <n v="477375"/>
  </r>
  <r>
    <x v="1"/>
    <x v="3"/>
    <x v="111"/>
    <x v="104"/>
    <s v="JCP"/>
    <s v="2222"/>
    <s v="ACOMPTE/ HONORAIRE"/>
    <n v="30000"/>
    <m/>
    <n v="507375"/>
  </r>
  <r>
    <x v="1"/>
    <x v="3"/>
    <x v="111"/>
    <x v="214"/>
    <s v="JCP"/>
    <s v="2281"/>
    <s v="ACOMPTE/ HONORAIRE"/>
    <n v="200000"/>
    <m/>
    <n v="707375"/>
  </r>
  <r>
    <x v="1"/>
    <x v="3"/>
    <x v="111"/>
    <x v="197"/>
    <s v="JBS"/>
    <s v="379"/>
    <s v="RGLT ACOMPTE/HORAIRE "/>
    <n v="2000000"/>
    <m/>
    <n v="2707375"/>
  </r>
  <r>
    <x v="1"/>
    <x v="3"/>
    <x v="111"/>
    <x v="122"/>
    <s v="JACH"/>
    <s v="320"/>
    <s v="FACT HONORAIRES EXO 2011"/>
    <m/>
    <n v="2981250"/>
    <n v="-273875"/>
  </r>
  <r>
    <x v="1"/>
    <x v="3"/>
    <x v="111"/>
    <x v="122"/>
    <s v="JACH"/>
    <s v="321"/>
    <s v="FACT  CERTIFICATION DSF  EXO 2011"/>
    <m/>
    <n v="2385000"/>
    <n v="-2658875"/>
  </r>
  <r>
    <x v="1"/>
    <x v="3"/>
    <x v="111"/>
    <x v="126"/>
    <s v="JACH"/>
    <s v="335"/>
    <s v="TVA HONORAIRE 2009"/>
    <m/>
    <n v="866250"/>
    <n v="-3525125"/>
  </r>
  <r>
    <x v="1"/>
    <x v="3"/>
    <x v="111"/>
    <x v="126"/>
    <s v="JOD"/>
    <s v="479"/>
    <s v="REGUL COMPTE CABINET BAKAI"/>
    <m/>
    <n v="2670000"/>
    <n v="-6195125"/>
  </r>
  <r>
    <x v="1"/>
    <x v="3"/>
    <x v="112"/>
    <x v="253"/>
    <s v="JAN"/>
    <s v="1"/>
    <s v="AN AU 01.01.11"/>
    <m/>
    <n v="3095971"/>
    <n v="-3095971"/>
  </r>
  <r>
    <x v="1"/>
    <x v="3"/>
    <x v="112"/>
    <x v="255"/>
    <s v="JBS"/>
    <s v="32"/>
    <s v="RGLT FACTS CAMTEL"/>
    <n v="968116"/>
    <m/>
    <n v="-2127855"/>
  </r>
  <r>
    <x v="1"/>
    <x v="3"/>
    <x v="112"/>
    <x v="221"/>
    <s v="JBS"/>
    <s v="52"/>
    <s v="RGLT FACTS CAMTEL"/>
    <n v="669570"/>
    <m/>
    <n v="-1458285"/>
  </r>
  <r>
    <x v="1"/>
    <x v="3"/>
    <x v="112"/>
    <x v="222"/>
    <s v="JCP"/>
    <s v="308"/>
    <s v="RGLT CAMTEL"/>
    <n v="3578"/>
    <m/>
    <n v="-1454707"/>
  </r>
  <r>
    <x v="1"/>
    <x v="3"/>
    <x v="112"/>
    <x v="26"/>
    <s v="JACH"/>
    <s v="33"/>
    <s v="FACT CAMTEL N° 10144560/02-2011"/>
    <m/>
    <n v="3578"/>
    <n v="-1458285"/>
  </r>
  <r>
    <x v="1"/>
    <x v="3"/>
    <x v="112"/>
    <x v="26"/>
    <s v="JACH"/>
    <s v="34"/>
    <s v="FACT CAMTEL N° 10153885/02-2011"/>
    <m/>
    <n v="530964"/>
    <n v="-1989249"/>
  </r>
  <r>
    <x v="1"/>
    <x v="3"/>
    <x v="112"/>
    <x v="26"/>
    <s v="JACH"/>
    <s v="35"/>
    <s v="FACT CAMTEL N° 10131898/02-2011"/>
    <m/>
    <n v="336238"/>
    <n v="-2325487"/>
  </r>
  <r>
    <x v="1"/>
    <x v="3"/>
    <x v="112"/>
    <x v="33"/>
    <s v="JBS"/>
    <s v="69"/>
    <s v="REGLT CAMTEL CHQ C 807119"/>
    <n v="867202"/>
    <m/>
    <n v="-1458285"/>
  </r>
  <r>
    <x v="1"/>
    <x v="3"/>
    <x v="112"/>
    <x v="33"/>
    <s v="JCP"/>
    <s v="447"/>
    <s v="REGLT FACTURE 10201262/63"/>
    <n v="9578"/>
    <m/>
    <n v="-1448707"/>
  </r>
  <r>
    <x v="1"/>
    <x v="3"/>
    <x v="112"/>
    <x v="314"/>
    <s v="JACH"/>
    <s v="60"/>
    <s v="FACT CAMTEL FEV 11"/>
    <m/>
    <n v="270023"/>
    <n v="-1718730"/>
  </r>
  <r>
    <x v="1"/>
    <x v="3"/>
    <x v="112"/>
    <x v="224"/>
    <s v="JACH"/>
    <s v="61"/>
    <s v="FACT CAMTEL FEV 11"/>
    <m/>
    <n v="440313"/>
    <n v="-2159043"/>
  </r>
  <r>
    <x v="1"/>
    <x v="3"/>
    <x v="112"/>
    <x v="35"/>
    <s v="JACH"/>
    <s v="58"/>
    <s v="FACT CAMTEL 10201262/63"/>
    <m/>
    <n v="9578"/>
    <n v="-2168621"/>
  </r>
  <r>
    <x v="1"/>
    <x v="3"/>
    <x v="112"/>
    <x v="36"/>
    <s v="JBS"/>
    <s v="104"/>
    <s v="CHQ N° 807628 FAV CAMTEL FACT FEV"/>
    <n v="710336"/>
    <m/>
    <n v="-1458285"/>
  </r>
  <r>
    <x v="1"/>
    <x v="3"/>
    <x v="112"/>
    <x v="240"/>
    <s v="JCP"/>
    <s v="545"/>
    <s v="REGLT FACT 10226437 MARS"/>
    <n v="3578"/>
    <m/>
    <n v="-1454707"/>
  </r>
  <r>
    <x v="1"/>
    <x v="3"/>
    <x v="112"/>
    <x v="138"/>
    <s v="JACH"/>
    <s v="79"/>
    <s v="FACT CAMTEL "/>
    <m/>
    <n v="3578"/>
    <n v="-1458285"/>
  </r>
  <r>
    <x v="1"/>
    <x v="3"/>
    <x v="112"/>
    <x v="225"/>
    <s v="JACH"/>
    <s v="92"/>
    <s v="FACT N° 10332056/04-2011/CAMTEL"/>
    <m/>
    <n v="336850"/>
    <n v="-1795135"/>
  </r>
  <r>
    <x v="1"/>
    <x v="3"/>
    <x v="112"/>
    <x v="50"/>
    <s v="JACH"/>
    <s v="95"/>
    <s v="FACT N° 10326065/04/11"/>
    <m/>
    <n v="3578"/>
    <n v="-1798713"/>
  </r>
  <r>
    <x v="1"/>
    <x v="3"/>
    <x v="112"/>
    <x v="50"/>
    <s v="JACH"/>
    <s v="96"/>
    <s v="FACT N° 1022643703/2011"/>
    <m/>
    <n v="3578"/>
    <n v="-1802291"/>
  </r>
  <r>
    <x v="1"/>
    <x v="3"/>
    <x v="112"/>
    <x v="50"/>
    <s v="JACH"/>
    <s v="97"/>
    <s v="FACT N° 10295906/04/2011"/>
    <m/>
    <n v="532178"/>
    <n v="-2334469"/>
  </r>
  <r>
    <x v="1"/>
    <x v="3"/>
    <x v="112"/>
    <x v="145"/>
    <s v="JBS"/>
    <s v="177"/>
    <s v="RGLT CAMTEL"/>
    <n v="532178"/>
    <m/>
    <n v="-1802291"/>
  </r>
  <r>
    <x v="1"/>
    <x v="3"/>
    <x v="112"/>
    <x v="145"/>
    <s v="JCP"/>
    <s v="1048"/>
    <s v="REGLT FACT CAMTEL"/>
    <n v="336850"/>
    <m/>
    <n v="-1465441"/>
  </r>
  <r>
    <x v="1"/>
    <x v="3"/>
    <x v="112"/>
    <x v="145"/>
    <s v="JCP"/>
    <s v="1048"/>
    <s v=" RGLT FACT CAMTEL"/>
    <n v="3578"/>
    <m/>
    <n v="-1461863"/>
  </r>
  <r>
    <x v="1"/>
    <x v="3"/>
    <x v="112"/>
    <x v="245"/>
    <s v="JACH"/>
    <s v="110"/>
    <s v="FACT N° 10389553/05-2011"/>
    <m/>
    <n v="679854"/>
    <n v="-2141717"/>
  </r>
  <r>
    <x v="1"/>
    <x v="3"/>
    <x v="112"/>
    <x v="245"/>
    <s v="JACH"/>
    <s v="111"/>
    <s v="FACT N° 10416018/05-2011"/>
    <m/>
    <n v="273887"/>
    <n v="-2415604"/>
  </r>
  <r>
    <x v="1"/>
    <x v="3"/>
    <x v="112"/>
    <x v="245"/>
    <s v="JACH"/>
    <s v="113"/>
    <s v="FACT N° 10412362/05-2011"/>
    <m/>
    <n v="3578"/>
    <n v="-2419182"/>
  </r>
  <r>
    <x v="1"/>
    <x v="3"/>
    <x v="112"/>
    <x v="151"/>
    <s v="JBS"/>
    <s v="156"/>
    <s v="REGLT FACT AVRIL CHQ N° 0810185/CAM"/>
    <n v="679854"/>
    <m/>
    <n v="-1739328"/>
  </r>
  <r>
    <x v="1"/>
    <x v="3"/>
    <x v="112"/>
    <x v="227"/>
    <s v="JCP"/>
    <s v="863"/>
    <s v="REGLT FACT N°10412362 AVRIL/ATM "/>
    <n v="3578"/>
    <m/>
    <n v="-1735750"/>
  </r>
  <r>
    <x v="1"/>
    <x v="3"/>
    <x v="112"/>
    <x v="227"/>
    <s v="JCP"/>
    <s v="864"/>
    <s v="REGLT FACT N°10416018 AVRIL"/>
    <n v="273887"/>
    <m/>
    <n v="-1461863"/>
  </r>
  <r>
    <x v="1"/>
    <x v="3"/>
    <x v="112"/>
    <x v="62"/>
    <s v="JACH"/>
    <s v="179"/>
    <s v="CAMTEL SVT FACT N° 10492383"/>
    <m/>
    <n v="618329"/>
    <n v="-2080192"/>
  </r>
  <r>
    <x v="1"/>
    <x v="3"/>
    <x v="112"/>
    <x v="156"/>
    <s v="JACH"/>
    <s v="158"/>
    <s v="FACT BACK-UP CAMTEL"/>
    <m/>
    <n v="310000"/>
    <n v="-2390192"/>
  </r>
  <r>
    <x v="1"/>
    <x v="3"/>
    <x v="112"/>
    <x v="156"/>
    <s v="JCP"/>
    <s v="1200"/>
    <s v=" FACT BACK UP"/>
    <n v="310000"/>
    <m/>
    <n v="-2080192"/>
  </r>
  <r>
    <x v="1"/>
    <x v="3"/>
    <x v="112"/>
    <x v="70"/>
    <s v="JACH"/>
    <s v="172"/>
    <s v="CAMTEL SVT FACT N° 10485573/06-2011"/>
    <m/>
    <n v="388862"/>
    <n v="-2469054"/>
  </r>
  <r>
    <x v="1"/>
    <x v="3"/>
    <x v="112"/>
    <x v="70"/>
    <s v="JACH"/>
    <s v="173"/>
    <s v="CAMTEL SVT FACT N° 10602907/07-2011"/>
    <m/>
    <n v="381605"/>
    <n v="-2850659"/>
  </r>
  <r>
    <x v="1"/>
    <x v="3"/>
    <x v="112"/>
    <x v="161"/>
    <s v="JACH"/>
    <s v="166"/>
    <s v="CAMTEL SVT FACT N° 10586849/07-2011"/>
    <m/>
    <n v="747597"/>
    <n v="-3598256"/>
  </r>
  <r>
    <x v="1"/>
    <x v="3"/>
    <x v="112"/>
    <x v="161"/>
    <s v="JACH"/>
    <s v="167"/>
    <s v="CAMTEL SVT FACT N° 10610031/07-2011"/>
    <m/>
    <n v="3578"/>
    <n v="-3601834"/>
  </r>
  <r>
    <x v="1"/>
    <x v="3"/>
    <x v="112"/>
    <x v="161"/>
    <s v="JCP"/>
    <s v="1381"/>
    <s v="FACT N° 10485573/06-2011"/>
    <n v="388862"/>
    <m/>
    <n v="-3212972"/>
  </r>
  <r>
    <x v="1"/>
    <x v="3"/>
    <x v="112"/>
    <x v="161"/>
    <s v="JCP"/>
    <s v="1383"/>
    <s v="FACT N° 10529535"/>
    <n v="3578"/>
    <m/>
    <n v="-3209394"/>
  </r>
  <r>
    <x v="1"/>
    <x v="3"/>
    <x v="112"/>
    <x v="281"/>
    <s v="JACH"/>
    <s v="180"/>
    <s v="CAMTEL FACT N° 10648212"/>
    <m/>
    <n v="1550"/>
    <n v="-3210944"/>
  </r>
  <r>
    <x v="1"/>
    <x v="3"/>
    <x v="112"/>
    <x v="281"/>
    <s v="JACH"/>
    <s v="181"/>
    <s v="CAMTEL FACT N° 10648214"/>
    <m/>
    <n v="1550"/>
    <n v="-3212494"/>
  </r>
  <r>
    <x v="1"/>
    <x v="3"/>
    <x v="112"/>
    <x v="281"/>
    <s v="JCP"/>
    <s v="1343"/>
    <s v="RGLT CAMTEL FACT N° 10492383"/>
    <n v="618329"/>
    <m/>
    <n v="-2594165"/>
  </r>
  <r>
    <x v="1"/>
    <x v="3"/>
    <x v="112"/>
    <x v="281"/>
    <s v="JCP"/>
    <s v="1343"/>
    <s v="RGLT CAMTEL FACT N° 10648212"/>
    <n v="1550"/>
    <m/>
    <n v="-2592615"/>
  </r>
  <r>
    <x v="1"/>
    <x v="3"/>
    <x v="112"/>
    <x v="281"/>
    <s v="JCP"/>
    <s v="1343"/>
    <s v="RGLT CAMTEL FACT N° 10648214"/>
    <n v="1550"/>
    <m/>
    <n v="-2591065"/>
  </r>
  <r>
    <x v="1"/>
    <x v="3"/>
    <x v="112"/>
    <x v="76"/>
    <s v="JCP"/>
    <s v="1499"/>
    <s v="CAMTEL RGLT FACT N° 10610031"/>
    <n v="3578"/>
    <m/>
    <n v="-2587487"/>
  </r>
  <r>
    <x v="1"/>
    <x v="3"/>
    <x v="112"/>
    <x v="210"/>
    <s v="JBS"/>
    <s v="253"/>
    <s v="FACT N° 10586849/07-2011"/>
    <n v="747597"/>
    <m/>
    <n v="-1839890"/>
  </r>
  <r>
    <x v="1"/>
    <x v="3"/>
    <x v="112"/>
    <x v="231"/>
    <s v="JCP"/>
    <s v="1546"/>
    <s v="RGLT FACT N° 10602907"/>
    <n v="381605"/>
    <m/>
    <n v="-1458285"/>
  </r>
  <r>
    <x v="1"/>
    <x v="3"/>
    <x v="112"/>
    <x v="315"/>
    <s v="JACH"/>
    <s v="197"/>
    <s v="CAMTEL SVT FACT N° 10716145/08-2011"/>
    <m/>
    <n v="622441"/>
    <n v="-2080726"/>
  </r>
  <r>
    <x v="1"/>
    <x v="3"/>
    <x v="112"/>
    <x v="315"/>
    <s v="JACH"/>
    <s v="198"/>
    <s v="CAMTEL SVT FACT N° 10702951/08-2011"/>
    <m/>
    <n v="372402"/>
    <n v="-2453128"/>
  </r>
  <r>
    <x v="1"/>
    <x v="3"/>
    <x v="112"/>
    <x v="172"/>
    <s v="JBS"/>
    <s v="279"/>
    <s v="RGLT SVT CHEQ N° 0813956"/>
    <n v="622441"/>
    <m/>
    <n v="-1830687"/>
  </r>
  <r>
    <x v="1"/>
    <x v="3"/>
    <x v="112"/>
    <x v="173"/>
    <s v="JACH"/>
    <s v="210"/>
    <s v="FACT N°10710729"/>
    <m/>
    <n v="3578"/>
    <n v="-1834265"/>
  </r>
  <r>
    <x v="1"/>
    <x v="3"/>
    <x v="112"/>
    <x v="173"/>
    <s v="JCP"/>
    <s v="1698"/>
    <s v="RGLT FACT N° 10702951"/>
    <n v="372402"/>
    <m/>
    <n v="-1461863"/>
  </r>
  <r>
    <x v="1"/>
    <x v="3"/>
    <x v="112"/>
    <x v="173"/>
    <s v="JCP"/>
    <s v="1698"/>
    <s v="RGLT FACT N° 10710729"/>
    <n v="3578"/>
    <m/>
    <n v="-1458285"/>
  </r>
  <r>
    <x v="1"/>
    <x v="3"/>
    <x v="112"/>
    <x v="174"/>
    <s v="JACH"/>
    <s v="266"/>
    <s v="FACT N° 10816190"/>
    <m/>
    <n v="3578"/>
    <n v="-1461863"/>
  </r>
  <r>
    <x v="1"/>
    <x v="3"/>
    <x v="112"/>
    <x v="86"/>
    <s v="JACH"/>
    <s v="232"/>
    <s v="FACT N° 10819281/09-2011"/>
    <m/>
    <n v="324820"/>
    <n v="-1786683"/>
  </r>
  <r>
    <x v="1"/>
    <x v="3"/>
    <x v="112"/>
    <x v="86"/>
    <s v="JACH"/>
    <s v="235"/>
    <s v="FACTN° 10798380/09-2011"/>
    <m/>
    <n v="735563"/>
    <n v="-2522246"/>
  </r>
  <r>
    <x v="1"/>
    <x v="3"/>
    <x v="112"/>
    <x v="92"/>
    <s v="JCP"/>
    <s v="1926"/>
    <s v="RGLT FACT N° 10819281"/>
    <n v="324820"/>
    <m/>
    <n v="-2197426"/>
  </r>
  <r>
    <x v="1"/>
    <x v="3"/>
    <x v="112"/>
    <x v="232"/>
    <s v="JBS"/>
    <s v="319"/>
    <s v="RGLT FACT N° 10798380/09-2011"/>
    <n v="735563"/>
    <m/>
    <n v="-1461863"/>
  </r>
  <r>
    <x v="1"/>
    <x v="3"/>
    <x v="112"/>
    <x v="316"/>
    <s v="JACH"/>
    <s v="258"/>
    <s v="FACT N° 10885591/10-2011"/>
    <m/>
    <n v="359058"/>
    <n v="-1820921"/>
  </r>
  <r>
    <x v="1"/>
    <x v="3"/>
    <x v="112"/>
    <x v="316"/>
    <s v="JACH"/>
    <s v="264"/>
    <s v="FACT N° 10886955/10-2011"/>
    <m/>
    <n v="570654"/>
    <n v="-2391575"/>
  </r>
  <r>
    <x v="1"/>
    <x v="3"/>
    <x v="112"/>
    <x v="316"/>
    <s v="JACH"/>
    <s v="267"/>
    <s v="FACT N° 10881043/10-2011"/>
    <m/>
    <n v="3578"/>
    <n v="-2395153"/>
  </r>
  <r>
    <x v="1"/>
    <x v="3"/>
    <x v="112"/>
    <x v="103"/>
    <s v="JACH"/>
    <s v="268"/>
    <s v="FACT N° 10945362"/>
    <m/>
    <n v="1550"/>
    <n v="-2396703"/>
  </r>
  <r>
    <x v="1"/>
    <x v="3"/>
    <x v="112"/>
    <x v="103"/>
    <s v="JBS"/>
    <s v="356"/>
    <s v="D'APRES ETAT RAP AU 31/10 CAMTEL"/>
    <n v="570654"/>
    <m/>
    <n v="-1826049"/>
  </r>
  <r>
    <x v="1"/>
    <x v="3"/>
    <x v="112"/>
    <x v="103"/>
    <s v="JCP"/>
    <s v="2206"/>
    <s v="RGLT FACT N° 10816190"/>
    <n v="3578"/>
    <m/>
    <n v="-1822471"/>
  </r>
  <r>
    <x v="1"/>
    <x v="3"/>
    <x v="112"/>
    <x v="103"/>
    <s v="JCP"/>
    <s v="2206"/>
    <s v="RGLT FACT N° 10945362"/>
    <n v="1550"/>
    <m/>
    <n v="-1820921"/>
  </r>
  <r>
    <x v="1"/>
    <x v="3"/>
    <x v="112"/>
    <x v="103"/>
    <s v="JCP"/>
    <s v="2206"/>
    <s v="RGLT FACT N° 10885591"/>
    <n v="359058"/>
    <m/>
    <n v="-1461863"/>
  </r>
  <r>
    <x v="1"/>
    <x v="3"/>
    <x v="112"/>
    <x v="105"/>
    <s v="JACH"/>
    <s v="283"/>
    <s v="FACT N° 10973641/11-2011"/>
    <m/>
    <n v="194580"/>
    <n v="-1656443"/>
  </r>
  <r>
    <x v="1"/>
    <x v="3"/>
    <x v="112"/>
    <x v="105"/>
    <s v="JACH"/>
    <s v="285"/>
    <s v="FACT N° 10981149/11-2011"/>
    <m/>
    <n v="792987"/>
    <n v="-2449430"/>
  </r>
  <r>
    <x v="1"/>
    <x v="3"/>
    <x v="112"/>
    <x v="111"/>
    <s v="JBS"/>
    <s v="388"/>
    <s v="REGLT FACT SVT CHEQ N° 819546"/>
    <n v="792987"/>
    <m/>
    <n v="-1656443"/>
  </r>
  <r>
    <x v="1"/>
    <x v="3"/>
    <x v="112"/>
    <x v="112"/>
    <s v="JCP"/>
    <s v="2378"/>
    <s v="RGLT FACT N° 10996586"/>
    <n v="3578"/>
    <m/>
    <n v="-1652865"/>
  </r>
  <r>
    <x v="1"/>
    <x v="3"/>
    <x v="112"/>
    <x v="112"/>
    <s v="JCP"/>
    <s v="2378"/>
    <s v="RGLT FACT N° 10973641"/>
    <n v="194580"/>
    <m/>
    <n v="-1458285"/>
  </r>
  <r>
    <x v="1"/>
    <x v="3"/>
    <x v="112"/>
    <x v="235"/>
    <s v="JACH"/>
    <s v="305"/>
    <s v="FACT N° 11056064/12-2011"/>
    <m/>
    <n v="354088"/>
    <n v="-1812373"/>
  </r>
  <r>
    <x v="1"/>
    <x v="3"/>
    <x v="112"/>
    <x v="235"/>
    <s v="JACH"/>
    <s v="306"/>
    <s v="FACT N° 11077159/12-2011"/>
    <m/>
    <n v="13284"/>
    <n v="-1825657"/>
  </r>
  <r>
    <x v="1"/>
    <x v="3"/>
    <x v="112"/>
    <x v="235"/>
    <s v="JACH"/>
    <s v="319"/>
    <s v="FACT N° 11074004/12-2011"/>
    <m/>
    <n v="3578"/>
    <n v="-1829235"/>
  </r>
  <r>
    <x v="1"/>
    <x v="3"/>
    <x v="112"/>
    <x v="206"/>
    <s v="JBS"/>
    <s v="418"/>
    <s v="REGLT FACT "/>
    <n v="354088"/>
    <m/>
    <n v="-1475147"/>
  </r>
  <r>
    <x v="1"/>
    <x v="3"/>
    <x v="112"/>
    <x v="125"/>
    <s v="JCP"/>
    <s v="2558"/>
    <s v="RGLT FACT DEC"/>
    <n v="16862"/>
    <m/>
    <n v="-1458285"/>
  </r>
  <r>
    <x v="1"/>
    <x v="3"/>
    <x v="112"/>
    <x v="126"/>
    <s v="JACH"/>
    <s v="326"/>
    <s v="FACT N° 11206802/01-2012"/>
    <m/>
    <n v="7727"/>
    <n v="-1466012"/>
  </r>
  <r>
    <x v="1"/>
    <x v="3"/>
    <x v="112"/>
    <x v="126"/>
    <s v="JACH"/>
    <s v="330"/>
    <s v="FACTN° 11191251/01-2012"/>
    <m/>
    <n v="3578"/>
    <n v="-1469590"/>
  </r>
  <r>
    <x v="1"/>
    <x v="3"/>
    <x v="112"/>
    <x v="126"/>
    <s v="JACH"/>
    <s v="331"/>
    <s v=" FACTN° 11163648/01-2012"/>
    <m/>
    <n v="496595"/>
    <n v="-1966185"/>
  </r>
  <r>
    <x v="1"/>
    <x v="3"/>
    <x v="113"/>
    <x v="253"/>
    <s v="JAN"/>
    <s v="1"/>
    <s v="AN AU 01.01.11"/>
    <n v="357750"/>
    <m/>
    <n v="357750"/>
  </r>
  <r>
    <x v="1"/>
    <x v="3"/>
    <x v="114"/>
    <x v="253"/>
    <s v="JAN"/>
    <s v="1"/>
    <s v="AN AU 01.01.11"/>
    <n v="698000"/>
    <m/>
    <n v="698000"/>
  </r>
  <r>
    <x v="1"/>
    <x v="3"/>
    <x v="115"/>
    <x v="61"/>
    <s v="JACH"/>
    <s v="120"/>
    <s v="FACT N° 634A"/>
    <m/>
    <n v="2500"/>
    <n v="-2500"/>
  </r>
  <r>
    <x v="1"/>
    <x v="3"/>
    <x v="115"/>
    <x v="61"/>
    <s v="JCP"/>
    <s v="1015"/>
    <s v="REGLT FACT N° 634"/>
    <n v="2500"/>
    <m/>
    <m/>
  </r>
  <r>
    <x v="1"/>
    <x v="3"/>
    <x v="116"/>
    <x v="253"/>
    <s v="JAN"/>
    <s v="1"/>
    <s v="AN AU 01.01.11"/>
    <n v="1580000"/>
    <m/>
    <n v="1580000"/>
  </r>
  <r>
    <x v="1"/>
    <x v="3"/>
    <x v="117"/>
    <x v="253"/>
    <s v="JAN"/>
    <s v="1"/>
    <s v="AN AU 01.01.11"/>
    <n v="7200000"/>
    <m/>
    <n v="7200000"/>
  </r>
  <r>
    <x v="1"/>
    <x v="3"/>
    <x v="118"/>
    <x v="62"/>
    <s v="JCP"/>
    <s v="1108"/>
    <s v="AVANCE SUR DEVIS/DAVID"/>
    <n v="80000"/>
    <m/>
    <n v="80000"/>
  </r>
  <r>
    <x v="1"/>
    <x v="3"/>
    <x v="119"/>
    <x v="253"/>
    <s v="JAN"/>
    <s v="1"/>
    <s v="AN AU 01.01.11"/>
    <n v="1988411"/>
    <m/>
    <n v="1988411"/>
  </r>
  <r>
    <x v="1"/>
    <x v="3"/>
    <x v="120"/>
    <x v="253"/>
    <s v="JAN"/>
    <s v="1"/>
    <s v="AN AU 01.01.11"/>
    <m/>
    <n v="6323078"/>
    <n v="-6323078"/>
  </r>
  <r>
    <x v="1"/>
    <x v="3"/>
    <x v="120"/>
    <x v="12"/>
    <s v="JACH"/>
    <s v="1"/>
    <s v="FACT DLA 1 FACSE01477"/>
    <m/>
    <n v="1129148"/>
    <n v="-7452226"/>
  </r>
  <r>
    <x v="1"/>
    <x v="3"/>
    <x v="120"/>
    <x v="26"/>
    <s v="JACH"/>
    <s v="24"/>
    <s v="FACT DLA1 FACSE01567"/>
    <m/>
    <n v="1129148"/>
    <n v="-8581374"/>
  </r>
  <r>
    <x v="1"/>
    <x v="3"/>
    <x v="120"/>
    <x v="268"/>
    <s v="JBS"/>
    <s v="80"/>
    <s v="CHQ N° 5149869 REGLT FACT FACSE0147"/>
    <n v="1129148"/>
    <m/>
    <n v="-7452226"/>
  </r>
  <r>
    <x v="1"/>
    <x v="3"/>
    <x v="120"/>
    <x v="224"/>
    <s v="JACH"/>
    <s v="51"/>
    <s v="FACT DLA.1 N° FACSE01583"/>
    <m/>
    <n v="1129148"/>
    <n v="-8581374"/>
  </r>
  <r>
    <x v="1"/>
    <x v="3"/>
    <x v="120"/>
    <x v="38"/>
    <s v="JACH"/>
    <s v="88"/>
    <s v="FACT DLA1 N° FACSE01601"/>
    <m/>
    <n v="1129148"/>
    <n v="-9710522"/>
  </r>
  <r>
    <x v="1"/>
    <x v="3"/>
    <x v="120"/>
    <x v="42"/>
    <s v="JBS"/>
    <s v="118"/>
    <s v="CHQ N° 5149883 FAV DOUALA 1"/>
    <n v="1129148"/>
    <m/>
    <n v="-8581374"/>
  </r>
  <r>
    <x v="1"/>
    <x v="3"/>
    <x v="120"/>
    <x v="52"/>
    <s v="JBS"/>
    <s v="152"/>
    <s v="D'APRES ETAT RAP AU 30/04 RGLT DLA1"/>
    <n v="1129148"/>
    <m/>
    <n v="-7452226"/>
  </r>
  <r>
    <x v="1"/>
    <x v="3"/>
    <x v="120"/>
    <x v="318"/>
    <s v="JACH"/>
    <s v="109"/>
    <s v="FACT N° "/>
    <m/>
    <n v="1129148"/>
    <n v="-8581374"/>
  </r>
  <r>
    <x v="1"/>
    <x v="3"/>
    <x v="120"/>
    <x v="61"/>
    <s v="JBS"/>
    <s v="192"/>
    <s v="D'APRES ETAT RAP AU 31/05"/>
    <n v="1129148"/>
    <m/>
    <n v="-7452226"/>
  </r>
  <r>
    <x v="1"/>
    <x v="3"/>
    <x v="120"/>
    <x v="62"/>
    <s v="JACH"/>
    <s v="132"/>
    <s v="FACT N° FACSE01705"/>
    <m/>
    <n v="1129148"/>
    <n v="-8581374"/>
  </r>
  <r>
    <x v="1"/>
    <x v="3"/>
    <x v="120"/>
    <x v="69"/>
    <s v="JBS"/>
    <s v="224"/>
    <s v="D'APRES ETAT RAP AU 30/06 "/>
    <n v="1129148"/>
    <m/>
    <n v="-7452226"/>
  </r>
  <r>
    <x v="1"/>
    <x v="3"/>
    <x v="120"/>
    <x v="161"/>
    <s v="JACH"/>
    <s v="164"/>
    <s v="DLA1.COM SVT FACT N° FACSE01718"/>
    <m/>
    <n v="1129148"/>
    <n v="-8581374"/>
  </r>
  <r>
    <x v="1"/>
    <x v="3"/>
    <x v="120"/>
    <x v="79"/>
    <s v="JACH"/>
    <s v="217"/>
    <s v="FACT N° FACSE01794"/>
    <m/>
    <n v="1129148"/>
    <n v="-9710522"/>
  </r>
  <r>
    <x v="1"/>
    <x v="3"/>
    <x v="120"/>
    <x v="165"/>
    <s v="JBS"/>
    <s v="270"/>
    <s v="CHEQ N° 5149792"/>
    <n v="1129148"/>
    <m/>
    <n v="-8581374"/>
  </r>
  <r>
    <x v="1"/>
    <x v="3"/>
    <x v="120"/>
    <x v="174"/>
    <s v="JACH"/>
    <s v="226"/>
    <s v="FACT N°FACSE01809"/>
    <m/>
    <n v="1129148"/>
    <n v="-9710522"/>
  </r>
  <r>
    <x v="1"/>
    <x v="3"/>
    <x v="120"/>
    <x v="174"/>
    <s v="JBS"/>
    <s v="292"/>
    <s v="RGLT SVT CHEQ N° 5149815"/>
    <n v="1129148"/>
    <m/>
    <n v="-8581374"/>
  </r>
  <r>
    <x v="1"/>
    <x v="3"/>
    <x v="120"/>
    <x v="93"/>
    <s v="JBS"/>
    <s v="326"/>
    <s v="D'APRESETAT DE RAP AU 30/09 DLA1.CO"/>
    <n v="5645740"/>
    <m/>
    <n v="-2935634"/>
  </r>
  <r>
    <x v="1"/>
    <x v="3"/>
    <x v="120"/>
    <x v="94"/>
    <s v="JACH"/>
    <s v="251"/>
    <s v="FACT N° FACSE01827"/>
    <m/>
    <n v="1129148"/>
    <n v="-4064782"/>
  </r>
  <r>
    <x v="1"/>
    <x v="3"/>
    <x v="120"/>
    <x v="300"/>
    <s v="JBS"/>
    <s v="341"/>
    <s v="RGLT SVT CHEQ N° 5149844"/>
    <n v="1129148"/>
    <m/>
    <n v="-2935634"/>
  </r>
  <r>
    <x v="1"/>
    <x v="3"/>
    <x v="120"/>
    <x v="193"/>
    <s v="JACH"/>
    <s v="278"/>
    <s v="FACT N° FACSE01888"/>
    <m/>
    <n v="1129148"/>
    <n v="-4064782"/>
  </r>
  <r>
    <x v="1"/>
    <x v="3"/>
    <x v="120"/>
    <x v="233"/>
    <s v="JBS"/>
    <s v="371"/>
    <s v="RGLT  SVT CHEQ N° 6187410"/>
    <n v="1129148"/>
    <m/>
    <n v="-2935634"/>
  </r>
  <r>
    <x v="1"/>
    <x v="3"/>
    <x v="120"/>
    <x v="112"/>
    <s v="JACH"/>
    <s v="300"/>
    <s v="FACT N° FACSE01909"/>
    <m/>
    <n v="1129148"/>
    <n v="-4064782"/>
  </r>
  <r>
    <x v="1"/>
    <x v="3"/>
    <x v="120"/>
    <x v="308"/>
    <s v="JBS"/>
    <s v="402"/>
    <s v="RGLT FACT SVT CHEQ N° 6187441"/>
    <n v="2935634"/>
    <m/>
    <n v="-1129148"/>
  </r>
  <r>
    <x v="1"/>
    <x v="3"/>
    <x v="121"/>
    <x v="253"/>
    <s v="JAN"/>
    <s v="1"/>
    <s v="AN AU 01.01.11"/>
    <m/>
    <n v="225960"/>
    <n v="-225960"/>
  </r>
  <r>
    <x v="1"/>
    <x v="3"/>
    <x v="121"/>
    <x v="217"/>
    <s v="JODSSG"/>
    <s v="2"/>
    <s v="RGLT ELECT SSG NOV+DEC 2010"/>
    <n v="100000"/>
    <m/>
    <n v="-125960"/>
  </r>
  <r>
    <x v="1"/>
    <x v="3"/>
    <x v="121"/>
    <x v="208"/>
    <s v="JACH"/>
    <s v="14"/>
    <s v="LOYER RESIDENCE SSG"/>
    <m/>
    <n v="800000"/>
    <n v="-925960"/>
  </r>
  <r>
    <x v="1"/>
    <x v="3"/>
    <x v="121"/>
    <x v="26"/>
    <s v="JACH"/>
    <s v="39"/>
    <s v=" LOYER RESIDENCE SSG"/>
    <m/>
    <n v="800000"/>
    <n v="-1725960"/>
  </r>
  <r>
    <x v="1"/>
    <x v="3"/>
    <x v="121"/>
    <x v="136"/>
    <s v="JCP"/>
    <s v="506"/>
    <s v="AVANCE/REPARATION SPLIT"/>
    <n v="100000"/>
    <m/>
    <n v="-1625960"/>
  </r>
  <r>
    <x v="1"/>
    <x v="3"/>
    <x v="121"/>
    <x v="138"/>
    <s v="JACH"/>
    <s v="75"/>
    <s v="LOYER RESIDENCE SSG"/>
    <m/>
    <n v="800000"/>
    <n v="-2425960"/>
  </r>
  <r>
    <x v="1"/>
    <x v="3"/>
    <x v="121"/>
    <x v="38"/>
    <s v="JACH"/>
    <s v="83"/>
    <s v="FACT 2T/CONFECTION UNIFORM"/>
    <m/>
    <n v="520000"/>
    <n v="-2945960"/>
  </r>
  <r>
    <x v="1"/>
    <x v="3"/>
    <x v="121"/>
    <x v="38"/>
    <s v="JACH"/>
    <s v="84"/>
    <s v="FACT INTER FROID/REPARAT° SPLIT"/>
    <m/>
    <n v="145000"/>
    <n v="-3090960"/>
  </r>
  <r>
    <x v="1"/>
    <x v="3"/>
    <x v="121"/>
    <x v="38"/>
    <s v="JACH"/>
    <s v="85"/>
    <s v="FACT INTER FROID/REPARAT° SPLIT"/>
    <m/>
    <n v="65000"/>
    <n v="-3155960"/>
  </r>
  <r>
    <x v="1"/>
    <x v="3"/>
    <x v="121"/>
    <x v="141"/>
    <s v="JODSSG"/>
    <s v="15"/>
    <s v="RGLT LOYER SPVRS SSG"/>
    <n v="2400000"/>
    <m/>
    <n v="-755960"/>
  </r>
  <r>
    <x v="1"/>
    <x v="3"/>
    <x v="121"/>
    <x v="45"/>
    <s v="JCP"/>
    <s v="689"/>
    <s v="AVANCE /CONFECTION VETEMENT PROFESS"/>
    <n v="420000"/>
    <m/>
    <n v="-335960"/>
  </r>
  <r>
    <x v="1"/>
    <x v="3"/>
    <x v="121"/>
    <x v="241"/>
    <s v="JCP"/>
    <s v="726"/>
    <s v="REGLT SOLDE FACT INTER/REP SPLIT"/>
    <n v="110000"/>
    <m/>
    <n v="-225960"/>
  </r>
  <r>
    <x v="1"/>
    <x v="3"/>
    <x v="121"/>
    <x v="47"/>
    <s v="JODSSG"/>
    <s v="16"/>
    <s v="RGLT LOYER SPVRS SSG"/>
    <n v="2400000"/>
    <m/>
    <n v="2174040"/>
  </r>
  <r>
    <x v="1"/>
    <x v="3"/>
    <x v="121"/>
    <x v="52"/>
    <s v="JACH"/>
    <s v="104"/>
    <s v="LOYER RESIDENCE SSG"/>
    <m/>
    <n v="800000"/>
    <n v="1374040"/>
  </r>
  <r>
    <x v="1"/>
    <x v="3"/>
    <x v="121"/>
    <x v="149"/>
    <s v="JCP"/>
    <s v="949"/>
    <s v="SOLDE FACT TENUES"/>
    <n v="100000"/>
    <m/>
    <n v="1474040"/>
  </r>
  <r>
    <x v="1"/>
    <x v="3"/>
    <x v="121"/>
    <x v="61"/>
    <s v="JACH"/>
    <s v="129"/>
    <s v="LOYER RESIDENCE SSG"/>
    <m/>
    <n v="800000"/>
    <n v="674040"/>
  </r>
  <r>
    <x v="1"/>
    <x v="3"/>
    <x v="121"/>
    <x v="69"/>
    <s v="JACH"/>
    <s v="148"/>
    <s v="LOYER RESIDENCE SSG"/>
    <m/>
    <n v="800000"/>
    <n v="-125960"/>
  </r>
  <r>
    <x v="1"/>
    <x v="3"/>
    <x v="121"/>
    <x v="78"/>
    <s v="JACH"/>
    <s v="188"/>
    <s v="LOCATION MALABO"/>
    <m/>
    <n v="800000"/>
    <n v="-925960"/>
  </r>
  <r>
    <x v="1"/>
    <x v="3"/>
    <x v="121"/>
    <x v="84"/>
    <s v="JACH"/>
    <s v="216"/>
    <s v="LOYER MALABO FACT N°"/>
    <m/>
    <n v="800000"/>
    <n v="-1725960"/>
  </r>
  <r>
    <x v="1"/>
    <x v="3"/>
    <x v="121"/>
    <x v="93"/>
    <s v="JACH"/>
    <s v="244"/>
    <s v="LOYER MALABO SEPT"/>
    <m/>
    <n v="800000"/>
    <n v="-2525960"/>
  </r>
  <r>
    <x v="1"/>
    <x v="3"/>
    <x v="121"/>
    <x v="94"/>
    <s v="JODSSG"/>
    <s v="46"/>
    <s v="RGLT LOYER SPVRS JUIL-SEPT SSG"/>
    <n v="2400000"/>
    <m/>
    <n v="-125960"/>
  </r>
  <r>
    <x v="1"/>
    <x v="3"/>
    <x v="121"/>
    <x v="103"/>
    <s v="JACH"/>
    <s v="272"/>
    <s v="LOYER MALABO"/>
    <m/>
    <n v="800000"/>
    <n v="-925960"/>
  </r>
  <r>
    <x v="1"/>
    <x v="3"/>
    <x v="121"/>
    <x v="111"/>
    <s v="JACH"/>
    <s v="296"/>
    <s v="FACT LOYER MALABO NOV"/>
    <m/>
    <n v="800000"/>
    <n v="-1725960"/>
  </r>
  <r>
    <x v="1"/>
    <x v="3"/>
    <x v="121"/>
    <x v="126"/>
    <s v="JACH"/>
    <s v="317"/>
    <s v="FACT LOYER DEC"/>
    <m/>
    <n v="800000"/>
    <n v="-2525960"/>
  </r>
  <r>
    <x v="1"/>
    <x v="3"/>
    <x v="122"/>
    <x v="253"/>
    <s v="JAN"/>
    <s v="1"/>
    <s v="AN AU 01.01.11"/>
    <n v="50000"/>
    <m/>
    <n v="50000"/>
  </r>
  <r>
    <x v="1"/>
    <x v="3"/>
    <x v="123"/>
    <x v="253"/>
    <s v="JAN"/>
    <s v="1"/>
    <s v="AN AU 01.01.11"/>
    <m/>
    <n v="93035"/>
    <n v="-93035"/>
  </r>
  <r>
    <x v="1"/>
    <x v="3"/>
    <x v="123"/>
    <x v="12"/>
    <s v="JACH"/>
    <s v="3"/>
    <s v="FACT FLEURS D'AFRIQUE N°08/12/10"/>
    <m/>
    <n v="194974"/>
    <n v="-288009"/>
  </r>
  <r>
    <x v="1"/>
    <x v="3"/>
    <x v="123"/>
    <x v="34"/>
    <s v="JBS"/>
    <s v="86"/>
    <s v="CHQ N° 5149885 REGLT FACT N°O8/12/1"/>
    <n v="194994"/>
    <m/>
    <n v="-93015"/>
  </r>
  <r>
    <x v="1"/>
    <x v="3"/>
    <x v="123"/>
    <x v="38"/>
    <s v="JACH"/>
    <s v="82"/>
    <s v="FACTURE N°11/03/11/ FLEURS "/>
    <m/>
    <n v="202129"/>
    <n v="-295144"/>
  </r>
  <r>
    <x v="1"/>
    <x v="3"/>
    <x v="123"/>
    <x v="276"/>
    <s v="JACH"/>
    <s v="153"/>
    <s v="FACTURE N° 01/06/11"/>
    <m/>
    <n v="202129"/>
    <n v="-497273"/>
  </r>
  <r>
    <x v="1"/>
    <x v="3"/>
    <x v="123"/>
    <x v="74"/>
    <s v="JBS"/>
    <s v="239"/>
    <s v="RGLT FLEURS D'AFRIQUE"/>
    <n v="404258"/>
    <m/>
    <n v="-93015"/>
  </r>
  <r>
    <x v="1"/>
    <x v="3"/>
    <x v="123"/>
    <x v="296"/>
    <s v="JACH"/>
    <s v="252"/>
    <s v="FACT N° 05/10/11"/>
    <m/>
    <n v="201533"/>
    <n v="-294548"/>
  </r>
  <r>
    <x v="1"/>
    <x v="3"/>
    <x v="123"/>
    <x v="214"/>
    <s v="JBS"/>
    <s v="366"/>
    <s v="RGLT FACT SVT CHEQ N° 6187411"/>
    <n v="201513"/>
    <m/>
    <n v="-93035"/>
  </r>
  <r>
    <x v="1"/>
    <x v="3"/>
    <x v="124"/>
    <x v="253"/>
    <s v="JAN"/>
    <s v="1"/>
    <s v="AN AU 01.01.11"/>
    <m/>
    <n v="3000000"/>
    <n v="-3000000"/>
  </r>
  <r>
    <x v="1"/>
    <x v="3"/>
    <x v="124"/>
    <x v="18"/>
    <s v="JODSSG"/>
    <s v="18"/>
    <s v="AVANCE RGLT FACTURE ALPHA INC"/>
    <n v="7000000"/>
    <m/>
    <n v="4000000"/>
  </r>
  <r>
    <x v="1"/>
    <x v="3"/>
    <x v="124"/>
    <x v="256"/>
    <s v="JBS"/>
    <s v="26"/>
    <s v="RGLT FACTS"/>
    <n v="16000000"/>
    <m/>
    <n v="20000000"/>
  </r>
  <r>
    <x v="1"/>
    <x v="3"/>
    <x v="124"/>
    <x v="208"/>
    <s v="JACH"/>
    <s v="12"/>
    <s v="FACT ALPHA INC 01"/>
    <m/>
    <n v="14500000"/>
    <n v="5500000"/>
  </r>
  <r>
    <x v="1"/>
    <x v="3"/>
    <x v="124"/>
    <x v="26"/>
    <s v="JACH"/>
    <s v="37"/>
    <s v="FACT ALPHA INC FEV"/>
    <m/>
    <n v="14500000"/>
    <n v="-9000000"/>
  </r>
  <r>
    <x v="1"/>
    <x v="3"/>
    <x v="124"/>
    <x v="35"/>
    <s v="JBS"/>
    <s v="96"/>
    <s v="VIRT/AVCE FACT N° N0110/01/11"/>
    <n v="5000000"/>
    <m/>
    <n v="-4000000"/>
  </r>
  <r>
    <x v="1"/>
    <x v="3"/>
    <x v="124"/>
    <x v="138"/>
    <s v="JODSSG"/>
    <s v="12"/>
    <s v="RGLT PARTIEL FACT FEV SSG"/>
    <n v="9500000"/>
    <m/>
    <n v="5500000"/>
  </r>
  <r>
    <x v="1"/>
    <x v="3"/>
    <x v="124"/>
    <x v="138"/>
    <s v="JACH"/>
    <s v="73"/>
    <s v="FACT SONAVI MARS"/>
    <m/>
    <n v="14500000"/>
    <n v="-9000000"/>
  </r>
  <r>
    <x v="1"/>
    <x v="3"/>
    <x v="124"/>
    <x v="38"/>
    <s v="JODSSG"/>
    <s v="13"/>
    <s v="RGLT ALPHA INC"/>
    <n v="14500000"/>
    <m/>
    <n v="5500000"/>
  </r>
  <r>
    <x v="1"/>
    <x v="3"/>
    <x v="124"/>
    <x v="251"/>
    <s v="JODSSG"/>
    <s v="14"/>
    <s v="RGLT ALPHA INC COMPL JANVIER"/>
    <n v="9500000"/>
    <m/>
    <n v="15000000"/>
  </r>
  <r>
    <x v="1"/>
    <x v="3"/>
    <x v="124"/>
    <x v="52"/>
    <s v="JACH"/>
    <s v="102"/>
    <s v="FACT AVRIL N° 55/11"/>
    <m/>
    <n v="17000000"/>
    <n v="-2000000"/>
  </r>
  <r>
    <x v="1"/>
    <x v="3"/>
    <x v="124"/>
    <x v="61"/>
    <s v="JACH"/>
    <s v="127"/>
    <s v="FACT MAI N° 56/11"/>
    <m/>
    <n v="17000000"/>
    <n v="-19000000"/>
  </r>
  <r>
    <x v="1"/>
    <x v="3"/>
    <x v="124"/>
    <x v="69"/>
    <s v="JACH"/>
    <s v="136"/>
    <s v=" FACT SONAVI  N° 57/11 JUIN 2011"/>
    <m/>
    <n v="17000000"/>
    <n v="-36000000"/>
  </r>
  <r>
    <x v="1"/>
    <x v="3"/>
    <x v="124"/>
    <x v="70"/>
    <s v="JODSSG"/>
    <s v="29"/>
    <s v="RGLT FACT FEV ALPHA INC"/>
    <n v="14500000"/>
    <m/>
    <n v="-21500000"/>
  </r>
  <r>
    <x v="1"/>
    <x v="3"/>
    <x v="124"/>
    <x v="70"/>
    <s v="JODSSG"/>
    <s v="29"/>
    <s v="RGLT FACT MARS ALPHA INC"/>
    <n v="14500000"/>
    <m/>
    <n v="-7000000"/>
  </r>
  <r>
    <x v="1"/>
    <x v="3"/>
    <x v="124"/>
    <x v="78"/>
    <s v="JACH"/>
    <s v="186"/>
    <s v="FACT JUILLET  N° 58/11 "/>
    <m/>
    <n v="17000000"/>
    <n v="-24000000"/>
  </r>
  <r>
    <x v="1"/>
    <x v="3"/>
    <x v="124"/>
    <x v="84"/>
    <s v="JACH"/>
    <s v="214"/>
    <s v="FACT  AOUT N° 59/11"/>
    <m/>
    <n v="17000000"/>
    <n v="-41000000"/>
  </r>
  <r>
    <x v="1"/>
    <x v="3"/>
    <x v="124"/>
    <x v="93"/>
    <s v="JACH"/>
    <s v="242"/>
    <s v="FACT SEPT N° 60/11"/>
    <m/>
    <n v="17000000"/>
    <n v="-58000000"/>
  </r>
  <r>
    <x v="1"/>
    <x v="3"/>
    <x v="124"/>
    <x v="94"/>
    <s v="JODSSG"/>
    <s v="48"/>
    <s v="RGLT FACT AVRIL &amp; MAI "/>
    <n v="34000000"/>
    <m/>
    <n v="-24000000"/>
  </r>
  <r>
    <x v="1"/>
    <x v="3"/>
    <x v="124"/>
    <x v="191"/>
    <s v="JODSSG"/>
    <s v="60"/>
    <s v="RGLT FACT JUIN"/>
    <n v="17000000"/>
    <m/>
    <n v="-7000000"/>
  </r>
  <r>
    <x v="1"/>
    <x v="3"/>
    <x v="124"/>
    <x v="102"/>
    <s v="JODSSG"/>
    <s v="61"/>
    <s v="RGLT FACT JUILLET"/>
    <n v="17000000"/>
    <m/>
    <n v="10000000"/>
  </r>
  <r>
    <x v="1"/>
    <x v="3"/>
    <x v="124"/>
    <x v="103"/>
    <s v="JACH"/>
    <s v="263"/>
    <s v="FACT N° 61/11"/>
    <m/>
    <n v="17000000"/>
    <n v="-7000000"/>
  </r>
  <r>
    <x v="1"/>
    <x v="3"/>
    <x v="124"/>
    <x v="103"/>
    <s v="JBS"/>
    <s v="345"/>
    <s v="AVANCE/ FACT SEPT N° 60/11"/>
    <n v="17000000"/>
    <m/>
    <n v="10000000"/>
  </r>
  <r>
    <x v="1"/>
    <x v="3"/>
    <x v="124"/>
    <x v="111"/>
    <s v="JACH"/>
    <s v="297"/>
    <s v="FACT PRESTATION NOV"/>
    <m/>
    <n v="17000000"/>
    <n v="-7000000"/>
  </r>
  <r>
    <x v="1"/>
    <x v="3"/>
    <x v="124"/>
    <x v="203"/>
    <s v="JODSSG"/>
    <s v="62"/>
    <s v="RGLT FACT "/>
    <n v="17000000"/>
    <m/>
    <n v="10000000"/>
  </r>
  <r>
    <x v="1"/>
    <x v="3"/>
    <x v="124"/>
    <x v="126"/>
    <s v="JACH"/>
    <s v="318"/>
    <s v="FACT PRESTATION DEC"/>
    <m/>
    <n v="17000000"/>
    <n v="-7000000"/>
  </r>
  <r>
    <x v="1"/>
    <x v="3"/>
    <x v="125"/>
    <x v="253"/>
    <s v="JAN"/>
    <s v="1"/>
    <s v="AN AU 01.01.11"/>
    <m/>
    <n v="300000"/>
    <n v="-300000"/>
  </r>
  <r>
    <x v="1"/>
    <x v="3"/>
    <x v="126"/>
    <x v="253"/>
    <s v="JAN"/>
    <s v="1"/>
    <s v="AN AU 01.01.11"/>
    <n v="50000"/>
    <m/>
    <n v="50000"/>
  </r>
  <r>
    <x v="1"/>
    <x v="3"/>
    <x v="127"/>
    <x v="174"/>
    <s v="JACH"/>
    <s v="325"/>
    <s v="FACT LOYER SEPT 2010 A AOUT 2012"/>
    <m/>
    <n v="8100000"/>
    <n v="-8100000"/>
  </r>
  <r>
    <x v="1"/>
    <x v="3"/>
    <x v="127"/>
    <x v="192"/>
    <s v="JBS"/>
    <s v="343"/>
    <s v="RGLT AVANCE LOYER"/>
    <n v="5000000"/>
    <m/>
    <n v="-3100000"/>
  </r>
  <r>
    <x v="1"/>
    <x v="3"/>
    <x v="127"/>
    <x v="195"/>
    <s v="JBS"/>
    <s v="372"/>
    <s v="RGLT   ORDRE DE VIREMENT N°"/>
    <n v="3100000"/>
    <m/>
    <m/>
  </r>
  <r>
    <x v="1"/>
    <x v="3"/>
    <x v="128"/>
    <x v="253"/>
    <s v="JAN"/>
    <s v="1"/>
    <s v="AN AU 01.01.11"/>
    <m/>
    <n v="50000"/>
    <n v="-50000"/>
  </r>
  <r>
    <x v="1"/>
    <x v="3"/>
    <x v="129"/>
    <x v="253"/>
    <s v="JAN"/>
    <s v="1"/>
    <s v="AN AU 01.01.11"/>
    <n v="4399866"/>
    <m/>
    <n v="4399866"/>
  </r>
  <r>
    <x v="1"/>
    <x v="3"/>
    <x v="129"/>
    <x v="208"/>
    <s v="JOD"/>
    <s v="26"/>
    <s v="LOYER MOUANGUE JANVIER 2011"/>
    <m/>
    <n v="13200000"/>
    <n v="-8800134"/>
  </r>
  <r>
    <x v="1"/>
    <x v="3"/>
    <x v="129"/>
    <x v="55"/>
    <s v="JCP"/>
    <s v="913"/>
    <s v="RESTE LOYER"/>
    <n v="522500"/>
    <m/>
    <n v="-8277634"/>
  </r>
  <r>
    <x v="1"/>
    <x v="3"/>
    <x v="129"/>
    <x v="61"/>
    <s v="JBS"/>
    <s v="192"/>
    <s v="D'APRES ETAT RAP AU 31/05 06MOISLOY"/>
    <n v="6599996"/>
    <m/>
    <n v="-1677638"/>
  </r>
  <r>
    <x v="1"/>
    <x v="3"/>
    <x v="129"/>
    <x v="194"/>
    <s v="JBS"/>
    <s v="364"/>
    <s v="RGLT  SVT CHEQ N°  6187405"/>
    <n v="6599996"/>
    <m/>
    <n v="4922358"/>
  </r>
  <r>
    <x v="1"/>
    <x v="3"/>
    <x v="130"/>
    <x v="253"/>
    <s v="JAN"/>
    <s v="1"/>
    <s v="AN AU 01.01.11"/>
    <m/>
    <n v="436868"/>
    <n v="-436868"/>
  </r>
  <r>
    <x v="1"/>
    <x v="3"/>
    <x v="130"/>
    <x v="217"/>
    <s v="JBS"/>
    <s v="10"/>
    <s v="RGLT FACT N° 0009149"/>
    <n v="354217"/>
    <m/>
    <n v="-82651"/>
  </r>
  <r>
    <x v="1"/>
    <x v="3"/>
    <x v="130"/>
    <x v="268"/>
    <s v="JBS"/>
    <s v="79"/>
    <s v="TRANSFT/REGLT FACT 21280 ET 21994"/>
    <n v="247952"/>
    <m/>
    <n v="165301"/>
  </r>
  <r>
    <x v="1"/>
    <x v="3"/>
    <x v="130"/>
    <x v="138"/>
    <s v="JACH"/>
    <s v="71"/>
    <s v="FACT N° 21994"/>
    <m/>
    <n v="165301"/>
    <m/>
  </r>
  <r>
    <x v="1"/>
    <x v="3"/>
    <x v="130"/>
    <x v="50"/>
    <s v="JACH"/>
    <s v="100"/>
    <s v="FACT PRINTAVIA N° 22558"/>
    <m/>
    <n v="64940"/>
    <n v="-64940"/>
  </r>
  <r>
    <x v="1"/>
    <x v="3"/>
    <x v="130"/>
    <x v="69"/>
    <s v="JACH"/>
    <s v="157"/>
    <s v="FACT PRINTAVIA N° 0022923"/>
    <m/>
    <n v="155855"/>
    <n v="-220795"/>
  </r>
  <r>
    <x v="1"/>
    <x v="3"/>
    <x v="130"/>
    <x v="78"/>
    <s v="JACH"/>
    <s v="193"/>
    <s v="FACT PRINTAVIA N° 0023285"/>
    <m/>
    <n v="165301"/>
    <n v="-386096"/>
  </r>
  <r>
    <x v="1"/>
    <x v="3"/>
    <x v="130"/>
    <x v="78"/>
    <s v="JACH"/>
    <s v="194"/>
    <s v="FACT PRINTAVIA N° 0023235"/>
    <m/>
    <n v="330602"/>
    <n v="-716698"/>
  </r>
  <r>
    <x v="1"/>
    <x v="3"/>
    <x v="130"/>
    <x v="170"/>
    <s v="JACH"/>
    <s v="221"/>
    <s v="FACT N° 0023918"/>
    <m/>
    <n v="64940"/>
    <n v="-781638"/>
  </r>
  <r>
    <x v="1"/>
    <x v="3"/>
    <x v="130"/>
    <x v="91"/>
    <s v="JBS"/>
    <s v="299"/>
    <s v="RGLT FACT N° 0023235"/>
    <n v="330603"/>
    <m/>
    <n v="-451035"/>
  </r>
  <r>
    <x v="1"/>
    <x v="3"/>
    <x v="130"/>
    <x v="91"/>
    <s v="JBS"/>
    <s v="299"/>
    <s v="RGLT FACT N° 0023285"/>
    <n v="165301"/>
    <m/>
    <n v="-285734"/>
  </r>
  <r>
    <x v="1"/>
    <x v="3"/>
    <x v="130"/>
    <x v="91"/>
    <s v="JBS"/>
    <s v="299"/>
    <s v="RGLT FACT N° 0022923"/>
    <n v="155855"/>
    <m/>
    <n v="-129879"/>
  </r>
  <r>
    <x v="1"/>
    <x v="3"/>
    <x v="130"/>
    <x v="91"/>
    <s v="JBS"/>
    <s v="299"/>
    <s v="RGLT FACT N° 0022558"/>
    <n v="64940"/>
    <m/>
    <n v="-64939"/>
  </r>
  <r>
    <x v="1"/>
    <x v="3"/>
    <x v="130"/>
    <x v="98"/>
    <s v="JACH"/>
    <s v="333"/>
    <s v="FACT  N° 0024455"/>
    <m/>
    <n v="36209"/>
    <n v="-101148"/>
  </r>
  <r>
    <x v="1"/>
    <x v="3"/>
    <x v="130"/>
    <x v="205"/>
    <s v="JACH"/>
    <s v="334"/>
    <s v="FACT  N° 0025242"/>
    <m/>
    <n v="181044"/>
    <n v="-282192"/>
  </r>
  <r>
    <x v="1"/>
    <x v="3"/>
    <x v="131"/>
    <x v="253"/>
    <s v="JAN"/>
    <s v="1"/>
    <s v="AN AU 01.01.11"/>
    <n v="1743646"/>
    <m/>
    <n v="1743646"/>
  </r>
  <r>
    <x v="1"/>
    <x v="3"/>
    <x v="131"/>
    <x v="146"/>
    <s v="JCP"/>
    <s v="1099"/>
    <s v="AVANCE FACT N° 329/011"/>
    <n v="100000"/>
    <m/>
    <n v="1843646"/>
  </r>
  <r>
    <x v="1"/>
    <x v="3"/>
    <x v="131"/>
    <x v="61"/>
    <s v="JACH"/>
    <s v="125"/>
    <s v="FACT N° 329/011"/>
    <m/>
    <n v="258000"/>
    <n v="1585646"/>
  </r>
  <r>
    <x v="1"/>
    <x v="3"/>
    <x v="131"/>
    <x v="61"/>
    <s v="JBS"/>
    <s v="192"/>
    <s v="D'APRES ETAT RAP AU 31/05"/>
    <n v="158000"/>
    <m/>
    <n v="1743646"/>
  </r>
  <r>
    <x v="1"/>
    <x v="3"/>
    <x v="132"/>
    <x v="253"/>
    <s v="JAN"/>
    <s v="1"/>
    <s v="AN AU 01.01.11"/>
    <m/>
    <n v="497713"/>
    <n v="-497713"/>
  </r>
  <r>
    <x v="1"/>
    <x v="3"/>
    <x v="132"/>
    <x v="256"/>
    <s v="JACH"/>
    <s v="6"/>
    <s v="FACT G4S  N° FA034623"/>
    <m/>
    <n v="190800"/>
    <n v="-688513"/>
  </r>
  <r>
    <x v="1"/>
    <x v="3"/>
    <x v="132"/>
    <x v="256"/>
    <s v="JACH"/>
    <s v="7"/>
    <s v="FACT G4S  N° FA034624"/>
    <m/>
    <n v="172913"/>
    <n v="-861426"/>
  </r>
  <r>
    <x v="1"/>
    <x v="3"/>
    <x v="132"/>
    <x v="26"/>
    <s v="JACH"/>
    <s v="23"/>
    <s v="FACT G4S N° FA035178"/>
    <m/>
    <n v="172913"/>
    <n v="-1034339"/>
  </r>
  <r>
    <x v="1"/>
    <x v="3"/>
    <x v="132"/>
    <x v="26"/>
    <s v="JACH"/>
    <s v="31"/>
    <s v="FACT G4S N°FA035177"/>
    <m/>
    <n v="190800"/>
    <n v="-1225139"/>
  </r>
  <r>
    <x v="1"/>
    <x v="3"/>
    <x v="132"/>
    <x v="27"/>
    <s v="JBS"/>
    <s v="64"/>
    <s v="REGLT CHQ 4678593 FAV G4S "/>
    <n v="727426"/>
    <m/>
    <n v="-497713"/>
  </r>
  <r>
    <x v="1"/>
    <x v="3"/>
    <x v="132"/>
    <x v="33"/>
    <s v="JBS"/>
    <s v="76"/>
    <s v="REGLT FACT 83,82CHQ 5149864 FAV G4S"/>
    <n v="363713"/>
    <m/>
    <n v="-134000"/>
  </r>
  <r>
    <x v="1"/>
    <x v="3"/>
    <x v="132"/>
    <x v="224"/>
    <s v="JACH"/>
    <s v="52"/>
    <s v="FACT FA 035636 G4S MARS 11"/>
    <m/>
    <n v="172913"/>
    <n v="-306913"/>
  </r>
  <r>
    <x v="1"/>
    <x v="3"/>
    <x v="132"/>
    <x v="224"/>
    <s v="JACH"/>
    <s v="53"/>
    <s v="FACT FA 035635 G4S MARS 11"/>
    <m/>
    <n v="190800"/>
    <n v="-497713"/>
  </r>
  <r>
    <x v="1"/>
    <x v="3"/>
    <x v="132"/>
    <x v="36"/>
    <s v="JBS"/>
    <s v="99"/>
    <s v="CHQ N° 5149881 FAV G4S FACT MARS 11"/>
    <n v="363713"/>
    <m/>
    <n v="-134000"/>
  </r>
  <r>
    <x v="1"/>
    <x v="3"/>
    <x v="132"/>
    <x v="38"/>
    <s v="JACH"/>
    <s v="86"/>
    <s v="FACT G4S N° FAO36132"/>
    <m/>
    <n v="190800"/>
    <n v="-324800"/>
  </r>
  <r>
    <x v="1"/>
    <x v="3"/>
    <x v="132"/>
    <x v="38"/>
    <s v="JACH"/>
    <s v="87"/>
    <s v="FACT G4S N° FAO36133"/>
    <m/>
    <n v="172913"/>
    <n v="-497713"/>
  </r>
  <r>
    <x v="1"/>
    <x v="3"/>
    <x v="132"/>
    <x v="318"/>
    <s v="JACH"/>
    <s v="107"/>
    <s v="FACT N° FAO36700"/>
    <m/>
    <n v="190800"/>
    <n v="-688513"/>
  </r>
  <r>
    <x v="1"/>
    <x v="3"/>
    <x v="132"/>
    <x v="318"/>
    <s v="JACH"/>
    <s v="108"/>
    <s v="FACT N° FAO36701"/>
    <m/>
    <n v="172913"/>
    <n v="-861426"/>
  </r>
  <r>
    <x v="1"/>
    <x v="3"/>
    <x v="132"/>
    <x v="69"/>
    <s v="JACH"/>
    <s v="134"/>
    <s v="FACT N° FAO37156"/>
    <m/>
    <n v="190800"/>
    <n v="-1052226"/>
  </r>
  <r>
    <x v="1"/>
    <x v="3"/>
    <x v="132"/>
    <x v="69"/>
    <s v="JACH"/>
    <s v="135"/>
    <s v="FACT N° FAO37157"/>
    <m/>
    <n v="172913"/>
    <n v="-1225139"/>
  </r>
  <r>
    <x v="1"/>
    <x v="3"/>
    <x v="132"/>
    <x v="69"/>
    <s v="JBS"/>
    <s v="224"/>
    <s v="D'APRES ETAT RAP AU 30/06 RGLT G4S"/>
    <n v="363713"/>
    <m/>
    <n v="-861426"/>
  </r>
  <r>
    <x v="1"/>
    <x v="3"/>
    <x v="132"/>
    <x v="70"/>
    <s v="JACH"/>
    <s v="160"/>
    <s v="G4S SECURI COR SVT FACT N° FA037656"/>
    <m/>
    <n v="172913"/>
    <n v="-1034339"/>
  </r>
  <r>
    <x v="1"/>
    <x v="3"/>
    <x v="132"/>
    <x v="70"/>
    <s v="JACH"/>
    <s v="161"/>
    <s v="G4S SECURI COR SVT FACT N° FA037655"/>
    <m/>
    <n v="190800"/>
    <n v="-1225139"/>
  </r>
  <r>
    <x v="1"/>
    <x v="3"/>
    <x v="132"/>
    <x v="70"/>
    <s v="JBS"/>
    <s v="244"/>
    <s v="G4S SECURI COR"/>
    <n v="363713"/>
    <m/>
    <n v="-861426"/>
  </r>
  <r>
    <x v="1"/>
    <x v="3"/>
    <x v="132"/>
    <x v="209"/>
    <s v="JBS"/>
    <s v="232"/>
    <s v="RGLT G4S SECUR SVT CHEQ N° 5149731"/>
    <n v="172913"/>
    <m/>
    <n v="-688513"/>
  </r>
  <r>
    <x v="1"/>
    <x v="3"/>
    <x v="132"/>
    <x v="209"/>
    <s v="JBS"/>
    <s v="235"/>
    <s v="RGLT G4S SVT CHEQ N° 5149977"/>
    <n v="172913"/>
    <m/>
    <n v="-515600"/>
  </r>
  <r>
    <x v="1"/>
    <x v="3"/>
    <x v="132"/>
    <x v="209"/>
    <s v="JBS"/>
    <s v="236"/>
    <s v="RGLT G4S SVT CHEQ N° 5149978"/>
    <n v="190800"/>
    <m/>
    <n v="-324800"/>
  </r>
  <r>
    <x v="1"/>
    <x v="3"/>
    <x v="132"/>
    <x v="209"/>
    <s v="JBS"/>
    <s v="237"/>
    <s v="RGLT G4S SVT CHEQ N° 5149730"/>
    <n v="190800"/>
    <m/>
    <n v="-134000"/>
  </r>
  <r>
    <x v="1"/>
    <x v="3"/>
    <x v="132"/>
    <x v="79"/>
    <s v="JACH"/>
    <s v="200"/>
    <s v="FACT N° FA038239"/>
    <m/>
    <n v="190800"/>
    <n v="-324800"/>
  </r>
  <r>
    <x v="1"/>
    <x v="3"/>
    <x v="132"/>
    <x v="315"/>
    <s v="JACH"/>
    <s v="201"/>
    <s v="FACT N° FA038240"/>
    <m/>
    <n v="172913"/>
    <n v="-497713"/>
  </r>
  <r>
    <x v="1"/>
    <x v="3"/>
    <x v="132"/>
    <x v="291"/>
    <s v="JBS"/>
    <s v="277"/>
    <s v="RGLT SVT CHEQ N° 5149811"/>
    <n v="727426"/>
    <m/>
    <n v="229713"/>
  </r>
  <r>
    <x v="1"/>
    <x v="3"/>
    <x v="132"/>
    <x v="174"/>
    <s v="JACH"/>
    <s v="222"/>
    <s v="FACT N° FA038720"/>
    <m/>
    <n v="190800"/>
    <n v="38913"/>
  </r>
  <r>
    <x v="1"/>
    <x v="3"/>
    <x v="132"/>
    <x v="174"/>
    <s v="JACH"/>
    <s v="223"/>
    <s v="FACT N° FA038721"/>
    <m/>
    <n v="172913"/>
    <n v="-134000"/>
  </r>
  <r>
    <x v="1"/>
    <x v="3"/>
    <x v="132"/>
    <x v="92"/>
    <s v="JBS"/>
    <s v="306"/>
    <s v="RGLT  SVT CHEQ N° 5149832"/>
    <n v="918046"/>
    <m/>
    <n v="784046"/>
  </r>
  <r>
    <x v="1"/>
    <x v="3"/>
    <x v="132"/>
    <x v="94"/>
    <s v="JACH"/>
    <s v="248"/>
    <s v="FACT N°FA039254"/>
    <m/>
    <n v="172913"/>
    <n v="611133"/>
  </r>
  <r>
    <x v="1"/>
    <x v="3"/>
    <x v="132"/>
    <x v="94"/>
    <s v="JACH"/>
    <s v="249"/>
    <s v="FACT N° FA039253"/>
    <m/>
    <n v="190800"/>
    <n v="420333"/>
  </r>
  <r>
    <x v="1"/>
    <x v="3"/>
    <x v="132"/>
    <x v="193"/>
    <s v="JACH"/>
    <s v="275"/>
    <s v="FACT N° FA039897"/>
    <m/>
    <n v="190800"/>
    <n v="229533"/>
  </r>
  <r>
    <x v="1"/>
    <x v="3"/>
    <x v="132"/>
    <x v="193"/>
    <s v="JACH"/>
    <s v="276"/>
    <s v="FACT N°FA039898"/>
    <m/>
    <n v="172913"/>
    <n v="56620"/>
  </r>
  <r>
    <x v="1"/>
    <x v="3"/>
    <x v="132"/>
    <x v="233"/>
    <s v="JBS"/>
    <s v="370"/>
    <s v="RGLT  SVT CHEQ N° 6187409"/>
    <n v="363713"/>
    <m/>
    <n v="420333"/>
  </r>
  <r>
    <x v="1"/>
    <x v="3"/>
    <x v="132"/>
    <x v="112"/>
    <s v="JACH"/>
    <s v="298"/>
    <s v=" FACT N° FA040486"/>
    <m/>
    <n v="172913"/>
    <n v="247420"/>
  </r>
  <r>
    <x v="1"/>
    <x v="3"/>
    <x v="132"/>
    <x v="112"/>
    <s v="JACH"/>
    <s v="299"/>
    <s v=" FACT N° FA040485"/>
    <m/>
    <n v="190800"/>
    <n v="56620"/>
  </r>
  <r>
    <x v="1"/>
    <x v="3"/>
    <x v="133"/>
    <x v="253"/>
    <s v="JAN"/>
    <s v="1"/>
    <s v="AN AU 01.01.11"/>
    <m/>
    <n v="657000"/>
    <n v="-657000"/>
  </r>
  <r>
    <x v="1"/>
    <x v="3"/>
    <x v="134"/>
    <x v="253"/>
    <s v="JAN"/>
    <s v="1"/>
    <s v="AN AU 01.01.11"/>
    <m/>
    <n v="12298035"/>
    <n v="-12298035"/>
  </r>
  <r>
    <x v="1"/>
    <x v="3"/>
    <x v="134"/>
    <x v="34"/>
    <s v="JBS"/>
    <s v="91"/>
    <s v="CHQ N° 4678529 FAV GRAS AM"/>
    <n v="5000000"/>
    <m/>
    <n v="-7298035"/>
  </r>
  <r>
    <x v="1"/>
    <x v="3"/>
    <x v="134"/>
    <x v="138"/>
    <s v="JACH"/>
    <s v="70"/>
    <s v="FACT RESPONSABILITE CIVIL"/>
    <m/>
    <n v="316013"/>
    <n v="-7614048"/>
  </r>
  <r>
    <x v="1"/>
    <x v="3"/>
    <x v="134"/>
    <x v="237"/>
    <s v="JACH"/>
    <s v="89"/>
    <s v="FACT GRAS SAVOYE/ASS MALADIE"/>
    <m/>
    <n v="18586389"/>
    <n v="-26200437"/>
  </r>
  <r>
    <x v="1"/>
    <x v="3"/>
    <x v="134"/>
    <x v="273"/>
    <s v="JBS"/>
    <s v="187"/>
    <s v="RGLT SOLDE FACTS 2010"/>
    <n v="6723789"/>
    <m/>
    <n v="-19476648"/>
  </r>
  <r>
    <x v="1"/>
    <x v="3"/>
    <x v="134"/>
    <x v="211"/>
    <s v="JBS"/>
    <s v="271"/>
    <s v="CHEQ N° 5149783"/>
    <n v="5000000"/>
    <m/>
    <n v="-14476648"/>
  </r>
  <r>
    <x v="1"/>
    <x v="3"/>
    <x v="134"/>
    <x v="164"/>
    <s v="JACH"/>
    <s v="220"/>
    <s v="POLICE N° 04/0/550 818"/>
    <n v="660679"/>
    <m/>
    <n v="-13815969"/>
  </r>
  <r>
    <x v="1"/>
    <x v="3"/>
    <x v="134"/>
    <x v="172"/>
    <s v="JBS"/>
    <s v="280"/>
    <s v="CHEQ N° 5149808"/>
    <n v="5000000"/>
    <m/>
    <n v="-8815969"/>
  </r>
  <r>
    <x v="1"/>
    <x v="3"/>
    <x v="134"/>
    <x v="176"/>
    <s v="JBS"/>
    <s v="294"/>
    <s v="  CHEQ N° 5149822"/>
    <n v="5000000"/>
    <m/>
    <n v="-3815969"/>
  </r>
  <r>
    <x v="1"/>
    <x v="3"/>
    <x v="134"/>
    <x v="187"/>
    <s v="JACH"/>
    <s v="257"/>
    <s v="FACT N° 110027470014"/>
    <m/>
    <n v="58280"/>
    <n v="-3874249"/>
  </r>
  <r>
    <x v="1"/>
    <x v="3"/>
    <x v="134"/>
    <x v="98"/>
    <s v="JBS"/>
    <s v="334"/>
    <s v="RGLT  SVT CHEQ N° 5149858"/>
    <n v="903779"/>
    <m/>
    <n v="-2970470"/>
  </r>
  <r>
    <x v="1"/>
    <x v="3"/>
    <x v="134"/>
    <x v="190"/>
    <s v="JACH"/>
    <s v="259"/>
    <s v="POLICE N° 04/111111"/>
    <m/>
    <n v="903777"/>
    <n v="-3874247"/>
  </r>
  <r>
    <x v="1"/>
    <x v="3"/>
    <x v="134"/>
    <x v="105"/>
    <s v="JBS"/>
    <s v="361"/>
    <s v="RGLT SVT CHEQ N° 6187401"/>
    <n v="316013"/>
    <m/>
    <n v="-3558234"/>
  </r>
  <r>
    <x v="1"/>
    <x v="3"/>
    <x v="134"/>
    <x v="105"/>
    <s v="JBS"/>
    <s v="362"/>
    <s v="RGLT SVT CHEQ N° 6187402"/>
    <n v="3644669"/>
    <m/>
    <n v="86435"/>
  </r>
  <r>
    <x v="1"/>
    <x v="3"/>
    <x v="134"/>
    <x v="122"/>
    <s v="JACH"/>
    <s v="310"/>
    <s v="FACT AVOIR/ PRIME ASS ENFANTONGOLO"/>
    <n v="80237"/>
    <m/>
    <n v="166672"/>
  </r>
  <r>
    <x v="1"/>
    <x v="3"/>
    <x v="135"/>
    <x v="253"/>
    <s v="JAN"/>
    <s v="1"/>
    <s v="AN AU 01.01.11"/>
    <n v="19005"/>
    <m/>
    <n v="19005"/>
  </r>
  <r>
    <x v="1"/>
    <x v="3"/>
    <x v="136"/>
    <x v="93"/>
    <s v="JCP"/>
    <s v="2019"/>
    <s v="RGLT ABONNEMENT INTERNET"/>
    <n v="70000"/>
    <m/>
    <n v="70000"/>
  </r>
  <r>
    <x v="1"/>
    <x v="3"/>
    <x v="136"/>
    <x v="319"/>
    <s v="JACH"/>
    <s v="281"/>
    <s v="FACT N° 23711000447"/>
    <m/>
    <n v="70000"/>
    <m/>
  </r>
  <r>
    <x v="1"/>
    <x v="3"/>
    <x v="136"/>
    <x v="319"/>
    <s v="JACH"/>
    <s v="282"/>
    <s v="FACT N° 23711000446"/>
    <m/>
    <n v="70000"/>
    <n v="-70000"/>
  </r>
  <r>
    <x v="1"/>
    <x v="3"/>
    <x v="136"/>
    <x v="198"/>
    <s v="JCP"/>
    <s v="2328"/>
    <s v="RGLT FACT "/>
    <n v="70000"/>
    <m/>
    <m/>
  </r>
  <r>
    <x v="1"/>
    <x v="3"/>
    <x v="136"/>
    <x v="235"/>
    <s v="JACH"/>
    <s v="302"/>
    <s v="FACT N° 23711000594"/>
    <m/>
    <n v="35000"/>
    <n v="-35000"/>
  </r>
  <r>
    <x v="1"/>
    <x v="3"/>
    <x v="136"/>
    <x v="235"/>
    <s v="JACH"/>
    <s v="303"/>
    <s v=" FACT N° 23711000518"/>
    <m/>
    <n v="35000"/>
    <n v="-70000"/>
  </r>
  <r>
    <x v="1"/>
    <x v="3"/>
    <x v="136"/>
    <x v="204"/>
    <s v="JCP"/>
    <s v="2475"/>
    <s v="RGLT FACT DEC"/>
    <n v="70000"/>
    <m/>
    <m/>
  </r>
  <r>
    <x v="1"/>
    <x v="3"/>
    <x v="136"/>
    <x v="126"/>
    <s v="JACH"/>
    <s v="323"/>
    <s v="FACT N° 23711000756"/>
    <m/>
    <n v="35000"/>
    <n v="-35000"/>
  </r>
  <r>
    <x v="1"/>
    <x v="3"/>
    <x v="136"/>
    <x v="126"/>
    <s v="JACH"/>
    <s v="324"/>
    <s v="FACT N° 23711000757"/>
    <m/>
    <n v="35000"/>
    <n v="-70000"/>
  </r>
  <r>
    <x v="1"/>
    <x v="3"/>
    <x v="137"/>
    <x v="84"/>
    <s v="JACH"/>
    <s v="212"/>
    <s v="FACT N° 18"/>
    <m/>
    <n v="75700"/>
    <n v="-75700"/>
  </r>
  <r>
    <x v="1"/>
    <x v="3"/>
    <x v="137"/>
    <x v="178"/>
    <s v="JCP"/>
    <s v="1888"/>
    <s v="REGLT FACT N° 18"/>
    <n v="75700"/>
    <m/>
    <m/>
  </r>
  <r>
    <x v="1"/>
    <x v="3"/>
    <x v="137"/>
    <x v="93"/>
    <s v="JACH"/>
    <s v="241"/>
    <s v="FACT N° 19"/>
    <m/>
    <n v="76000"/>
    <n v="-76000"/>
  </r>
  <r>
    <x v="1"/>
    <x v="3"/>
    <x v="137"/>
    <x v="188"/>
    <s v="JCP"/>
    <s v="2100"/>
    <s v="RGLT FACT SEPT"/>
    <n v="76000"/>
    <m/>
    <m/>
  </r>
  <r>
    <x v="1"/>
    <x v="3"/>
    <x v="137"/>
    <x v="103"/>
    <s v="JACH"/>
    <s v="265"/>
    <s v="FACT N° 08"/>
    <m/>
    <n v="67200"/>
    <n v="-67200"/>
  </r>
  <r>
    <x v="1"/>
    <x v="3"/>
    <x v="137"/>
    <x v="233"/>
    <s v="JCP"/>
    <s v="2257"/>
    <s v="RGLT FACT OCTOBRE"/>
    <n v="67200"/>
    <m/>
    <m/>
  </r>
  <r>
    <x v="1"/>
    <x v="3"/>
    <x v="137"/>
    <x v="111"/>
    <s v="JACH"/>
    <s v="293"/>
    <s v="FACT N° 20"/>
    <m/>
    <n v="66900"/>
    <n v="-66900"/>
  </r>
  <r>
    <x v="1"/>
    <x v="3"/>
    <x v="137"/>
    <x v="308"/>
    <s v="JCP"/>
    <s v="2462"/>
    <s v="RGLT FACT NOV"/>
    <n v="66900"/>
    <m/>
    <m/>
  </r>
  <r>
    <x v="1"/>
    <x v="3"/>
    <x v="137"/>
    <x v="125"/>
    <s v="JACH"/>
    <s v="322"/>
    <s v="FACT JOURNAUX DEC "/>
    <m/>
    <n v="72400"/>
    <n v="-72400"/>
  </r>
  <r>
    <x v="1"/>
    <x v="3"/>
    <x v="138"/>
    <x v="61"/>
    <s v="JACH"/>
    <s v="121"/>
    <s v="FACT N° FC08698"/>
    <m/>
    <n v="50310"/>
    <n v="-50310"/>
  </r>
  <r>
    <x v="1"/>
    <x v="3"/>
    <x v="138"/>
    <x v="61"/>
    <s v="JCP"/>
    <s v="1015"/>
    <s v="REGLT FACT N° FC08698"/>
    <n v="50310"/>
    <m/>
    <m/>
  </r>
  <r>
    <x v="1"/>
    <x v="3"/>
    <x v="139"/>
    <x v="253"/>
    <s v="JAN"/>
    <s v="1"/>
    <s v="AN AU 01.01.11"/>
    <m/>
    <n v="188477"/>
    <n v="-188477"/>
  </r>
  <r>
    <x v="1"/>
    <x v="3"/>
    <x v="139"/>
    <x v="256"/>
    <s v="JACH"/>
    <s v="8"/>
    <s v="FACT LOYER NSI N° 740004"/>
    <m/>
    <n v="1348793"/>
    <n v="-1537270"/>
  </r>
  <r>
    <x v="1"/>
    <x v="3"/>
    <x v="139"/>
    <x v="26"/>
    <s v="JACH"/>
    <s v="32"/>
    <s v="FACT LXC N° 740012"/>
    <m/>
    <n v="105572"/>
    <n v="-1642842"/>
  </r>
  <r>
    <x v="1"/>
    <x v="3"/>
    <x v="139"/>
    <x v="35"/>
    <s v="JBS"/>
    <s v="97"/>
    <s v="CHQ 5149867/FACT 74001,04,12,13/LXC"/>
    <n v="2382699"/>
    <m/>
    <n v="739857"/>
  </r>
  <r>
    <x v="1"/>
    <x v="3"/>
    <x v="139"/>
    <x v="138"/>
    <s v="JACH"/>
    <s v="65"/>
    <s v="FACT N°740013/SWISS JAN MARS"/>
    <m/>
    <n v="740277"/>
    <n v="-420"/>
  </r>
  <r>
    <x v="1"/>
    <x v="3"/>
    <x v="139"/>
    <x v="271"/>
    <s v="JACH"/>
    <s v="112"/>
    <s v="FACT N° 740036 DU 13/5/11"/>
    <m/>
    <n v="5366"/>
    <n v="-5786"/>
  </r>
  <r>
    <x v="1"/>
    <x v="3"/>
    <x v="139"/>
    <x v="229"/>
    <s v="JBS"/>
    <s v="206"/>
    <s v="CHQ N° 5149971 RGLT FACT N°740037"/>
    <n v="2220830"/>
    <m/>
    <n v="2215044"/>
  </r>
  <r>
    <x v="1"/>
    <x v="3"/>
    <x v="139"/>
    <x v="69"/>
    <s v="JACH"/>
    <s v="149"/>
    <s v="LOCATION BUREAU CAMPORT FACT 740037"/>
    <m/>
    <n v="2220830"/>
    <n v="-5786"/>
  </r>
  <r>
    <x v="1"/>
    <x v="3"/>
    <x v="139"/>
    <x v="69"/>
    <s v="JACH"/>
    <s v="150"/>
    <s v="TEL NSIMALEN SVT FACT N° 740035"/>
    <m/>
    <n v="5366"/>
    <n v="-11152"/>
  </r>
  <r>
    <x v="1"/>
    <x v="3"/>
    <x v="139"/>
    <x v="162"/>
    <s v="JBS"/>
    <s v="229"/>
    <s v="RGLT SWISS INT SVT CHEQ N° 5149972"/>
    <n v="548893"/>
    <m/>
    <n v="537741"/>
  </r>
  <r>
    <x v="1"/>
    <x v="3"/>
    <x v="139"/>
    <x v="77"/>
    <s v="JCP"/>
    <s v="1470"/>
    <s v="RGLT FACT N° 740035 ET 740036"/>
    <n v="10732"/>
    <m/>
    <n v="548473"/>
  </r>
  <r>
    <x v="1"/>
    <x v="3"/>
    <x v="139"/>
    <x v="79"/>
    <s v="JACH"/>
    <s v="199"/>
    <s v="FACT N° 740042"/>
    <m/>
    <n v="11448"/>
    <n v="537025"/>
  </r>
  <r>
    <x v="1"/>
    <x v="3"/>
    <x v="139"/>
    <x v="174"/>
    <s v="JACH"/>
    <s v="224"/>
    <s v="FACT N° 740048"/>
    <m/>
    <n v="6511"/>
    <n v="530514"/>
  </r>
  <r>
    <x v="1"/>
    <x v="3"/>
    <x v="139"/>
    <x v="174"/>
    <s v="JACH"/>
    <s v="225"/>
    <s v="FACT N° 740049"/>
    <m/>
    <n v="73792"/>
    <n v="456722"/>
  </r>
  <r>
    <x v="1"/>
    <x v="3"/>
    <x v="139"/>
    <x v="90"/>
    <s v="JACH"/>
    <s v="233"/>
    <s v="FACT N° 740050"/>
    <m/>
    <n v="13714"/>
    <n v="443008"/>
  </r>
  <r>
    <x v="1"/>
    <x v="3"/>
    <x v="139"/>
    <x v="92"/>
    <s v="JBS"/>
    <s v="305"/>
    <s v="RGLT   SVT CHEQ N° 5149797"/>
    <n v="11448"/>
    <m/>
    <n v="454456"/>
  </r>
  <r>
    <x v="1"/>
    <x v="3"/>
    <x v="139"/>
    <x v="188"/>
    <s v="JBS"/>
    <s v="331"/>
    <s v="RGLT SVT CHEQ N° 5149853"/>
    <n v="85928"/>
    <m/>
    <n v="540384"/>
  </r>
  <r>
    <x v="1"/>
    <x v="3"/>
    <x v="139"/>
    <x v="192"/>
    <s v="JACH"/>
    <s v="269"/>
    <s v="FACT N° 740056"/>
    <m/>
    <n v="64561"/>
    <n v="475823"/>
  </r>
  <r>
    <x v="1"/>
    <x v="3"/>
    <x v="139"/>
    <x v="192"/>
    <s v="JCP"/>
    <s v="2173"/>
    <s v="RGLT FACT AOUT"/>
    <n v="13715"/>
    <m/>
    <n v="489538"/>
  </r>
  <r>
    <x v="1"/>
    <x v="3"/>
    <x v="139"/>
    <x v="234"/>
    <s v="JACH"/>
    <s v="284"/>
    <s v="FACT N° 740058"/>
    <m/>
    <n v="96096"/>
    <n v="393442"/>
  </r>
  <r>
    <x v="1"/>
    <x v="3"/>
    <x v="139"/>
    <x v="111"/>
    <s v="JACH"/>
    <s v="309"/>
    <s v=" FACT N° 740064"/>
    <m/>
    <n v="279127"/>
    <n v="114315"/>
  </r>
  <r>
    <x v="1"/>
    <x v="3"/>
    <x v="139"/>
    <x v="126"/>
    <s v="JACH"/>
    <s v="329"/>
    <s v="FACT N° 740066"/>
    <m/>
    <n v="347495"/>
    <n v="-233180"/>
  </r>
  <r>
    <x v="1"/>
    <x v="3"/>
    <x v="140"/>
    <x v="253"/>
    <s v="JAN"/>
    <s v="1"/>
    <s v="AN AU 01.01.11"/>
    <n v="8065"/>
    <m/>
    <n v="8065"/>
  </r>
  <r>
    <x v="1"/>
    <x v="3"/>
    <x v="140"/>
    <x v="12"/>
    <s v="JACH"/>
    <s v="2"/>
    <s v="FACT MTN FINV-00805820-10"/>
    <m/>
    <n v="300000"/>
    <n v="-291935"/>
  </r>
  <r>
    <x v="1"/>
    <x v="3"/>
    <x v="140"/>
    <x v="17"/>
    <s v="JCP"/>
    <s v="117"/>
    <s v="RGLT FACT FINV-00805820-10"/>
    <n v="300000"/>
    <m/>
    <n v="8065"/>
  </r>
  <r>
    <x v="1"/>
    <x v="3"/>
    <x v="140"/>
    <x v="221"/>
    <s v="JCP"/>
    <s v="293"/>
    <s v="RGLT MTN"/>
    <n v="300000"/>
    <m/>
    <n v="308065"/>
  </r>
  <r>
    <x v="1"/>
    <x v="3"/>
    <x v="140"/>
    <x v="26"/>
    <s v="JACH"/>
    <s v="22"/>
    <s v="FACT MTN FINV -00029150-11"/>
    <m/>
    <n v="300000"/>
    <n v="8065"/>
  </r>
  <r>
    <x v="1"/>
    <x v="3"/>
    <x v="140"/>
    <x v="34"/>
    <s v="JBS"/>
    <s v="87"/>
    <s v="CHQ N° 5149882 FAV MTN "/>
    <n v="300000"/>
    <m/>
    <n v="308065"/>
  </r>
  <r>
    <x v="1"/>
    <x v="3"/>
    <x v="140"/>
    <x v="35"/>
    <s v="JACH"/>
    <s v="54"/>
    <s v="FACT N° FINV00095656-11 MARS "/>
    <m/>
    <n v="300000"/>
    <n v="8065"/>
  </r>
  <r>
    <x v="1"/>
    <x v="3"/>
    <x v="140"/>
    <x v="38"/>
    <s v="JACH"/>
    <s v="80"/>
    <s v="FACTURE MTN N° FINV00158221-11"/>
    <m/>
    <n v="300000"/>
    <n v="-291935"/>
  </r>
  <r>
    <x v="1"/>
    <x v="3"/>
    <x v="140"/>
    <x v="318"/>
    <s v="JACH"/>
    <s v="106"/>
    <s v="FACT N° FINV_00225804_11"/>
    <m/>
    <n v="310000"/>
    <n v="-601935"/>
  </r>
  <r>
    <x v="1"/>
    <x v="3"/>
    <x v="140"/>
    <x v="54"/>
    <s v="JBS"/>
    <s v="154"/>
    <s v="REGLT FACT AVRIL CHQ N° 5149935/MTN"/>
    <n v="300000"/>
    <m/>
    <n v="-301935"/>
  </r>
  <r>
    <x v="1"/>
    <x v="3"/>
    <x v="140"/>
    <x v="149"/>
    <s v="JBS"/>
    <s v="155"/>
    <s v="RGT FACT MAI SVT CHQ N° 5149699/MTN"/>
    <n v="310000"/>
    <m/>
    <n v="8065"/>
  </r>
  <r>
    <x v="1"/>
    <x v="3"/>
    <x v="140"/>
    <x v="277"/>
    <s v="JACH"/>
    <s v="144"/>
    <s v="FACT MTN N° 00348077 11"/>
    <m/>
    <n v="300000"/>
    <n v="-291935"/>
  </r>
  <r>
    <x v="1"/>
    <x v="3"/>
    <x v="140"/>
    <x v="69"/>
    <s v="JBS"/>
    <s v="204"/>
    <s v="RGLT FACT JUIN/CHQ N°5149764"/>
    <n v="300000"/>
    <m/>
    <n v="8065"/>
  </r>
  <r>
    <x v="1"/>
    <x v="3"/>
    <x v="140"/>
    <x v="69"/>
    <s v="JBS"/>
    <s v="223"/>
    <s v="D'APRES ETAT RAP AU 30/06 "/>
    <m/>
    <n v="300000"/>
    <n v="-291935"/>
  </r>
  <r>
    <x v="1"/>
    <x v="3"/>
    <x v="140"/>
    <x v="70"/>
    <s v="JACH"/>
    <s v="159"/>
    <s v="SVT FACT N° FINV-00412866-11"/>
    <m/>
    <n v="310000"/>
    <n v="-601935"/>
  </r>
  <r>
    <x v="1"/>
    <x v="3"/>
    <x v="140"/>
    <x v="281"/>
    <s v="JBS"/>
    <s v="233"/>
    <s v="RGLT MTN SVT CHEQ N° 5149726"/>
    <n v="300000"/>
    <m/>
    <n v="-301935"/>
  </r>
  <r>
    <x v="1"/>
    <x v="3"/>
    <x v="140"/>
    <x v="281"/>
    <s v="JCP"/>
    <s v="1339"/>
    <s v="RGLT FACT "/>
    <n v="10000"/>
    <m/>
    <n v="-291935"/>
  </r>
  <r>
    <x v="1"/>
    <x v="3"/>
    <x v="140"/>
    <x v="78"/>
    <s v="JBS"/>
    <s v="260"/>
    <s v="D'APRES ETAT RAP AU 31/07 RGLT MTN"/>
    <n v="300000"/>
    <m/>
    <n v="8065"/>
  </r>
  <r>
    <x v="1"/>
    <x v="3"/>
    <x v="140"/>
    <x v="79"/>
    <s v="JACH"/>
    <s v="195"/>
    <s v="MTN SVT FACT N° FINV-00429049-11"/>
    <m/>
    <n v="300000"/>
    <n v="-291935"/>
  </r>
  <r>
    <x v="1"/>
    <x v="3"/>
    <x v="140"/>
    <x v="164"/>
    <s v="JBS"/>
    <s v="262"/>
    <s v="RGLT FACT N°"/>
    <n v="300000"/>
    <m/>
    <n v="8065"/>
  </r>
  <r>
    <x v="1"/>
    <x v="3"/>
    <x v="140"/>
    <x v="174"/>
    <s v="JACH"/>
    <s v="227"/>
    <s v="FACT N° FINV-00489509-11"/>
    <m/>
    <n v="300000"/>
    <n v="-291935"/>
  </r>
  <r>
    <x v="1"/>
    <x v="3"/>
    <x v="140"/>
    <x v="92"/>
    <s v="JBS"/>
    <s v="307"/>
    <s v="RGLT  SVT CHEQ N° 5149834"/>
    <n v="300000"/>
    <m/>
    <n v="8065"/>
  </r>
  <r>
    <x v="1"/>
    <x v="3"/>
    <x v="140"/>
    <x v="94"/>
    <s v="JACH"/>
    <s v="250"/>
    <s v="FACT N° FINV-00546378-11"/>
    <m/>
    <n v="300000"/>
    <n v="-291935"/>
  </r>
  <r>
    <x v="1"/>
    <x v="3"/>
    <x v="140"/>
    <x v="191"/>
    <s v="JCP"/>
    <s v="2144"/>
    <s v="RGLT FACT OCT"/>
    <n v="300000"/>
    <m/>
    <n v="8065"/>
  </r>
  <r>
    <x v="1"/>
    <x v="3"/>
    <x v="140"/>
    <x v="193"/>
    <s v="JACH"/>
    <s v="274"/>
    <s v="FACT N° FINV-00602764-11"/>
    <m/>
    <n v="300000"/>
    <n v="-291935"/>
  </r>
  <r>
    <x v="1"/>
    <x v="3"/>
    <x v="140"/>
    <x v="198"/>
    <s v="JCP"/>
    <s v="2332"/>
    <s v="RGLT FACT NOV"/>
    <n v="300000"/>
    <m/>
    <n v="8065"/>
  </r>
  <r>
    <x v="1"/>
    <x v="3"/>
    <x v="140"/>
    <x v="112"/>
    <s v="JACH"/>
    <s v="313"/>
    <s v="FACT N°"/>
    <m/>
    <n v="300000"/>
    <n v="-291935"/>
  </r>
  <r>
    <x v="1"/>
    <x v="3"/>
    <x v="140"/>
    <x v="121"/>
    <s v="JCP"/>
    <s v="2493"/>
    <s v="RGLT FACT DEC"/>
    <n v="300000"/>
    <m/>
    <n v="8065"/>
  </r>
  <r>
    <x v="1"/>
    <x v="3"/>
    <x v="141"/>
    <x v="253"/>
    <s v="JAN"/>
    <s v="1"/>
    <s v="AN AU 01.01.11"/>
    <n v="393625"/>
    <m/>
    <n v="393625"/>
  </r>
  <r>
    <x v="1"/>
    <x v="3"/>
    <x v="141"/>
    <x v="155"/>
    <s v="JACH"/>
    <s v="142"/>
    <s v="FACT N° 0010/06/2011"/>
    <m/>
    <n v="45000"/>
    <n v="348625"/>
  </r>
  <r>
    <x v="1"/>
    <x v="3"/>
    <x v="141"/>
    <x v="157"/>
    <s v="JACH"/>
    <s v="143"/>
    <s v="FACT N° 027/06/2011"/>
    <m/>
    <n v="160000"/>
    <n v="188625"/>
  </r>
  <r>
    <x v="1"/>
    <x v="3"/>
    <x v="141"/>
    <x v="157"/>
    <s v="JCP"/>
    <s v="1230"/>
    <s v="AVANCE SUR FACT N° 027/06/2011"/>
    <n v="120000"/>
    <m/>
    <n v="308625"/>
  </r>
  <r>
    <x v="1"/>
    <x v="3"/>
    <x v="141"/>
    <x v="279"/>
    <s v="JCP"/>
    <s v="1260"/>
    <s v="SOLDE FACT N° 027/06/2011"/>
    <n v="40000"/>
    <m/>
    <n v="348625"/>
  </r>
  <r>
    <x v="1"/>
    <x v="3"/>
    <x v="142"/>
    <x v="84"/>
    <s v="JACH"/>
    <s v="213"/>
    <s v="FACT N° 0285/11"/>
    <m/>
    <n v="65000"/>
    <n v="-65000"/>
  </r>
  <r>
    <x v="1"/>
    <x v="3"/>
    <x v="142"/>
    <x v="178"/>
    <s v="JCP"/>
    <s v="1891"/>
    <s v="RGLT FACT AOUT"/>
    <n v="65000"/>
    <m/>
    <m/>
  </r>
  <r>
    <x v="1"/>
    <x v="3"/>
    <x v="142"/>
    <x v="93"/>
    <s v="JACH"/>
    <s v="238"/>
    <s v="FACT N° 0324/11"/>
    <m/>
    <n v="65000"/>
    <n v="-65000"/>
  </r>
  <r>
    <x v="1"/>
    <x v="3"/>
    <x v="142"/>
    <x v="191"/>
    <s v="JCP"/>
    <s v="2145"/>
    <s v="RGLT FACT SEPT"/>
    <n v="65000"/>
    <m/>
    <m/>
  </r>
  <r>
    <x v="1"/>
    <x v="3"/>
    <x v="142"/>
    <x v="103"/>
    <s v="JACH"/>
    <s v="270"/>
    <s v="FACT N° 0360/11"/>
    <m/>
    <n v="65000"/>
    <n v="-65000"/>
  </r>
  <r>
    <x v="1"/>
    <x v="3"/>
    <x v="142"/>
    <x v="233"/>
    <s v="JCP"/>
    <s v="2255"/>
    <s v="RGLT FACT OCT"/>
    <n v="65000"/>
    <m/>
    <m/>
  </r>
  <r>
    <x v="1"/>
    <x v="3"/>
    <x v="142"/>
    <x v="111"/>
    <s v="JACH"/>
    <s v="292"/>
    <s v="FACT N° 0384/11"/>
    <m/>
    <n v="65000"/>
    <n v="-65000"/>
  </r>
  <r>
    <x v="1"/>
    <x v="3"/>
    <x v="142"/>
    <x v="121"/>
    <s v="JCP"/>
    <s v="2490"/>
    <s v="RGLT FACT NOV"/>
    <n v="65000"/>
    <m/>
    <m/>
  </r>
  <r>
    <x v="1"/>
    <x v="3"/>
    <x v="142"/>
    <x v="126"/>
    <s v="JACH"/>
    <s v="314"/>
    <s v="FACT N° 0423/11"/>
    <m/>
    <n v="65000"/>
    <n v="-65000"/>
  </r>
  <r>
    <x v="1"/>
    <x v="3"/>
    <x v="143"/>
    <x v="253"/>
    <s v="JAN"/>
    <s v="1"/>
    <s v="AN AU 01.01.11"/>
    <m/>
    <n v="60000"/>
    <n v="-60000"/>
  </r>
  <r>
    <x v="1"/>
    <x v="3"/>
    <x v="144"/>
    <x v="253"/>
    <s v="JAN"/>
    <s v="1"/>
    <s v="AN AU 01.01.11"/>
    <m/>
    <n v="25000"/>
    <n v="-25000"/>
  </r>
  <r>
    <x v="1"/>
    <x v="3"/>
    <x v="145"/>
    <x v="253"/>
    <s v="JAN"/>
    <s v="1"/>
    <s v="AN AU 01.01.11"/>
    <m/>
    <n v="6905370"/>
    <n v="-6905370"/>
  </r>
  <r>
    <x v="1"/>
    <x v="3"/>
    <x v="145"/>
    <x v="256"/>
    <s v="JACH"/>
    <s v="5"/>
    <s v="FACT ORANGE  N° 293472 9"/>
    <m/>
    <n v="2326040"/>
    <n v="-9231410"/>
  </r>
  <r>
    <x v="1"/>
    <x v="3"/>
    <x v="145"/>
    <x v="26"/>
    <s v="JACH"/>
    <s v="27"/>
    <s v="FACT ORANGE N°298245 9"/>
    <m/>
    <n v="2384010"/>
    <n v="-11615420"/>
  </r>
  <r>
    <x v="1"/>
    <x v="3"/>
    <x v="145"/>
    <x v="27"/>
    <s v="JBS"/>
    <s v="63"/>
    <s v="REGLT CHQ N° 4678592 FAV ORANG"/>
    <n v="2589743"/>
    <m/>
    <n v="-9025677"/>
  </r>
  <r>
    <x v="1"/>
    <x v="3"/>
    <x v="145"/>
    <x v="34"/>
    <s v="JBS"/>
    <s v="85"/>
    <s v="CHQ N° 5149865 FAV ORANGE"/>
    <n v="2427480"/>
    <m/>
    <n v="-6598197"/>
  </r>
  <r>
    <x v="1"/>
    <x v="3"/>
    <x v="145"/>
    <x v="224"/>
    <s v="JACH"/>
    <s v="49"/>
    <s v="FACT ORANGE MARS 11"/>
    <m/>
    <n v="1468991"/>
    <n v="-8067188"/>
  </r>
  <r>
    <x v="1"/>
    <x v="3"/>
    <x v="145"/>
    <x v="38"/>
    <s v="JBS"/>
    <s v="117"/>
    <s v="CHQ N° 5149893 FAV ORANGE"/>
    <n v="1888147"/>
    <m/>
    <n v="-6179041"/>
  </r>
  <r>
    <x v="1"/>
    <x v="3"/>
    <x v="145"/>
    <x v="241"/>
    <s v="JBS"/>
    <s v="131"/>
    <s v="CHQ N° 5149919 FAV ORANGE"/>
    <n v="2384010"/>
    <m/>
    <n v="-3795031"/>
  </r>
  <r>
    <x v="1"/>
    <x v="3"/>
    <x v="145"/>
    <x v="241"/>
    <s v="JBS"/>
    <s v="132"/>
    <s v="CHQ N° 5149918 FAV ORANGE"/>
    <n v="2326040"/>
    <m/>
    <n v="-1468991"/>
  </r>
  <r>
    <x v="1"/>
    <x v="3"/>
    <x v="145"/>
    <x v="225"/>
    <s v="JACH"/>
    <s v="91"/>
    <s v="FACT N° 00003451309/ORANGE"/>
    <m/>
    <n v="2775696"/>
    <n v="-4244687"/>
  </r>
  <r>
    <x v="1"/>
    <x v="3"/>
    <x v="145"/>
    <x v="56"/>
    <s v="JBS"/>
    <s v="182"/>
    <s v="RGLT FACT ORANGE"/>
    <n v="1468991"/>
    <m/>
    <n v="-2775696"/>
  </r>
  <r>
    <x v="1"/>
    <x v="3"/>
    <x v="145"/>
    <x v="317"/>
    <s v="JACH"/>
    <s v="114"/>
    <s v="FACT N° 0000383592 9"/>
    <m/>
    <n v="1877147"/>
    <n v="-4652843"/>
  </r>
  <r>
    <x v="1"/>
    <x v="3"/>
    <x v="145"/>
    <x v="227"/>
    <s v="JBS"/>
    <s v="188"/>
    <s v="RGLT RGLT FACT N° 345130"/>
    <n v="2775696"/>
    <m/>
    <n v="-1877147"/>
  </r>
  <r>
    <x v="1"/>
    <x v="3"/>
    <x v="145"/>
    <x v="229"/>
    <s v="JACH"/>
    <s v="145"/>
    <s v="FACT ORANGE N° 0000406081 9"/>
    <m/>
    <n v="1909988"/>
    <n v="-3787135"/>
  </r>
  <r>
    <x v="1"/>
    <x v="3"/>
    <x v="145"/>
    <x v="158"/>
    <s v="JACH"/>
    <s v="156"/>
    <s v="ACHAT PACK FACT N°OP/27/06/11/01"/>
    <m/>
    <n v="27000"/>
    <n v="-3814135"/>
  </r>
  <r>
    <x v="1"/>
    <x v="3"/>
    <x v="145"/>
    <x v="69"/>
    <s v="JBS"/>
    <s v="205"/>
    <s v="RGLT FACT JUIN/CHQ N° 5149973"/>
    <n v="1909988"/>
    <m/>
    <n v="-1904147"/>
  </r>
  <r>
    <x v="1"/>
    <x v="3"/>
    <x v="145"/>
    <x v="69"/>
    <s v="JBS"/>
    <s v="223"/>
    <s v="D'APRES ETAT RAP AU 30/06 "/>
    <m/>
    <n v="1909988"/>
    <n v="-3814135"/>
  </r>
  <r>
    <x v="1"/>
    <x v="3"/>
    <x v="145"/>
    <x v="70"/>
    <s v="JACH"/>
    <s v="162"/>
    <s v="ORANGE SVT FACT N° 0000431453 9"/>
    <m/>
    <n v="2068229"/>
    <n v="-5882364"/>
  </r>
  <r>
    <x v="1"/>
    <x v="3"/>
    <x v="145"/>
    <x v="74"/>
    <s v="JBS"/>
    <s v="240"/>
    <s v="RGLT ORANGE"/>
    <n v="1877147"/>
    <m/>
    <n v="-4005217"/>
  </r>
  <r>
    <x v="1"/>
    <x v="3"/>
    <x v="145"/>
    <x v="78"/>
    <s v="JBS"/>
    <s v="260"/>
    <s v="D'APRES ETAT RAP AU 31/07 RGLT ORAN"/>
    <n v="1909988"/>
    <m/>
    <n v="-2095229"/>
  </r>
  <r>
    <x v="1"/>
    <x v="3"/>
    <x v="145"/>
    <x v="79"/>
    <s v="JACH"/>
    <s v="211"/>
    <s v="FACT N° 0000454127 9"/>
    <m/>
    <n v="2898635"/>
    <n v="-4993864"/>
  </r>
  <r>
    <x v="1"/>
    <x v="3"/>
    <x v="145"/>
    <x v="211"/>
    <s v="JBS"/>
    <s v="261"/>
    <s v="ORANGE RGLT FACT N°"/>
    <n v="2068229"/>
    <m/>
    <n v="-2925635"/>
  </r>
  <r>
    <x v="1"/>
    <x v="3"/>
    <x v="145"/>
    <x v="84"/>
    <s v="JCP"/>
    <s v="1743"/>
    <s v=" FACT N° OCM/DLA/2011/0000193893"/>
    <n v="27000"/>
    <m/>
    <n v="-2898635"/>
  </r>
  <r>
    <x v="1"/>
    <x v="3"/>
    <x v="145"/>
    <x v="174"/>
    <s v="JACH"/>
    <s v="231"/>
    <s v="FACT N° 0000475883"/>
    <m/>
    <n v="2473378"/>
    <n v="-5372013"/>
  </r>
  <r>
    <x v="1"/>
    <x v="3"/>
    <x v="145"/>
    <x v="213"/>
    <s v="JBS"/>
    <s v="302"/>
    <s v="RGLT SVT CHEQ N° 514 98 35"/>
    <n v="3277084"/>
    <m/>
    <n v="-2094929"/>
  </r>
  <r>
    <x v="1"/>
    <x v="3"/>
    <x v="145"/>
    <x v="213"/>
    <s v="JBS"/>
    <s v="304"/>
    <s v="RGLT  SVT CHEQ N° 5149814"/>
    <n v="2095229"/>
    <m/>
    <n v="300"/>
  </r>
  <r>
    <x v="1"/>
    <x v="3"/>
    <x v="145"/>
    <x v="94"/>
    <s v="JACH"/>
    <s v="247"/>
    <s v="FACT N° 0000498604 9"/>
    <m/>
    <n v="2252903"/>
    <n v="-2252603"/>
  </r>
  <r>
    <x v="1"/>
    <x v="3"/>
    <x v="145"/>
    <x v="193"/>
    <s v="JACH"/>
    <s v="289"/>
    <s v="FACT N° 0000503658 9"/>
    <m/>
    <n v="2575804"/>
    <n v="-4828407"/>
  </r>
  <r>
    <x v="1"/>
    <x v="3"/>
    <x v="145"/>
    <x v="233"/>
    <s v="JBS"/>
    <s v="369"/>
    <s v="RGLT SVT CHEQ N° 6187412"/>
    <n v="2252603"/>
    <m/>
    <n v="-2575804"/>
  </r>
  <r>
    <x v="1"/>
    <x v="3"/>
    <x v="145"/>
    <x v="112"/>
    <s v="JACH"/>
    <s v="308"/>
    <s v=" FACT N° 0000547917 9"/>
    <m/>
    <n v="2386561"/>
    <n v="-4962365"/>
  </r>
  <r>
    <x v="1"/>
    <x v="3"/>
    <x v="146"/>
    <x v="253"/>
    <s v="JAN"/>
    <s v="1"/>
    <s v="A.N. au 010111"/>
    <m/>
    <n v="667800"/>
    <n v="-667800"/>
  </r>
  <r>
    <x v="1"/>
    <x v="3"/>
    <x v="146"/>
    <x v="256"/>
    <s v="JACH"/>
    <s v="4"/>
    <s v="FACT PANTHERE N° FCT013"/>
    <m/>
    <n v="166950"/>
    <n v="-834750"/>
  </r>
  <r>
    <x v="1"/>
    <x v="3"/>
    <x v="146"/>
    <x v="22"/>
    <s v="JBS"/>
    <s v="50"/>
    <s v="RGLT FACTS PANTHERE"/>
    <n v="333900"/>
    <m/>
    <n v="-500850"/>
  </r>
  <r>
    <x v="1"/>
    <x v="3"/>
    <x v="146"/>
    <x v="26"/>
    <s v="JACH"/>
    <s v="30"/>
    <s v="FACT PANTHERE N° FCT0228"/>
    <m/>
    <n v="166950"/>
    <n v="-667800"/>
  </r>
  <r>
    <x v="1"/>
    <x v="3"/>
    <x v="146"/>
    <x v="33"/>
    <s v="JBS"/>
    <s v="74"/>
    <s v="REGLT FACT 1280 CHQ 5149863"/>
    <n v="166950"/>
    <m/>
    <n v="-500850"/>
  </r>
  <r>
    <x v="1"/>
    <x v="3"/>
    <x v="146"/>
    <x v="35"/>
    <s v="JACH"/>
    <s v="55"/>
    <s v="FACT N° FCT0359/PANTHERE MARS 11"/>
    <m/>
    <n v="166950"/>
    <n v="-667800"/>
  </r>
  <r>
    <x v="1"/>
    <x v="3"/>
    <x v="146"/>
    <x v="225"/>
    <s v="JACH"/>
    <s v="90"/>
    <s v="FACT PANTHERE N° FCT0487"/>
    <m/>
    <n v="166950"/>
    <n v="-834750"/>
  </r>
  <r>
    <x v="1"/>
    <x v="3"/>
    <x v="146"/>
    <x v="226"/>
    <s v="JACH"/>
    <s v="117"/>
    <s v="FACT N° FCT0613"/>
    <m/>
    <n v="166950"/>
    <n v="-1001700"/>
  </r>
  <r>
    <x v="1"/>
    <x v="3"/>
    <x v="146"/>
    <x v="310"/>
    <s v="JACH"/>
    <s v="133"/>
    <s v="FACT N° FCT737"/>
    <m/>
    <n v="166950"/>
    <n v="-1168650"/>
  </r>
  <r>
    <x v="1"/>
    <x v="3"/>
    <x v="146"/>
    <x v="69"/>
    <s v="JBS"/>
    <s v="224"/>
    <s v="D'APRES ETAT RAP AU 30/06 RGLT PANT"/>
    <n v="166950"/>
    <m/>
    <n v="-1001700"/>
  </r>
  <r>
    <x v="1"/>
    <x v="3"/>
    <x v="146"/>
    <x v="70"/>
    <s v="JBS"/>
    <s v="245"/>
    <s v="PANTHERE SECURITY"/>
    <n v="166950"/>
    <m/>
    <n v="-834750"/>
  </r>
  <r>
    <x v="1"/>
    <x v="3"/>
    <x v="146"/>
    <x v="281"/>
    <s v="JBS"/>
    <s v="230"/>
    <s v="RGLT PANTHERE SVT CHEQ N° 5149975"/>
    <n v="166950"/>
    <m/>
    <n v="-667800"/>
  </r>
  <r>
    <x v="1"/>
    <x v="3"/>
    <x v="146"/>
    <x v="281"/>
    <s v="JBS"/>
    <s v="231"/>
    <s v="RGLT PANTHERE SVT CHEQ N° 5149733"/>
    <n v="166950"/>
    <m/>
    <n v="-500850"/>
  </r>
  <r>
    <x v="1"/>
    <x v="3"/>
    <x v="146"/>
    <x v="76"/>
    <s v="JACH"/>
    <s v="170"/>
    <s v="PANTHERE SECU SVT FACT N° FCT865"/>
    <m/>
    <n v="166950"/>
    <n v="-667800"/>
  </r>
  <r>
    <x v="1"/>
    <x v="3"/>
    <x v="146"/>
    <x v="291"/>
    <s v="JBS"/>
    <s v="276"/>
    <s v="RGLT SVT CHEQ N° 5149805"/>
    <n v="500850"/>
    <m/>
    <n v="-166950"/>
  </r>
  <r>
    <x v="1"/>
    <x v="3"/>
    <x v="146"/>
    <x v="292"/>
    <s v="JACH"/>
    <s v="203"/>
    <s v="PANTHERE SVT FACT N° FCT 1000"/>
    <m/>
    <n v="166950"/>
    <n v="-333900"/>
  </r>
  <r>
    <x v="1"/>
    <x v="3"/>
    <x v="146"/>
    <x v="213"/>
    <s v="JBS"/>
    <s v="303"/>
    <s v="RGLT SVT CHEQ N° 5149833"/>
    <n v="333900"/>
    <m/>
    <m/>
  </r>
  <r>
    <x v="1"/>
    <x v="3"/>
    <x v="146"/>
    <x v="321"/>
    <s v="JACH"/>
    <s v="234"/>
    <s v="FACT N° FCT1125"/>
    <m/>
    <n v="166950"/>
    <n v="-166950"/>
  </r>
  <r>
    <x v="1"/>
    <x v="3"/>
    <x v="146"/>
    <x v="188"/>
    <s v="JBS"/>
    <s v="333"/>
    <s v="RGLT  SVT CHEQ N° 5149843"/>
    <n v="166950"/>
    <m/>
    <m/>
  </r>
  <r>
    <x v="1"/>
    <x v="3"/>
    <x v="146"/>
    <x v="299"/>
    <s v="JACH"/>
    <s v="256"/>
    <s v="FACT N° FCT1251"/>
    <m/>
    <n v="166950"/>
    <n v="-166950"/>
  </r>
  <r>
    <x v="1"/>
    <x v="3"/>
    <x v="146"/>
    <x v="305"/>
    <s v="JACH"/>
    <s v="288"/>
    <s v=" FACT N° FCT1378"/>
    <m/>
    <n v="166950"/>
    <n v="-333900"/>
  </r>
  <r>
    <x v="1"/>
    <x v="3"/>
    <x v="146"/>
    <x v="309"/>
    <s v="JACH"/>
    <s v="307"/>
    <s v=" FACT N° FCT1507"/>
    <m/>
    <n v="166950"/>
    <n v="-500850"/>
  </r>
  <r>
    <x v="1"/>
    <x v="3"/>
    <x v="147"/>
    <x v="253"/>
    <s v="JAN"/>
    <s v="1"/>
    <s v="AN AU 01.01.11"/>
    <n v="175"/>
    <m/>
    <n v="175"/>
  </r>
  <r>
    <x v="1"/>
    <x v="3"/>
    <x v="148"/>
    <x v="188"/>
    <s v="JACH"/>
    <s v="254"/>
    <s v="FACT N° 080/DH/EP/11"/>
    <m/>
    <n v="1000000"/>
    <n v="-1000000"/>
  </r>
  <r>
    <x v="1"/>
    <x v="3"/>
    <x v="148"/>
    <x v="188"/>
    <s v="JBS"/>
    <s v="332"/>
    <s v="RGLT  SVT CHEQ N° 5149852"/>
    <n v="500000"/>
    <m/>
    <n v="-500000"/>
  </r>
  <r>
    <x v="1"/>
    <x v="3"/>
    <x v="149"/>
    <x v="61"/>
    <s v="JACH"/>
    <s v="123"/>
    <s v="FACT N° 69931"/>
    <m/>
    <n v="87000"/>
    <n v="-87000"/>
  </r>
  <r>
    <x v="1"/>
    <x v="3"/>
    <x v="149"/>
    <x v="62"/>
    <s v="JACH"/>
    <s v="136"/>
    <s v="FACT N° 4435"/>
    <m/>
    <n v="207000"/>
    <n v="-294000"/>
  </r>
  <r>
    <x v="1"/>
    <x v="3"/>
    <x v="149"/>
    <x v="62"/>
    <s v="JCP"/>
    <s v="1110"/>
    <s v="RGLT FACT FOURNITURE DE BUREAU"/>
    <n v="207000"/>
    <m/>
    <n v="-87000"/>
  </r>
  <r>
    <x v="1"/>
    <x v="3"/>
    <x v="149"/>
    <x v="274"/>
    <s v="JACH"/>
    <s v="140"/>
    <s v="FACT N° 004442"/>
    <m/>
    <n v="258000"/>
    <n v="-345000"/>
  </r>
  <r>
    <x v="1"/>
    <x v="3"/>
    <x v="149"/>
    <x v="274"/>
    <s v="JCP"/>
    <s v="140"/>
    <s v="RGLT FACT N° 4442"/>
    <n v="258000"/>
    <m/>
    <n v="-87000"/>
  </r>
  <r>
    <x v="1"/>
    <x v="3"/>
    <x v="149"/>
    <x v="66"/>
    <s v="JACH"/>
    <s v="137"/>
    <s v="FACT N° 001507"/>
    <m/>
    <n v="88000"/>
    <n v="-175000"/>
  </r>
  <r>
    <x v="1"/>
    <x v="3"/>
    <x v="149"/>
    <x v="66"/>
    <s v="JCP"/>
    <s v="1141"/>
    <s v="RGLT FACT N° 001507"/>
    <n v="88000"/>
    <m/>
    <n v="-87000"/>
  </r>
  <r>
    <x v="1"/>
    <x v="3"/>
    <x v="149"/>
    <x v="275"/>
    <s v="JACH"/>
    <s v="138"/>
    <s v="FACT N° 001707"/>
    <m/>
    <n v="43000"/>
    <n v="-130000"/>
  </r>
  <r>
    <x v="1"/>
    <x v="3"/>
    <x v="149"/>
    <x v="275"/>
    <s v="JCP"/>
    <s v="1149"/>
    <s v="RGLT FACT N° 001707"/>
    <n v="43000"/>
    <m/>
    <n v="-87000"/>
  </r>
  <r>
    <x v="1"/>
    <x v="3"/>
    <x v="149"/>
    <x v="153"/>
    <s v="JACH"/>
    <s v="139"/>
    <s v="FACT N° 1530 ET 1531"/>
    <m/>
    <n v="150000"/>
    <n v="-237000"/>
  </r>
  <r>
    <x v="1"/>
    <x v="3"/>
    <x v="149"/>
    <x v="153"/>
    <s v="JCP"/>
    <s v="1168"/>
    <s v="REGLT FACT N°1530 ET 1531"/>
    <n v="150000"/>
    <m/>
    <n v="-87000"/>
  </r>
  <r>
    <x v="1"/>
    <x v="3"/>
    <x v="150"/>
    <x v="253"/>
    <s v="JAN"/>
    <s v="1"/>
    <s v="AN AU 01.01.11"/>
    <m/>
    <n v="7888"/>
    <n v="-7888"/>
  </r>
  <r>
    <x v="1"/>
    <x v="3"/>
    <x v="151"/>
    <x v="61"/>
    <s v="JACH"/>
    <s v="119"/>
    <s v="FACT N° "/>
    <m/>
    <n v="40000"/>
    <n v="-40000"/>
  </r>
  <r>
    <x v="1"/>
    <x v="3"/>
    <x v="151"/>
    <x v="61"/>
    <s v="JCP"/>
    <s v="1015"/>
    <s v="REGLT FACT N° "/>
    <n v="40000"/>
    <m/>
    <m/>
  </r>
  <r>
    <x v="1"/>
    <x v="3"/>
    <x v="152"/>
    <x v="253"/>
    <s v="JAN"/>
    <s v="1"/>
    <s v="AN AU 01.01.11"/>
    <m/>
    <n v="3891"/>
    <n v="-3891"/>
  </r>
  <r>
    <x v="1"/>
    <x v="3"/>
    <x v="152"/>
    <x v="238"/>
    <s v="JCP"/>
    <s v="74"/>
    <s v="RGLT SNEC"/>
    <n v="22261"/>
    <m/>
    <n v="18370"/>
  </r>
  <r>
    <x v="1"/>
    <x v="3"/>
    <x v="152"/>
    <x v="208"/>
    <s v="JACH"/>
    <s v="20"/>
    <s v="FACT SNEC JANV"/>
    <m/>
    <n v="29640"/>
    <n v="-11270"/>
  </r>
  <r>
    <x v="1"/>
    <x v="3"/>
    <x v="152"/>
    <x v="260"/>
    <s v="JCP"/>
    <s v="235"/>
    <s v="RGLT FACT SNEC"/>
    <n v="29640"/>
    <m/>
    <n v="18370"/>
  </r>
  <r>
    <x v="1"/>
    <x v="3"/>
    <x v="152"/>
    <x v="26"/>
    <s v="JACH"/>
    <s v="26"/>
    <s v="FACT FEV"/>
    <m/>
    <n v="19223"/>
    <n v="-853"/>
  </r>
  <r>
    <x v="1"/>
    <x v="3"/>
    <x v="152"/>
    <x v="250"/>
    <s v="JCP"/>
    <s v="419"/>
    <s v="REGLT FACT SNEC FEV 11"/>
    <n v="19223"/>
    <m/>
    <n v="18370"/>
  </r>
  <r>
    <x v="1"/>
    <x v="3"/>
    <x v="152"/>
    <x v="138"/>
    <s v="JACH"/>
    <s v="67"/>
    <s v="FACT SNEC"/>
    <m/>
    <n v="15316"/>
    <n v="3054"/>
  </r>
  <r>
    <x v="1"/>
    <x v="3"/>
    <x v="152"/>
    <x v="140"/>
    <s v="JCP"/>
    <s v="651"/>
    <s v="REGLT FACT SNEC"/>
    <n v="15316"/>
    <m/>
    <n v="18370"/>
  </r>
  <r>
    <x v="1"/>
    <x v="3"/>
    <x v="152"/>
    <x v="52"/>
    <s v="JACH"/>
    <s v="101"/>
    <s v="FACT SINEC AVRIL 2011"/>
    <m/>
    <n v="17487"/>
    <n v="883"/>
  </r>
  <r>
    <x v="1"/>
    <x v="3"/>
    <x v="152"/>
    <x v="55"/>
    <s v="JCP"/>
    <s v="1521"/>
    <s v="RGLT FACT N° 2011041"/>
    <n v="17487"/>
    <m/>
    <n v="18370"/>
  </r>
  <r>
    <x v="1"/>
    <x v="3"/>
    <x v="152"/>
    <x v="274"/>
    <s v="JACH"/>
    <s v="185"/>
    <s v="TVA/EAU"/>
    <m/>
    <n v="30509"/>
    <n v="-12139"/>
  </r>
  <r>
    <x v="1"/>
    <x v="3"/>
    <x v="152"/>
    <x v="153"/>
    <s v="JCP"/>
    <s v="1155"/>
    <s v="RGLT FACT SNEC 1490668"/>
    <n v="30509"/>
    <m/>
    <n v="18370"/>
  </r>
  <r>
    <x v="1"/>
    <x v="3"/>
    <x v="152"/>
    <x v="154"/>
    <s v="JACH"/>
    <s v="154"/>
    <s v="FACT SNEC JUIN 2011"/>
    <m/>
    <n v="17921"/>
    <n v="449"/>
  </r>
  <r>
    <x v="1"/>
    <x v="3"/>
    <x v="152"/>
    <x v="311"/>
    <s v="JACH"/>
    <s v="163"/>
    <s v="SNEC SVT FACT N° 2011061"/>
    <m/>
    <n v="17921"/>
    <n v="-17472"/>
  </r>
  <r>
    <x v="1"/>
    <x v="3"/>
    <x v="152"/>
    <x v="162"/>
    <s v="JCP"/>
    <s v="1402"/>
    <s v="SNEC"/>
    <n v="17921"/>
    <m/>
    <n v="449"/>
  </r>
  <r>
    <x v="1"/>
    <x v="3"/>
    <x v="152"/>
    <x v="285"/>
    <s v="JCP"/>
    <s v="1511"/>
    <s v="SNEC"/>
    <n v="17921"/>
    <m/>
    <n v="18370"/>
  </r>
  <r>
    <x v="1"/>
    <x v="3"/>
    <x v="152"/>
    <x v="211"/>
    <s v="JACH"/>
    <s v="196"/>
    <s v="SNEC SVT FACT N° 201107"/>
    <m/>
    <n v="25734"/>
    <n v="-7364"/>
  </r>
  <r>
    <x v="1"/>
    <x v="3"/>
    <x v="152"/>
    <x v="289"/>
    <s v="JCP"/>
    <s v="1562"/>
    <s v="RGLT FACT JUILLET N° 201171"/>
    <n v="25734"/>
    <m/>
    <n v="18370"/>
  </r>
  <r>
    <x v="1"/>
    <x v="3"/>
    <x v="152"/>
    <x v="175"/>
    <s v="JACH"/>
    <s v="228"/>
    <s v="FACT N° 2011081"/>
    <m/>
    <n v="18355"/>
    <n v="15"/>
  </r>
  <r>
    <x v="1"/>
    <x v="3"/>
    <x v="152"/>
    <x v="177"/>
    <s v="JCP"/>
    <s v="1851"/>
    <s v="RGLT FACT 2011081"/>
    <n v="18355"/>
    <m/>
    <n v="18370"/>
  </r>
  <r>
    <x v="1"/>
    <x v="3"/>
    <x v="152"/>
    <x v="296"/>
    <s v="JACH"/>
    <s v="253"/>
    <s v="FACT N° 2011091"/>
    <m/>
    <n v="8805"/>
    <n v="9565"/>
  </r>
  <r>
    <x v="1"/>
    <x v="3"/>
    <x v="152"/>
    <x v="98"/>
    <s v="JCP"/>
    <s v="2105"/>
    <s v="RGLT FACT SEPT"/>
    <n v="8805"/>
    <m/>
    <n v="18370"/>
  </r>
  <r>
    <x v="1"/>
    <x v="3"/>
    <x v="152"/>
    <x v="104"/>
    <s v="JACH"/>
    <s v="277"/>
    <s v="FACT N° 2011101"/>
    <m/>
    <n v="26602"/>
    <n v="-8232"/>
  </r>
  <r>
    <x v="1"/>
    <x v="3"/>
    <x v="152"/>
    <x v="233"/>
    <s v="JCP"/>
    <s v="2261"/>
    <s v="RGLT FACT OCT"/>
    <n v="26602"/>
    <m/>
    <n v="18370"/>
  </r>
  <r>
    <x v="1"/>
    <x v="3"/>
    <x v="152"/>
    <x v="113"/>
    <s v="JACH"/>
    <s v="301"/>
    <s v="FACT N° 2011111"/>
    <m/>
    <n v="39624"/>
    <n v="-21254"/>
  </r>
  <r>
    <x v="1"/>
    <x v="3"/>
    <x v="152"/>
    <x v="118"/>
    <s v="JCP"/>
    <s v="2439"/>
    <s v="REGLT FACT NOV"/>
    <n v="39624"/>
    <m/>
    <n v="18370"/>
  </r>
  <r>
    <x v="1"/>
    <x v="3"/>
    <x v="152"/>
    <x v="126"/>
    <s v="JACH"/>
    <s v="327"/>
    <s v="FACT N° 2011121"/>
    <m/>
    <n v="60025"/>
    <n v="-41655"/>
  </r>
  <r>
    <x v="1"/>
    <x v="3"/>
    <x v="153"/>
    <x v="253"/>
    <s v="JAN"/>
    <s v="1"/>
    <s v="AN AU 01.01.11"/>
    <m/>
    <n v="29710030"/>
    <n v="-29710030"/>
  </r>
  <r>
    <x v="1"/>
    <x v="3"/>
    <x v="154"/>
    <x v="253"/>
    <s v="JAN"/>
    <s v="1"/>
    <s v="AN AU 01.01.11"/>
    <m/>
    <n v="31550614"/>
    <n v="-31550614"/>
  </r>
  <r>
    <x v="1"/>
    <x v="3"/>
    <x v="154"/>
    <x v="138"/>
    <s v="JACH"/>
    <s v="72"/>
    <s v="FACT N° 49613639CHGE METAL DETECTOR"/>
    <m/>
    <n v="2180898"/>
    <n v="-33731512"/>
  </r>
  <r>
    <x v="1"/>
    <x v="3"/>
    <x v="154"/>
    <x v="138"/>
    <s v="JBS"/>
    <s v="115"/>
    <s v="D'APRES ETAT RAP AU 31/03RGLT"/>
    <n v="2180898"/>
    <m/>
    <n v="-31550614"/>
  </r>
  <r>
    <x v="1"/>
    <x v="3"/>
    <x v="154"/>
    <x v="50"/>
    <s v="JBS"/>
    <s v="140"/>
    <s v="VIREMENT/REGLT FACT N°49613505"/>
    <n v="158742"/>
    <m/>
    <n v="-31391872"/>
  </r>
  <r>
    <x v="1"/>
    <x v="3"/>
    <x v="154"/>
    <x v="52"/>
    <s v="JBS"/>
    <s v="152"/>
    <s v="D'APRES ETAT RAP AU 30/04 "/>
    <n v="673940"/>
    <m/>
    <n v="-30717932"/>
  </r>
  <r>
    <x v="1"/>
    <x v="3"/>
    <x v="154"/>
    <x v="282"/>
    <s v="JCP"/>
    <s v="1353"/>
    <s v="REMBOURSEMENT SWISS"/>
    <n v="398400"/>
    <m/>
    <n v="-30319532"/>
  </r>
  <r>
    <x v="1"/>
    <x v="3"/>
    <x v="154"/>
    <x v="78"/>
    <s v="JACH"/>
    <s v="190"/>
    <s v="FACT N° 45641429"/>
    <m/>
    <n v="331570"/>
    <n v="-30651102"/>
  </r>
  <r>
    <x v="1"/>
    <x v="3"/>
    <x v="154"/>
    <x v="78"/>
    <s v="JBS"/>
    <s v="260"/>
    <s v="D'APRES ETAT RAP AU 31/07 RGLT SWIS"/>
    <n v="331570"/>
    <m/>
    <n v="-30319532"/>
  </r>
  <r>
    <x v="1"/>
    <x v="3"/>
    <x v="154"/>
    <x v="292"/>
    <s v="JACH"/>
    <s v="218"/>
    <s v="FACT N° 43649896 "/>
    <m/>
    <n v="4620794"/>
    <n v="-34940326"/>
  </r>
  <r>
    <x v="1"/>
    <x v="3"/>
    <x v="154"/>
    <x v="292"/>
    <s v="JACH"/>
    <s v="219"/>
    <s v="FACT N° 43649897"/>
    <m/>
    <n v="4494389"/>
    <n v="-39434715"/>
  </r>
  <r>
    <x v="1"/>
    <x v="3"/>
    <x v="155"/>
    <x v="154"/>
    <s v="JACH"/>
    <s v="141"/>
    <s v="FACT N°20055/FAC/SMC/SLM/VDLA/06201"/>
    <m/>
    <n v="143100"/>
    <n v="-143100"/>
  </r>
  <r>
    <x v="1"/>
    <x v="3"/>
    <x v="155"/>
    <x v="229"/>
    <s v="JCP"/>
    <s v="1213"/>
    <s v="RGLT FACT N° 20055/FAC/SMC/SLM/VDLA"/>
    <n v="143100"/>
    <m/>
    <m/>
  </r>
  <r>
    <x v="1"/>
    <x v="3"/>
    <x v="156"/>
    <x v="253"/>
    <s v="JAN"/>
    <s v="1"/>
    <s v="AN AU 01.01.11"/>
    <n v="108390"/>
    <m/>
    <n v="108390"/>
  </r>
  <r>
    <x v="1"/>
    <x v="3"/>
    <x v="157"/>
    <x v="61"/>
    <s v="JACH"/>
    <s v="122"/>
    <s v="FACT N° 69931"/>
    <m/>
    <n v="64000"/>
    <n v="-64000"/>
  </r>
  <r>
    <x v="1"/>
    <x v="3"/>
    <x v="157"/>
    <x v="61"/>
    <s v="JACH"/>
    <s v="124"/>
    <s v="FACT N° 67751"/>
    <m/>
    <n v="24000"/>
    <n v="-88000"/>
  </r>
  <r>
    <x v="1"/>
    <x v="3"/>
    <x v="157"/>
    <x v="61"/>
    <s v="JCP"/>
    <s v="1015"/>
    <s v="REGLT FACT N° 69931"/>
    <n v="64000"/>
    <m/>
    <n v="-24000"/>
  </r>
  <r>
    <x v="1"/>
    <x v="3"/>
    <x v="157"/>
    <x v="62"/>
    <s v="JCP"/>
    <m/>
    <s v="RGLT FACT N° 67751"/>
    <n v="24000"/>
    <m/>
    <m/>
  </r>
  <r>
    <x v="1"/>
    <x v="3"/>
    <x v="157"/>
    <x v="275"/>
    <s v="JCP"/>
    <s v="1149"/>
    <s v="RGLT FACT N° 70545"/>
    <n v="34000"/>
    <m/>
    <n v="34000"/>
  </r>
  <r>
    <x v="1"/>
    <x v="3"/>
    <x v="157"/>
    <x v="67"/>
    <s v="JACH"/>
    <s v="151"/>
    <s v="SVT FACT N° 70674"/>
    <m/>
    <n v="110000"/>
    <n v="-76000"/>
  </r>
  <r>
    <x v="1"/>
    <x v="3"/>
    <x v="157"/>
    <x v="67"/>
    <s v="JCP"/>
    <s v="1153"/>
    <s v="RGLT FACT N° 70674"/>
    <n v="110000"/>
    <m/>
    <n v="34000"/>
  </r>
  <r>
    <x v="1"/>
    <x v="3"/>
    <x v="157"/>
    <x v="69"/>
    <s v="JACH"/>
    <s v="152"/>
    <s v="SVT FACT N° 70545"/>
    <m/>
    <n v="34000"/>
    <m/>
  </r>
  <r>
    <x v="2"/>
    <x v="0"/>
    <x v="27"/>
    <x v="328"/>
    <s v="JOD"/>
    <s v="16"/>
    <s v="FRAIS TRAIT VOL JETEX"/>
    <n v="990739"/>
    <m/>
    <n v="990739"/>
  </r>
  <r>
    <x v="2"/>
    <x v="0"/>
    <x v="27"/>
    <x v="329"/>
    <s v="JOD"/>
    <s v="17"/>
    <s v="FRAIS TRAIT VOL JETEX"/>
    <n v="100000"/>
    <m/>
    <n v="1090739"/>
  </r>
  <r>
    <x v="2"/>
    <x v="0"/>
    <x v="27"/>
    <x v="330"/>
    <s v="JOD"/>
    <s v="2"/>
    <s v="NOTE DE FRAIS LX N°1201001"/>
    <n v="40000"/>
    <m/>
    <n v="1130739"/>
  </r>
  <r>
    <x v="2"/>
    <x v="0"/>
    <x v="27"/>
    <x v="331"/>
    <s v="JOD"/>
    <s v="18"/>
    <s v=" FRAIS TRAIT VOL JETEX"/>
    <n v="2050942"/>
    <m/>
    <n v="3181681"/>
  </r>
  <r>
    <x v="2"/>
    <x v="0"/>
    <x v="27"/>
    <x v="332"/>
    <s v="JOD"/>
    <s v="3"/>
    <s v="NOTE DE FRAIS LX N°1201001"/>
    <n v="220000"/>
    <m/>
    <n v="3401681"/>
  </r>
  <r>
    <x v="2"/>
    <x v="0"/>
    <x v="27"/>
    <x v="333"/>
    <s v="JOD"/>
    <s v="19"/>
    <s v="  FRAIS TRAIT VOL JETEX"/>
    <n v="100000"/>
    <m/>
    <n v="3501681"/>
  </r>
  <r>
    <x v="2"/>
    <x v="0"/>
    <x v="27"/>
    <x v="334"/>
    <s v="JOD"/>
    <s v="20"/>
    <s v="T FRAIS TRAIT VOL JETEX"/>
    <n v="1203936"/>
    <m/>
    <n v="4705617"/>
  </r>
  <r>
    <x v="2"/>
    <x v="0"/>
    <x v="27"/>
    <x v="335"/>
    <s v="JOD"/>
    <s v="21"/>
    <s v=" FRAIS TRAIT VOL JETEX"/>
    <n v="1520237"/>
    <m/>
    <n v="6225854"/>
  </r>
  <r>
    <x v="2"/>
    <x v="0"/>
    <x v="27"/>
    <x v="336"/>
    <s v="JOD"/>
    <s v="22"/>
    <s v=" FRAIS TRAIT VOL JETEX"/>
    <n v="100000"/>
    <m/>
    <n v="6325854"/>
  </r>
  <r>
    <x v="2"/>
    <x v="0"/>
    <x v="27"/>
    <x v="337"/>
    <s v="JOD"/>
    <s v="7"/>
    <s v="NOTE DE FRAIS LX N°1201019"/>
    <n v="60000"/>
    <m/>
    <n v="6385854"/>
  </r>
  <r>
    <x v="2"/>
    <x v="0"/>
    <x v="27"/>
    <x v="338"/>
    <s v="JOD"/>
    <s v="23"/>
    <s v=" FRAIS TRAIT VOL JETEX"/>
    <n v="812314"/>
    <m/>
    <n v="7198168"/>
  </r>
  <r>
    <x v="2"/>
    <x v="0"/>
    <x v="27"/>
    <x v="339"/>
    <s v="JOD"/>
    <s v="9"/>
    <s v="NOTE DE FRAIS N°1201020"/>
    <n v="50000"/>
    <m/>
    <n v="7248168"/>
  </r>
  <r>
    <x v="2"/>
    <x v="0"/>
    <x v="27"/>
    <x v="340"/>
    <s v="JOD"/>
    <s v="24"/>
    <s v="FRAIS TRAIT VOL JETEX"/>
    <n v="996617"/>
    <m/>
    <n v="8244785"/>
  </r>
  <r>
    <x v="2"/>
    <x v="0"/>
    <x v="27"/>
    <x v="340"/>
    <s v="JOD"/>
    <s v="25"/>
    <s v=" FRAIS TRAIT VOL CONTINENTAL"/>
    <n v="7098937"/>
    <m/>
    <n v="15343722"/>
  </r>
  <r>
    <x v="2"/>
    <x v="0"/>
    <x v="27"/>
    <x v="341"/>
    <s v="JOD"/>
    <s v="11"/>
    <s v="NOTE DE FRAIS LX N°1201021"/>
    <n v="50000"/>
    <m/>
    <n v="15393722"/>
  </r>
  <r>
    <x v="2"/>
    <x v="0"/>
    <x v="27"/>
    <x v="341"/>
    <s v="JOD"/>
    <s v="12"/>
    <s v="NOTE DE FRAIS LX N°1201022"/>
    <n v="40000"/>
    <m/>
    <n v="15433722"/>
  </r>
  <r>
    <x v="2"/>
    <x v="0"/>
    <x v="27"/>
    <x v="341"/>
    <s v="JOD"/>
    <s v="13"/>
    <s v="NOTE DE FRAIS LX N°1201023"/>
    <n v="20000"/>
    <m/>
    <n v="15453722"/>
  </r>
  <r>
    <x v="2"/>
    <x v="0"/>
    <x v="27"/>
    <x v="341"/>
    <s v="JOD"/>
    <s v="14"/>
    <s v="NOTE DE FRAIS LX N°1201024"/>
    <n v="150000"/>
    <m/>
    <n v="15603722"/>
  </r>
  <r>
    <x v="2"/>
    <x v="0"/>
    <x v="27"/>
    <x v="341"/>
    <s v="JOD"/>
    <s v="26"/>
    <s v="FRAIS TRAIT VOL LX"/>
    <n v="100000"/>
    <m/>
    <n v="15703722"/>
  </r>
  <r>
    <x v="2"/>
    <x v="0"/>
    <x v="27"/>
    <x v="341"/>
    <s v="JBS"/>
    <s v="35"/>
    <s v="ETAT DE RAPP AU 31/01/12"/>
    <n v="172089"/>
    <m/>
    <n v="15875811"/>
  </r>
  <r>
    <x v="2"/>
    <x v="0"/>
    <x v="27"/>
    <x v="341"/>
    <s v="JBS"/>
    <s v="35"/>
    <s v="ETAT DE RAPP AU 31/01/12"/>
    <n v="140421"/>
    <m/>
    <n v="16016232"/>
  </r>
  <r>
    <x v="2"/>
    <x v="0"/>
    <x v="33"/>
    <x v="342"/>
    <s v="JCP"/>
    <s v="8"/>
    <s v="CLAVIER + SOURIS"/>
    <n v="12000"/>
    <m/>
    <n v="57043873"/>
  </r>
  <r>
    <x v="2"/>
    <x v="0"/>
    <x v="33"/>
    <x v="328"/>
    <s v="JCAA"/>
    <s v="9"/>
    <s v="VENTILATEUR"/>
    <n v="20000"/>
    <m/>
    <n v="57063873"/>
  </r>
  <r>
    <x v="2"/>
    <x v="0"/>
    <x v="33"/>
    <x v="343"/>
    <s v="JCAA"/>
    <s v="11"/>
    <s v="GANTS"/>
    <n v="50000"/>
    <m/>
    <n v="57113873"/>
  </r>
  <r>
    <x v="2"/>
    <x v="0"/>
    <x v="33"/>
    <x v="344"/>
    <s v="JCP"/>
    <s v="27"/>
    <s v="GANTS"/>
    <n v="43520"/>
    <m/>
    <n v="57157393"/>
  </r>
  <r>
    <x v="2"/>
    <x v="0"/>
    <x v="33"/>
    <x v="344"/>
    <s v="JCP"/>
    <s v="29"/>
    <s v="PILES"/>
    <n v="8400"/>
    <m/>
    <n v="57165793"/>
  </r>
  <r>
    <x v="2"/>
    <x v="0"/>
    <x v="33"/>
    <x v="345"/>
    <s v="JCP"/>
    <s v="39"/>
    <s v="PLACARD"/>
    <n v="54800"/>
    <m/>
    <n v="57220593"/>
  </r>
  <r>
    <x v="2"/>
    <x v="0"/>
    <x v="33"/>
    <x v="330"/>
    <s v="JCP"/>
    <s v="52"/>
    <s v="ANTIVIRUS"/>
    <n v="25000"/>
    <m/>
    <n v="57245593"/>
  </r>
  <r>
    <x v="2"/>
    <x v="0"/>
    <x v="33"/>
    <x v="332"/>
    <s v="JCP"/>
    <s v="75"/>
    <s v="GANTS"/>
    <n v="40000"/>
    <m/>
    <n v="57285593"/>
  </r>
  <r>
    <x v="2"/>
    <x v="0"/>
    <x v="33"/>
    <x v="334"/>
    <s v="JOD"/>
    <s v="4"/>
    <s v="ACH PILES"/>
    <n v="2200"/>
    <m/>
    <n v="57287793"/>
  </r>
  <r>
    <x v="2"/>
    <x v="0"/>
    <x v="33"/>
    <x v="336"/>
    <s v="JCP"/>
    <s v="113"/>
    <s v="FRAIS RESTO"/>
    <n v="1500"/>
    <m/>
    <n v="57289293"/>
  </r>
  <r>
    <x v="2"/>
    <x v="0"/>
    <x v="33"/>
    <x v="337"/>
    <s v="JOD"/>
    <s v="6"/>
    <s v="ACH GANTS"/>
    <n v="3800"/>
    <m/>
    <n v="57293093"/>
  </r>
  <r>
    <x v="2"/>
    <x v="0"/>
    <x v="33"/>
    <x v="337"/>
    <s v="JCP"/>
    <s v="118"/>
    <s v="ACHAT DIVERS"/>
    <n v="14425"/>
    <m/>
    <n v="57307518"/>
  </r>
  <r>
    <x v="2"/>
    <x v="0"/>
    <x v="33"/>
    <x v="338"/>
    <s v="JCAA"/>
    <s v="30"/>
    <s v="BONBONNES GAZ SUPERVISEUR"/>
    <n v="10000"/>
    <m/>
    <n v="57317518"/>
  </r>
  <r>
    <x v="2"/>
    <x v="0"/>
    <x v="33"/>
    <x v="346"/>
    <s v="JCP"/>
    <s v="156"/>
    <s v="MOUCHOIR DE TABLE"/>
    <n v="5050"/>
    <m/>
    <n v="57322568"/>
  </r>
  <r>
    <x v="2"/>
    <x v="0"/>
    <x v="33"/>
    <x v="341"/>
    <s v="JOD"/>
    <s v="15"/>
    <s v="ACH SERRURE"/>
    <n v="5000"/>
    <m/>
    <n v="57327568"/>
  </r>
  <r>
    <x v="2"/>
    <x v="0"/>
    <x v="33"/>
    <x v="341"/>
    <s v="JCAA"/>
    <s v="34"/>
    <s v="RECHAUD A GAZ SUPERVISEUR"/>
    <n v="25000"/>
    <m/>
    <n v="57352568"/>
  </r>
  <r>
    <x v="2"/>
    <x v="0"/>
    <x v="34"/>
    <x v="328"/>
    <s v="JCP"/>
    <s v="17"/>
    <s v="CADENAS"/>
    <n v="5000"/>
    <m/>
    <n v="57709403"/>
  </r>
  <r>
    <x v="2"/>
    <x v="0"/>
    <x v="34"/>
    <x v="339"/>
    <s v="JCP"/>
    <s v="144"/>
    <s v=" POINTEUR LASER"/>
    <n v="28000"/>
    <m/>
    <n v="57737403"/>
  </r>
  <r>
    <x v="2"/>
    <x v="0"/>
    <x v="35"/>
    <x v="344"/>
    <s v="JCP"/>
    <s v="32"/>
    <s v="FILTRE"/>
    <n v="45849"/>
    <m/>
    <n v="57879882"/>
  </r>
  <r>
    <x v="2"/>
    <x v="0"/>
    <x v="35"/>
    <x v="330"/>
    <s v="JCP"/>
    <s v="55"/>
    <s v="REFECTION TOITURE"/>
    <n v="40000"/>
    <m/>
    <n v="57919882"/>
  </r>
  <r>
    <x v="2"/>
    <x v="0"/>
    <x v="35"/>
    <x v="347"/>
    <s v="JCP"/>
    <s v="69"/>
    <s v="REPARATION SPLIT"/>
    <n v="50000"/>
    <m/>
    <n v="57969882"/>
  </r>
  <r>
    <x v="2"/>
    <x v="0"/>
    <x v="35"/>
    <x v="347"/>
    <s v="JCP"/>
    <s v="74"/>
    <s v="REFECTION TOITURE"/>
    <n v="41000"/>
    <m/>
    <n v="58010882"/>
  </r>
  <r>
    <x v="2"/>
    <x v="0"/>
    <x v="35"/>
    <x v="348"/>
    <s v="JCP"/>
    <s v="80"/>
    <s v="TRAVAUX DE PEINTURE"/>
    <n v="42700"/>
    <m/>
    <n v="58053582"/>
  </r>
  <r>
    <x v="2"/>
    <x v="0"/>
    <x v="35"/>
    <x v="348"/>
    <s v="JCP"/>
    <s v="81"/>
    <s v="TRAUVAUX DE MENUISERIE"/>
    <n v="80000"/>
    <m/>
    <n v="58133582"/>
  </r>
  <r>
    <x v="2"/>
    <x v="0"/>
    <x v="35"/>
    <x v="336"/>
    <s v="JCP"/>
    <s v="108"/>
    <s v="TRAVAUX PEINTURE"/>
    <n v="20000"/>
    <m/>
    <n v="58153582"/>
  </r>
  <r>
    <x v="2"/>
    <x v="0"/>
    <x v="35"/>
    <x v="336"/>
    <s v="JCP"/>
    <s v="109"/>
    <s v="REPARATION SUSPENSION BRAS"/>
    <n v="107000"/>
    <m/>
    <n v="58260582"/>
  </r>
  <r>
    <x v="2"/>
    <x v="0"/>
    <x v="35"/>
    <x v="337"/>
    <s v="JOD"/>
    <s v="6"/>
    <s v="REPARAT° PRINTER"/>
    <n v="30000"/>
    <m/>
    <n v="58290582"/>
  </r>
  <r>
    <x v="2"/>
    <x v="0"/>
    <x v="35"/>
    <x v="339"/>
    <s v="JCP"/>
    <s v="139"/>
    <s v="CHAMBRE A AIRE"/>
    <n v="15000"/>
    <m/>
    <n v="58305582"/>
  </r>
  <r>
    <x v="2"/>
    <x v="0"/>
    <x v="0"/>
    <x v="341"/>
    <s v="PAIE"/>
    <s v="1"/>
    <s v="SALAIRE DE BASE "/>
    <n v="10964707"/>
    <m/>
    <n v="69482239"/>
  </r>
  <r>
    <x v="2"/>
    <x v="0"/>
    <x v="0"/>
    <x v="341"/>
    <s v="PAIE"/>
    <s v="1"/>
    <s v="PRIME DE RENDEMENT"/>
    <n v="1209500"/>
    <m/>
    <n v="70691739"/>
  </r>
  <r>
    <x v="2"/>
    <x v="0"/>
    <x v="0"/>
    <x v="341"/>
    <s v="PAIE"/>
    <s v="1"/>
    <s v="INDEMNITE DE PANIER"/>
    <n v="2063000"/>
    <m/>
    <n v="72754739"/>
  </r>
  <r>
    <x v="2"/>
    <x v="0"/>
    <x v="0"/>
    <x v="341"/>
    <s v="PAIE"/>
    <s v="1"/>
    <s v="INDEMNITE DE TENUE"/>
    <n v="1883522"/>
    <m/>
    <n v="74638261"/>
  </r>
  <r>
    <x v="2"/>
    <x v="0"/>
    <x v="0"/>
    <x v="341"/>
    <s v="PAIE"/>
    <s v="1"/>
    <s v="PRIME DE TRANSPORT"/>
    <n v="1253950"/>
    <m/>
    <n v="75892211"/>
  </r>
  <r>
    <x v="2"/>
    <x v="0"/>
    <x v="0"/>
    <x v="341"/>
    <s v="PAIE"/>
    <s v="1"/>
    <s v="INDEMNITE DE LOGEMENT"/>
    <n v="3790000"/>
    <m/>
    <n v="79682211"/>
  </r>
  <r>
    <x v="2"/>
    <x v="0"/>
    <x v="0"/>
    <x v="341"/>
    <s v="PAIE"/>
    <s v="1"/>
    <s v="INDEMNITE DE REPRESENTATION"/>
    <n v="1937500"/>
    <m/>
    <n v="81619711"/>
  </r>
  <r>
    <x v="2"/>
    <x v="0"/>
    <x v="30"/>
    <x v="341"/>
    <s v="PAIE"/>
    <s v="2"/>
    <s v="ALLOCATION FAMILIALE"/>
    <n v="985757"/>
    <m/>
    <n v="128920309"/>
  </r>
  <r>
    <x v="2"/>
    <x v="0"/>
    <x v="30"/>
    <x v="341"/>
    <s v="PAIE"/>
    <s v="2"/>
    <s v="ACCIDENT DE TRAVAIL"/>
    <n v="312335"/>
    <m/>
    <n v="129232644"/>
  </r>
  <r>
    <x v="2"/>
    <x v="0"/>
    <x v="30"/>
    <x v="341"/>
    <s v="PAIE"/>
    <s v="2"/>
    <s v="PENSION VIELLESSE"/>
    <n v="591454"/>
    <m/>
    <n v="129824098"/>
  </r>
  <r>
    <x v="2"/>
    <x v="0"/>
    <x v="28"/>
    <x v="349"/>
    <s v="JACH"/>
    <s v="8"/>
    <s v="POLICE N° O4/0/550 818"/>
    <n v="8734842"/>
    <m/>
    <n v="142338837"/>
  </r>
  <r>
    <x v="2"/>
    <x v="0"/>
    <x v="38"/>
    <x v="350"/>
    <s v="JCP"/>
    <s v="15"/>
    <s v="FRAIS BADGE"/>
    <n v="6500"/>
    <m/>
    <n v="142345337"/>
  </r>
  <r>
    <x v="2"/>
    <x v="0"/>
    <x v="38"/>
    <x v="351"/>
    <s v="JCP"/>
    <s v="130"/>
    <s v="FRAIS BADGE"/>
    <n v="13000"/>
    <m/>
    <n v="142358337"/>
  </r>
  <r>
    <x v="2"/>
    <x v="0"/>
    <x v="39"/>
    <x v="339"/>
    <s v="JCP"/>
    <s v="142"/>
    <s v="FRAIS CONFECTION PANTALON"/>
    <n v="12000"/>
    <m/>
    <n v="142370337"/>
  </r>
  <r>
    <x v="2"/>
    <x v="0"/>
    <x v="39"/>
    <x v="339"/>
    <s v="JCP"/>
    <s v="146"/>
    <s v="FRAIS CONFECTION PANTALON"/>
    <n v="12000"/>
    <m/>
    <n v="142382337"/>
  </r>
  <r>
    <x v="2"/>
    <x v="0"/>
    <x v="40"/>
    <x v="344"/>
    <s v="JCP"/>
    <s v="28"/>
    <s v="DIVERS POUR REUNION MENSUELLE"/>
    <n v="46775"/>
    <m/>
    <n v="142441112"/>
  </r>
  <r>
    <x v="2"/>
    <x v="0"/>
    <x v="40"/>
    <x v="344"/>
    <s v="JCP"/>
    <s v="37"/>
    <s v="RAFAICHISSEMENT REUNION "/>
    <n v="34500"/>
    <m/>
    <n v="142475612"/>
  </r>
  <r>
    <x v="2"/>
    <x v="0"/>
    <x v="40"/>
    <x v="352"/>
    <s v="JCP"/>
    <s v="62"/>
    <s v="FRAIS PAUSE CAFE REVISION COMPTA"/>
    <n v="10000"/>
    <m/>
    <n v="142485612"/>
  </r>
  <r>
    <x v="2"/>
    <x v="0"/>
    <x v="40"/>
    <x v="352"/>
    <s v="JCP"/>
    <s v="68"/>
    <s v="COLLATION REUNION NSI"/>
    <n v="110000"/>
    <m/>
    <n v="142595612"/>
  </r>
  <r>
    <x v="2"/>
    <x v="0"/>
    <x v="40"/>
    <x v="334"/>
    <s v="JOD"/>
    <s v="4"/>
    <s v="ACH DIVERS PR COLLAT° REUN°"/>
    <n v="35100"/>
    <m/>
    <n v="142630712"/>
  </r>
  <r>
    <x v="2"/>
    <x v="0"/>
    <x v="29"/>
    <x v="0"/>
    <s v="JCAA"/>
    <s v="1"/>
    <s v="TRANSPORT AGENTS LOCAUX"/>
    <n v="375000"/>
    <m/>
    <n v="144277387"/>
  </r>
  <r>
    <x v="2"/>
    <x v="0"/>
    <x v="29"/>
    <x v="0"/>
    <s v="JCAA"/>
    <s v="2"/>
    <s v="FRAIS TRANSPORT DOUBLE VOL"/>
    <n v="32500"/>
    <m/>
    <n v="144309887"/>
  </r>
  <r>
    <x v="2"/>
    <x v="0"/>
    <x v="29"/>
    <x v="353"/>
    <s v="JCP"/>
    <s v="2"/>
    <s v="FRAIS DE TAXI"/>
    <n v="500"/>
    <m/>
    <n v="144310387"/>
  </r>
  <r>
    <x v="2"/>
    <x v="0"/>
    <x v="29"/>
    <x v="353"/>
    <s v="JCP"/>
    <s v="4"/>
    <s v="FRAIS DE TAXI"/>
    <n v="4200"/>
    <m/>
    <n v="144314587"/>
  </r>
  <r>
    <x v="2"/>
    <x v="0"/>
    <x v="29"/>
    <x v="353"/>
    <s v="JCP"/>
    <s v="7"/>
    <s v="FRAIS DE TAXI"/>
    <n v="500"/>
    <m/>
    <n v="144315087"/>
  </r>
  <r>
    <x v="2"/>
    <x v="0"/>
    <x v="29"/>
    <x v="342"/>
    <s v="JCP"/>
    <s v="9"/>
    <s v="FRAIS DE TAXI"/>
    <n v="3000"/>
    <m/>
    <n v="144318087"/>
  </r>
  <r>
    <x v="2"/>
    <x v="0"/>
    <x v="29"/>
    <x v="342"/>
    <s v="JCP"/>
    <s v="10"/>
    <s v="FRAIS DE TAXI"/>
    <n v="4000"/>
    <m/>
    <n v="144322087"/>
  </r>
  <r>
    <x v="2"/>
    <x v="0"/>
    <x v="29"/>
    <x v="350"/>
    <s v="JCP"/>
    <s v="13"/>
    <s v="FRAIS DE TAXI"/>
    <n v="1000"/>
    <m/>
    <n v="144323087"/>
  </r>
  <r>
    <x v="2"/>
    <x v="0"/>
    <x v="29"/>
    <x v="350"/>
    <s v="JCP"/>
    <s v="14"/>
    <s v="FRAIS DE TAXI"/>
    <n v="2500"/>
    <m/>
    <n v="144325587"/>
  </r>
  <r>
    <x v="2"/>
    <x v="0"/>
    <x v="29"/>
    <x v="328"/>
    <s v="JCP"/>
    <s v="18"/>
    <s v="FRAIS DE TAXI"/>
    <n v="1100"/>
    <m/>
    <n v="144326687"/>
  </r>
  <r>
    <x v="2"/>
    <x v="0"/>
    <x v="29"/>
    <x v="328"/>
    <s v="JCP"/>
    <s v="20"/>
    <s v="FRAIS DE DEPLACEMENT NSI- DLA-NSI"/>
    <n v="10000"/>
    <m/>
    <n v="144336687"/>
  </r>
  <r>
    <x v="2"/>
    <x v="0"/>
    <x v="29"/>
    <x v="328"/>
    <s v="JCP"/>
    <s v="22"/>
    <s v="FRAIS DE DEPLACEMENT NSI- DLA-NSI"/>
    <n v="10000"/>
    <m/>
    <n v="144346687"/>
  </r>
  <r>
    <x v="2"/>
    <x v="0"/>
    <x v="29"/>
    <x v="328"/>
    <s v="JCP"/>
    <s v="23"/>
    <s v="FRAIS DE TAXI"/>
    <n v="500"/>
    <m/>
    <n v="144347187"/>
  </r>
  <r>
    <x v="2"/>
    <x v="0"/>
    <x v="29"/>
    <x v="343"/>
    <s v="JCP"/>
    <s v="26"/>
    <s v="FRAIS DE TAXI"/>
    <n v="2000"/>
    <m/>
    <n v="144349187"/>
  </r>
  <r>
    <x v="2"/>
    <x v="0"/>
    <x v="29"/>
    <x v="354"/>
    <s v="JOD"/>
    <s v="1"/>
    <s v="FRAIS TAXI"/>
    <n v="23000"/>
    <m/>
    <n v="144372187"/>
  </r>
  <r>
    <x v="2"/>
    <x v="0"/>
    <x v="29"/>
    <x v="344"/>
    <s v="JCAA"/>
    <s v="13"/>
    <s v="TRANSPORT AGENTS LOCAUX"/>
    <n v="375000"/>
    <m/>
    <n v="144747187"/>
  </r>
  <r>
    <x v="2"/>
    <x v="0"/>
    <x v="29"/>
    <x v="344"/>
    <s v="JCP"/>
    <s v="34"/>
    <s v="FRAIS DE TAXI"/>
    <n v="3000"/>
    <m/>
    <n v="144750187"/>
  </r>
  <r>
    <x v="2"/>
    <x v="0"/>
    <x v="29"/>
    <x v="344"/>
    <s v="JCP"/>
    <s v="35"/>
    <s v=" FRAIS DE TAXI"/>
    <n v="4805"/>
    <m/>
    <n v="144754992"/>
  </r>
  <r>
    <x v="2"/>
    <x v="0"/>
    <x v="29"/>
    <x v="345"/>
    <s v="JCP"/>
    <s v="41"/>
    <s v="FRAIS DE TAXI"/>
    <n v="1600"/>
    <m/>
    <n v="144756592"/>
  </r>
  <r>
    <x v="2"/>
    <x v="0"/>
    <x v="29"/>
    <x v="329"/>
    <s v="JCP"/>
    <s v="48"/>
    <s v="FRAIS DE TAXI"/>
    <n v="1100"/>
    <m/>
    <n v="144757692"/>
  </r>
  <r>
    <x v="2"/>
    <x v="0"/>
    <x v="29"/>
    <x v="329"/>
    <s v="JCP"/>
    <s v="51"/>
    <s v="FRAIS DE TAXI"/>
    <n v="3000"/>
    <m/>
    <n v="144760692"/>
  </r>
  <r>
    <x v="2"/>
    <x v="0"/>
    <x v="29"/>
    <x v="330"/>
    <s v="JCP"/>
    <s v="52"/>
    <s v="FRAIS DE TAXI"/>
    <n v="2000"/>
    <m/>
    <n v="144762692"/>
  </r>
  <r>
    <x v="2"/>
    <x v="0"/>
    <x v="29"/>
    <x v="330"/>
    <s v="JCP"/>
    <s v="54"/>
    <s v="FRAIS DE TAXI"/>
    <n v="500"/>
    <m/>
    <n v="144763192"/>
  </r>
  <r>
    <x v="2"/>
    <x v="0"/>
    <x v="29"/>
    <x v="330"/>
    <s v="JCP"/>
    <s v="58"/>
    <s v="FRAIS DE TAXI"/>
    <n v="3500"/>
    <m/>
    <n v="144766692"/>
  </r>
  <r>
    <x v="2"/>
    <x v="0"/>
    <x v="29"/>
    <x v="352"/>
    <s v="JCP"/>
    <s v="66"/>
    <s v="FRAIS DE TAXI"/>
    <n v="2000"/>
    <m/>
    <n v="144768692"/>
  </r>
  <r>
    <x v="2"/>
    <x v="0"/>
    <x v="29"/>
    <x v="347"/>
    <s v="JCAA"/>
    <s v="19"/>
    <s v="FRAIS DE TRANSPORT AGENTS LOCAUX"/>
    <n v="375000"/>
    <m/>
    <n v="145143692"/>
  </r>
  <r>
    <x v="2"/>
    <x v="0"/>
    <x v="29"/>
    <x v="347"/>
    <s v="JCP"/>
    <s v="73"/>
    <s v="FRAIS DE TAXI"/>
    <n v="1000"/>
    <m/>
    <n v="145144692"/>
  </r>
  <r>
    <x v="2"/>
    <x v="0"/>
    <x v="29"/>
    <x v="332"/>
    <s v="JCP"/>
    <s v="76"/>
    <s v="FRAIS DE TAXI"/>
    <n v="8800"/>
    <m/>
    <n v="145153492"/>
  </r>
  <r>
    <x v="2"/>
    <x v="0"/>
    <x v="29"/>
    <x v="348"/>
    <s v="JCAA"/>
    <s v="23"/>
    <s v="FRAIS TRANSPORT DOUBLE VOL"/>
    <n v="10000"/>
    <m/>
    <n v="145163492"/>
  </r>
  <r>
    <x v="2"/>
    <x v="0"/>
    <x v="29"/>
    <x v="348"/>
    <s v="JCP"/>
    <s v="83"/>
    <s v="FRAIS DE TAXI"/>
    <n v="500"/>
    <m/>
    <n v="145163992"/>
  </r>
  <r>
    <x v="2"/>
    <x v="0"/>
    <x v="29"/>
    <x v="348"/>
    <s v="JCP"/>
    <s v="85"/>
    <s v="FRAIS DE TAXI"/>
    <n v="21125"/>
    <m/>
    <n v="145185117"/>
  </r>
  <r>
    <x v="2"/>
    <x v="0"/>
    <x v="29"/>
    <x v="348"/>
    <s v="JCP"/>
    <s v="86"/>
    <s v="FRAIS DE TAXI"/>
    <n v="1500"/>
    <m/>
    <n v="145186617"/>
  </r>
  <r>
    <x v="2"/>
    <x v="0"/>
    <x v="29"/>
    <x v="333"/>
    <s v="JCP"/>
    <s v="87"/>
    <s v=" FRAIS DE TAXI"/>
    <n v="32000"/>
    <m/>
    <n v="145218617"/>
  </r>
  <r>
    <x v="2"/>
    <x v="0"/>
    <x v="29"/>
    <x v="333"/>
    <s v="JCP"/>
    <s v="91"/>
    <s v="FRAIS DE TAXI"/>
    <n v="2500"/>
    <m/>
    <n v="145221117"/>
  </r>
  <r>
    <x v="2"/>
    <x v="0"/>
    <x v="29"/>
    <x v="333"/>
    <s v="JCP"/>
    <s v="94"/>
    <s v="FRAIS RETARD VOLS ET &amp; VK"/>
    <n v="6000"/>
    <m/>
    <n v="145227117"/>
  </r>
  <r>
    <x v="2"/>
    <x v="0"/>
    <x v="29"/>
    <x v="355"/>
    <s v="JCP"/>
    <s v="95"/>
    <s v="FRAIS DE TAXI"/>
    <n v="4160"/>
    <m/>
    <n v="145231277"/>
  </r>
  <r>
    <x v="2"/>
    <x v="0"/>
    <x v="29"/>
    <x v="355"/>
    <s v="JCP"/>
    <s v="96"/>
    <s v=" FRAIS DE TAXI"/>
    <n v="1500"/>
    <m/>
    <n v="145232777"/>
  </r>
  <r>
    <x v="2"/>
    <x v="0"/>
    <x v="29"/>
    <x v="355"/>
    <s v="JCP"/>
    <s v="97"/>
    <s v="FRAIS RETARD VOLS ET &amp; VK"/>
    <n v="6000"/>
    <m/>
    <n v="145238777"/>
  </r>
  <r>
    <x v="2"/>
    <x v="0"/>
    <x v="29"/>
    <x v="355"/>
    <s v="JCP"/>
    <s v="98"/>
    <s v="FRAIS RETARD VOLS KQ"/>
    <n v="2000"/>
    <m/>
    <n v="145240777"/>
  </r>
  <r>
    <x v="2"/>
    <x v="0"/>
    <x v="29"/>
    <x v="355"/>
    <s v="JCP"/>
    <s v="99"/>
    <s v="FRAIS RETARD VOLS ET &amp; VK"/>
    <n v="6000"/>
    <m/>
    <n v="145246777"/>
  </r>
  <r>
    <x v="2"/>
    <x v="0"/>
    <x v="29"/>
    <x v="355"/>
    <s v="JCP"/>
    <s v="100"/>
    <s v="FRAIS DE TAXI"/>
    <n v="2000"/>
    <m/>
    <n v="145248777"/>
  </r>
  <r>
    <x v="2"/>
    <x v="0"/>
    <x v="29"/>
    <x v="334"/>
    <s v="JOD"/>
    <s v="4"/>
    <s v="FRAIS TAXI"/>
    <n v="10000"/>
    <m/>
    <n v="145258777"/>
  </r>
  <r>
    <x v="2"/>
    <x v="0"/>
    <x v="29"/>
    <x v="334"/>
    <s v="JOD"/>
    <s v="4"/>
    <s v="FRAIS TAXI"/>
    <n v="10000"/>
    <m/>
    <n v="145268777"/>
  </r>
  <r>
    <x v="2"/>
    <x v="0"/>
    <x v="29"/>
    <x v="334"/>
    <s v="JOD"/>
    <s v="4"/>
    <s v="FRAIS TAXI"/>
    <n v="2800"/>
    <m/>
    <n v="145271577"/>
  </r>
  <r>
    <x v="2"/>
    <x v="0"/>
    <x v="29"/>
    <x v="334"/>
    <s v="JOD"/>
    <s v="4"/>
    <s v="FRAIS TAXI"/>
    <n v="2000"/>
    <m/>
    <n v="145273577"/>
  </r>
  <r>
    <x v="2"/>
    <x v="0"/>
    <x v="29"/>
    <x v="336"/>
    <s v="JCP"/>
    <s v="105"/>
    <s v="FRAIS RETARD VOL KQ"/>
    <n v="2000"/>
    <m/>
    <n v="145275577"/>
  </r>
  <r>
    <x v="2"/>
    <x v="0"/>
    <x v="29"/>
    <x v="336"/>
    <s v="JCP"/>
    <s v="106"/>
    <s v=" FRAIS RETARD VOL VK"/>
    <n v="2000"/>
    <m/>
    <n v="145277577"/>
  </r>
  <r>
    <x v="2"/>
    <x v="0"/>
    <x v="29"/>
    <x v="336"/>
    <s v="JCP"/>
    <s v="114"/>
    <s v="FRAIS DE TAXI"/>
    <n v="3558"/>
    <m/>
    <n v="145281135"/>
  </r>
  <r>
    <x v="2"/>
    <x v="0"/>
    <x v="29"/>
    <x v="336"/>
    <s v="JCP"/>
    <s v="115"/>
    <s v=" FRAIS DE TAXI"/>
    <n v="2000"/>
    <m/>
    <n v="145283135"/>
  </r>
  <r>
    <x v="2"/>
    <x v="0"/>
    <x v="29"/>
    <x v="336"/>
    <s v="JCP"/>
    <s v="117"/>
    <s v="FRAIS DE TAXI"/>
    <n v="2000"/>
    <m/>
    <n v="145285135"/>
  </r>
  <r>
    <x v="2"/>
    <x v="0"/>
    <x v="29"/>
    <x v="337"/>
    <s v="JCAA"/>
    <s v="28"/>
    <s v="TRANSPORT AGENTS LOCAUX"/>
    <n v="360000"/>
    <m/>
    <n v="145645135"/>
  </r>
  <r>
    <x v="2"/>
    <x v="0"/>
    <x v="29"/>
    <x v="337"/>
    <s v="JCP"/>
    <s v="118"/>
    <s v="FRAIS DE TAXI"/>
    <n v="2500"/>
    <m/>
    <n v="145647635"/>
  </r>
  <r>
    <x v="2"/>
    <x v="0"/>
    <x v="29"/>
    <x v="338"/>
    <s v="JCP"/>
    <s v="125"/>
    <s v="FRAIS DE TAXI"/>
    <n v="1500"/>
    <m/>
    <n v="145649135"/>
  </r>
  <r>
    <x v="2"/>
    <x v="0"/>
    <x v="29"/>
    <x v="351"/>
    <s v="JCP"/>
    <s v="130"/>
    <s v="FRAIS DE TAXI"/>
    <n v="3100"/>
    <m/>
    <n v="145652235"/>
  </r>
  <r>
    <x v="2"/>
    <x v="0"/>
    <x v="29"/>
    <x v="351"/>
    <s v="JCP"/>
    <s v="132"/>
    <s v="FRAIS DE TAXI"/>
    <n v="2000"/>
    <m/>
    <n v="145654235"/>
  </r>
  <r>
    <x v="2"/>
    <x v="0"/>
    <x v="29"/>
    <x v="351"/>
    <s v="JCP"/>
    <s v="133"/>
    <s v="FRAIS RETARD VOL VK"/>
    <n v="4000"/>
    <m/>
    <n v="145658235"/>
  </r>
  <r>
    <x v="2"/>
    <x v="0"/>
    <x v="29"/>
    <x v="351"/>
    <s v="JCP"/>
    <s v="134"/>
    <s v="FRAIS DE TAXI"/>
    <n v="1500"/>
    <m/>
    <n v="145659735"/>
  </r>
  <r>
    <x v="2"/>
    <x v="0"/>
    <x v="29"/>
    <x v="339"/>
    <s v="JCP"/>
    <s v="140"/>
    <s v="FRAIS RETARD VOL VK"/>
    <n v="4000"/>
    <m/>
    <n v="145663735"/>
  </r>
  <r>
    <x v="2"/>
    <x v="0"/>
    <x v="29"/>
    <x v="339"/>
    <s v="JCP"/>
    <s v="143"/>
    <s v="FRAIS RETARD VOL VK"/>
    <n v="12000"/>
    <m/>
    <n v="145675735"/>
  </r>
  <r>
    <x v="2"/>
    <x v="0"/>
    <x v="29"/>
    <x v="339"/>
    <s v="JCP"/>
    <s v="145"/>
    <s v="FRAIS RETARD VOL VK"/>
    <n v="6000"/>
    <m/>
    <n v="145681735"/>
  </r>
  <r>
    <x v="2"/>
    <x v="0"/>
    <x v="29"/>
    <x v="339"/>
    <s v="JCP"/>
    <s v="147"/>
    <s v="FRAIS RETARD VOL ET"/>
    <n v="2000"/>
    <m/>
    <n v="145683735"/>
  </r>
  <r>
    <x v="2"/>
    <x v="0"/>
    <x v="29"/>
    <x v="339"/>
    <s v="JCP"/>
    <s v="148"/>
    <s v=" FRAIS RETARD VOL ET"/>
    <n v="2000"/>
    <m/>
    <n v="145685735"/>
  </r>
  <r>
    <x v="2"/>
    <x v="0"/>
    <x v="29"/>
    <x v="339"/>
    <s v="JCP"/>
    <s v="152"/>
    <s v="FRAIS DE TAXI"/>
    <n v="2500"/>
    <m/>
    <n v="145688235"/>
  </r>
  <r>
    <x v="2"/>
    <x v="0"/>
    <x v="29"/>
    <x v="339"/>
    <s v="JCP"/>
    <s v="153"/>
    <s v=" FRAIS DE TAXI"/>
    <n v="3500"/>
    <m/>
    <n v="145691735"/>
  </r>
  <r>
    <x v="2"/>
    <x v="0"/>
    <x v="29"/>
    <x v="346"/>
    <s v="JCAA"/>
    <s v="33"/>
    <s v="TRANSPORT AGENTS LOCAUX"/>
    <n v="345000"/>
    <m/>
    <n v="146036735"/>
  </r>
  <r>
    <x v="2"/>
    <x v="0"/>
    <x v="29"/>
    <x v="346"/>
    <s v="JCP"/>
    <s v="157"/>
    <s v="FRAIS DE TAXI"/>
    <n v="500"/>
    <m/>
    <n v="146037235"/>
  </r>
  <r>
    <x v="2"/>
    <x v="0"/>
    <x v="29"/>
    <x v="346"/>
    <s v="JCP"/>
    <s v="158"/>
    <s v=" FRAIS RETARD VOL"/>
    <n v="6000"/>
    <m/>
    <n v="146043235"/>
  </r>
  <r>
    <x v="2"/>
    <x v="0"/>
    <x v="29"/>
    <x v="346"/>
    <s v="JCP"/>
    <s v="159"/>
    <s v="  FRAIS RETARD VOL"/>
    <n v="6000"/>
    <m/>
    <n v="146049235"/>
  </r>
  <r>
    <x v="2"/>
    <x v="0"/>
    <x v="29"/>
    <x v="341"/>
    <s v="JOD"/>
    <s v="15"/>
    <s v="FRAIS TAXI"/>
    <n v="5000"/>
    <m/>
    <n v="146054235"/>
  </r>
  <r>
    <x v="2"/>
    <x v="0"/>
    <x v="29"/>
    <x v="341"/>
    <s v="JOD"/>
    <s v="15"/>
    <s v="FRAIS TAXI"/>
    <n v="39000"/>
    <m/>
    <n v="146093235"/>
  </r>
  <r>
    <x v="2"/>
    <x v="0"/>
    <x v="29"/>
    <x v="341"/>
    <s v="JOD"/>
    <s v="15"/>
    <s v="FRAIS TAXI"/>
    <n v="5000"/>
    <m/>
    <n v="146098235"/>
  </r>
  <r>
    <x v="2"/>
    <x v="0"/>
    <x v="29"/>
    <x v="341"/>
    <s v="JOD"/>
    <s v="15"/>
    <s v="FRAIS TAXI"/>
    <n v="3000"/>
    <m/>
    <n v="146101235"/>
  </r>
  <r>
    <x v="2"/>
    <x v="0"/>
    <x v="29"/>
    <x v="341"/>
    <s v="JOD"/>
    <s v="15"/>
    <s v="FRAIS TAXI"/>
    <n v="39000"/>
    <m/>
    <n v="146140235"/>
  </r>
  <r>
    <x v="2"/>
    <x v="0"/>
    <x v="29"/>
    <x v="341"/>
    <s v="JCP"/>
    <s v="161"/>
    <s v="FRAIS DE TAXI"/>
    <n v="500"/>
    <m/>
    <n v="146140735"/>
  </r>
  <r>
    <x v="2"/>
    <x v="0"/>
    <x v="29"/>
    <x v="341"/>
    <s v="JCP"/>
    <s v="162"/>
    <s v="FRAIS RETARD VOL"/>
    <n v="4000"/>
    <m/>
    <n v="146144735"/>
  </r>
  <r>
    <x v="2"/>
    <x v="0"/>
    <x v="29"/>
    <x v="341"/>
    <s v="JCP"/>
    <s v="163"/>
    <s v="FRAIS DE TAXI"/>
    <n v="2150"/>
    <m/>
    <n v="146146885"/>
  </r>
  <r>
    <x v="2"/>
    <x v="0"/>
    <x v="42"/>
    <x v="336"/>
    <s v="JCP"/>
    <s v="116"/>
    <s v="FRAIS CAFE TRAINING AVSEC"/>
    <n v="18000"/>
    <m/>
    <n v="164476015"/>
  </r>
  <r>
    <x v="2"/>
    <x v="0"/>
    <x v="42"/>
    <x v="337"/>
    <s v="JCP"/>
    <s v="119"/>
    <s v="FRAIS CAFE TRAINING AVSEC"/>
    <n v="18000"/>
    <m/>
    <n v="164494015"/>
  </r>
  <r>
    <x v="2"/>
    <x v="0"/>
    <x v="42"/>
    <x v="338"/>
    <s v="JCP"/>
    <s v="124"/>
    <s v="FRAIS CAFE TRAINING AVSEC"/>
    <n v="18000"/>
    <m/>
    <n v="164512015"/>
  </r>
  <r>
    <x v="2"/>
    <x v="0"/>
    <x v="8"/>
    <x v="341"/>
    <s v="JACH"/>
    <s v="18"/>
    <s v="FACT ADGE N° 001-0013522 T"/>
    <n v="2106000"/>
    <m/>
    <n v="166618015"/>
  </r>
  <r>
    <x v="2"/>
    <x v="0"/>
    <x v="9"/>
    <x v="353"/>
    <s v="JCP"/>
    <s v="3"/>
    <s v="FACT EAU TANGUI"/>
    <n v="7800"/>
    <m/>
    <n v="167380612"/>
  </r>
  <r>
    <x v="2"/>
    <x v="0"/>
    <x v="9"/>
    <x v="328"/>
    <s v="JCAA"/>
    <s v="8"/>
    <s v="FRAIS CARBURANT"/>
    <n v="20000"/>
    <m/>
    <n v="167400612"/>
  </r>
  <r>
    <x v="2"/>
    <x v="0"/>
    <x v="9"/>
    <x v="328"/>
    <s v="JCAA"/>
    <s v="10"/>
    <s v="CARBURANT SUPERVISEUR"/>
    <n v="23000"/>
    <m/>
    <n v="167423612"/>
  </r>
  <r>
    <x v="2"/>
    <x v="0"/>
    <x v="9"/>
    <x v="328"/>
    <s v="JCP"/>
    <s v="18"/>
    <s v="FACT EAU TANGUI"/>
    <n v="3900"/>
    <m/>
    <n v="167427512"/>
  </r>
  <r>
    <x v="2"/>
    <x v="0"/>
    <x v="9"/>
    <x v="344"/>
    <s v="JCP"/>
    <s v="32"/>
    <s v="FACT CARBURANT"/>
    <n v="112400"/>
    <m/>
    <n v="167539912"/>
  </r>
  <r>
    <x v="2"/>
    <x v="0"/>
    <x v="9"/>
    <x v="329"/>
    <s v="JCP"/>
    <s v="46"/>
    <s v="FACT EAU TANGUI"/>
    <n v="3700"/>
    <m/>
    <n v="167543612"/>
  </r>
  <r>
    <x v="2"/>
    <x v="0"/>
    <x v="9"/>
    <x v="329"/>
    <s v="JCP"/>
    <s v="47"/>
    <s v="FACT CARBURANT"/>
    <n v="20000"/>
    <m/>
    <n v="167563612"/>
  </r>
  <r>
    <x v="2"/>
    <x v="0"/>
    <x v="9"/>
    <x v="330"/>
    <s v="JCAA"/>
    <s v="15"/>
    <s v="FRAIS CARBURANT GROUPE"/>
    <n v="20000"/>
    <m/>
    <n v="167583612"/>
  </r>
  <r>
    <x v="2"/>
    <x v="0"/>
    <x v="9"/>
    <x v="330"/>
    <s v="JCAA"/>
    <s v="17"/>
    <s v=" CARBURANT SUPERVISEUR"/>
    <n v="23000"/>
    <m/>
    <n v="167606612"/>
  </r>
  <r>
    <x v="2"/>
    <x v="0"/>
    <x v="9"/>
    <x v="347"/>
    <s v="JCP"/>
    <s v="72"/>
    <s v="FACT EAU TANGUI"/>
    <n v="7800"/>
    <m/>
    <n v="167614412"/>
  </r>
  <r>
    <x v="2"/>
    <x v="0"/>
    <x v="9"/>
    <x v="332"/>
    <s v="JCAA"/>
    <s v="20"/>
    <s v="CARBURANT GROUPE"/>
    <n v="20000"/>
    <m/>
    <n v="167634412"/>
  </r>
  <r>
    <x v="2"/>
    <x v="0"/>
    <x v="9"/>
    <x v="332"/>
    <s v="JCAA"/>
    <s v="21"/>
    <s v="CARBURANT SUPERVISEUR"/>
    <n v="23000"/>
    <m/>
    <n v="167657412"/>
  </r>
  <r>
    <x v="2"/>
    <x v="0"/>
    <x v="9"/>
    <x v="332"/>
    <s v="JCP"/>
    <s v="78"/>
    <s v="FACT CARBURANT"/>
    <n v="10000"/>
    <m/>
    <n v="167667412"/>
  </r>
  <r>
    <x v="2"/>
    <x v="0"/>
    <x v="9"/>
    <x v="333"/>
    <s v="JCAA"/>
    <s v="25"/>
    <s v="CARBURANT SUPERVISEUR"/>
    <n v="23000"/>
    <m/>
    <n v="167690412"/>
  </r>
  <r>
    <x v="2"/>
    <x v="0"/>
    <x v="9"/>
    <x v="355"/>
    <s v="JCP"/>
    <s v="103"/>
    <s v="EAU TANGUI"/>
    <n v="3840"/>
    <m/>
    <n v="167694252"/>
  </r>
  <r>
    <x v="2"/>
    <x v="0"/>
    <x v="9"/>
    <x v="336"/>
    <s v="JOD"/>
    <s v="5"/>
    <s v="ACH CARBURANT"/>
    <n v="40000"/>
    <m/>
    <n v="167734252"/>
  </r>
  <r>
    <x v="2"/>
    <x v="0"/>
    <x v="9"/>
    <x v="336"/>
    <s v="JCP"/>
    <s v="111"/>
    <s v="EAU TANGUI"/>
    <n v="7542"/>
    <m/>
    <n v="167741794"/>
  </r>
  <r>
    <x v="2"/>
    <x v="0"/>
    <x v="9"/>
    <x v="337"/>
    <s v="JOD"/>
    <s v="6"/>
    <s v="ACH EAU"/>
    <n v="14000"/>
    <m/>
    <n v="167755794"/>
  </r>
  <r>
    <x v="2"/>
    <x v="0"/>
    <x v="9"/>
    <x v="337"/>
    <s v="JOD"/>
    <s v="6"/>
    <s v="ACH CARBURANT"/>
    <n v="95000"/>
    <m/>
    <n v="167850794"/>
  </r>
  <r>
    <x v="2"/>
    <x v="0"/>
    <x v="9"/>
    <x v="337"/>
    <s v="JCAA"/>
    <s v="29"/>
    <s v="CARBURANT GROUPE"/>
    <n v="20000"/>
    <m/>
    <n v="167870794"/>
  </r>
  <r>
    <x v="2"/>
    <x v="0"/>
    <x v="9"/>
    <x v="351"/>
    <s v="JCP"/>
    <s v="129"/>
    <s v="CARBURANT"/>
    <n v="60000"/>
    <m/>
    <n v="167930794"/>
  </r>
  <r>
    <x v="2"/>
    <x v="0"/>
    <x v="9"/>
    <x v="351"/>
    <s v="JCP"/>
    <s v="130"/>
    <s v="EAU TANGUI"/>
    <n v="3900"/>
    <m/>
    <n v="167934694"/>
  </r>
  <r>
    <x v="2"/>
    <x v="0"/>
    <x v="9"/>
    <x v="339"/>
    <s v="JCP"/>
    <s v="151"/>
    <s v="CARBURANT"/>
    <n v="30000"/>
    <m/>
    <n v="167964694"/>
  </r>
  <r>
    <x v="2"/>
    <x v="0"/>
    <x v="9"/>
    <x v="356"/>
    <s v="JCAA"/>
    <s v="32"/>
    <s v="CARBURANT SUPERVISEUR"/>
    <n v="24000"/>
    <m/>
    <n v="167988694"/>
  </r>
  <r>
    <x v="2"/>
    <x v="0"/>
    <x v="9"/>
    <x v="346"/>
    <s v="JCP"/>
    <s v="156"/>
    <s v="EAU TANGUI"/>
    <n v="7800"/>
    <m/>
    <n v="167996494"/>
  </r>
  <r>
    <x v="2"/>
    <x v="0"/>
    <x v="9"/>
    <x v="341"/>
    <s v="JACH"/>
    <s v="15"/>
    <s v="FACT N° 2012011"/>
    <n v="47871"/>
    <m/>
    <n v="168044365"/>
  </r>
  <r>
    <x v="2"/>
    <x v="0"/>
    <x v="9"/>
    <x v="341"/>
    <s v="JOD"/>
    <s v="15"/>
    <s v="ACH CARBURANT"/>
    <n v="85000"/>
    <m/>
    <n v="168129365"/>
  </r>
  <r>
    <x v="2"/>
    <x v="0"/>
    <x v="9"/>
    <x v="341"/>
    <s v="JACH"/>
    <s v="22"/>
    <s v="FACT N° 12010117"/>
    <n v="61264"/>
    <m/>
    <n v="168190629"/>
  </r>
  <r>
    <x v="2"/>
    <x v="0"/>
    <x v="9"/>
    <x v="341"/>
    <s v="JACH"/>
    <s v="23"/>
    <s v="FACT N° 243575931"/>
    <n v="156112"/>
    <m/>
    <n v="168346741"/>
  </r>
  <r>
    <x v="2"/>
    <x v="0"/>
    <x v="43"/>
    <x v="337"/>
    <s v="JOD"/>
    <s v="6"/>
    <s v="RGLT REPARAT° ORDINATEUR"/>
    <n v="140000"/>
    <m/>
    <n v="170314859"/>
  </r>
  <r>
    <x v="2"/>
    <x v="0"/>
    <x v="10"/>
    <x v="341"/>
    <s v="JACH"/>
    <s v="27"/>
    <s v="FACT N° 1102343/02-2012"/>
    <n v="486932"/>
    <m/>
    <n v="171146791"/>
  </r>
  <r>
    <x v="2"/>
    <x v="0"/>
    <x v="10"/>
    <x v="341"/>
    <s v="JACH"/>
    <s v="30"/>
    <s v="FACT N° 740068"/>
    <n v="346378"/>
    <m/>
    <n v="171493169"/>
  </r>
  <r>
    <x v="2"/>
    <x v="0"/>
    <x v="10"/>
    <x v="341"/>
    <s v="JACH"/>
    <s v="33"/>
    <s v="FACT N° 11296152/02-2012"/>
    <n v="9087"/>
    <m/>
    <n v="171502256"/>
  </r>
  <r>
    <x v="2"/>
    <x v="0"/>
    <x v="10"/>
    <x v="341"/>
    <s v="JACH"/>
    <s v="45"/>
    <s v="FACT N° 11355486/02-2012"/>
    <n v="3578"/>
    <m/>
    <n v="171505834"/>
  </r>
  <r>
    <x v="2"/>
    <x v="0"/>
    <x v="11"/>
    <x v="349"/>
    <s v="JACH"/>
    <s v="1"/>
    <s v="FACT N° 0000574769-9"/>
    <n v="1948107"/>
    <m/>
    <n v="173745753"/>
  </r>
  <r>
    <x v="2"/>
    <x v="0"/>
    <x v="11"/>
    <x v="349"/>
    <s v="JCAA"/>
    <s v="3"/>
    <s v="CREDIT TELEPHONIQUE"/>
    <n v="40000"/>
    <m/>
    <n v="173785753"/>
  </r>
  <r>
    <x v="2"/>
    <x v="0"/>
    <x v="11"/>
    <x v="350"/>
    <s v="JCAA"/>
    <s v="6"/>
    <s v="FRAIS TELEPHONE SUPERVISEUR"/>
    <n v="30000"/>
    <m/>
    <n v="173815753"/>
  </r>
  <r>
    <x v="2"/>
    <x v="0"/>
    <x v="11"/>
    <x v="330"/>
    <s v="JCAA"/>
    <s v="16"/>
    <s v="FRAIS RECHARGE TELEPHONE"/>
    <n v="30000"/>
    <m/>
    <n v="173845753"/>
  </r>
  <r>
    <x v="2"/>
    <x v="0"/>
    <x v="11"/>
    <x v="333"/>
    <s v="JCAA"/>
    <s v="24"/>
    <s v="RECHARGE TELEPHONE SUPERVISEUR"/>
    <n v="30000"/>
    <m/>
    <n v="173875753"/>
  </r>
  <r>
    <x v="2"/>
    <x v="0"/>
    <x v="12"/>
    <x v="349"/>
    <s v="JACH"/>
    <s v="4"/>
    <s v="FACT N° FINV00757045-11"/>
    <n v="251572"/>
    <m/>
    <n v="178698739"/>
  </r>
  <r>
    <x v="2"/>
    <x v="0"/>
    <x v="12"/>
    <x v="349"/>
    <s v="JACH"/>
    <s v="7"/>
    <s v=" FACT N° FACSE01919"/>
    <n v="946875"/>
    <m/>
    <n v="179645614"/>
  </r>
  <r>
    <x v="2"/>
    <x v="0"/>
    <x v="12"/>
    <x v="336"/>
    <s v="JCP"/>
    <s v="110"/>
    <s v="BACKUP INTERNET"/>
    <n v="280000"/>
    <m/>
    <n v="179925614"/>
  </r>
  <r>
    <x v="2"/>
    <x v="0"/>
    <x v="12"/>
    <x v="341"/>
    <s v="JACH"/>
    <s v="18"/>
    <s v="FACT ADGE N° 001-0013552 T "/>
    <n v="450000"/>
    <m/>
    <n v="180375614"/>
  </r>
  <r>
    <x v="2"/>
    <x v="0"/>
    <x v="12"/>
    <x v="341"/>
    <s v="JACH"/>
    <s v="20"/>
    <s v="FACT N° 23712000201"/>
    <n v="29350"/>
    <m/>
    <n v="180404964"/>
  </r>
  <r>
    <x v="2"/>
    <x v="0"/>
    <x v="12"/>
    <x v="341"/>
    <s v="JACH"/>
    <s v="21"/>
    <s v="FACT N° 23712000125"/>
    <n v="29350"/>
    <m/>
    <n v="180434314"/>
  </r>
  <r>
    <x v="2"/>
    <x v="0"/>
    <x v="13"/>
    <x v="344"/>
    <s v="JCP"/>
    <s v="36"/>
    <s v="BILLET D'AVION"/>
    <n v="88000"/>
    <m/>
    <n v="183785322"/>
  </r>
  <r>
    <x v="2"/>
    <x v="0"/>
    <x v="13"/>
    <x v="330"/>
    <s v="JCP"/>
    <s v="59"/>
    <s v="BILLET D'AVION TIMOTHEE"/>
    <n v="165000"/>
    <m/>
    <n v="183950322"/>
  </r>
  <r>
    <x v="2"/>
    <x v="0"/>
    <x v="13"/>
    <x v="330"/>
    <s v="JCP"/>
    <s v="59"/>
    <s v="TIMBRE"/>
    <n v="10000"/>
    <m/>
    <n v="183960322"/>
  </r>
  <r>
    <x v="2"/>
    <x v="0"/>
    <x v="13"/>
    <x v="352"/>
    <s v="JCP"/>
    <s v="68"/>
    <s v="BILLET D'AVION"/>
    <n v="22000"/>
    <m/>
    <n v="183982322"/>
  </r>
  <r>
    <x v="2"/>
    <x v="0"/>
    <x v="13"/>
    <x v="333"/>
    <s v="JCP"/>
    <s v="93"/>
    <s v="BILLET D'AVION"/>
    <n v="44000"/>
    <m/>
    <n v="184026322"/>
  </r>
  <r>
    <x v="2"/>
    <x v="0"/>
    <x v="13"/>
    <x v="337"/>
    <s v="JOD"/>
    <s v="6"/>
    <s v="ACH BILLET D'AV° JO+LUCIEN"/>
    <n v="48000"/>
    <m/>
    <n v="184074322"/>
  </r>
  <r>
    <x v="2"/>
    <x v="0"/>
    <x v="13"/>
    <x v="340"/>
    <s v="JOD"/>
    <s v="10"/>
    <s v="ACH BILLET D'AV° LUCIEN+JO"/>
    <n v="24000"/>
    <m/>
    <n v="184098322"/>
  </r>
  <r>
    <x v="2"/>
    <x v="0"/>
    <x v="14"/>
    <x v="352"/>
    <s v="JCP"/>
    <s v="68"/>
    <s v="FRAIS D'HOTEL"/>
    <n v="70000"/>
    <m/>
    <n v="185907602"/>
  </r>
  <r>
    <x v="2"/>
    <x v="0"/>
    <x v="14"/>
    <x v="333"/>
    <s v="JCP"/>
    <s v="87"/>
    <s v="FACT N° 1803"/>
    <n v="40000"/>
    <m/>
    <n v="185947602"/>
  </r>
  <r>
    <x v="2"/>
    <x v="0"/>
    <x v="14"/>
    <x v="340"/>
    <s v="JOD"/>
    <s v="57"/>
    <s v="FACT HILTON N° 427940"/>
    <n v="94500"/>
    <m/>
    <n v="186042102"/>
  </r>
  <r>
    <x v="2"/>
    <x v="0"/>
    <x v="14"/>
    <x v="341"/>
    <s v="JACH"/>
    <s v="17"/>
    <s v="LOYER MALABO"/>
    <n v="800000"/>
    <m/>
    <n v="186842102"/>
  </r>
  <r>
    <x v="2"/>
    <x v="0"/>
    <x v="31"/>
    <x v="349"/>
    <s v="JCAA"/>
    <s v="4"/>
    <s v="PENALITE CARTE DE SEJOUR"/>
    <n v="5000"/>
    <m/>
    <n v="188621602"/>
  </r>
  <r>
    <x v="2"/>
    <x v="0"/>
    <x v="31"/>
    <x v="342"/>
    <s v="JCAA"/>
    <s v="5"/>
    <s v="PERDIEM TOMFEU DU 04/01 AU 04/02/12"/>
    <n v="410000"/>
    <m/>
    <n v="189031602"/>
  </r>
  <r>
    <x v="2"/>
    <x v="0"/>
    <x v="31"/>
    <x v="350"/>
    <s v="JCAA"/>
    <s v="7"/>
    <s v="FRAIS DE VISA ELESSA + PENALITE"/>
    <n v="40000"/>
    <m/>
    <n v="189071602"/>
  </r>
  <r>
    <x v="2"/>
    <x v="0"/>
    <x v="31"/>
    <x v="344"/>
    <s v="JCP"/>
    <s v="32"/>
    <s v="FRAIS DE DEPLACEMENT "/>
    <n v="12925"/>
    <m/>
    <n v="189084527"/>
  </r>
  <r>
    <x v="2"/>
    <x v="0"/>
    <x v="31"/>
    <x v="330"/>
    <s v="JCP"/>
    <s v="59"/>
    <s v="AVANCE PERDIEN TIMOTHEE"/>
    <n v="100000"/>
    <m/>
    <n v="189184527"/>
  </r>
  <r>
    <x v="2"/>
    <x v="0"/>
    <x v="31"/>
    <x v="352"/>
    <s v="JCAA"/>
    <s v="18"/>
    <s v="PERDIEM ELAME "/>
    <n v="350000"/>
    <m/>
    <n v="189534527"/>
  </r>
  <r>
    <x v="2"/>
    <x v="0"/>
    <x v="31"/>
    <x v="352"/>
    <s v="JCP"/>
    <s v="68"/>
    <s v="PERDIEM LUCIEN"/>
    <n v="100000"/>
    <m/>
    <n v="189634527"/>
  </r>
  <r>
    <x v="2"/>
    <x v="0"/>
    <x v="31"/>
    <x v="332"/>
    <s v="JCAA"/>
    <s v="22"/>
    <s v="CARTE DE SEJOUR TOMFEU"/>
    <n v="500000"/>
    <m/>
    <n v="190134527"/>
  </r>
  <r>
    <x v="2"/>
    <x v="0"/>
    <x v="31"/>
    <x v="333"/>
    <s v="JCAA"/>
    <s v="26"/>
    <s v="PERDIEM ELAME DU 02/01 AU 03/02/12"/>
    <n v="510000"/>
    <m/>
    <n v="190644527"/>
  </r>
  <r>
    <x v="2"/>
    <x v="0"/>
    <x v="31"/>
    <x v="333"/>
    <s v="JCP"/>
    <s v="87"/>
    <s v="PERDIEM"/>
    <n v="30000"/>
    <m/>
    <n v="190674527"/>
  </r>
  <r>
    <x v="2"/>
    <x v="0"/>
    <x v="31"/>
    <x v="334"/>
    <s v="JOD"/>
    <s v="4"/>
    <s v="RGLT DEPL CYRILLE"/>
    <n v="12000"/>
    <m/>
    <n v="190686527"/>
  </r>
  <r>
    <x v="2"/>
    <x v="0"/>
    <x v="31"/>
    <x v="338"/>
    <s v="JCAA"/>
    <s v="31"/>
    <s v="FRAIS RENOUVELLEMENT DOSSIER VEH"/>
    <n v="150000"/>
    <m/>
    <n v="190836527"/>
  </r>
  <r>
    <x v="2"/>
    <x v="0"/>
    <x v="31"/>
    <x v="341"/>
    <s v="JCP"/>
    <s v="160"/>
    <s v="FRAIS EXTRAIT CASIER JUDICIAIRE"/>
    <n v="25000"/>
    <m/>
    <n v="190861527"/>
  </r>
  <r>
    <x v="2"/>
    <x v="0"/>
    <x v="16"/>
    <x v="348"/>
    <s v="JCP"/>
    <s v="85"/>
    <s v="FACT N° 30/MK/DG/12"/>
    <n v="150000"/>
    <m/>
    <n v="196903027"/>
  </r>
  <r>
    <x v="2"/>
    <x v="0"/>
    <x v="44"/>
    <x v="344"/>
    <s v="JCP"/>
    <s v="30"/>
    <s v="CORBEILLE GARNIS POUR CLIENTS"/>
    <n v="54000"/>
    <m/>
    <n v="198022027"/>
  </r>
  <r>
    <x v="2"/>
    <x v="0"/>
    <x v="44"/>
    <x v="352"/>
    <s v="JOD"/>
    <s v="49"/>
    <s v="FACT RESTAURATION"/>
    <n v="108250"/>
    <m/>
    <n v="198130277"/>
  </r>
  <r>
    <x v="2"/>
    <x v="0"/>
    <x v="44"/>
    <x v="352"/>
    <s v="JCP"/>
    <s v="61"/>
    <s v="CORBEILLE GARNIS POUR CLIENTS"/>
    <n v="18000"/>
    <m/>
    <n v="198148277"/>
  </r>
  <r>
    <x v="2"/>
    <x v="0"/>
    <x v="44"/>
    <x v="337"/>
    <s v="JOD"/>
    <s v="6"/>
    <s v="RGLT FACT RESTO"/>
    <n v="6000"/>
    <m/>
    <n v="198154277"/>
  </r>
  <r>
    <x v="2"/>
    <x v="0"/>
    <x v="44"/>
    <x v="338"/>
    <s v="JCP"/>
    <s v="123"/>
    <s v="FRAIS DEJEUNER AVEC AGENT IMPOT"/>
    <n v="40000"/>
    <m/>
    <n v="198194277"/>
  </r>
  <r>
    <x v="2"/>
    <x v="0"/>
    <x v="44"/>
    <x v="340"/>
    <s v="JOD"/>
    <s v="10"/>
    <s v="RGLT FACT RESTO"/>
    <n v="60000"/>
    <m/>
    <n v="198254277"/>
  </r>
  <r>
    <x v="2"/>
    <x v="0"/>
    <x v="44"/>
    <x v="340"/>
    <s v="JOD"/>
    <s v="57"/>
    <s v="FACT HILTON N° 427940"/>
    <n v="137500"/>
    <m/>
    <n v="198391777"/>
  </r>
  <r>
    <x v="2"/>
    <x v="0"/>
    <x v="17"/>
    <x v="353"/>
    <s v="JCP"/>
    <s v="1"/>
    <s v="FACT N° 1529"/>
    <n v="2000"/>
    <m/>
    <n v="199974377"/>
  </r>
  <r>
    <x v="2"/>
    <x v="0"/>
    <x v="17"/>
    <x v="353"/>
    <s v="JCP"/>
    <s v="3"/>
    <s v="FACT N° 950"/>
    <n v="4500"/>
    <m/>
    <n v="199978877"/>
  </r>
  <r>
    <x v="2"/>
    <x v="0"/>
    <x v="17"/>
    <x v="353"/>
    <s v="JCP"/>
    <s v="5"/>
    <s v="FACT N° 1522"/>
    <n v="254000"/>
    <m/>
    <n v="200232877"/>
  </r>
  <r>
    <x v="2"/>
    <x v="0"/>
    <x v="17"/>
    <x v="350"/>
    <s v="JCP"/>
    <s v="13"/>
    <s v="RELIURE"/>
    <n v="1000"/>
    <m/>
    <n v="200233877"/>
  </r>
  <r>
    <x v="2"/>
    <x v="0"/>
    <x v="17"/>
    <x v="343"/>
    <s v="JCAA"/>
    <s v="12"/>
    <s v="FACT N° 4196"/>
    <n v="17500"/>
    <m/>
    <n v="200251377"/>
  </r>
  <r>
    <x v="2"/>
    <x v="0"/>
    <x v="17"/>
    <x v="344"/>
    <s v="JCP"/>
    <s v="27"/>
    <s v="AGRAPPHES"/>
    <n v="1200"/>
    <m/>
    <n v="200252577"/>
  </r>
  <r>
    <x v="2"/>
    <x v="0"/>
    <x v="17"/>
    <x v="345"/>
    <s v="JCAA"/>
    <s v="14"/>
    <s v="FRAIS CABLAGE SUPERVISEUR"/>
    <n v="20000"/>
    <m/>
    <n v="200272577"/>
  </r>
  <r>
    <x v="2"/>
    <x v="0"/>
    <x v="17"/>
    <x v="345"/>
    <s v="JCP"/>
    <s v="38"/>
    <s v="FACT N° 477"/>
    <n v="15000"/>
    <m/>
    <n v="200287577"/>
  </r>
  <r>
    <x v="2"/>
    <x v="0"/>
    <x v="17"/>
    <x v="345"/>
    <s v="JCP"/>
    <s v="40"/>
    <s v="RELIURE + MULPTIPLE CLE"/>
    <n v="4000"/>
    <m/>
    <n v="200291577"/>
  </r>
  <r>
    <x v="2"/>
    <x v="0"/>
    <x v="17"/>
    <x v="329"/>
    <s v="JCP"/>
    <s v="49"/>
    <s v="FACT N° 1416"/>
    <n v="100000"/>
    <m/>
    <n v="200391577"/>
  </r>
  <r>
    <x v="2"/>
    <x v="0"/>
    <x v="17"/>
    <x v="329"/>
    <s v="JCP"/>
    <s v="50"/>
    <s v="FACT DIVERS FOURNITURES DE BUREAU"/>
    <n v="38370"/>
    <m/>
    <n v="200429947"/>
  </r>
  <r>
    <x v="2"/>
    <x v="0"/>
    <x v="17"/>
    <x v="330"/>
    <s v="JCP"/>
    <s v="53"/>
    <s v="CARNET AUTOCOPIANTS"/>
    <n v="100000"/>
    <m/>
    <n v="200529947"/>
  </r>
  <r>
    <x v="2"/>
    <x v="0"/>
    <x v="17"/>
    <x v="330"/>
    <s v="JCP"/>
    <s v="60"/>
    <s v="PLANCHE"/>
    <n v="22500"/>
    <m/>
    <n v="200552447"/>
  </r>
  <r>
    <x v="2"/>
    <x v="0"/>
    <x v="17"/>
    <x v="347"/>
    <s v="JCP"/>
    <s v="70"/>
    <s v="FACT N° DT001189"/>
    <n v="95000"/>
    <m/>
    <n v="200647447"/>
  </r>
  <r>
    <x v="2"/>
    <x v="0"/>
    <x v="17"/>
    <x v="347"/>
    <s v="JCP"/>
    <s v="71"/>
    <s v="FACT N° 1441"/>
    <n v="15000"/>
    <m/>
    <n v="200662447"/>
  </r>
  <r>
    <x v="2"/>
    <x v="0"/>
    <x v="17"/>
    <x v="332"/>
    <s v="JCP"/>
    <s v="77"/>
    <s v="FRAIS D'EXPEDITION PLI"/>
    <n v="3000"/>
    <m/>
    <n v="200665447"/>
  </r>
  <r>
    <x v="2"/>
    <x v="0"/>
    <x v="17"/>
    <x v="333"/>
    <s v="JCP"/>
    <s v="88"/>
    <s v="FACT N° 001/dzp/12/11"/>
    <n v="150000"/>
    <m/>
    <n v="200815447"/>
  </r>
  <r>
    <x v="2"/>
    <x v="0"/>
    <x v="17"/>
    <x v="333"/>
    <s v="JCP"/>
    <s v="90"/>
    <s v="FACT N° 1680"/>
    <n v="122000"/>
    <m/>
    <n v="200937447"/>
  </r>
  <r>
    <x v="2"/>
    <x v="0"/>
    <x v="17"/>
    <x v="334"/>
    <s v="JOD"/>
    <s v="4"/>
    <s v="ACH ENCRE PHOTOCOPIEUSE"/>
    <n v="90000"/>
    <m/>
    <n v="201027447"/>
  </r>
  <r>
    <x v="2"/>
    <x v="0"/>
    <x v="17"/>
    <x v="336"/>
    <s v="JCP"/>
    <s v="112"/>
    <s v="RELIURE"/>
    <n v="1000"/>
    <m/>
    <n v="201028447"/>
  </r>
  <r>
    <x v="2"/>
    <x v="0"/>
    <x v="17"/>
    <x v="337"/>
    <s v="JCP"/>
    <s v="122"/>
    <s v="FACT N° 1464"/>
    <n v="100000"/>
    <m/>
    <n v="201128447"/>
  </r>
  <r>
    <x v="2"/>
    <x v="0"/>
    <x v="17"/>
    <x v="338"/>
    <s v="JCP"/>
    <s v="125"/>
    <s v="RELIURE"/>
    <n v="1000"/>
    <m/>
    <n v="201129447"/>
  </r>
  <r>
    <x v="2"/>
    <x v="0"/>
    <x v="17"/>
    <x v="351"/>
    <s v="JCP"/>
    <s v="135"/>
    <s v="FACT N° 1065"/>
    <n v="15000"/>
    <m/>
    <n v="201144447"/>
  </r>
  <r>
    <x v="2"/>
    <x v="0"/>
    <x v="17"/>
    <x v="339"/>
    <s v="JCAA"/>
    <s v="77"/>
    <s v="FRAIS "/>
    <n v="5750"/>
    <m/>
    <n v="201150197"/>
  </r>
  <r>
    <x v="2"/>
    <x v="0"/>
    <x v="17"/>
    <x v="339"/>
    <s v="JCP"/>
    <s v="138"/>
    <s v="FRAIS RELIURE"/>
    <n v="2000"/>
    <m/>
    <n v="201152197"/>
  </r>
  <r>
    <x v="2"/>
    <x v="0"/>
    <x v="17"/>
    <x v="341"/>
    <s v="JOD"/>
    <s v="15"/>
    <s v="ACH ENCRE POUR IMPRIMANTE"/>
    <n v="25000"/>
    <m/>
    <n v="201177197"/>
  </r>
  <r>
    <x v="2"/>
    <x v="0"/>
    <x v="17"/>
    <x v="341"/>
    <s v="JOD"/>
    <s v="15"/>
    <s v="ACH CARTON PAPIER"/>
    <n v="20000"/>
    <m/>
    <n v="201197197"/>
  </r>
  <r>
    <x v="2"/>
    <x v="0"/>
    <x v="17"/>
    <x v="341"/>
    <s v="JOD"/>
    <s v="15"/>
    <s v="ACH CARTON PAPIER"/>
    <n v="20000"/>
    <m/>
    <n v="201217197"/>
  </r>
  <r>
    <x v="2"/>
    <x v="0"/>
    <x v="17"/>
    <x v="341"/>
    <s v="JACH"/>
    <s v="19"/>
    <s v="FACT N° 20"/>
    <n v="66300"/>
    <m/>
    <n v="201283497"/>
  </r>
  <r>
    <x v="2"/>
    <x v="0"/>
    <x v="18"/>
    <x v="349"/>
    <s v="JACH"/>
    <s v="5"/>
    <s v="FACT N° FA041129"/>
    <n v="160000"/>
    <m/>
    <n v="204136739"/>
  </r>
  <r>
    <x v="2"/>
    <x v="0"/>
    <x v="18"/>
    <x v="349"/>
    <s v="JACH"/>
    <s v="6"/>
    <s v="FACT N° FA041130"/>
    <n v="145000"/>
    <m/>
    <n v="204281739"/>
  </r>
  <r>
    <x v="2"/>
    <x v="0"/>
    <x v="18"/>
    <x v="350"/>
    <s v="JCP"/>
    <s v="12"/>
    <s v="SALAIRE MONGE"/>
    <n v="90605"/>
    <m/>
    <n v="204372344"/>
  </r>
  <r>
    <x v="2"/>
    <x v="0"/>
    <x v="18"/>
    <x v="338"/>
    <s v="JACH"/>
    <s v="10"/>
    <s v="FACT FCT111"/>
    <n v="140000"/>
    <m/>
    <n v="204512344"/>
  </r>
  <r>
    <x v="2"/>
    <x v="0"/>
    <x v="18"/>
    <x v="338"/>
    <s v="JACH"/>
    <s v="13"/>
    <s v="FACT N° 120101"/>
    <n v="340000"/>
    <m/>
    <n v="204852344"/>
  </r>
  <r>
    <x v="2"/>
    <x v="0"/>
    <x v="18"/>
    <x v="341"/>
    <s v="JACH"/>
    <s v="16"/>
    <s v="FACT PRESTATION SONAVI JANV"/>
    <n v="17000000"/>
    <m/>
    <n v="221852344"/>
  </r>
  <r>
    <x v="2"/>
    <x v="0"/>
    <x v="20"/>
    <x v="353"/>
    <s v="JCP"/>
    <s v="6"/>
    <s v="FRAIS DETENTION FRANCK"/>
    <n v="50000"/>
    <m/>
    <n v="258278764"/>
  </r>
  <r>
    <x v="2"/>
    <x v="0"/>
    <x v="20"/>
    <x v="344"/>
    <s v="JACH"/>
    <s v="9"/>
    <s v="FACT HONORAIRE"/>
    <n v="250000"/>
    <m/>
    <n v="258528764"/>
  </r>
  <r>
    <x v="2"/>
    <x v="0"/>
    <x v="20"/>
    <x v="336"/>
    <s v="JCAA"/>
    <s v="27"/>
    <s v="HONORAIRE AVOCAT MALABO"/>
    <n v="100000"/>
    <m/>
    <n v="258628764"/>
  </r>
  <r>
    <x v="2"/>
    <x v="0"/>
    <x v="20"/>
    <x v="339"/>
    <s v="JCP"/>
    <s v="137"/>
    <s v="FACT HONORAIRE"/>
    <n v="200000"/>
    <m/>
    <n v="258828764"/>
  </r>
  <r>
    <x v="2"/>
    <x v="0"/>
    <x v="22"/>
    <x v="349"/>
    <s v="JACH"/>
    <s v="3"/>
    <s v="POLICE N° 01/0/223317/SAAR"/>
    <n v="265000"/>
    <m/>
    <n v="259443764"/>
  </r>
  <r>
    <x v="2"/>
    <x v="0"/>
    <x v="32"/>
    <x v="341"/>
    <s v="PAIE"/>
    <s v="1"/>
    <s v="CFC PART PATRONALE"/>
    <n v="231636"/>
    <m/>
    <n v="259945200"/>
  </r>
  <r>
    <x v="2"/>
    <x v="0"/>
    <x v="32"/>
    <x v="341"/>
    <s v="PAIE"/>
    <s v="1"/>
    <s v="FNE"/>
    <n v="154424"/>
    <m/>
    <n v="260099624"/>
  </r>
  <r>
    <x v="2"/>
    <x v="0"/>
    <x v="46"/>
    <x v="349"/>
    <s v="JACH"/>
    <s v="2"/>
    <s v="FACT N° 08/12/11"/>
    <n v="169000"/>
    <m/>
    <n v="263143827"/>
  </r>
  <r>
    <x v="2"/>
    <x v="0"/>
    <x v="46"/>
    <x v="330"/>
    <s v="JCP"/>
    <s v="56"/>
    <s v="TRAVAUX DE PLOMBERIE"/>
    <n v="18800"/>
    <m/>
    <n v="263162627"/>
  </r>
  <r>
    <x v="2"/>
    <x v="0"/>
    <x v="46"/>
    <x v="334"/>
    <s v="JOD"/>
    <s v="4"/>
    <s v="RGLT FLOWERS"/>
    <n v="24000"/>
    <m/>
    <n v="263186627"/>
  </r>
  <r>
    <x v="2"/>
    <x v="0"/>
    <x v="46"/>
    <x v="338"/>
    <s v="JACH"/>
    <s v="11"/>
    <s v="FACT N° 24B/2012"/>
    <n v="80000"/>
    <m/>
    <n v="263266627"/>
  </r>
  <r>
    <x v="2"/>
    <x v="0"/>
    <x v="46"/>
    <x v="338"/>
    <s v="JACH"/>
    <s v="12"/>
    <s v="FACT N° 24D/2012"/>
    <n v="50000"/>
    <m/>
    <n v="263316627"/>
  </r>
  <r>
    <x v="2"/>
    <x v="0"/>
    <x v="46"/>
    <x v="341"/>
    <s v="JACH"/>
    <s v="14"/>
    <s v="FACT N° 0024/12"/>
    <n v="65000"/>
    <m/>
    <n v="263381627"/>
  </r>
  <r>
    <x v="2"/>
    <x v="0"/>
    <x v="48"/>
    <x v="352"/>
    <s v="JBS"/>
    <s v="7"/>
    <s v="FRAIS CERTIFICATION CHEQ"/>
    <n v="3200"/>
    <m/>
    <n v="263903327"/>
  </r>
  <r>
    <x v="2"/>
    <x v="0"/>
    <x v="48"/>
    <x v="341"/>
    <s v="JBU"/>
    <s v="1"/>
    <s v="D'APRES ETAT DE RAP.AU 31/01"/>
    <n v="10000"/>
    <m/>
    <n v="263913327"/>
  </r>
  <r>
    <x v="2"/>
    <x v="0"/>
    <x v="48"/>
    <x v="341"/>
    <s v="JBF"/>
    <s v="1"/>
    <s v="FRAIS BANCAIRE"/>
    <n v="5600"/>
    <m/>
    <n v="263918927"/>
  </r>
  <r>
    <x v="2"/>
    <x v="0"/>
    <x v="48"/>
    <x v="341"/>
    <s v="JBA"/>
    <s v="1"/>
    <s v="FRAIS"/>
    <n v="7500"/>
    <m/>
    <n v="263926427"/>
  </r>
  <r>
    <x v="2"/>
    <x v="0"/>
    <x v="48"/>
    <x v="341"/>
    <s v="JBF"/>
    <s v="1"/>
    <s v="AGIOS"/>
    <n v="9083"/>
    <m/>
    <n v="263935510"/>
  </r>
  <r>
    <x v="2"/>
    <x v="0"/>
    <x v="48"/>
    <x v="341"/>
    <s v="JBS"/>
    <s v="35"/>
    <s v="ETAT DE RAPP AU 31/01/12"/>
    <n v="98955"/>
    <m/>
    <n v="264034465"/>
  </r>
  <r>
    <x v="2"/>
    <x v="0"/>
    <x v="48"/>
    <x v="341"/>
    <s v="JBS"/>
    <s v="35"/>
    <s v="ETAT DE RAPP AU 31/01/12"/>
    <n v="1417716"/>
    <m/>
    <n v="265452181"/>
  </r>
  <r>
    <x v="2"/>
    <x v="1"/>
    <x v="49"/>
    <x v="338"/>
    <s v="JVTE"/>
    <s v="5"/>
    <s v="INVOICE LX N°1201005"/>
    <m/>
    <n v="2322581"/>
    <n v="263470635"/>
  </r>
  <r>
    <x v="2"/>
    <x v="1"/>
    <x v="49"/>
    <x v="338"/>
    <s v="JVTE"/>
    <s v="6"/>
    <s v="INVOICE LX N°1201006"/>
    <m/>
    <n v="11561828"/>
    <n v="251908807"/>
  </r>
  <r>
    <x v="2"/>
    <x v="1"/>
    <x v="49"/>
    <x v="338"/>
    <s v="JVTE"/>
    <s v="13"/>
    <s v="INVOICE CL SAA N° 1201013"/>
    <m/>
    <n v="4268312"/>
    <n v="247640495"/>
  </r>
  <r>
    <x v="2"/>
    <x v="1"/>
    <x v="49"/>
    <x v="338"/>
    <s v="JVTE"/>
    <s v="18"/>
    <s v="INVOICE SN N°1201018"/>
    <m/>
    <n v="861272"/>
    <n v="246779223"/>
  </r>
  <r>
    <x v="2"/>
    <x v="1"/>
    <x v="50"/>
    <x v="338"/>
    <s v="JVTE"/>
    <s v="6"/>
    <s v="INVOICE LX N°1201006"/>
    <m/>
    <n v="2873656"/>
    <n v="201451541"/>
  </r>
  <r>
    <x v="2"/>
    <x v="1"/>
    <x v="51"/>
    <x v="338"/>
    <s v="JVTE"/>
    <s v="7"/>
    <s v="INVOICE LX N°1201007"/>
    <m/>
    <n v="800000"/>
    <n v="194857460"/>
  </r>
  <r>
    <x v="2"/>
    <x v="1"/>
    <x v="52"/>
    <x v="338"/>
    <s v="JVTE"/>
    <s v="4"/>
    <s v="INVOICE LX N°1201004"/>
    <m/>
    <n v="12741936"/>
    <n v="180515524"/>
  </r>
  <r>
    <x v="2"/>
    <x v="1"/>
    <x v="52"/>
    <x v="338"/>
    <s v="JVTE"/>
    <s v="19"/>
    <s v="INVOICE ET N°1201019"/>
    <m/>
    <n v="4499852"/>
    <n v="176015672"/>
  </r>
  <r>
    <x v="2"/>
    <x v="1"/>
    <x v="53"/>
    <x v="338"/>
    <s v="JVTE"/>
    <s v="3"/>
    <s v="INVOICE LX N°1201003"/>
    <m/>
    <n v="3750000"/>
    <n v="145073198"/>
  </r>
  <r>
    <x v="2"/>
    <x v="1"/>
    <x v="53"/>
    <x v="338"/>
    <s v="JVTE"/>
    <s v="8"/>
    <s v="INVOICE IB N°1201008"/>
    <m/>
    <n v="1115127"/>
    <n v="143958071"/>
  </r>
  <r>
    <x v="2"/>
    <x v="1"/>
    <x v="53"/>
    <x v="338"/>
    <s v="JVTE"/>
    <s v="9"/>
    <s v="INVOICE IB N°1201009"/>
    <m/>
    <n v="4250601"/>
    <n v="139707470"/>
  </r>
  <r>
    <x v="2"/>
    <x v="1"/>
    <x v="53"/>
    <x v="338"/>
    <s v="JVTE"/>
    <s v="10"/>
    <s v="INVOICE VK N°1201010"/>
    <m/>
    <n v="4350000"/>
    <n v="135357470"/>
  </r>
  <r>
    <x v="2"/>
    <x v="1"/>
    <x v="53"/>
    <x v="338"/>
    <s v="JVTE"/>
    <s v="11"/>
    <s v="INVOICE LHN°1201011"/>
    <m/>
    <n v="9044335"/>
    <n v="126313135"/>
  </r>
  <r>
    <x v="2"/>
    <x v="1"/>
    <x v="53"/>
    <x v="338"/>
    <s v="JVTE"/>
    <s v="12"/>
    <s v="INVOICE AF N°1201012"/>
    <m/>
    <n v="15841362"/>
    <n v="110471773"/>
  </r>
  <r>
    <x v="2"/>
    <x v="1"/>
    <x v="53"/>
    <x v="338"/>
    <s v="JVTE"/>
    <s v="13"/>
    <s v="INVOICE CL SAA N° 1201013"/>
    <m/>
    <n v="3668768"/>
    <n v="106803005"/>
  </r>
  <r>
    <x v="2"/>
    <x v="1"/>
    <x v="53"/>
    <x v="338"/>
    <s v="JVTE"/>
    <s v="14"/>
    <s v="INVOICE UX N°1201014"/>
    <m/>
    <n v="2791753"/>
    <n v="104011252"/>
  </r>
  <r>
    <x v="2"/>
    <x v="1"/>
    <x v="53"/>
    <x v="338"/>
    <s v="JVTE"/>
    <s v="16"/>
    <s v="INVOICE CL KQ N° 1201016"/>
    <m/>
    <n v="6769476"/>
    <n v="97241776"/>
  </r>
  <r>
    <x v="2"/>
    <x v="1"/>
    <x v="53"/>
    <x v="338"/>
    <s v="JVTE"/>
    <s v="17"/>
    <s v="INVOICE ET N°1201017"/>
    <m/>
    <n v="4821284"/>
    <n v="92420492"/>
  </r>
  <r>
    <x v="2"/>
    <x v="1"/>
    <x v="54"/>
    <x v="328"/>
    <s v="JVTE"/>
    <s v="44"/>
    <s v="INVOICE CL JETEX N° 1201001"/>
    <m/>
    <n v="385891"/>
    <n v="-16956637"/>
  </r>
  <r>
    <x v="2"/>
    <x v="1"/>
    <x v="54"/>
    <x v="328"/>
    <s v="JVTE"/>
    <s v="44"/>
    <s v="INVOICE CL JETEX N° 1201001"/>
    <m/>
    <n v="1162828"/>
    <n v="-18119465"/>
  </r>
  <r>
    <x v="2"/>
    <x v="1"/>
    <x v="54"/>
    <x v="329"/>
    <s v="JVTE"/>
    <s v="45"/>
    <s v="INVOICE CL JETEX N° 1201002"/>
    <m/>
    <n v="100000"/>
    <n v="-18219465"/>
  </r>
  <r>
    <x v="2"/>
    <x v="1"/>
    <x v="54"/>
    <x v="330"/>
    <s v="JVTE"/>
    <s v="1"/>
    <s v="NOTE DE FRAIS LX N°1201001"/>
    <m/>
    <n v="40000"/>
    <n v="-18259465"/>
  </r>
  <r>
    <x v="2"/>
    <x v="1"/>
    <x v="54"/>
    <x v="330"/>
    <s v="JVTE"/>
    <s v="46"/>
    <s v="CREDIT NOTE CL JETEX N° SEA1112013C"/>
    <n v="327750"/>
    <m/>
    <n v="-17931715"/>
  </r>
  <r>
    <x v="2"/>
    <x v="1"/>
    <x v="54"/>
    <x v="331"/>
    <s v="JVTE"/>
    <s v="47"/>
    <s v="INVOICE CL JETEX N° 1201003"/>
    <m/>
    <n v="430297"/>
    <n v="-18362012"/>
  </r>
  <r>
    <x v="2"/>
    <x v="1"/>
    <x v="54"/>
    <x v="331"/>
    <s v="JVTE"/>
    <s v="47"/>
    <s v="INVOICE CL JETEX N° 1201003"/>
    <m/>
    <n v="2050942"/>
    <n v="-20412954"/>
  </r>
  <r>
    <x v="2"/>
    <x v="1"/>
    <x v="54"/>
    <x v="332"/>
    <s v="JVTE"/>
    <s v="2"/>
    <s v="NOTE DE FRAIS LX N°1201001"/>
    <m/>
    <n v="220000"/>
    <n v="-20632954"/>
  </r>
  <r>
    <x v="2"/>
    <x v="1"/>
    <x v="54"/>
    <x v="333"/>
    <s v="JVTE"/>
    <s v="48"/>
    <s v="INVOICE CL JETEX N° SEA12010"/>
    <m/>
    <n v="100000"/>
    <n v="-20732954"/>
  </r>
  <r>
    <x v="2"/>
    <x v="1"/>
    <x v="54"/>
    <x v="334"/>
    <s v="JVTE"/>
    <s v="49"/>
    <s v="INVOICE CL JETEX N° 1201007"/>
    <m/>
    <n v="344618"/>
    <n v="-21077572"/>
  </r>
  <r>
    <x v="2"/>
    <x v="1"/>
    <x v="54"/>
    <x v="334"/>
    <s v="JVTE"/>
    <s v="49"/>
    <s v="INVOICE CL JETEX N° 1201007"/>
    <m/>
    <n v="1344357"/>
    <n v="-22421929"/>
  </r>
  <r>
    <x v="2"/>
    <x v="1"/>
    <x v="54"/>
    <x v="336"/>
    <s v="JVTE"/>
    <s v="51"/>
    <s v="INVOICECL JETEX  N° SEA1201009"/>
    <m/>
    <n v="100000"/>
    <n v="-22521929"/>
  </r>
  <r>
    <x v="2"/>
    <x v="1"/>
    <x v="54"/>
    <x v="338"/>
    <s v="JVTE"/>
    <s v="20"/>
    <s v="NOTE DE FRAIS LX  N°1201019"/>
    <m/>
    <n v="60000"/>
    <n v="-22581929"/>
  </r>
  <r>
    <x v="2"/>
    <x v="1"/>
    <x v="54"/>
    <x v="338"/>
    <s v="JVTE"/>
    <s v="52"/>
    <s v="INVOICE CL JETEX N° SEA1201004"/>
    <m/>
    <n v="368366"/>
    <n v="-22950295"/>
  </r>
  <r>
    <x v="2"/>
    <x v="1"/>
    <x v="54"/>
    <x v="338"/>
    <s v="JVTE"/>
    <s v="52"/>
    <s v="INVOICE CL JETEX N° SEA1201004"/>
    <m/>
    <n v="812314"/>
    <n v="-23762609"/>
  </r>
  <r>
    <x v="2"/>
    <x v="1"/>
    <x v="54"/>
    <x v="339"/>
    <s v="JVTE"/>
    <s v="21"/>
    <s v="NOTE DE FRAIS LX  N°1201020"/>
    <m/>
    <n v="50000"/>
    <n v="-23812609"/>
  </r>
  <r>
    <x v="2"/>
    <x v="1"/>
    <x v="54"/>
    <x v="340"/>
    <s v="JVTE"/>
    <s v="53"/>
    <s v="INVOICE CL JETEX N° SEA1201005"/>
    <m/>
    <n v="377581"/>
    <n v="-24190190"/>
  </r>
  <r>
    <x v="2"/>
    <x v="1"/>
    <x v="54"/>
    <x v="340"/>
    <s v="JVTE"/>
    <s v="53"/>
    <s v="INVOICE CL JETEX N° SEA1201005"/>
    <m/>
    <n v="996617"/>
    <n v="-25186807"/>
  </r>
  <r>
    <x v="2"/>
    <x v="1"/>
    <x v="54"/>
    <x v="340"/>
    <s v="JVTE"/>
    <s v="54"/>
    <s v="INVOICE N° SEA12010011"/>
    <m/>
    <n v="172500"/>
    <n v="-25359307"/>
  </r>
  <r>
    <x v="2"/>
    <x v="1"/>
    <x v="54"/>
    <x v="341"/>
    <s v="JVTE"/>
    <s v="22"/>
    <s v="NOTE DE FRAIS LX N° 1201021"/>
    <m/>
    <n v="50000"/>
    <n v="-25409307"/>
  </r>
  <r>
    <x v="2"/>
    <x v="1"/>
    <x v="54"/>
    <x v="341"/>
    <s v="JVTE"/>
    <s v="23"/>
    <s v="NOTE DE FRAIS LX N° 1201022"/>
    <m/>
    <n v="40000"/>
    <n v="-25449307"/>
  </r>
  <r>
    <x v="2"/>
    <x v="1"/>
    <x v="54"/>
    <x v="341"/>
    <s v="JVTE"/>
    <s v="24"/>
    <s v="NOTE DE FRAIS LX N° 1201023"/>
    <m/>
    <n v="20000"/>
    <n v="-25469307"/>
  </r>
  <r>
    <x v="2"/>
    <x v="1"/>
    <x v="54"/>
    <x v="341"/>
    <s v="JVTE"/>
    <s v="25"/>
    <s v="NOTE DE FRAIS LX N° 1201024"/>
    <m/>
    <n v="150000"/>
    <n v="-25619307"/>
  </r>
  <r>
    <x v="2"/>
    <x v="1"/>
    <x v="54"/>
    <x v="341"/>
    <s v="JVTE"/>
    <s v="50"/>
    <s v="INVOICE CL JETEX N° 1201008"/>
    <m/>
    <n v="403762"/>
    <n v="-26023069"/>
  </r>
  <r>
    <x v="2"/>
    <x v="1"/>
    <x v="54"/>
    <x v="341"/>
    <s v="JVTE"/>
    <s v="50"/>
    <s v="INVOICE CL JETEX N° 1201008"/>
    <m/>
    <n v="1520237"/>
    <n v="-27543306"/>
  </r>
  <r>
    <x v="2"/>
    <x v="1"/>
    <x v="54"/>
    <x v="341"/>
    <s v="JVTE"/>
    <s v="55"/>
    <s v="INVOICE CL CONT N° SEA12010010"/>
    <m/>
    <n v="1984894"/>
    <n v="-29528200"/>
  </r>
  <r>
    <x v="2"/>
    <x v="1"/>
    <x v="54"/>
    <x v="341"/>
    <s v="JVTE"/>
    <s v="55"/>
    <s v="INVOICE CL CONT N° SEA12010010"/>
    <m/>
    <n v="7098937"/>
    <n v="-36627137"/>
  </r>
  <r>
    <x v="2"/>
    <x v="2"/>
    <x v="55"/>
    <x v="0"/>
    <s v="JAN"/>
    <s v="1"/>
    <s v="AN AU 01.01.11"/>
    <n v="16169343"/>
    <m/>
    <n v="16169343"/>
  </r>
  <r>
    <x v="2"/>
    <x v="2"/>
    <x v="55"/>
    <x v="0"/>
    <s v="JAN"/>
    <s v="14"/>
    <s v="D'APRES ETAT RAP AU 15/01"/>
    <m/>
    <n v="15841362"/>
    <n v="327981"/>
  </r>
  <r>
    <x v="2"/>
    <x v="2"/>
    <x v="55"/>
    <x v="0"/>
    <s v="JAN"/>
    <s v="24"/>
    <s v="FACT CL AF N° 1101012"/>
    <n v="16697385"/>
    <m/>
    <n v="17025366"/>
  </r>
  <r>
    <x v="2"/>
    <x v="2"/>
    <x v="55"/>
    <x v="0"/>
    <s v="JAN"/>
    <s v="32"/>
    <s v="CREDIT NOTE AVAF022011"/>
    <n v="-327979"/>
    <m/>
    <n v="16697387"/>
  </r>
  <r>
    <x v="2"/>
    <x v="2"/>
    <x v="55"/>
    <x v="0"/>
    <s v="JAN"/>
    <s v="46"/>
    <s v="INVOICEAFN° 1102031"/>
    <n v="13729180"/>
    <m/>
    <n v="30426567"/>
  </r>
  <r>
    <x v="2"/>
    <x v="2"/>
    <x v="55"/>
    <x v="0"/>
    <s v="JAN"/>
    <s v="61"/>
    <s v="D'APRES ETAT RAP AU 28/02"/>
    <m/>
    <n v="16369407"/>
    <n v="14057160"/>
  </r>
  <r>
    <x v="2"/>
    <x v="2"/>
    <x v="55"/>
    <x v="0"/>
    <s v="JAN"/>
    <s v="73"/>
    <s v="INVOICE AF N°1103048"/>
    <n v="16369407"/>
    <m/>
    <n v="30426567"/>
  </r>
  <r>
    <x v="2"/>
    <x v="2"/>
    <x v="55"/>
    <x v="0"/>
    <s v="JAN"/>
    <s v="85"/>
    <s v="CREDIT NOTE AF AVAF1103059"/>
    <n v="-655958"/>
    <m/>
    <n v="29770609"/>
  </r>
  <r>
    <x v="2"/>
    <x v="2"/>
    <x v="55"/>
    <x v="0"/>
    <s v="JAN"/>
    <s v="114"/>
    <s v="D'APRES ETAT RAP AU 31/03TRANSF. AF"/>
    <m/>
    <n v="13729180"/>
    <n v="16041429"/>
  </r>
  <r>
    <x v="2"/>
    <x v="2"/>
    <x v="55"/>
    <x v="0"/>
    <s v="JAN"/>
    <s v="118"/>
    <s v="INVOICE CL AIR FRANCE N°1104074"/>
    <n v="15313316"/>
    <m/>
    <n v="31354745"/>
  </r>
  <r>
    <x v="2"/>
    <x v="2"/>
    <x v="55"/>
    <x v="0"/>
    <s v="JAN"/>
    <s v="151"/>
    <s v="D'APRES ETAT RAP AU 30/04 RGLT AF"/>
    <m/>
    <n v="15713449"/>
    <n v="15641296"/>
  </r>
  <r>
    <x v="2"/>
    <x v="2"/>
    <x v="55"/>
    <x v="0"/>
    <s v="JAN"/>
    <s v="151"/>
    <s v="INVOICE CL AF N° 1105091"/>
    <n v="15313316"/>
    <m/>
    <n v="30954612"/>
  </r>
  <r>
    <x v="2"/>
    <x v="2"/>
    <x v="55"/>
    <x v="0"/>
    <s v="JAN"/>
    <s v="191"/>
    <s v="D'APRES ETAT RAP AU 31/05 RGLT AF"/>
    <m/>
    <n v="15313316"/>
    <n v="15641296"/>
  </r>
  <r>
    <x v="2"/>
    <x v="2"/>
    <x v="55"/>
    <x v="0"/>
    <s v="JAN"/>
    <s v="192"/>
    <s v="INVOICE CL AF N°1106085"/>
    <n v="15841362"/>
    <m/>
    <n v="31482658"/>
  </r>
  <r>
    <x v="2"/>
    <x v="2"/>
    <x v="55"/>
    <x v="0"/>
    <s v="JAN"/>
    <s v="216"/>
    <s v="INVOICE CL AF N° 1107119"/>
    <n v="16369407"/>
    <m/>
    <n v="47852065"/>
  </r>
  <r>
    <x v="2"/>
    <x v="2"/>
    <x v="55"/>
    <x v="0"/>
    <s v="JAN"/>
    <s v="223"/>
    <s v="D'APRES ETAT RAP AU 30/06 RGLT AF"/>
    <m/>
    <n v="15313316"/>
    <n v="32538749"/>
  </r>
  <r>
    <x v="2"/>
    <x v="2"/>
    <x v="55"/>
    <x v="0"/>
    <s v="JAN"/>
    <s v="247"/>
    <s v="INVOICE CL AF N°1108140"/>
    <n v="15841362"/>
    <m/>
    <n v="48380111"/>
  </r>
  <r>
    <x v="2"/>
    <x v="2"/>
    <x v="55"/>
    <x v="0"/>
    <s v="JAN"/>
    <s v="276"/>
    <s v="INVOICE CL AF N° 1108159"/>
    <n v="15841362"/>
    <m/>
    <n v="64221473"/>
  </r>
  <r>
    <x v="2"/>
    <x v="2"/>
    <x v="55"/>
    <x v="0"/>
    <s v="JAN"/>
    <s v="290"/>
    <s v="D'APRES ETAT RAP AU 31/08 RGLT AF"/>
    <m/>
    <n v="16369407"/>
    <n v="47852066"/>
  </r>
  <r>
    <x v="2"/>
    <x v="2"/>
    <x v="55"/>
    <x v="0"/>
    <s v="JAN"/>
    <s v="290"/>
    <s v="D'APRES ETAT RAP AU 31/08 RGLT AF"/>
    <m/>
    <n v="15841362"/>
    <n v="32010704"/>
  </r>
  <r>
    <x v="2"/>
    <x v="2"/>
    <x v="55"/>
    <x v="0"/>
    <s v="JAN"/>
    <s v="312"/>
    <s v="INVOICE CL AF N° 1110177"/>
    <n v="15841362"/>
    <m/>
    <n v="47852066"/>
  </r>
  <r>
    <x v="2"/>
    <x v="2"/>
    <x v="55"/>
    <x v="0"/>
    <s v="JAN"/>
    <s v="326"/>
    <s v="D'APRES ETAT DE RAP AU 30/09 RGLTAF"/>
    <m/>
    <n v="15841362"/>
    <n v="32010704"/>
  </r>
  <r>
    <x v="2"/>
    <x v="2"/>
    <x v="55"/>
    <x v="0"/>
    <s v="JAN"/>
    <s v="352"/>
    <s v="INVOICE CL AF N°1111201"/>
    <n v="15313316"/>
    <m/>
    <n v="47324020"/>
  </r>
  <r>
    <x v="2"/>
    <x v="2"/>
    <x v="55"/>
    <x v="0"/>
    <s v="JAN"/>
    <s v="359"/>
    <s v="CREDIT NOTE AF  N° 1111208"/>
    <m/>
    <n v="327979"/>
    <n v="46996041"/>
  </r>
  <r>
    <x v="2"/>
    <x v="2"/>
    <x v="55"/>
    <x v="0"/>
    <s v="JAN"/>
    <s v="380"/>
    <s v="INVOICE CL AF N°1112218"/>
    <n v="14785271"/>
    <m/>
    <n v="61781312"/>
  </r>
  <r>
    <x v="2"/>
    <x v="2"/>
    <x v="55"/>
    <x v="0"/>
    <s v="JAN"/>
    <s v="394"/>
    <s v="D'APRES ETAT RAP AU 30/11 RGLT AF."/>
    <m/>
    <n v="15841362"/>
    <n v="45939950"/>
  </r>
  <r>
    <x v="2"/>
    <x v="2"/>
    <x v="55"/>
    <x v="0"/>
    <s v="JAN"/>
    <s v="394"/>
    <s v="D'APRES ETAT RAP AU 30/11 RGLT AF."/>
    <m/>
    <n v="15841362"/>
    <n v="30098588"/>
  </r>
  <r>
    <x v="2"/>
    <x v="2"/>
    <x v="55"/>
    <x v="0"/>
    <s v="JAN"/>
    <s v="423"/>
    <s v="D'APRES ETAT RAP AU 31/12 RGLT AF"/>
    <m/>
    <n v="15313316"/>
    <n v="14785272"/>
  </r>
  <r>
    <x v="2"/>
    <x v="2"/>
    <x v="55"/>
    <x v="338"/>
    <s v="JVTE"/>
    <s v="12"/>
    <s v="INVOICE AF N°1201012"/>
    <n v="15841362"/>
    <m/>
    <n v="30626634"/>
  </r>
  <r>
    <x v="2"/>
    <x v="2"/>
    <x v="55"/>
    <x v="341"/>
    <s v="JBS"/>
    <s v="36"/>
    <s v="ETAT DE RAPP AU 31/01/12"/>
    <m/>
    <n v="14785271"/>
    <n v="15841363"/>
  </r>
  <r>
    <x v="2"/>
    <x v="2"/>
    <x v="56"/>
    <x v="0"/>
    <s v="JAN"/>
    <s v="1"/>
    <s v="AN AU 01.01.11"/>
    <n v="8"/>
    <m/>
    <n v="8"/>
  </r>
  <r>
    <x v="2"/>
    <x v="2"/>
    <x v="57"/>
    <x v="0"/>
    <s v="JAN"/>
    <s v="1"/>
    <s v="AN AU 01.01.11"/>
    <m/>
    <n v="82672"/>
    <n v="-82672"/>
  </r>
  <r>
    <x v="2"/>
    <x v="2"/>
    <x v="58"/>
    <x v="0"/>
    <s v="JAN"/>
    <s v="1"/>
    <s v="AN AU 01.01.11"/>
    <n v="1295719"/>
    <m/>
    <n v="1295719"/>
  </r>
  <r>
    <x v="2"/>
    <x v="2"/>
    <x v="59"/>
    <x v="0"/>
    <s v="JAN"/>
    <s v="1"/>
    <s v="AN AU 01.01.11"/>
    <n v="20864"/>
    <m/>
    <n v="20864"/>
  </r>
  <r>
    <x v="2"/>
    <x v="2"/>
    <x v="60"/>
    <x v="0"/>
    <s v="JAN"/>
    <s v="338"/>
    <s v="INVOICE CL ACCESS FLIN° SEA 1110008"/>
    <n v="6155077"/>
    <m/>
    <n v="6155077"/>
  </r>
  <r>
    <x v="2"/>
    <x v="2"/>
    <x v="60"/>
    <x v="0"/>
    <s v="JAN"/>
    <s v="394"/>
    <s v="D'APRES ETAT RAP AU 30/11 RGLT ACC."/>
    <m/>
    <n v="6200106"/>
    <n v="-45029"/>
  </r>
  <r>
    <x v="2"/>
    <x v="2"/>
    <x v="61"/>
    <x v="0"/>
    <s v="JAN"/>
    <s v="1"/>
    <s v="AN AU 01.01.11"/>
    <n v="697570"/>
    <m/>
    <n v="697570"/>
  </r>
  <r>
    <x v="2"/>
    <x v="2"/>
    <x v="62"/>
    <x v="0"/>
    <s v="JAN"/>
    <s v="1"/>
    <s v="AN AU 01.01.11"/>
    <n v="108957"/>
    <m/>
    <n v="108957"/>
  </r>
  <r>
    <x v="2"/>
    <x v="2"/>
    <x v="62"/>
    <x v="0"/>
    <s v="JAN"/>
    <s v="326"/>
    <s v="D'APRESETAT DE RAP AU 30/09 ANA"/>
    <m/>
    <n v="24048040"/>
    <n v="-23939083"/>
  </r>
  <r>
    <x v="2"/>
    <x v="2"/>
    <x v="62"/>
    <x v="0"/>
    <s v="JAN"/>
    <s v="331"/>
    <s v="INVOICE CL AIRNAUTIC N° SEA 1110001"/>
    <n v="24451281"/>
    <m/>
    <n v="512198"/>
  </r>
  <r>
    <x v="2"/>
    <x v="2"/>
    <x v="62"/>
    <x v="0"/>
    <s v="JAN"/>
    <s v="332"/>
    <s v="INVOICE CL AIRNAUTIC N° SEA 110002"/>
    <n v="25108109"/>
    <m/>
    <n v="25620307"/>
  </r>
  <r>
    <x v="2"/>
    <x v="2"/>
    <x v="62"/>
    <x v="0"/>
    <s v="JAN"/>
    <s v="333"/>
    <s v="INVOICE CL AIRNAUTIC N° SEA 1110003"/>
    <n v="22929873"/>
    <m/>
    <n v="48550180"/>
  </r>
  <r>
    <x v="2"/>
    <x v="2"/>
    <x v="62"/>
    <x v="0"/>
    <s v="JAN"/>
    <s v="334"/>
    <s v="INVOICE CL AIRNAUTIC N° SEA 1110004"/>
    <n v="18963389"/>
    <m/>
    <n v="67513569"/>
  </r>
  <r>
    <x v="2"/>
    <x v="2"/>
    <x v="62"/>
    <x v="0"/>
    <s v="JAN"/>
    <s v="355"/>
    <s v="D'APRES ETAT RAP AU 31/10 RGLT AIRN"/>
    <m/>
    <n v="24046728"/>
    <n v="43466841"/>
  </r>
  <r>
    <x v="2"/>
    <x v="2"/>
    <x v="62"/>
    <x v="0"/>
    <s v="JAN"/>
    <s v="355"/>
    <s v="D'APRES ETAT RAP AU 31/10 RGLT AIRN"/>
    <m/>
    <n v="24046728"/>
    <n v="19420113"/>
  </r>
  <r>
    <x v="2"/>
    <x v="2"/>
    <x v="62"/>
    <x v="0"/>
    <s v="JAN"/>
    <s v="355"/>
    <s v="D'APRES ETAT RAP AU 31/10 RGLT AIRN"/>
    <m/>
    <n v="24046728"/>
    <n v="-4626615"/>
  </r>
  <r>
    <x v="2"/>
    <x v="2"/>
    <x v="62"/>
    <x v="0"/>
    <s v="JAN"/>
    <s v="378"/>
    <s v="REMBOURSEMENT TROP PERCU "/>
    <m/>
    <n v="-4602194"/>
    <n v="-24421"/>
  </r>
  <r>
    <x v="2"/>
    <x v="2"/>
    <x v="63"/>
    <x v="0"/>
    <s v="JAN"/>
    <s v="1"/>
    <s v="AN AU 01.01.11"/>
    <n v="32358002"/>
    <m/>
    <n v="32358002"/>
  </r>
  <r>
    <x v="2"/>
    <x v="2"/>
    <x v="63"/>
    <x v="0"/>
    <s v="JAN"/>
    <s v="257"/>
    <s v="INVOICE CL ANA AVIAT N° SEA 1108001"/>
    <n v="14520520"/>
    <m/>
    <n v="46878522"/>
  </r>
  <r>
    <x v="2"/>
    <x v="2"/>
    <x v="63"/>
    <x v="0"/>
    <s v="JAN"/>
    <s v="290"/>
    <s v="D'APRES ETAT RAP AU 31/08 TRANSF AN"/>
    <m/>
    <n v="14137185"/>
    <n v="32741337"/>
  </r>
  <r>
    <x v="2"/>
    <x v="2"/>
    <x v="63"/>
    <x v="0"/>
    <s v="JAN"/>
    <s v="326"/>
    <s v="D'APRESETAT DE RAP AU 30/09 ANA"/>
    <m/>
    <n v="857336"/>
    <n v="31884001"/>
  </r>
  <r>
    <x v="2"/>
    <x v="2"/>
    <x v="64"/>
    <x v="0"/>
    <s v="JAN"/>
    <s v="99"/>
    <s v="INVOICE CL ASTRA N° SEA1103016"/>
    <n v="1781404"/>
    <m/>
    <n v="1781404"/>
  </r>
  <r>
    <x v="2"/>
    <x v="2"/>
    <x v="64"/>
    <x v="0"/>
    <s v="JAN"/>
    <s v="114"/>
    <s v="D'APRES ETAT RAP AU 31/03TRANS ASTR"/>
    <m/>
    <n v="1946224"/>
    <n v="-164820"/>
  </r>
  <r>
    <x v="2"/>
    <x v="2"/>
    <x v="64"/>
    <x v="0"/>
    <s v="JAN"/>
    <s v="128"/>
    <s v="REMB TROP PERCU / FACT N° 1103016"/>
    <m/>
    <n v="-162021"/>
    <n v="-2799"/>
  </r>
  <r>
    <x v="2"/>
    <x v="2"/>
    <x v="65"/>
    <x v="0"/>
    <s v="JAN"/>
    <s v="1"/>
    <s v="AN AU 01.01.11"/>
    <m/>
    <n v="25153"/>
    <n v="-25153"/>
  </r>
  <r>
    <x v="2"/>
    <x v="2"/>
    <x v="66"/>
    <x v="0"/>
    <s v="JAN"/>
    <s v="1"/>
    <s v="AN AU 01.01.11"/>
    <m/>
    <n v="18457"/>
    <n v="-18457"/>
  </r>
  <r>
    <x v="2"/>
    <x v="2"/>
    <x v="67"/>
    <x v="0"/>
    <s v="JAN"/>
    <s v="1"/>
    <s v="AN AU 01.01.11"/>
    <n v="1571131"/>
    <m/>
    <n v="1571131"/>
  </r>
  <r>
    <x v="2"/>
    <x v="2"/>
    <x v="67"/>
    <x v="0"/>
    <s v="JAN"/>
    <s v="57"/>
    <s v="INVOICE CONTINENTAL N° 1102004"/>
    <n v="895661"/>
    <m/>
    <n v="2466792"/>
  </r>
  <r>
    <x v="2"/>
    <x v="2"/>
    <x v="67"/>
    <x v="0"/>
    <s v="JAN"/>
    <s v="114"/>
    <s v="D'APRES ETAT RAP AU 31/03TRANSF. CO"/>
    <m/>
    <n v="573083"/>
    <n v="1893709"/>
  </r>
  <r>
    <x v="2"/>
    <x v="2"/>
    <x v="67"/>
    <x v="0"/>
    <s v="JAN"/>
    <s v="162"/>
    <s v="INVOICE CL CONTINEN. N° SEA1105005"/>
    <n v="745063"/>
    <m/>
    <n v="2638772"/>
  </r>
  <r>
    <x v="2"/>
    <x v="2"/>
    <x v="67"/>
    <x v="0"/>
    <s v="JAN"/>
    <s v="233"/>
    <s v="INVOICE CL CONTINENT N° SEA 1107006"/>
    <n v="858940"/>
    <m/>
    <n v="3497712"/>
  </r>
  <r>
    <x v="2"/>
    <x v="2"/>
    <x v="67"/>
    <x v="0"/>
    <s v="JAN"/>
    <s v="259"/>
    <s v="D'APRES ETAT RAP AU 31/07 RGLT CONT"/>
    <m/>
    <n v="1035979"/>
    <n v="2461733"/>
  </r>
  <r>
    <x v="2"/>
    <x v="2"/>
    <x v="67"/>
    <x v="0"/>
    <s v="JAN"/>
    <s v="283"/>
    <s v="INVOICE CL CONTINENTAL N° 1109001"/>
    <n v="5791489"/>
    <m/>
    <n v="8253222"/>
  </r>
  <r>
    <x v="2"/>
    <x v="2"/>
    <x v="67"/>
    <x v="0"/>
    <s v="JAN"/>
    <s v="288"/>
    <s v="INVOICE CL CONTINENTAL N°SEA1109006"/>
    <n v="793117"/>
    <m/>
    <n v="9046339"/>
  </r>
  <r>
    <x v="2"/>
    <x v="2"/>
    <x v="67"/>
    <x v="0"/>
    <s v="JAN"/>
    <s v="290"/>
    <s v="D'APRES ETAT RAP AU 31/08 TRANSF CO"/>
    <m/>
    <n v="840281"/>
    <n v="8206058"/>
  </r>
  <r>
    <x v="2"/>
    <x v="2"/>
    <x v="67"/>
    <x v="0"/>
    <s v="JAN"/>
    <s v="337"/>
    <s v="INVOICE CL CONTINENTAN° SEA 1110007"/>
    <n v="983346"/>
    <m/>
    <n v="9189404"/>
  </r>
  <r>
    <x v="2"/>
    <x v="2"/>
    <x v="67"/>
    <x v="0"/>
    <s v="JAN"/>
    <s v="355"/>
    <s v="D'APRES ETAT RAP AU 31/10 RGLTCONTI"/>
    <m/>
    <n v="774685"/>
    <n v="8414719"/>
  </r>
  <r>
    <x v="2"/>
    <x v="2"/>
    <x v="67"/>
    <x v="0"/>
    <s v="JAN"/>
    <s v="363"/>
    <s v="INVOICE CL CONTINENT. SEA N°1111004"/>
    <n v="1592514"/>
    <m/>
    <n v="10007233"/>
  </r>
  <r>
    <x v="2"/>
    <x v="2"/>
    <x v="67"/>
    <x v="0"/>
    <s v="JAN"/>
    <s v="366"/>
    <s v="INVOICE CL CONTINENT. SEA N°1111007"/>
    <n v="1450637"/>
    <m/>
    <n v="11457870"/>
  </r>
  <r>
    <x v="2"/>
    <x v="2"/>
    <x v="67"/>
    <x v="0"/>
    <s v="JAN"/>
    <s v="368"/>
    <s v="INVOICE CL CONTINENTA SEA N°1111009"/>
    <n v="1582471"/>
    <m/>
    <n v="13040341"/>
  </r>
  <r>
    <x v="2"/>
    <x v="2"/>
    <x v="67"/>
    <x v="0"/>
    <s v="JAN"/>
    <s v="369"/>
    <s v="INVOICE CL CONTINENTA SEA N°1111010"/>
    <n v="1450637"/>
    <m/>
    <n v="14490978"/>
  </r>
  <r>
    <x v="2"/>
    <x v="2"/>
    <x v="67"/>
    <x v="0"/>
    <s v="JAN"/>
    <s v="394"/>
    <s v="D'APRES ETAT RAP AU 30/11 RGLT CON."/>
    <m/>
    <n v="5777013"/>
    <n v="8713965"/>
  </r>
  <r>
    <x v="2"/>
    <x v="2"/>
    <x v="67"/>
    <x v="0"/>
    <s v="JAN"/>
    <s v="398"/>
    <s v="INVOICE CL CONTINENTAL JE N°1112004"/>
    <n v="1588210"/>
    <m/>
    <n v="10302175"/>
  </r>
  <r>
    <x v="2"/>
    <x v="2"/>
    <x v="67"/>
    <x v="0"/>
    <s v="JAN"/>
    <s v="402"/>
    <s v="INVOICE CL CONTINENTAL JE N°1112008"/>
    <n v="1592514"/>
    <m/>
    <n v="11894689"/>
  </r>
  <r>
    <x v="2"/>
    <x v="2"/>
    <x v="67"/>
    <x v="0"/>
    <s v="JAN"/>
    <s v="423"/>
    <s v="D'APRES ETAT RAP AU 31/12 RGLT CON"/>
    <m/>
    <n v="2559544"/>
    <n v="9335145"/>
  </r>
  <r>
    <x v="2"/>
    <x v="2"/>
    <x v="67"/>
    <x v="0"/>
    <s v="JAN"/>
    <s v="423"/>
    <s v="D'APRES ETAT RAP AU 31/12 RGLT CON"/>
    <m/>
    <n v="7649771"/>
    <n v="1685374"/>
  </r>
  <r>
    <x v="2"/>
    <x v="2"/>
    <x v="67"/>
    <x v="341"/>
    <s v="JVTE"/>
    <s v="55"/>
    <s v="INVOICE CL CONT N° SEA12010010"/>
    <n v="9465923"/>
    <m/>
    <n v="11151297"/>
  </r>
  <r>
    <x v="2"/>
    <x v="2"/>
    <x v="68"/>
    <x v="0"/>
    <s v="JAN"/>
    <s v="1"/>
    <s v="AN AU 01.01.11"/>
    <m/>
    <n v="118131"/>
    <n v="-118131"/>
  </r>
  <r>
    <x v="2"/>
    <x v="2"/>
    <x v="69"/>
    <x v="0"/>
    <s v="JAN"/>
    <s v="1"/>
    <s v="AN AU 01.01.11"/>
    <m/>
    <n v="5552"/>
    <n v="-5552"/>
  </r>
  <r>
    <x v="2"/>
    <x v="2"/>
    <x v="70"/>
    <x v="0"/>
    <s v="JAN"/>
    <s v="1"/>
    <s v="AN AU 01.01.11"/>
    <m/>
    <n v="1097"/>
    <n v="-1097"/>
  </r>
  <r>
    <x v="2"/>
    <x v="2"/>
    <x v="71"/>
    <x v="0"/>
    <s v="JAN"/>
    <s v="1"/>
    <s v="AN AU 01.01.11"/>
    <n v="21666434"/>
    <m/>
    <n v="21666434"/>
  </r>
  <r>
    <x v="2"/>
    <x v="2"/>
    <x v="71"/>
    <x v="0"/>
    <s v="JAN"/>
    <s v="3"/>
    <s v="FACT CL MH N°1101003"/>
    <n v="2476226"/>
    <m/>
    <n v="24142660"/>
  </r>
  <r>
    <x v="2"/>
    <x v="2"/>
    <x v="71"/>
    <x v="0"/>
    <s v="JAN"/>
    <s v="5"/>
    <s v="FACT CL MH N°1101005"/>
    <n v="1426743"/>
    <m/>
    <n v="25569403"/>
  </r>
  <r>
    <x v="2"/>
    <x v="2"/>
    <x v="71"/>
    <x v="0"/>
    <s v="JAN"/>
    <s v="35"/>
    <s v="D'APRES ETAT RAP AU 31/01"/>
    <m/>
    <n v="2480829"/>
    <n v="23088574"/>
  </r>
  <r>
    <x v="2"/>
    <x v="2"/>
    <x v="71"/>
    <x v="0"/>
    <s v="JAN"/>
    <s v="35"/>
    <s v="D'APRES ETAT RAP AU 31/01"/>
    <m/>
    <n v="1418835"/>
    <n v="21669739"/>
  </r>
  <r>
    <x v="2"/>
    <x v="2"/>
    <x v="71"/>
    <x v="0"/>
    <s v="JAN"/>
    <s v="95"/>
    <s v="INVOICE CL MH N° SEA1103011"/>
    <n v="1776034"/>
    <m/>
    <n v="23445773"/>
  </r>
  <r>
    <x v="2"/>
    <x v="2"/>
    <x v="71"/>
    <x v="0"/>
    <s v="JAN"/>
    <s v="130"/>
    <s v="INVOICE CL  MH AVIATION  N°1104006"/>
    <n v="755081"/>
    <m/>
    <n v="24200854"/>
  </r>
  <r>
    <x v="2"/>
    <x v="2"/>
    <x v="71"/>
    <x v="0"/>
    <s v="JAN"/>
    <s v="131"/>
    <s v="INVOICE CL  MH AVIATION  N°1104007"/>
    <n v="604614"/>
    <m/>
    <n v="24805468"/>
  </r>
  <r>
    <x v="2"/>
    <x v="2"/>
    <x v="71"/>
    <x v="0"/>
    <s v="JAN"/>
    <s v="176"/>
    <s v="RGLT MH"/>
    <m/>
    <n v="3140722"/>
    <n v="21664746"/>
  </r>
  <r>
    <x v="2"/>
    <x v="2"/>
    <x v="71"/>
    <x v="0"/>
    <s v="JAN"/>
    <s v="264"/>
    <s v="INVOICE CL MH N° SEA 1108008"/>
    <n v="856319"/>
    <m/>
    <n v="22521065"/>
  </r>
  <r>
    <x v="2"/>
    <x v="2"/>
    <x v="71"/>
    <x v="340"/>
    <s v="JVTE"/>
    <s v="54"/>
    <s v="INVOICE CL MH N° SEA12010011"/>
    <n v="172500"/>
    <m/>
    <n v="22693565"/>
  </r>
  <r>
    <x v="2"/>
    <x v="2"/>
    <x v="72"/>
    <x v="0"/>
    <s v="JAN"/>
    <s v="1"/>
    <s v="AN AU 01.01.11"/>
    <m/>
    <n v="577977"/>
    <n v="-577977"/>
  </r>
  <r>
    <x v="2"/>
    <x v="2"/>
    <x v="73"/>
    <x v="0"/>
    <s v="JAN"/>
    <s v="1"/>
    <s v="AN AU 01.01.11"/>
    <n v="775971"/>
    <m/>
    <n v="775971"/>
  </r>
  <r>
    <x v="2"/>
    <x v="2"/>
    <x v="73"/>
    <x v="0"/>
    <s v="JAN"/>
    <s v="13"/>
    <s v="FACT CL NESTLE N°1101011"/>
    <n v="647262"/>
    <m/>
    <n v="1423233"/>
  </r>
  <r>
    <x v="2"/>
    <x v="2"/>
    <x v="73"/>
    <x v="0"/>
    <s v="JAN"/>
    <s v="34"/>
    <s v="REMISE CHQ NESLE N°60915"/>
    <m/>
    <n v="775971"/>
    <n v="647262"/>
  </r>
  <r>
    <x v="2"/>
    <x v="2"/>
    <x v="73"/>
    <x v="0"/>
    <s v="JAN"/>
    <s v="56"/>
    <s v="INVOICE NESTLE N° 1102003"/>
    <n v="651595"/>
    <m/>
    <n v="1298857"/>
  </r>
  <r>
    <x v="2"/>
    <x v="2"/>
    <x v="73"/>
    <x v="0"/>
    <s v="JAN"/>
    <s v="62"/>
    <s v="FACT CL NESTLE N° 1102006"/>
    <n v="1301359"/>
    <m/>
    <n v="2600216"/>
  </r>
  <r>
    <x v="2"/>
    <x v="2"/>
    <x v="73"/>
    <x v="0"/>
    <s v="JAN"/>
    <s v="119"/>
    <s v="ENCAIS CHQ N° 62292/ NESTLE"/>
    <m/>
    <n v="1298857"/>
    <n v="1301359"/>
  </r>
  <r>
    <x v="2"/>
    <x v="2"/>
    <x v="73"/>
    <x v="0"/>
    <s v="JAN"/>
    <s v="138"/>
    <s v="INVOICE CL  NESTLE N°1104013"/>
    <n v="1387241"/>
    <m/>
    <n v="2688600"/>
  </r>
  <r>
    <x v="2"/>
    <x v="2"/>
    <x v="73"/>
    <x v="0"/>
    <s v="JAN"/>
    <s v="178"/>
    <s v="INVOICE CL NESTLE N°1106004"/>
    <n v="669079"/>
    <m/>
    <n v="3357679"/>
  </r>
  <r>
    <x v="2"/>
    <x v="2"/>
    <x v="73"/>
    <x v="0"/>
    <s v="JAN"/>
    <s v="180"/>
    <s v="INVOICE CL NESTLE N°1106006"/>
    <n v="1307005"/>
    <m/>
    <n v="4664684"/>
  </r>
  <r>
    <x v="2"/>
    <x v="2"/>
    <x v="73"/>
    <x v="0"/>
    <s v="JAN"/>
    <s v="234"/>
    <s v="INVOICE CL NESTLE N° SEA 1107007"/>
    <n v="1362248"/>
    <m/>
    <n v="6026932"/>
  </r>
  <r>
    <x v="2"/>
    <x v="2"/>
    <x v="73"/>
    <x v="0"/>
    <s v="JAN"/>
    <s v="250"/>
    <s v="NESTLE CAMEROUN"/>
    <m/>
    <n v="1976084"/>
    <n v="4050848"/>
  </r>
  <r>
    <x v="2"/>
    <x v="2"/>
    <x v="73"/>
    <x v="0"/>
    <s v="JAN"/>
    <s v="259"/>
    <s v="D'APRES ETAT RAP AU 31/07 RGLTNESTL"/>
    <m/>
    <n v="1387241"/>
    <n v="2663607"/>
  </r>
  <r>
    <x v="2"/>
    <x v="2"/>
    <x v="73"/>
    <x v="0"/>
    <s v="JAN"/>
    <s v="321"/>
    <s v="REGLT FACT N° 1102006"/>
    <m/>
    <n v="1301359"/>
    <n v="1362248"/>
  </r>
  <r>
    <x v="2"/>
    <x v="2"/>
    <x v="73"/>
    <x v="0"/>
    <s v="JAN"/>
    <s v="327"/>
    <s v="INVOICE CL NESTLE N° SEA 1109002"/>
    <n v="640999"/>
    <m/>
    <n v="2003247"/>
  </r>
  <r>
    <x v="2"/>
    <x v="2"/>
    <x v="73"/>
    <x v="0"/>
    <s v="JAN"/>
    <s v="328"/>
    <s v="INVOICE CL NESTLE N° SEA 1109005"/>
    <n v="611097"/>
    <m/>
    <n v="2614344"/>
  </r>
  <r>
    <x v="2"/>
    <x v="2"/>
    <x v="73"/>
    <x v="0"/>
    <s v="JAN"/>
    <s v="377"/>
    <s v="RGLT SVT CHEQ N° 68616"/>
    <m/>
    <n v="1252096"/>
    <n v="1362248"/>
  </r>
  <r>
    <x v="2"/>
    <x v="2"/>
    <x v="73"/>
    <x v="0"/>
    <s v="JAN"/>
    <s v="399"/>
    <s v="INVOICE CL NESTLE N°1112005"/>
    <n v="1600160"/>
    <m/>
    <n v="2962408"/>
  </r>
  <r>
    <x v="2"/>
    <x v="2"/>
    <x v="73"/>
    <x v="350"/>
    <s v="JBS"/>
    <s v="2"/>
    <s v="RGLT SVT CHEQ N° 69829"/>
    <m/>
    <n v="1448286"/>
    <n v="1514122"/>
  </r>
  <r>
    <x v="2"/>
    <x v="2"/>
    <x v="73"/>
    <x v="329"/>
    <s v="JBS"/>
    <s v="3"/>
    <s v="RGLT  SVT CHEQ N° 69963"/>
    <m/>
    <n v="1225503"/>
    <n v="288619"/>
  </r>
  <r>
    <x v="2"/>
    <x v="2"/>
    <x v="74"/>
    <x v="0"/>
    <s v="JAN"/>
    <s v="1"/>
    <s v="AN AU 01.01.11"/>
    <n v="4225"/>
    <m/>
    <n v="4225"/>
  </r>
  <r>
    <x v="2"/>
    <x v="2"/>
    <x v="75"/>
    <x v="0"/>
    <s v="JAN"/>
    <s v="258"/>
    <s v="INVOICE CL PRESI N° SEA 1108002"/>
    <n v="9047138"/>
    <m/>
    <n v="9047138"/>
  </r>
  <r>
    <x v="2"/>
    <x v="2"/>
    <x v="76"/>
    <x v="0"/>
    <s v="JAN"/>
    <s v="1"/>
    <s v="AN AU 01.01.11"/>
    <n v="1636405"/>
    <m/>
    <n v="1636405"/>
  </r>
  <r>
    <x v="2"/>
    <x v="2"/>
    <x v="76"/>
    <x v="0"/>
    <s v="JAN"/>
    <s v="8"/>
    <s v="FACT CL QUICK N°1101008"/>
    <n v="827764"/>
    <m/>
    <n v="2464169"/>
  </r>
  <r>
    <x v="2"/>
    <x v="2"/>
    <x v="76"/>
    <x v="0"/>
    <s v="JAN"/>
    <s v="40"/>
    <s v="RGLT INVOICE 1101008 QUICKTURN"/>
    <m/>
    <n v="822570"/>
    <n v="1641599"/>
  </r>
  <r>
    <x v="2"/>
    <x v="2"/>
    <x v="77"/>
    <x v="0"/>
    <s v="JAN"/>
    <s v="1"/>
    <s v="AN AU 01.01.11"/>
    <n v="1275000"/>
    <m/>
    <n v="1275000"/>
  </r>
  <r>
    <x v="2"/>
    <x v="2"/>
    <x v="78"/>
    <x v="0"/>
    <s v="JAN"/>
    <s v="397"/>
    <s v="INVOICE CL WHITE  AIRWAYS N°1112003"/>
    <n v="3742898"/>
    <m/>
    <n v="3742898"/>
  </r>
  <r>
    <x v="2"/>
    <x v="2"/>
    <x v="78"/>
    <x v="0"/>
    <s v="JAN"/>
    <s v="415"/>
    <s v="REMBOURSEMENT TROP PERCU"/>
    <m/>
    <n v="-300428"/>
    <n v="4043326"/>
  </r>
  <r>
    <x v="2"/>
    <x v="2"/>
    <x v="78"/>
    <x v="0"/>
    <s v="JAN"/>
    <s v="423"/>
    <s v="D'APRES ETAT RAP AU 31/12 RGLT WHIT"/>
    <m/>
    <n v="4048567"/>
    <n v="-5241"/>
  </r>
  <r>
    <x v="2"/>
    <x v="2"/>
    <x v="79"/>
    <x v="0"/>
    <s v="JAN"/>
    <s v="400"/>
    <s v="INVOICE CL DALIA AIRLINE N°1112005"/>
    <n v="498713"/>
    <m/>
    <n v="498713"/>
  </r>
  <r>
    <x v="2"/>
    <x v="2"/>
    <x v="79"/>
    <x v="0"/>
    <s v="JAN"/>
    <s v="2436"/>
    <s v="REGLT DALIA AIRLINE"/>
    <m/>
    <n v="500000"/>
    <n v="-1287"/>
  </r>
  <r>
    <x v="2"/>
    <x v="2"/>
    <x v="80"/>
    <x v="0"/>
    <s v="JAN"/>
    <s v="1"/>
    <s v="AN AU 01.01.11"/>
    <n v="11561244"/>
    <m/>
    <n v="11561244"/>
  </r>
  <r>
    <x v="2"/>
    <x v="2"/>
    <x v="80"/>
    <x v="0"/>
    <s v="JAN"/>
    <s v="29"/>
    <s v="FACT CL ET N° 1101017"/>
    <n v="4427710"/>
    <m/>
    <n v="15988954"/>
  </r>
  <r>
    <x v="2"/>
    <x v="2"/>
    <x v="80"/>
    <x v="0"/>
    <s v="JAN"/>
    <s v="51"/>
    <s v="INVOICE ET N° 1102036"/>
    <n v="3935742"/>
    <m/>
    <n v="19924696"/>
  </r>
  <r>
    <x v="2"/>
    <x v="2"/>
    <x v="80"/>
    <x v="0"/>
    <s v="JAN"/>
    <s v="78"/>
    <s v="INVOICE ET N°1103053"/>
    <n v="4919678"/>
    <m/>
    <n v="24844374"/>
  </r>
  <r>
    <x v="2"/>
    <x v="2"/>
    <x v="80"/>
    <x v="0"/>
    <s v="JAN"/>
    <s v="123"/>
    <s v="INVOICE CL  ETHIOPIAN  N°1104079"/>
    <n v="5969209"/>
    <m/>
    <n v="30813583"/>
  </r>
  <r>
    <x v="2"/>
    <x v="2"/>
    <x v="80"/>
    <x v="0"/>
    <s v="JAN"/>
    <s v="156"/>
    <s v="INVOICE CL ET  N° 1105096"/>
    <n v="5542837"/>
    <m/>
    <n v="36356420"/>
  </r>
  <r>
    <x v="2"/>
    <x v="2"/>
    <x v="80"/>
    <x v="0"/>
    <s v="JAN"/>
    <s v="194"/>
    <s v="INVOICE CL ET N°1106090"/>
    <n v="6182395"/>
    <m/>
    <n v="42538815"/>
  </r>
  <r>
    <x v="2"/>
    <x v="2"/>
    <x v="80"/>
    <x v="0"/>
    <s v="JAN"/>
    <s v="221"/>
    <s v="INVOICE CL ET N° 1107124"/>
    <n v="6608767"/>
    <m/>
    <n v="49147582"/>
  </r>
  <r>
    <x v="2"/>
    <x v="2"/>
    <x v="80"/>
    <x v="0"/>
    <s v="JAN"/>
    <s v="252"/>
    <s v="INVOICE CL ET N°1108145"/>
    <n v="6608767"/>
    <m/>
    <n v="55756349"/>
  </r>
  <r>
    <x v="2"/>
    <x v="2"/>
    <x v="80"/>
    <x v="0"/>
    <s v="JAN"/>
    <s v="280"/>
    <s v="INVOICE CL ET  N° 1108164"/>
    <n v="4821284"/>
    <m/>
    <n v="60577633"/>
  </r>
  <r>
    <x v="2"/>
    <x v="2"/>
    <x v="80"/>
    <x v="0"/>
    <s v="JAN"/>
    <s v="282"/>
    <s v="INVOICE  CL ET N° 1108166"/>
    <n v="6899237"/>
    <m/>
    <n v="67476870"/>
  </r>
  <r>
    <x v="2"/>
    <x v="2"/>
    <x v="80"/>
    <x v="0"/>
    <s v="JAN"/>
    <s v="316"/>
    <s v="INVOICE CL ET N° 1110182"/>
    <n v="4981993"/>
    <m/>
    <n v="72458863"/>
  </r>
  <r>
    <x v="2"/>
    <x v="2"/>
    <x v="80"/>
    <x v="0"/>
    <s v="JAN"/>
    <s v="318"/>
    <s v="INVOICE CL ET N° 1110184"/>
    <n v="5941010"/>
    <m/>
    <n v="78399873"/>
  </r>
  <r>
    <x v="2"/>
    <x v="2"/>
    <x v="80"/>
    <x v="0"/>
    <s v="JAN"/>
    <s v="344"/>
    <s v="RGLT SVT CHEQ N° 0504477"/>
    <m/>
    <n v="6899237"/>
    <n v="71500636"/>
  </r>
  <r>
    <x v="2"/>
    <x v="2"/>
    <x v="80"/>
    <x v="0"/>
    <s v="JAN"/>
    <s v="356"/>
    <s v="INVOICE CL ET N°1111206"/>
    <n v="4821284"/>
    <m/>
    <n v="76321920"/>
  </r>
  <r>
    <x v="2"/>
    <x v="2"/>
    <x v="80"/>
    <x v="0"/>
    <s v="JAN"/>
    <s v="358"/>
    <s v="INVOICE CL ET N°1111188"/>
    <n v="5366074"/>
    <m/>
    <n v="81687994"/>
  </r>
  <r>
    <x v="2"/>
    <x v="2"/>
    <x v="80"/>
    <x v="0"/>
    <s v="JAN"/>
    <s v="370"/>
    <s v="CREDIT NOTE CL ET N° 1112209"/>
    <m/>
    <n v="191645"/>
    <n v="81496349"/>
  </r>
  <r>
    <x v="2"/>
    <x v="2"/>
    <x v="80"/>
    <x v="0"/>
    <s v="JAN"/>
    <s v="383"/>
    <s v="RGLT SVT CHEQ N° 504539"/>
    <m/>
    <n v="5941010"/>
    <n v="75555339"/>
  </r>
  <r>
    <x v="2"/>
    <x v="2"/>
    <x v="80"/>
    <x v="0"/>
    <s v="JAN"/>
    <s v="384"/>
    <s v="INVOICE CL ET N°1112223"/>
    <n v="4981993"/>
    <m/>
    <n v="80537332"/>
  </r>
  <r>
    <x v="2"/>
    <x v="2"/>
    <x v="80"/>
    <x v="0"/>
    <s v="JAN"/>
    <s v="386"/>
    <s v="INVOICE CL ET N°1112225"/>
    <n v="5557719"/>
    <m/>
    <n v="86095051"/>
  </r>
  <r>
    <x v="2"/>
    <x v="2"/>
    <x v="80"/>
    <x v="0"/>
    <s v="JAN"/>
    <s v="399"/>
    <s v="RGLT SVT CHEQ N° 0504567"/>
    <m/>
    <n v="3923828"/>
    <n v="82171223"/>
  </r>
  <r>
    <x v="2"/>
    <x v="2"/>
    <x v="80"/>
    <x v="338"/>
    <s v="JVTE"/>
    <s v="17"/>
    <s v="INVOICE ET N°1201017"/>
    <n v="4821284"/>
    <m/>
    <n v="86992507"/>
  </r>
  <r>
    <x v="2"/>
    <x v="2"/>
    <x v="80"/>
    <x v="338"/>
    <s v="JVTE"/>
    <s v="19"/>
    <s v="INVOICE ET N°1201019"/>
    <n v="5366074"/>
    <m/>
    <n v="92358581"/>
  </r>
  <r>
    <x v="2"/>
    <x v="2"/>
    <x v="81"/>
    <x v="0"/>
    <s v="JAN"/>
    <s v="1"/>
    <s v="AN AU 01.01.11"/>
    <n v="37710498"/>
    <m/>
    <n v="37710498"/>
  </r>
  <r>
    <x v="2"/>
    <x v="2"/>
    <x v="81"/>
    <x v="0"/>
    <s v="JAN"/>
    <s v="1"/>
    <s v="FACT CL HADID N°1101001"/>
    <n v="1221949"/>
    <m/>
    <n v="38932447"/>
  </r>
  <r>
    <x v="2"/>
    <x v="2"/>
    <x v="81"/>
    <x v="0"/>
    <s v="JAN"/>
    <s v="2"/>
    <s v="FACT CL HADID N°1101002"/>
    <n v="584798"/>
    <m/>
    <n v="39517245"/>
  </r>
  <r>
    <x v="2"/>
    <x v="2"/>
    <x v="81"/>
    <x v="0"/>
    <s v="JAN"/>
    <s v="12"/>
    <s v="FACT CL HADIDN°1101010"/>
    <n v="1573966"/>
    <m/>
    <n v="41091211"/>
  </r>
  <r>
    <x v="2"/>
    <x v="2"/>
    <x v="81"/>
    <x v="0"/>
    <s v="JAN"/>
    <s v="14"/>
    <s v="FACT CL HADID N°1101012"/>
    <n v="3205135"/>
    <m/>
    <n v="44296346"/>
  </r>
  <r>
    <x v="2"/>
    <x v="2"/>
    <x v="81"/>
    <x v="0"/>
    <s v="JAN"/>
    <s v="35"/>
    <s v="D'APRES ETAT RAP AU 31/01"/>
    <m/>
    <n v="12003357"/>
    <n v="32292989"/>
  </r>
  <r>
    <x v="2"/>
    <x v="2"/>
    <x v="81"/>
    <x v="0"/>
    <s v="JAN"/>
    <s v="61"/>
    <s v="D'APRES ETAT RAP AU 28/02"/>
    <m/>
    <n v="1783547"/>
    <n v="30509442"/>
  </r>
  <r>
    <x v="2"/>
    <x v="2"/>
    <x v="81"/>
    <x v="0"/>
    <s v="JAN"/>
    <s v="61"/>
    <s v="D'APRES ETAT RAP AU 28/02"/>
    <m/>
    <n v="1550026"/>
    <n v="28959416"/>
  </r>
  <r>
    <x v="2"/>
    <x v="2"/>
    <x v="81"/>
    <x v="0"/>
    <s v="JAN"/>
    <s v="61"/>
    <s v="D'APRES ETAT RAP AU 28/02"/>
    <m/>
    <n v="3183359"/>
    <n v="25776057"/>
  </r>
  <r>
    <x v="2"/>
    <x v="2"/>
    <x v="81"/>
    <x v="0"/>
    <s v="JAN"/>
    <s v="89"/>
    <s v="INVOICE CL HADIDN° SEA1103004"/>
    <n v="2364079"/>
    <m/>
    <n v="28140136"/>
  </r>
  <r>
    <x v="2"/>
    <x v="2"/>
    <x v="81"/>
    <x v="0"/>
    <s v="JAN"/>
    <s v="91"/>
    <s v="INVOICE CL HADID N° SEA1103007"/>
    <n v="3819904"/>
    <m/>
    <n v="31960040"/>
  </r>
  <r>
    <x v="2"/>
    <x v="2"/>
    <x v="81"/>
    <x v="0"/>
    <s v="JAN"/>
    <s v="98"/>
    <s v="INVOICE CL HADID N° SEA1103014"/>
    <n v="1686021"/>
    <m/>
    <n v="33646061"/>
  </r>
  <r>
    <x v="2"/>
    <x v="2"/>
    <x v="81"/>
    <x v="0"/>
    <s v="JAN"/>
    <s v="101"/>
    <s v="INVOICE CL HADID N° SEA1103018"/>
    <n v="1994252"/>
    <m/>
    <n v="35640313"/>
  </r>
  <r>
    <x v="2"/>
    <x v="2"/>
    <x v="81"/>
    <x v="0"/>
    <s v="JAN"/>
    <s v="151"/>
    <s v="D'APRES ETAT RAP AU 30/04 RGLT HADI"/>
    <m/>
    <n v="2341111"/>
    <n v="33299202"/>
  </r>
  <r>
    <x v="2"/>
    <x v="2"/>
    <x v="81"/>
    <x v="0"/>
    <s v="JAN"/>
    <s v="151"/>
    <s v="D'APRES ETAT RAP AU 30/04 RGLTHADID"/>
    <m/>
    <n v="7771123"/>
    <n v="25528079"/>
  </r>
  <r>
    <x v="2"/>
    <x v="2"/>
    <x v="81"/>
    <x v="0"/>
    <s v="JAN"/>
    <s v="164"/>
    <s v="INVOICE CL HADIDN° SEA1105007"/>
    <n v="2326320"/>
    <m/>
    <n v="27854399"/>
  </r>
  <r>
    <x v="2"/>
    <x v="2"/>
    <x v="81"/>
    <x v="0"/>
    <s v="JAN"/>
    <s v="223"/>
    <s v="D'APRES ETAT RAP AU 30/06 RGLT CL"/>
    <m/>
    <n v="2303721"/>
    <n v="25550678"/>
  </r>
  <r>
    <x v="2"/>
    <x v="2"/>
    <x v="81"/>
    <x v="0"/>
    <s v="JAN"/>
    <s v="232"/>
    <s v="INVOICE CL HADID N° SEA 1107004"/>
    <n v="1099048"/>
    <m/>
    <n v="26649726"/>
  </r>
  <r>
    <x v="2"/>
    <x v="2"/>
    <x v="81"/>
    <x v="0"/>
    <s v="JAN"/>
    <s v="255"/>
    <s v="INVOICE CL HADID N° SEA 1107001"/>
    <n v="1274586"/>
    <m/>
    <n v="27924312"/>
  </r>
  <r>
    <x v="2"/>
    <x v="2"/>
    <x v="81"/>
    <x v="0"/>
    <s v="JAN"/>
    <s v="256"/>
    <s v="INVOICE CL HADID N° SEA 1107002"/>
    <n v="773310"/>
    <m/>
    <n v="28697622"/>
  </r>
  <r>
    <x v="2"/>
    <x v="2"/>
    <x v="81"/>
    <x v="0"/>
    <s v="JAN"/>
    <s v="290"/>
    <s v="D'APRES ETAT RAP AU 31/08 TRANSF HA"/>
    <m/>
    <n v="1074458"/>
    <n v="27623164"/>
  </r>
  <r>
    <x v="2"/>
    <x v="2"/>
    <x v="81"/>
    <x v="0"/>
    <s v="JAN"/>
    <s v="292"/>
    <s v="INVOICE CL HADID N°SEA1109010"/>
    <n v="898053"/>
    <m/>
    <n v="28521217"/>
  </r>
  <r>
    <x v="2"/>
    <x v="2"/>
    <x v="81"/>
    <x v="0"/>
    <s v="JAN"/>
    <s v="293"/>
    <s v="INVOICE CL HADID N°SEA1109011"/>
    <n v="686207"/>
    <m/>
    <n v="29207424"/>
  </r>
  <r>
    <x v="2"/>
    <x v="2"/>
    <x v="81"/>
    <x v="0"/>
    <s v="JAN"/>
    <s v="294"/>
    <s v="INVOICE CL HADID N°SEA1109012"/>
    <n v="886523"/>
    <m/>
    <n v="30093947"/>
  </r>
  <r>
    <x v="2"/>
    <x v="2"/>
    <x v="81"/>
    <x v="0"/>
    <s v="JAN"/>
    <s v="295"/>
    <s v="INVOICE CL HADID N°SEA1109013"/>
    <n v="6774495"/>
    <m/>
    <n v="36868442"/>
  </r>
  <r>
    <x v="2"/>
    <x v="2"/>
    <x v="81"/>
    <x v="0"/>
    <s v="JAN"/>
    <s v="326"/>
    <s v="D'APRESETAT DE RAP AU 30/09 HADID"/>
    <m/>
    <n v="2024939"/>
    <n v="34843503"/>
  </r>
  <r>
    <x v="2"/>
    <x v="2"/>
    <x v="81"/>
    <x v="0"/>
    <s v="JAN"/>
    <s v="355"/>
    <s v="D'APRES ETAT RAP AU 31/10 RGLTHADID"/>
    <m/>
    <n v="2339005"/>
    <n v="32504498"/>
  </r>
  <r>
    <x v="2"/>
    <x v="2"/>
    <x v="81"/>
    <x v="0"/>
    <s v="JAN"/>
    <s v="355"/>
    <s v="D'APRES ETAT RAP AU 31/10 RGLTHADID"/>
    <m/>
    <n v="6758325"/>
    <n v="25746173"/>
  </r>
  <r>
    <x v="2"/>
    <x v="2"/>
    <x v="81"/>
    <x v="0"/>
    <s v="JAN"/>
    <s v="367"/>
    <s v="INVOICE CL HADID SEA N°1111008"/>
    <n v="1548021"/>
    <m/>
    <n v="27294194"/>
  </r>
  <r>
    <x v="2"/>
    <x v="2"/>
    <x v="81"/>
    <x v="0"/>
    <s v="JAN"/>
    <s v="395"/>
    <s v="INVOICE CL HADID N°1112001"/>
    <n v="771620"/>
    <m/>
    <n v="28065814"/>
  </r>
  <r>
    <x v="2"/>
    <x v="2"/>
    <x v="81"/>
    <x v="0"/>
    <s v="JAN"/>
    <s v="396"/>
    <s v="INVOICE CL HADID N°1112002"/>
    <n v="17164471"/>
    <m/>
    <n v="45230285"/>
  </r>
  <r>
    <x v="2"/>
    <x v="2"/>
    <x v="81"/>
    <x v="0"/>
    <s v="JAN"/>
    <s v="401"/>
    <s v="INVOICE CL HADID N°1112007"/>
    <n v="606829"/>
    <m/>
    <n v="45837114"/>
  </r>
  <r>
    <x v="2"/>
    <x v="2"/>
    <x v="81"/>
    <x v="0"/>
    <s v="JAN"/>
    <s v="405"/>
    <s v="INVOICE CL HADID N°1111011"/>
    <n v="867620"/>
    <m/>
    <n v="46704734"/>
  </r>
  <r>
    <x v="2"/>
    <x v="2"/>
    <x v="81"/>
    <x v="0"/>
    <s v="JAN"/>
    <s v="423"/>
    <s v="D'APRES ETAT RAP AU 31/12 RGLT HADI"/>
    <m/>
    <n v="20988656"/>
    <n v="25716078"/>
  </r>
  <r>
    <x v="2"/>
    <x v="2"/>
    <x v="82"/>
    <x v="0"/>
    <s v="JAN"/>
    <s v="1"/>
    <s v="AN AU 01.01.11"/>
    <n v="25674736"/>
    <m/>
    <n v="25674736"/>
  </r>
  <r>
    <x v="2"/>
    <x v="2"/>
    <x v="83"/>
    <x v="0"/>
    <s v="JAN"/>
    <s v="1"/>
    <s v="AN AU 01.01.11"/>
    <n v="4722889"/>
    <m/>
    <n v="4722889"/>
  </r>
  <r>
    <x v="2"/>
    <x v="2"/>
    <x v="83"/>
    <x v="0"/>
    <s v="JAN"/>
    <s v="20"/>
    <s v="FACT CL IB N° 1101008"/>
    <n v="852744"/>
    <m/>
    <n v="5575633"/>
  </r>
  <r>
    <x v="2"/>
    <x v="2"/>
    <x v="83"/>
    <x v="0"/>
    <s v="JAN"/>
    <s v="21"/>
    <s v="FACT CL IB N° 1101009"/>
    <n v="4250601"/>
    <m/>
    <n v="9826234"/>
  </r>
  <r>
    <x v="2"/>
    <x v="2"/>
    <x v="83"/>
    <x v="0"/>
    <s v="JAN"/>
    <s v="30"/>
    <s v="RGLT IB "/>
    <m/>
    <n v="4880320"/>
    <n v="4945914"/>
  </r>
  <r>
    <x v="2"/>
    <x v="2"/>
    <x v="83"/>
    <x v="0"/>
    <s v="JAN"/>
    <s v="42"/>
    <s v="INVOICE IB N° 1102027"/>
    <n v="787148"/>
    <m/>
    <n v="5733062"/>
  </r>
  <r>
    <x v="2"/>
    <x v="2"/>
    <x v="83"/>
    <x v="0"/>
    <s v="JAN"/>
    <s v="43"/>
    <s v="INVOICE IB N° 1102028"/>
    <n v="3148594"/>
    <m/>
    <n v="8881656"/>
  </r>
  <r>
    <x v="2"/>
    <x v="2"/>
    <x v="83"/>
    <x v="0"/>
    <s v="JAN"/>
    <s v="69"/>
    <s v="INVOICE IB N°1103044"/>
    <n v="918340"/>
    <m/>
    <n v="9799996"/>
  </r>
  <r>
    <x v="2"/>
    <x v="2"/>
    <x v="83"/>
    <x v="0"/>
    <s v="JAN"/>
    <s v="70"/>
    <s v="INVOICE IB N°1103045"/>
    <n v="4250601"/>
    <m/>
    <n v="14050597"/>
  </r>
  <r>
    <x v="2"/>
    <x v="2"/>
    <x v="83"/>
    <x v="0"/>
    <s v="JAN"/>
    <s v="114"/>
    <s v="INVOICE CL HANGESA N°1104070"/>
    <n v="852744"/>
    <m/>
    <n v="14903341"/>
  </r>
  <r>
    <x v="2"/>
    <x v="2"/>
    <x v="83"/>
    <x v="0"/>
    <s v="JAN"/>
    <s v="115"/>
    <s v="INVOICE CL HANGESA N°1104071"/>
    <n v="3306023"/>
    <m/>
    <n v="18209364"/>
  </r>
  <r>
    <x v="2"/>
    <x v="2"/>
    <x v="83"/>
    <x v="0"/>
    <s v="JAN"/>
    <s v="147"/>
    <s v="INVOICE CL IB N° 1105087"/>
    <n v="787148"/>
    <m/>
    <n v="18996512"/>
  </r>
  <r>
    <x v="2"/>
    <x v="2"/>
    <x v="83"/>
    <x v="0"/>
    <s v="JAN"/>
    <s v="148"/>
    <s v="INVOICE CL IB N° 1105088"/>
    <n v="3463453"/>
    <m/>
    <n v="22459965"/>
  </r>
  <r>
    <x v="2"/>
    <x v="2"/>
    <x v="83"/>
    <x v="0"/>
    <s v="JAN"/>
    <s v="189"/>
    <s v="INVOICE CL IB N°1106081"/>
    <n v="787148"/>
    <m/>
    <n v="23247113"/>
  </r>
  <r>
    <x v="2"/>
    <x v="2"/>
    <x v="83"/>
    <x v="0"/>
    <s v="JAN"/>
    <s v="190"/>
    <s v="INVOICE CL IB N°1106082"/>
    <n v="4093172"/>
    <m/>
    <n v="27340285"/>
  </r>
  <r>
    <x v="2"/>
    <x v="2"/>
    <x v="83"/>
    <x v="0"/>
    <s v="JAN"/>
    <s v="198"/>
    <s v="INVOICE CL IB N°1106100"/>
    <n v="65596"/>
    <m/>
    <n v="27405881"/>
  </r>
  <r>
    <x v="2"/>
    <x v="2"/>
    <x v="83"/>
    <x v="0"/>
    <s v="JAN"/>
    <s v="201"/>
    <s v="CREDIT NOTE  CL IB N°1106104"/>
    <n v="-629720"/>
    <m/>
    <n v="26776161"/>
  </r>
  <r>
    <x v="2"/>
    <x v="2"/>
    <x v="83"/>
    <x v="0"/>
    <s v="JAN"/>
    <s v="212"/>
    <s v="INVOICE CL IB N° 1107115"/>
    <n v="852744"/>
    <m/>
    <n v="27628905"/>
  </r>
  <r>
    <x v="2"/>
    <x v="2"/>
    <x v="83"/>
    <x v="0"/>
    <s v="JAN"/>
    <s v="213"/>
    <s v="INVOICE CL IB N° 1107116"/>
    <n v="3463453"/>
    <m/>
    <n v="31092358"/>
  </r>
  <r>
    <x v="2"/>
    <x v="2"/>
    <x v="83"/>
    <x v="0"/>
    <s v="JAN"/>
    <s v="243"/>
    <s v="INVOICE CL IB N°1108135"/>
    <n v="918340"/>
    <m/>
    <n v="32010698"/>
  </r>
  <r>
    <x v="2"/>
    <x v="2"/>
    <x v="83"/>
    <x v="0"/>
    <s v="JAN"/>
    <s v="244"/>
    <s v="INVOICE CL IB N°1108136"/>
    <n v="3778312"/>
    <m/>
    <n v="35789010"/>
  </r>
  <r>
    <x v="2"/>
    <x v="2"/>
    <x v="83"/>
    <x v="0"/>
    <s v="JAN"/>
    <s v="272"/>
    <s v="INVOICE CL IB N° 1108155"/>
    <n v="852744"/>
    <m/>
    <n v="36641754"/>
  </r>
  <r>
    <x v="2"/>
    <x v="2"/>
    <x v="83"/>
    <x v="0"/>
    <s v="JAN"/>
    <s v="273"/>
    <s v="INVOICE CL IB N° 1108156"/>
    <n v="4093172"/>
    <m/>
    <n v="40734926"/>
  </r>
  <r>
    <x v="2"/>
    <x v="2"/>
    <x v="83"/>
    <x v="0"/>
    <s v="JAN"/>
    <s v="308"/>
    <s v="INVOICE CL IB N° 1110173"/>
    <n v="852744"/>
    <m/>
    <n v="41587670"/>
  </r>
  <r>
    <x v="2"/>
    <x v="2"/>
    <x v="83"/>
    <x v="0"/>
    <s v="JAN"/>
    <s v="309"/>
    <s v="INVOICE CL IB N° 1110174"/>
    <n v="4093172"/>
    <m/>
    <n v="45680842"/>
  </r>
  <r>
    <x v="2"/>
    <x v="2"/>
    <x v="83"/>
    <x v="0"/>
    <s v="JAN"/>
    <s v="348"/>
    <s v="INVOICE CL IB N°1111197"/>
    <n v="852744"/>
    <m/>
    <n v="46533586"/>
  </r>
  <r>
    <x v="2"/>
    <x v="2"/>
    <x v="83"/>
    <x v="0"/>
    <s v="JAN"/>
    <s v="349"/>
    <s v="INVOICE CL IB N°1111198"/>
    <n v="4093172"/>
    <m/>
    <n v="50626758"/>
  </r>
  <r>
    <x v="2"/>
    <x v="2"/>
    <x v="83"/>
    <x v="0"/>
    <s v="JAN"/>
    <s v="376"/>
    <s v="INVOICE CL IB N°1112214"/>
    <n v="1115127"/>
    <m/>
    <n v="51741885"/>
  </r>
  <r>
    <x v="2"/>
    <x v="2"/>
    <x v="83"/>
    <x v="0"/>
    <s v="JAN"/>
    <s v="377"/>
    <s v="INVOICE CL IB N°1112215"/>
    <n v="4093172"/>
    <m/>
    <n v="55835057"/>
  </r>
  <r>
    <x v="2"/>
    <x v="2"/>
    <x v="83"/>
    <x v="338"/>
    <s v="JVTE"/>
    <s v="8"/>
    <s v="INVOICE IB N°1201008"/>
    <n v="1115127"/>
    <m/>
    <n v="56950184"/>
  </r>
  <r>
    <x v="2"/>
    <x v="2"/>
    <x v="83"/>
    <x v="338"/>
    <s v="JVTE"/>
    <s v="9"/>
    <s v="INVOICE IB N°1201009"/>
    <n v="4250601"/>
    <m/>
    <n v="61200785"/>
  </r>
  <r>
    <x v="2"/>
    <x v="2"/>
    <x v="83"/>
    <x v="338"/>
    <s v="JCAA"/>
    <s v="75"/>
    <s v="RGLT FACT"/>
    <m/>
    <n v="5011516"/>
    <n v="56189269"/>
  </r>
  <r>
    <x v="2"/>
    <x v="2"/>
    <x v="84"/>
    <x v="0"/>
    <s v="JAN"/>
    <s v="223"/>
    <s v="D'APRES ETAT RAP AU 30/06 RGLT IBER"/>
    <m/>
    <n v="4408031"/>
    <n v="-4408031"/>
  </r>
  <r>
    <x v="2"/>
    <x v="2"/>
    <x v="84"/>
    <x v="0"/>
    <s v="JAN"/>
    <s v="229"/>
    <s v="INVOICE CL IBERWORLD N° SEA 1106013"/>
    <n v="3294616"/>
    <m/>
    <n v="-1113415"/>
  </r>
  <r>
    <x v="2"/>
    <x v="2"/>
    <x v="84"/>
    <x v="0"/>
    <s v="JAN"/>
    <s v="242"/>
    <s v="REMBOURSEMENT SVT ORDRE DE VIRM N°"/>
    <m/>
    <n v="-1122998"/>
    <n v="9583"/>
  </r>
  <r>
    <x v="2"/>
    <x v="2"/>
    <x v="84"/>
    <x v="0"/>
    <s v="JAN"/>
    <s v="291"/>
    <s v="INVOICE CL IBERWORLD N°SEA1109009"/>
    <n v="4006515"/>
    <m/>
    <n v="4016098"/>
  </r>
  <r>
    <x v="2"/>
    <x v="2"/>
    <x v="84"/>
    <x v="0"/>
    <s v="JAN"/>
    <s v="326"/>
    <s v="D'APRESETAT DE RAP AU 30/09 IBERWOR"/>
    <m/>
    <n v="4233546"/>
    <n v="-217448"/>
  </r>
  <r>
    <x v="2"/>
    <x v="2"/>
    <x v="85"/>
    <x v="0"/>
    <s v="JAN"/>
    <s v="1"/>
    <s v="AN AU 01.01.11"/>
    <n v="35920622"/>
    <m/>
    <n v="35920622"/>
  </r>
  <r>
    <x v="2"/>
    <x v="2"/>
    <x v="85"/>
    <x v="0"/>
    <s v="JAN"/>
    <s v="3"/>
    <s v="RGLT TRANSFERT JETEX N°145814"/>
    <m/>
    <n v="15781676"/>
    <n v="20138946"/>
  </r>
  <r>
    <x v="2"/>
    <x v="2"/>
    <x v="85"/>
    <x v="0"/>
    <s v="JAN"/>
    <s v="4"/>
    <s v="FACT CL JETEX N°1101004"/>
    <n v="3500393"/>
    <m/>
    <n v="23639339"/>
  </r>
  <r>
    <x v="2"/>
    <x v="2"/>
    <x v="85"/>
    <x v="0"/>
    <s v="JAN"/>
    <s v="6"/>
    <s v="FACT CL JETEXN°1101006"/>
    <n v="4929246"/>
    <m/>
    <n v="28568585"/>
  </r>
  <r>
    <x v="2"/>
    <x v="2"/>
    <x v="85"/>
    <x v="0"/>
    <s v="JAN"/>
    <s v="7"/>
    <s v="FACT CL JETEXN°1101007"/>
    <n v="4657879"/>
    <m/>
    <n v="33226464"/>
  </r>
  <r>
    <x v="2"/>
    <x v="2"/>
    <x v="85"/>
    <x v="0"/>
    <s v="JAN"/>
    <s v="11"/>
    <s v="FACT CL JETEX N°1101009"/>
    <n v="1626615"/>
    <m/>
    <n v="34853079"/>
  </r>
  <r>
    <x v="2"/>
    <x v="2"/>
    <x v="85"/>
    <x v="0"/>
    <s v="JAN"/>
    <s v="35"/>
    <s v="D'APRES ETAT RAP AU 31/01"/>
    <m/>
    <n v="3083660"/>
    <n v="31769419"/>
  </r>
  <r>
    <x v="2"/>
    <x v="2"/>
    <x v="85"/>
    <x v="0"/>
    <s v="JAN"/>
    <s v="35"/>
    <s v="D'APRES ETAT RAP AU 31/01"/>
    <m/>
    <n v="835040"/>
    <n v="30934379"/>
  </r>
  <r>
    <x v="2"/>
    <x v="2"/>
    <x v="85"/>
    <x v="0"/>
    <s v="JAN"/>
    <s v="43"/>
    <s v="RGLT TRANSFERT JETEX"/>
    <m/>
    <n v="2132595"/>
    <n v="28801784"/>
  </r>
  <r>
    <x v="2"/>
    <x v="2"/>
    <x v="85"/>
    <x v="0"/>
    <s v="JAN"/>
    <s v="53"/>
    <s v="INVOICE JETEX N° 1101013"/>
    <n v="1673605"/>
    <m/>
    <n v="30475389"/>
  </r>
  <r>
    <x v="2"/>
    <x v="2"/>
    <x v="85"/>
    <x v="0"/>
    <s v="JAN"/>
    <s v="54"/>
    <s v="INVOICE JETEX N° 1102001"/>
    <n v="1004587"/>
    <m/>
    <n v="31479976"/>
  </r>
  <r>
    <x v="2"/>
    <x v="2"/>
    <x v="85"/>
    <x v="0"/>
    <s v="JAN"/>
    <s v="55"/>
    <s v="INVOICE JETEX N° 1102002"/>
    <n v="5669992"/>
    <m/>
    <n v="37149968"/>
  </r>
  <r>
    <x v="2"/>
    <x v="2"/>
    <x v="85"/>
    <x v="0"/>
    <s v="JAN"/>
    <s v="58"/>
    <s v="INVOICE JETEXN° 1102005"/>
    <n v="1048578"/>
    <m/>
    <n v="38198546"/>
  </r>
  <r>
    <x v="2"/>
    <x v="2"/>
    <x v="85"/>
    <x v="0"/>
    <s v="JAN"/>
    <s v="59"/>
    <s v="INVOICE CL JETEX N°1102007"/>
    <n v="3233909"/>
    <m/>
    <n v="41432455"/>
  </r>
  <r>
    <x v="2"/>
    <x v="2"/>
    <x v="85"/>
    <x v="0"/>
    <s v="JAN"/>
    <s v="60"/>
    <s v="INVOICE CL JETEX N°1102008"/>
    <n v="2925273"/>
    <m/>
    <n v="44357728"/>
  </r>
  <r>
    <x v="2"/>
    <x v="2"/>
    <x v="85"/>
    <x v="0"/>
    <s v="JAN"/>
    <s v="61"/>
    <s v="INVOICE CL JETEX N°1102009"/>
    <n v="2873927"/>
    <m/>
    <n v="47231655"/>
  </r>
  <r>
    <x v="2"/>
    <x v="2"/>
    <x v="85"/>
    <x v="0"/>
    <s v="JAN"/>
    <s v="84"/>
    <s v="VIRT JETEX EN REGLT FACT"/>
    <m/>
    <n v="8360172"/>
    <n v="38871483"/>
  </r>
  <r>
    <x v="2"/>
    <x v="2"/>
    <x v="85"/>
    <x v="0"/>
    <s v="JAN"/>
    <s v="86"/>
    <s v="INVOICE CL JETEX N° SEA1103001"/>
    <n v="1449228"/>
    <m/>
    <n v="40320711"/>
  </r>
  <r>
    <x v="2"/>
    <x v="2"/>
    <x v="85"/>
    <x v="0"/>
    <s v="JAN"/>
    <s v="87"/>
    <s v="INVOICE CL JETEX N° SEA1103002"/>
    <n v="876522"/>
    <m/>
    <n v="41197233"/>
  </r>
  <r>
    <x v="2"/>
    <x v="2"/>
    <x v="85"/>
    <x v="0"/>
    <s v="JAN"/>
    <s v="90"/>
    <s v="INVOICE CL JETEX N° SEA1103005"/>
    <n v="879414"/>
    <m/>
    <n v="42076647"/>
  </r>
  <r>
    <x v="2"/>
    <x v="2"/>
    <x v="85"/>
    <x v="0"/>
    <s v="JAN"/>
    <s v="92"/>
    <s v="INVOICE CL JETEX N° SEA1103008"/>
    <n v="1186985"/>
    <m/>
    <n v="43263632"/>
  </r>
  <r>
    <x v="2"/>
    <x v="2"/>
    <x v="85"/>
    <x v="0"/>
    <s v="JAN"/>
    <s v="93"/>
    <s v="INVOICE CL JETEX N° SEA1103009"/>
    <n v="1485845"/>
    <m/>
    <n v="44749477"/>
  </r>
  <r>
    <x v="2"/>
    <x v="2"/>
    <x v="85"/>
    <x v="0"/>
    <s v="JAN"/>
    <s v="94"/>
    <s v="INVOICE CL JETEX N° SEA1102010"/>
    <n v="275000"/>
    <m/>
    <n v="45024477"/>
  </r>
  <r>
    <x v="2"/>
    <x v="2"/>
    <x v="85"/>
    <x v="0"/>
    <s v="JAN"/>
    <s v="96"/>
    <s v="INVOICE CL JETEX N° SEA1103012"/>
    <n v="1916952"/>
    <m/>
    <n v="46941429"/>
  </r>
  <r>
    <x v="2"/>
    <x v="2"/>
    <x v="85"/>
    <x v="0"/>
    <s v="JAN"/>
    <s v="97"/>
    <s v="INVOICE CL JETEX N° SEA1103013"/>
    <n v="357750"/>
    <m/>
    <n v="47299179"/>
  </r>
  <r>
    <x v="2"/>
    <x v="2"/>
    <x v="85"/>
    <x v="0"/>
    <s v="JAN"/>
    <s v="100"/>
    <s v="INVOICE CL JETEX N° SEA1103017"/>
    <n v="562210"/>
    <m/>
    <n v="47861389"/>
  </r>
  <r>
    <x v="2"/>
    <x v="2"/>
    <x v="85"/>
    <x v="0"/>
    <s v="JAN"/>
    <s v="102"/>
    <s v="INVOICE CL JETEX N° SEA1103019"/>
    <n v="154000"/>
    <m/>
    <n v="48015389"/>
  </r>
  <r>
    <x v="2"/>
    <x v="2"/>
    <x v="85"/>
    <x v="0"/>
    <s v="JAN"/>
    <s v="103"/>
    <s v="INVOICE CL JETEX N° SEA1103020"/>
    <n v="70000"/>
    <m/>
    <n v="48085389"/>
  </r>
  <r>
    <x v="2"/>
    <x v="2"/>
    <x v="85"/>
    <x v="0"/>
    <s v="JAN"/>
    <s v="114"/>
    <s v="D'APRES ETAT RAP AU 31/03TRANSF. JE"/>
    <m/>
    <n v="1043700"/>
    <n v="47041689"/>
  </r>
  <r>
    <x v="2"/>
    <x v="2"/>
    <x v="85"/>
    <x v="0"/>
    <s v="JAN"/>
    <s v="114"/>
    <s v="D'APRES ETAT RAP AU 31/03TRANSF. JE"/>
    <m/>
    <n v="8341221"/>
    <n v="38700468"/>
  </r>
  <r>
    <x v="2"/>
    <x v="2"/>
    <x v="85"/>
    <x v="0"/>
    <s v="JAN"/>
    <s v="114"/>
    <s v="D'APRES ETAT RAP AU 31/03TRANS JETE"/>
    <m/>
    <n v="14716467"/>
    <n v="23984001"/>
  </r>
  <r>
    <x v="2"/>
    <x v="2"/>
    <x v="85"/>
    <x v="0"/>
    <s v="JAN"/>
    <s v="115"/>
    <s v="D'APRES ETAT RAP AU 31/03ANNULAT°"/>
    <m/>
    <n v="-8360172"/>
    <n v="32344173"/>
  </r>
  <r>
    <x v="2"/>
    <x v="2"/>
    <x v="85"/>
    <x v="0"/>
    <s v="JAN"/>
    <s v="125"/>
    <s v="INVOICE CL  JETEX  N°1104001"/>
    <n v="1549137"/>
    <m/>
    <n v="33893310"/>
  </r>
  <r>
    <x v="2"/>
    <x v="2"/>
    <x v="85"/>
    <x v="0"/>
    <s v="JAN"/>
    <s v="126"/>
    <s v="INVOICE CL  JETEX  N°1104002"/>
    <n v="2016250"/>
    <m/>
    <n v="35909560"/>
  </r>
  <r>
    <x v="2"/>
    <x v="2"/>
    <x v="85"/>
    <x v="0"/>
    <s v="JAN"/>
    <s v="127"/>
    <s v="INVOICE CL  JETEX  N°1104003"/>
    <n v="1926334"/>
    <m/>
    <n v="37835894"/>
  </r>
  <r>
    <x v="2"/>
    <x v="2"/>
    <x v="85"/>
    <x v="0"/>
    <s v="JAN"/>
    <s v="128"/>
    <s v="INVOICE CL  JETEX  N°1104004"/>
    <n v="1128899"/>
    <m/>
    <n v="38964793"/>
  </r>
  <r>
    <x v="2"/>
    <x v="2"/>
    <x v="85"/>
    <x v="0"/>
    <s v="JAN"/>
    <s v="129"/>
    <s v="INVOICE CL  JETEX  N°1104005"/>
    <n v="8669693"/>
    <m/>
    <n v="47634486"/>
  </r>
  <r>
    <x v="2"/>
    <x v="2"/>
    <x v="85"/>
    <x v="0"/>
    <s v="JAN"/>
    <s v="129"/>
    <s v="REGLT FACTURE JETEX"/>
    <m/>
    <n v="4398847"/>
    <n v="43235639"/>
  </r>
  <r>
    <x v="2"/>
    <x v="2"/>
    <x v="85"/>
    <x v="0"/>
    <s v="JAN"/>
    <s v="132"/>
    <s v="INVOICE CL  JETEX  N°1104008"/>
    <n v="1021481"/>
    <m/>
    <n v="44257120"/>
  </r>
  <r>
    <x v="2"/>
    <x v="2"/>
    <x v="85"/>
    <x v="0"/>
    <s v="JAN"/>
    <s v="133"/>
    <s v="INVOICE CL  JETEX  N°1104009"/>
    <n v="1225615"/>
    <m/>
    <n v="45482735"/>
  </r>
  <r>
    <x v="2"/>
    <x v="2"/>
    <x v="85"/>
    <x v="0"/>
    <s v="JAN"/>
    <s v="134"/>
    <s v="INVOICE CL  JETEX  N°1104010"/>
    <n v="1054984"/>
    <m/>
    <n v="46537719"/>
  </r>
  <r>
    <x v="2"/>
    <x v="2"/>
    <x v="85"/>
    <x v="0"/>
    <s v="JAN"/>
    <s v="135"/>
    <s v="INVOICE CL  JETEX  N°1103015"/>
    <n v="2065638"/>
    <m/>
    <n v="48603357"/>
  </r>
  <r>
    <x v="2"/>
    <x v="2"/>
    <x v="85"/>
    <x v="0"/>
    <s v="JAN"/>
    <s v="136"/>
    <s v="INVOICE CL  JETEX  N°1104011"/>
    <n v="1782922"/>
    <m/>
    <n v="50386279"/>
  </r>
  <r>
    <x v="2"/>
    <x v="2"/>
    <x v="85"/>
    <x v="0"/>
    <s v="JAN"/>
    <s v="137"/>
    <s v="INVOICE CL  JETEX  N°1104012"/>
    <n v="781264"/>
    <m/>
    <n v="51167543"/>
  </r>
  <r>
    <x v="2"/>
    <x v="2"/>
    <x v="85"/>
    <x v="0"/>
    <s v="JAN"/>
    <s v="139"/>
    <s v="INVOICE CL  JETEX  N°1104014"/>
    <n v="1451160"/>
    <m/>
    <n v="52618703"/>
  </r>
  <r>
    <x v="2"/>
    <x v="2"/>
    <x v="85"/>
    <x v="0"/>
    <s v="JAN"/>
    <s v="140"/>
    <s v="INVOICE CL  JETEX  N°1104015"/>
    <n v="11687035"/>
    <m/>
    <n v="64305738"/>
  </r>
  <r>
    <x v="2"/>
    <x v="2"/>
    <x v="85"/>
    <x v="0"/>
    <s v="JAN"/>
    <s v="151"/>
    <s v="D'APRES ETAT RAP AU 30/04RGLT JETEX"/>
    <m/>
    <n v="9302881"/>
    <n v="55002857"/>
  </r>
  <r>
    <x v="2"/>
    <x v="2"/>
    <x v="85"/>
    <x v="0"/>
    <s v="JAN"/>
    <s v="151"/>
    <s v="D'APRES ETAT RAP AU 30/04RGLT JETEX"/>
    <m/>
    <n v="4392386"/>
    <n v="50610471"/>
  </r>
  <r>
    <x v="2"/>
    <x v="2"/>
    <x v="85"/>
    <x v="0"/>
    <s v="JAN"/>
    <s v="152"/>
    <s v="D'APRES ETAT RAP AU 30/04 RGLT JETE"/>
    <m/>
    <n v="-4398847"/>
    <n v="55009318"/>
  </r>
  <r>
    <x v="2"/>
    <x v="2"/>
    <x v="85"/>
    <x v="0"/>
    <s v="JAN"/>
    <s v="158"/>
    <s v="CREDIT NOTE CL JETEX N° SEA1105001"/>
    <n v="-308000"/>
    <m/>
    <n v="54701318"/>
  </r>
  <r>
    <x v="2"/>
    <x v="2"/>
    <x v="85"/>
    <x v="0"/>
    <s v="JAN"/>
    <s v="159"/>
    <s v="INVOICE CL JETEX N° SEA1105002"/>
    <n v="1058518"/>
    <m/>
    <n v="55759836"/>
  </r>
  <r>
    <x v="2"/>
    <x v="2"/>
    <x v="85"/>
    <x v="0"/>
    <s v="JAN"/>
    <s v="160"/>
    <s v="INVOICE CL JETEX N° SEA1105003"/>
    <n v="882441"/>
    <m/>
    <n v="56642277"/>
  </r>
  <r>
    <x v="2"/>
    <x v="2"/>
    <x v="85"/>
    <x v="0"/>
    <s v="JAN"/>
    <s v="161"/>
    <s v="INVOICE CL JETEX N° SEA1105004"/>
    <n v="1515471"/>
    <m/>
    <n v="58157748"/>
  </r>
  <r>
    <x v="2"/>
    <x v="2"/>
    <x v="85"/>
    <x v="0"/>
    <s v="JAN"/>
    <s v="163"/>
    <s v="INVOICE CL JETEX N° SEA1105006"/>
    <n v="3751885"/>
    <m/>
    <n v="61909633"/>
  </r>
  <r>
    <x v="2"/>
    <x v="2"/>
    <x v="85"/>
    <x v="0"/>
    <s v="JAN"/>
    <s v="165"/>
    <s v="INVOICE CL JETEX N° SEA1105008"/>
    <n v="154000"/>
    <m/>
    <n v="62063633"/>
  </r>
  <r>
    <x v="2"/>
    <x v="2"/>
    <x v="85"/>
    <x v="0"/>
    <s v="JAN"/>
    <s v="166"/>
    <s v="INVOICE CL JETEX N° SEA1105009"/>
    <n v="4560180"/>
    <m/>
    <n v="66623813"/>
  </r>
  <r>
    <x v="2"/>
    <x v="2"/>
    <x v="85"/>
    <x v="0"/>
    <s v="JAN"/>
    <s v="167"/>
    <s v="INVOICE CL JETEX N° SEA1105010"/>
    <n v="3600559"/>
    <m/>
    <n v="70224372"/>
  </r>
  <r>
    <x v="2"/>
    <x v="2"/>
    <x v="85"/>
    <x v="0"/>
    <s v="JAN"/>
    <s v="170"/>
    <s v="INVOICE CL JETEX N°1105011"/>
    <n v="1581606"/>
    <m/>
    <n v="71805978"/>
  </r>
  <r>
    <x v="2"/>
    <x v="2"/>
    <x v="85"/>
    <x v="0"/>
    <s v="JAN"/>
    <s v="171"/>
    <s v="INVOICE CL JETEX N°1105012"/>
    <n v="2590970"/>
    <m/>
    <n v="74396948"/>
  </r>
  <r>
    <x v="2"/>
    <x v="2"/>
    <x v="85"/>
    <x v="0"/>
    <s v="JAN"/>
    <s v="172"/>
    <s v="INVOICE CL JETEX N°1105013"/>
    <n v="2166878"/>
    <m/>
    <n v="76563826"/>
  </r>
  <r>
    <x v="2"/>
    <x v="2"/>
    <x v="85"/>
    <x v="0"/>
    <s v="JAN"/>
    <s v="173"/>
    <s v="INVOICE CL JETEX N°1105014"/>
    <n v="3758179"/>
    <m/>
    <n v="80322005"/>
  </r>
  <r>
    <x v="2"/>
    <x v="2"/>
    <x v="85"/>
    <x v="0"/>
    <s v="JAN"/>
    <s v="174"/>
    <s v="INVOICE CL JETEX N°1105015"/>
    <n v="3496995"/>
    <m/>
    <n v="83819000"/>
  </r>
  <r>
    <x v="2"/>
    <x v="2"/>
    <x v="85"/>
    <x v="0"/>
    <s v="JAN"/>
    <s v="175"/>
    <s v="RGLT JETEX"/>
    <m/>
    <n v="4034234"/>
    <n v="79784766"/>
  </r>
  <r>
    <x v="2"/>
    <x v="2"/>
    <x v="85"/>
    <x v="0"/>
    <s v="JAN"/>
    <s v="175"/>
    <s v="INVOICE CL JETEX N°1106001"/>
    <n v="3446323"/>
    <m/>
    <n v="83231089"/>
  </r>
  <r>
    <x v="2"/>
    <x v="2"/>
    <x v="85"/>
    <x v="0"/>
    <s v="JAN"/>
    <s v="176"/>
    <s v="INVOICE CL JETEX N°1106002"/>
    <n v="2564191"/>
    <m/>
    <n v="85795280"/>
  </r>
  <r>
    <x v="2"/>
    <x v="2"/>
    <x v="85"/>
    <x v="0"/>
    <s v="JAN"/>
    <s v="177"/>
    <s v="INVOICE CL JETEX N°1106003"/>
    <n v="3368658"/>
    <m/>
    <n v="89163938"/>
  </r>
  <r>
    <x v="2"/>
    <x v="2"/>
    <x v="85"/>
    <x v="0"/>
    <s v="JAN"/>
    <s v="179"/>
    <s v="INVOICE CL JETEX N°1106005"/>
    <n v="3269176"/>
    <m/>
    <n v="92433114"/>
  </r>
  <r>
    <x v="2"/>
    <x v="2"/>
    <x v="85"/>
    <x v="0"/>
    <s v="JAN"/>
    <s v="180"/>
    <s v="RGLT JETEX"/>
    <m/>
    <n v="9039822"/>
    <n v="83393292"/>
  </r>
  <r>
    <x v="2"/>
    <x v="2"/>
    <x v="85"/>
    <x v="0"/>
    <s v="JAN"/>
    <s v="181"/>
    <s v="INVOICE CL JETEX N°1106007"/>
    <n v="3446323"/>
    <m/>
    <n v="86839615"/>
  </r>
  <r>
    <x v="2"/>
    <x v="2"/>
    <x v="85"/>
    <x v="0"/>
    <s v="JAN"/>
    <s v="181"/>
    <s v="INVOICE CL JETEX N°1106008"/>
    <n v="131000"/>
    <m/>
    <n v="86970615"/>
  </r>
  <r>
    <x v="2"/>
    <x v="2"/>
    <x v="85"/>
    <x v="0"/>
    <s v="JAN"/>
    <s v="183"/>
    <s v="RGLT JETEX"/>
    <m/>
    <n v="8663303"/>
    <n v="78307312"/>
  </r>
  <r>
    <x v="2"/>
    <x v="2"/>
    <x v="85"/>
    <x v="0"/>
    <s v="JAN"/>
    <s v="184"/>
    <s v="RGLT JETEX"/>
    <m/>
    <n v="2244108"/>
    <n v="76063204"/>
  </r>
  <r>
    <x v="2"/>
    <x v="2"/>
    <x v="85"/>
    <x v="0"/>
    <s v="JAN"/>
    <s v="223"/>
    <s v="D'APRES ETAT RAP AU 30/06 RGLT JETE"/>
    <m/>
    <n v="17958738"/>
    <n v="58104466"/>
  </r>
  <r>
    <x v="2"/>
    <x v="2"/>
    <x v="85"/>
    <x v="0"/>
    <s v="JAN"/>
    <s v="225"/>
    <s v="INVOICE CL JETEX N° SEA 1106009"/>
    <n v="3499984"/>
    <m/>
    <n v="61604450"/>
  </r>
  <r>
    <x v="2"/>
    <x v="2"/>
    <x v="85"/>
    <x v="0"/>
    <s v="JAN"/>
    <s v="226"/>
    <s v="INVOICE CL JETEX N° SEA 1106010"/>
    <n v="1021856"/>
    <m/>
    <n v="62626306"/>
  </r>
  <r>
    <x v="2"/>
    <x v="2"/>
    <x v="85"/>
    <x v="0"/>
    <s v="JAN"/>
    <s v="227"/>
    <s v="INVOICE CL JETEX N° SEA 1106011"/>
    <n v="1672732"/>
    <m/>
    <n v="64299038"/>
  </r>
  <r>
    <x v="2"/>
    <x v="2"/>
    <x v="85"/>
    <x v="0"/>
    <s v="JAN"/>
    <s v="228"/>
    <s v="INVOICE CL JETEX N° SEA 1106012"/>
    <n v="154000"/>
    <m/>
    <n v="64453038"/>
  </r>
  <r>
    <x v="2"/>
    <x v="2"/>
    <x v="85"/>
    <x v="0"/>
    <s v="JAN"/>
    <s v="230"/>
    <s v="INVOICE CL JETEX  N° SEA 1106014"/>
    <n v="154000"/>
    <m/>
    <n v="64607038"/>
  </r>
  <r>
    <x v="2"/>
    <x v="2"/>
    <x v="85"/>
    <x v="0"/>
    <s v="JAN"/>
    <s v="231"/>
    <s v="INVOICE CL JETEX N° SEA 1107003"/>
    <n v="1134480"/>
    <m/>
    <n v="65741518"/>
  </r>
  <r>
    <x v="2"/>
    <x v="2"/>
    <x v="85"/>
    <x v="0"/>
    <s v="JAN"/>
    <s v="235"/>
    <s v="INVOICE CL JETEX N° SEA1107008"/>
    <n v="200000"/>
    <m/>
    <n v="65941518"/>
  </r>
  <r>
    <x v="2"/>
    <x v="2"/>
    <x v="85"/>
    <x v="0"/>
    <s v="JAN"/>
    <s v="259"/>
    <s v="D'APRES ETAT RAP AU 31/07 RGLT JETE"/>
    <m/>
    <n v="14793733"/>
    <n v="51147785"/>
  </r>
  <r>
    <x v="2"/>
    <x v="2"/>
    <x v="85"/>
    <x v="0"/>
    <s v="JAN"/>
    <s v="259"/>
    <s v="D'APRES ETAT RAP AU 31/07 RGLT JETE"/>
    <m/>
    <n v="17000372"/>
    <n v="34147413"/>
  </r>
  <r>
    <x v="2"/>
    <x v="2"/>
    <x v="85"/>
    <x v="0"/>
    <s v="JAN"/>
    <s v="259"/>
    <s v="D'APRES ETAT RAP AU 31/07 RGLT JETE"/>
    <m/>
    <n v="12648097"/>
    <n v="21499316"/>
  </r>
  <r>
    <x v="2"/>
    <x v="2"/>
    <x v="85"/>
    <x v="0"/>
    <s v="JAN"/>
    <s v="259"/>
    <s v="INVOICE CL JETEX N° SEA 1108003"/>
    <n v="854616"/>
    <m/>
    <n v="22353932"/>
  </r>
  <r>
    <x v="2"/>
    <x v="2"/>
    <x v="85"/>
    <x v="0"/>
    <s v="JAN"/>
    <s v="260"/>
    <s v="INVOICE CL JETEX N° SEA 1108004"/>
    <n v="531488"/>
    <m/>
    <n v="22885420"/>
  </r>
  <r>
    <x v="2"/>
    <x v="2"/>
    <x v="85"/>
    <x v="0"/>
    <s v="JAN"/>
    <s v="261"/>
    <s v="INVOICE CL JETEX N° SEA 1108005"/>
    <n v="100000"/>
    <m/>
    <n v="22985420"/>
  </r>
  <r>
    <x v="2"/>
    <x v="2"/>
    <x v="85"/>
    <x v="0"/>
    <s v="JAN"/>
    <s v="262"/>
    <s v="INVOICE CL JETEX N° SEA 1108006"/>
    <n v="854616"/>
    <m/>
    <n v="23840036"/>
  </r>
  <r>
    <x v="2"/>
    <x v="2"/>
    <x v="85"/>
    <x v="0"/>
    <s v="JAN"/>
    <s v="263"/>
    <s v="INVOICE CL JETEX N° SEA 1108007"/>
    <n v="531488"/>
    <m/>
    <n v="24371524"/>
  </r>
  <r>
    <x v="2"/>
    <x v="2"/>
    <x v="85"/>
    <x v="0"/>
    <s v="JAN"/>
    <s v="285"/>
    <s v="INVOICE CL JETEX N°SEA1109003"/>
    <n v="2240337"/>
    <m/>
    <n v="26611861"/>
  </r>
  <r>
    <x v="2"/>
    <x v="2"/>
    <x v="85"/>
    <x v="0"/>
    <s v="JAN"/>
    <s v="286"/>
    <s v="INVOICE CL JETEX N°SEA1109004"/>
    <n v="200000"/>
    <m/>
    <n v="26811861"/>
  </r>
  <r>
    <x v="2"/>
    <x v="2"/>
    <x v="85"/>
    <x v="0"/>
    <s v="JAN"/>
    <s v="289"/>
    <s v="INVOICE CL JETEX N°SEA1109007"/>
    <n v="1239886"/>
    <m/>
    <n v="28051747"/>
  </r>
  <r>
    <x v="2"/>
    <x v="2"/>
    <x v="85"/>
    <x v="0"/>
    <s v="JAN"/>
    <s v="290"/>
    <s v="D'APRES ETAT RAP AU 31/08 TRANSF JE"/>
    <m/>
    <n v="7332674"/>
    <n v="20719073"/>
  </r>
  <r>
    <x v="2"/>
    <x v="2"/>
    <x v="85"/>
    <x v="0"/>
    <s v="JAN"/>
    <s v="290"/>
    <s v="INVOICE CL JETEX N°SEA1109008"/>
    <n v="723816"/>
    <m/>
    <n v="21442889"/>
  </r>
  <r>
    <x v="2"/>
    <x v="2"/>
    <x v="85"/>
    <x v="0"/>
    <s v="JAN"/>
    <s v="329"/>
    <s v="INVOICE CL JETEX N° SEA 1109014"/>
    <n v="100000"/>
    <m/>
    <n v="21542889"/>
  </r>
  <r>
    <x v="2"/>
    <x v="2"/>
    <x v="85"/>
    <x v="0"/>
    <s v="JAN"/>
    <s v="330"/>
    <s v="INVOICE CL JETEX N° SEA 1109015"/>
    <n v="1220247"/>
    <m/>
    <n v="22763136"/>
  </r>
  <r>
    <x v="2"/>
    <x v="2"/>
    <x v="85"/>
    <x v="0"/>
    <s v="JAN"/>
    <s v="335"/>
    <s v="INVOICE CL JETEX N° SEA 1110005"/>
    <n v="699965"/>
    <m/>
    <n v="23463101"/>
  </r>
  <r>
    <x v="2"/>
    <x v="2"/>
    <x v="85"/>
    <x v="0"/>
    <s v="JAN"/>
    <s v="336"/>
    <s v="INVOICE CL JETEX N° SEA 1110006"/>
    <n v="1503908"/>
    <m/>
    <n v="24967009"/>
  </r>
  <r>
    <x v="2"/>
    <x v="2"/>
    <x v="85"/>
    <x v="0"/>
    <s v="JAN"/>
    <s v="339"/>
    <s v="INVOICE CL JETEX N° SEA 1110009"/>
    <n v="908115"/>
    <m/>
    <n v="25875124"/>
  </r>
  <r>
    <x v="2"/>
    <x v="2"/>
    <x v="85"/>
    <x v="0"/>
    <s v="JAN"/>
    <s v="340"/>
    <s v="INVOICE CL JETEX N° SEA 1110010"/>
    <n v="723336"/>
    <m/>
    <n v="26598460"/>
  </r>
  <r>
    <x v="2"/>
    <x v="2"/>
    <x v="85"/>
    <x v="0"/>
    <s v="JAN"/>
    <s v="341"/>
    <s v="INVOICE CL MIRACLE N° SEA 1110011"/>
    <n v="852560"/>
    <m/>
    <n v="27451020"/>
  </r>
  <r>
    <x v="2"/>
    <x v="2"/>
    <x v="85"/>
    <x v="0"/>
    <s v="JAN"/>
    <s v="342"/>
    <s v="INVOICE CL JETEX SEA 1110012"/>
    <n v="300000"/>
    <m/>
    <n v="27751020"/>
  </r>
  <r>
    <x v="2"/>
    <x v="2"/>
    <x v="85"/>
    <x v="0"/>
    <s v="JAN"/>
    <s v="355"/>
    <s v="D'APRES ETAT RAP AU 31/10 RGLT JETE"/>
    <m/>
    <n v="2969452"/>
    <n v="24781568"/>
  </r>
  <r>
    <x v="2"/>
    <x v="2"/>
    <x v="85"/>
    <x v="0"/>
    <s v="JAN"/>
    <s v="355"/>
    <s v="D'APRES ETAT RAP AU 31/10 RGLT JETE"/>
    <m/>
    <n v="2692638"/>
    <n v="22088930"/>
  </r>
  <r>
    <x v="2"/>
    <x v="2"/>
    <x v="85"/>
    <x v="0"/>
    <s v="JAN"/>
    <s v="360"/>
    <s v="INVOICE CL JETEX SEA N°1111001"/>
    <n v="811226"/>
    <m/>
    <n v="22900156"/>
  </r>
  <r>
    <x v="2"/>
    <x v="2"/>
    <x v="85"/>
    <x v="0"/>
    <s v="JAN"/>
    <s v="361"/>
    <s v="INVOICE CL JETEX SEA N°1111002"/>
    <n v="1840579"/>
    <m/>
    <n v="24740735"/>
  </r>
  <r>
    <x v="2"/>
    <x v="2"/>
    <x v="85"/>
    <x v="0"/>
    <s v="JAN"/>
    <s v="362"/>
    <s v="INVOICE CL JETEX SEA N°1111003"/>
    <n v="836854"/>
    <m/>
    <n v="25577589"/>
  </r>
  <r>
    <x v="2"/>
    <x v="2"/>
    <x v="85"/>
    <x v="0"/>
    <s v="JAN"/>
    <s v="364"/>
    <s v="INVOICE CL JETEX SEA N°1111005"/>
    <n v="702531"/>
    <m/>
    <n v="26280120"/>
  </r>
  <r>
    <x v="2"/>
    <x v="2"/>
    <x v="85"/>
    <x v="0"/>
    <s v="JAN"/>
    <s v="365"/>
    <s v="INVOICE CL JETEX SEA N°1111006"/>
    <n v="300000"/>
    <m/>
    <n v="26580120"/>
  </r>
  <r>
    <x v="2"/>
    <x v="2"/>
    <x v="85"/>
    <x v="0"/>
    <s v="JAN"/>
    <s v="394"/>
    <s v="D'APRES ETAT RAP AU 30/11 RGLT JETE"/>
    <m/>
    <n v="2337109"/>
    <n v="24243011"/>
  </r>
  <r>
    <x v="2"/>
    <x v="2"/>
    <x v="85"/>
    <x v="0"/>
    <s v="JAN"/>
    <s v="394"/>
    <s v="D'APRES ETAT RAP AU 30/11 RGLT JETE"/>
    <m/>
    <n v="1916628"/>
    <n v="22326383"/>
  </r>
  <r>
    <x v="2"/>
    <x v="2"/>
    <x v="85"/>
    <x v="0"/>
    <s v="JAN"/>
    <s v="403"/>
    <s v="INVOICE CL JETEX N°1112010"/>
    <n v="3430367"/>
    <m/>
    <n v="25756750"/>
  </r>
  <r>
    <x v="2"/>
    <x v="2"/>
    <x v="85"/>
    <x v="0"/>
    <s v="JAN"/>
    <s v="404"/>
    <s v="INVOICE CL JETEX N°1112011"/>
    <n v="400000"/>
    <m/>
    <n v="26156750"/>
  </r>
  <r>
    <x v="2"/>
    <x v="2"/>
    <x v="85"/>
    <x v="0"/>
    <s v="JAN"/>
    <s v="406"/>
    <s v="INVOICE CL JETEX N°1112012"/>
    <n v="2543731"/>
    <m/>
    <n v="28700481"/>
  </r>
  <r>
    <x v="2"/>
    <x v="2"/>
    <x v="85"/>
    <x v="0"/>
    <s v="JAN"/>
    <s v="407"/>
    <s v="INVOICE CL JETEX N°1112009"/>
    <n v="100000"/>
    <m/>
    <n v="28800481"/>
  </r>
  <r>
    <x v="2"/>
    <x v="2"/>
    <x v="85"/>
    <x v="0"/>
    <s v="JAN"/>
    <s v="408"/>
    <s v="INVOICE CL JETEX N°1112013"/>
    <n v="1001689"/>
    <m/>
    <n v="29802170"/>
  </r>
  <r>
    <x v="2"/>
    <x v="2"/>
    <x v="85"/>
    <x v="0"/>
    <s v="JAN"/>
    <s v="409"/>
    <s v="INVOICE CL JETEX N°1112014"/>
    <n v="553437"/>
    <m/>
    <n v="30355607"/>
  </r>
  <r>
    <x v="2"/>
    <x v="2"/>
    <x v="85"/>
    <x v="0"/>
    <s v="JAN"/>
    <s v="410"/>
    <s v="INVOICE CL JETEX N°1112015"/>
    <n v="2606401"/>
    <m/>
    <n v="32962008"/>
  </r>
  <r>
    <x v="2"/>
    <x v="2"/>
    <x v="85"/>
    <x v="0"/>
    <s v="JAN"/>
    <s v="411"/>
    <s v="INVOICE CL JETEX N°1112016"/>
    <n v="100000"/>
    <m/>
    <n v="33062008"/>
  </r>
  <r>
    <x v="2"/>
    <x v="2"/>
    <x v="85"/>
    <x v="0"/>
    <s v="JAN"/>
    <s v="413"/>
    <s v="INVOICE CL JETEX SEA1112017"/>
    <n v="2755736"/>
    <m/>
    <n v="35817744"/>
  </r>
  <r>
    <x v="2"/>
    <x v="2"/>
    <x v="85"/>
    <x v="0"/>
    <s v="JAN"/>
    <s v="423"/>
    <s v="D'APRES ETAT RAP AU 31/12 RGLT JETE"/>
    <m/>
    <n v="3433226"/>
    <n v="32384518"/>
  </r>
  <r>
    <x v="2"/>
    <x v="2"/>
    <x v="85"/>
    <x v="328"/>
    <s v="JVTE"/>
    <s v="44"/>
    <s v="INVOICE CL JETEX N° 1201001"/>
    <n v="1623003"/>
    <m/>
    <n v="34007521"/>
  </r>
  <r>
    <x v="2"/>
    <x v="2"/>
    <x v="85"/>
    <x v="329"/>
    <s v="JVTE"/>
    <s v="45"/>
    <s v="INVOICE CL JETEX N° 1201002"/>
    <n v="100000"/>
    <m/>
    <n v="34107521"/>
  </r>
  <r>
    <x v="2"/>
    <x v="2"/>
    <x v="85"/>
    <x v="330"/>
    <s v="JVTE"/>
    <s v="46"/>
    <s v="CREDIT NOTE CL JETEX N° SEA1112013C"/>
    <n v="-327750"/>
    <m/>
    <n v="33779771"/>
  </r>
  <r>
    <x v="2"/>
    <x v="2"/>
    <x v="85"/>
    <x v="331"/>
    <s v="JVTE"/>
    <s v="47"/>
    <s v="INVOICE CL JETEX N° 1201003"/>
    <n v="2564071"/>
    <m/>
    <n v="36343842"/>
  </r>
  <r>
    <x v="2"/>
    <x v="2"/>
    <x v="85"/>
    <x v="333"/>
    <s v="JVTE"/>
    <s v="48"/>
    <s v="INVOICE CL JETEX N° SEA12010"/>
    <n v="100000"/>
    <m/>
    <n v="36443842"/>
  </r>
  <r>
    <x v="2"/>
    <x v="2"/>
    <x v="85"/>
    <x v="334"/>
    <s v="JVTE"/>
    <s v="49"/>
    <s v="INVOICE CL JETEX N° 1201007"/>
    <n v="1755314"/>
    <m/>
    <n v="38199156"/>
  </r>
  <r>
    <x v="2"/>
    <x v="2"/>
    <x v="85"/>
    <x v="336"/>
    <s v="JVTE"/>
    <s v="51"/>
    <s v="INVOICECL JETEX  N° SEA1201009"/>
    <n v="100000"/>
    <m/>
    <n v="38299156"/>
  </r>
  <r>
    <x v="2"/>
    <x v="2"/>
    <x v="85"/>
    <x v="338"/>
    <s v="JVTE"/>
    <s v="52"/>
    <s v="INVOICE CL JETEX N° SEA1201004"/>
    <n v="1251590"/>
    <m/>
    <n v="39550746"/>
  </r>
  <r>
    <x v="2"/>
    <x v="2"/>
    <x v="85"/>
    <x v="340"/>
    <s v="JVTE"/>
    <s v="53"/>
    <s v="INVOICE CL JETEX N° SEA1201005"/>
    <n v="1446882"/>
    <m/>
    <n v="40997628"/>
  </r>
  <r>
    <x v="2"/>
    <x v="2"/>
    <x v="85"/>
    <x v="341"/>
    <s v="JBS"/>
    <s v="36"/>
    <s v="ETAT DE RAPP AU 31/01/12"/>
    <m/>
    <n v="1835951"/>
    <n v="39161677"/>
  </r>
  <r>
    <x v="2"/>
    <x v="2"/>
    <x v="85"/>
    <x v="341"/>
    <s v="JVTE"/>
    <s v="50"/>
    <s v="INVOICE CL JETEX N° 1201008"/>
    <n v="2001723"/>
    <m/>
    <n v="41163400"/>
  </r>
  <r>
    <x v="2"/>
    <x v="2"/>
    <x v="86"/>
    <x v="0"/>
    <s v="JAN"/>
    <s v="1"/>
    <s v="AN AU 01.01.11"/>
    <m/>
    <n v="251251"/>
    <n v="-251251"/>
  </r>
  <r>
    <x v="2"/>
    <x v="2"/>
    <x v="87"/>
    <x v="0"/>
    <s v="JAN"/>
    <s v="1"/>
    <s v="AN AU 01.01.11"/>
    <n v="11690403"/>
    <m/>
    <n v="11690403"/>
  </r>
  <r>
    <x v="2"/>
    <x v="2"/>
    <x v="87"/>
    <x v="0"/>
    <s v="JAN"/>
    <s v="23"/>
    <s v="REMISE CHQ KQ N°470684"/>
    <m/>
    <n v="6895358"/>
    <n v="4795045"/>
  </r>
  <r>
    <x v="2"/>
    <x v="2"/>
    <x v="87"/>
    <x v="0"/>
    <s v="JAN"/>
    <s v="27"/>
    <s v="FACT CL KQ N° 1101015"/>
    <n v="1269277"/>
    <m/>
    <n v="6064322"/>
  </r>
  <r>
    <x v="2"/>
    <x v="2"/>
    <x v="87"/>
    <x v="0"/>
    <s v="JAN"/>
    <s v="28"/>
    <s v="FACT CL KQ N°1101016"/>
    <n v="7063538"/>
    <m/>
    <n v="13127860"/>
  </r>
  <r>
    <x v="2"/>
    <x v="2"/>
    <x v="87"/>
    <x v="0"/>
    <s v="JAN"/>
    <s v="31"/>
    <s v="CREDIT NOTE AVKQ022011"/>
    <n v="-2538558"/>
    <m/>
    <n v="10589302"/>
  </r>
  <r>
    <x v="2"/>
    <x v="2"/>
    <x v="87"/>
    <x v="0"/>
    <s v="JAN"/>
    <s v="49"/>
    <s v="INVOICE KQ N° 1102034"/>
    <n v="1128246"/>
    <m/>
    <n v="11717548"/>
  </r>
  <r>
    <x v="2"/>
    <x v="2"/>
    <x v="87"/>
    <x v="0"/>
    <s v="JAN"/>
    <s v="50"/>
    <s v="INVOICE KQ N° 1102035"/>
    <n v="6727179"/>
    <m/>
    <n v="18444727"/>
  </r>
  <r>
    <x v="2"/>
    <x v="2"/>
    <x v="87"/>
    <x v="0"/>
    <s v="JAN"/>
    <s v="61"/>
    <s v="D'APRES ETAT RAP AU 28/02"/>
    <m/>
    <n v="1269277"/>
    <n v="17175450"/>
  </r>
  <r>
    <x v="2"/>
    <x v="2"/>
    <x v="87"/>
    <x v="0"/>
    <s v="JAN"/>
    <s v="76"/>
    <s v="INVOICE KQ N°1103051"/>
    <n v="1269277"/>
    <m/>
    <n v="18444727"/>
  </r>
  <r>
    <x v="2"/>
    <x v="2"/>
    <x v="87"/>
    <x v="0"/>
    <s v="JAN"/>
    <s v="77"/>
    <s v="INVOICE CL KQ N°1103052"/>
    <n v="7736242"/>
    <m/>
    <n v="26180969"/>
  </r>
  <r>
    <x v="2"/>
    <x v="2"/>
    <x v="87"/>
    <x v="0"/>
    <s v="JAN"/>
    <s v="82"/>
    <s v="ENCAIS CHQ N° 493395/KQ"/>
    <m/>
    <n v="13790717"/>
    <n v="12390252"/>
  </r>
  <r>
    <x v="2"/>
    <x v="2"/>
    <x v="87"/>
    <x v="0"/>
    <s v="JAN"/>
    <s v="83"/>
    <s v="CREDIT NOTE KQ AVKQ1103058"/>
    <n v="-2397523"/>
    <m/>
    <n v="9992729"/>
  </r>
  <r>
    <x v="2"/>
    <x v="2"/>
    <x v="87"/>
    <x v="0"/>
    <s v="JAN"/>
    <s v="84"/>
    <s v="ANNULAT° CREDIT NOTE KQ AVKQ022011"/>
    <n v="2538558"/>
    <m/>
    <n v="12531287"/>
  </r>
  <r>
    <x v="2"/>
    <x v="2"/>
    <x v="87"/>
    <x v="0"/>
    <s v="JAN"/>
    <s v="114"/>
    <s v="D'APRES ETAT RAP AU 31/03TRANS KQ"/>
    <m/>
    <n v="3525769"/>
    <n v="9005518"/>
  </r>
  <r>
    <x v="2"/>
    <x v="2"/>
    <x v="87"/>
    <x v="0"/>
    <s v="JAN"/>
    <s v="121"/>
    <s v="INVOICE CL KENYA AIRWAYS  N°1104077"/>
    <n v="1128246"/>
    <m/>
    <n v="10133764"/>
  </r>
  <r>
    <x v="2"/>
    <x v="2"/>
    <x v="87"/>
    <x v="0"/>
    <s v="JAN"/>
    <s v="122"/>
    <s v="INVOICE CL KENYA AIRWAYS  N°1104078"/>
    <n v="7736256"/>
    <m/>
    <n v="17870020"/>
  </r>
  <r>
    <x v="2"/>
    <x v="2"/>
    <x v="87"/>
    <x v="0"/>
    <s v="JAN"/>
    <s v="138"/>
    <s v="ENCAIS CHQ CITI N° 493477/KQ"/>
    <m/>
    <n v="7736242"/>
    <n v="10133778"/>
  </r>
  <r>
    <x v="2"/>
    <x v="2"/>
    <x v="87"/>
    <x v="0"/>
    <s v="JAN"/>
    <s v="154"/>
    <s v="INVOICE CL KQ  N° 1105094"/>
    <n v="1410308"/>
    <m/>
    <n v="11544086"/>
  </r>
  <r>
    <x v="2"/>
    <x v="2"/>
    <x v="87"/>
    <x v="0"/>
    <s v="JAN"/>
    <s v="155"/>
    <s v="INVOICE CL KQ N° 1105095"/>
    <n v="7568063"/>
    <m/>
    <n v="19112149"/>
  </r>
  <r>
    <x v="2"/>
    <x v="2"/>
    <x v="87"/>
    <x v="0"/>
    <s v="JAN"/>
    <s v="183"/>
    <s v="INVOICE CL KQ N°CD101166"/>
    <m/>
    <n v="632810"/>
    <n v="18479339"/>
  </r>
  <r>
    <x v="2"/>
    <x v="2"/>
    <x v="87"/>
    <x v="0"/>
    <s v="JAN"/>
    <s v="191"/>
    <s v="D'APRES ETAT RAP AU 31/05 RGLT KQ"/>
    <m/>
    <n v="7736256"/>
    <n v="10743083"/>
  </r>
  <r>
    <x v="2"/>
    <x v="2"/>
    <x v="87"/>
    <x v="0"/>
    <s v="JAN"/>
    <s v="191"/>
    <s v="D'APRES ETAT RAP AU 31/05 RGLT KQ"/>
    <m/>
    <n v="2397523"/>
    <n v="8345560"/>
  </r>
  <r>
    <x v="2"/>
    <x v="2"/>
    <x v="87"/>
    <x v="0"/>
    <s v="JAN"/>
    <s v="203"/>
    <s v="INVOICE CL KQ N°1106107"/>
    <n v="8072600"/>
    <m/>
    <n v="16418160"/>
  </r>
  <r>
    <x v="2"/>
    <x v="2"/>
    <x v="87"/>
    <x v="0"/>
    <s v="JAN"/>
    <s v="205"/>
    <s v="INVOICE CL KQ N° 1006091"/>
    <n v="1128246"/>
    <m/>
    <n v="17546406"/>
  </r>
  <r>
    <x v="2"/>
    <x v="2"/>
    <x v="87"/>
    <x v="0"/>
    <s v="JAN"/>
    <s v="219"/>
    <s v="INVOICE CL KQ N° 1107122"/>
    <n v="1269277"/>
    <m/>
    <n v="18815683"/>
  </r>
  <r>
    <x v="2"/>
    <x v="2"/>
    <x v="87"/>
    <x v="0"/>
    <s v="JAN"/>
    <s v="222"/>
    <s v="CHQ N° 0493602"/>
    <m/>
    <n v="6935253"/>
    <n v="11880430"/>
  </r>
  <r>
    <x v="2"/>
    <x v="2"/>
    <x v="87"/>
    <x v="0"/>
    <s v="JAN"/>
    <s v="223"/>
    <s v="D'APRES ETAT RAP AU 30/06 RGLT KQ"/>
    <m/>
    <n v="1410308"/>
    <n v="10470122"/>
  </r>
  <r>
    <x v="2"/>
    <x v="2"/>
    <x v="87"/>
    <x v="0"/>
    <s v="JAN"/>
    <s v="236"/>
    <s v="INVOICE CL KQ N° 1107123"/>
    <n v="7568063"/>
    <m/>
    <n v="18038185"/>
  </r>
  <r>
    <x v="2"/>
    <x v="2"/>
    <x v="87"/>
    <x v="0"/>
    <s v="JAN"/>
    <s v="250"/>
    <s v="INVOICE CL KQ N°1108143"/>
    <n v="1128246"/>
    <m/>
    <n v="19166431"/>
  </r>
  <r>
    <x v="2"/>
    <x v="2"/>
    <x v="87"/>
    <x v="0"/>
    <s v="JAN"/>
    <s v="251"/>
    <s v="INVOICE CL KQ N°1108144"/>
    <n v="8240780"/>
    <m/>
    <n v="27407211"/>
  </r>
  <r>
    <x v="2"/>
    <x v="2"/>
    <x v="87"/>
    <x v="0"/>
    <s v="JAN"/>
    <s v="259"/>
    <s v="D'APRES ETAT RAP AU 31/07 RGLT KQ"/>
    <m/>
    <n v="8072600"/>
    <n v="19334611"/>
  </r>
  <r>
    <x v="2"/>
    <x v="2"/>
    <x v="87"/>
    <x v="0"/>
    <s v="JAN"/>
    <s v="279"/>
    <s v="INVOICE CL KQ N° 1109163"/>
    <n v="7231705"/>
    <m/>
    <n v="26566316"/>
  </r>
  <r>
    <x v="2"/>
    <x v="2"/>
    <x v="87"/>
    <x v="0"/>
    <s v="JAN"/>
    <s v="302"/>
    <s v="CREDIT NOTE CL KQ N° 1110168"/>
    <m/>
    <n v="839530"/>
    <n v="25726786"/>
  </r>
  <r>
    <x v="2"/>
    <x v="2"/>
    <x v="87"/>
    <x v="0"/>
    <s v="JAN"/>
    <s v="315"/>
    <s v="INVOICE CL KQ N°1110179"/>
    <n v="6895346"/>
    <m/>
    <n v="32622132"/>
  </r>
  <r>
    <x v="2"/>
    <x v="2"/>
    <x v="87"/>
    <x v="0"/>
    <s v="JAN"/>
    <s v="326"/>
    <s v="D'APRES ETAT DE RAP AU 30/09 RGLTKQ"/>
    <m/>
    <n v="7568063"/>
    <n v="25054069"/>
  </r>
  <r>
    <x v="2"/>
    <x v="2"/>
    <x v="87"/>
    <x v="0"/>
    <s v="JAN"/>
    <s v="326"/>
    <s v="D'APRES ETAT DE RAP AU 30/09 RGLTKQ"/>
    <m/>
    <n v="2397523"/>
    <n v="22656546"/>
  </r>
  <r>
    <x v="2"/>
    <x v="2"/>
    <x v="87"/>
    <x v="0"/>
    <s v="JAN"/>
    <s v="355"/>
    <s v="D'APRES ETAT RAP AU 31/10 RGLT KQ"/>
    <m/>
    <n v="6392175"/>
    <n v="16264371"/>
  </r>
  <r>
    <x v="2"/>
    <x v="2"/>
    <x v="87"/>
    <x v="0"/>
    <s v="JAN"/>
    <s v="355"/>
    <s v="D'APRES ETAT RAP AU 31/10 RGLT KQ"/>
    <m/>
    <n v="8240780"/>
    <n v="8023591"/>
  </r>
  <r>
    <x v="2"/>
    <x v="2"/>
    <x v="87"/>
    <x v="0"/>
    <s v="JAN"/>
    <s v="355"/>
    <s v="INVOICE KQ N° 1111205"/>
    <n v="7904421"/>
    <m/>
    <n v="15928012"/>
  </r>
  <r>
    <x v="2"/>
    <x v="2"/>
    <x v="87"/>
    <x v="0"/>
    <s v="JAN"/>
    <s v="383"/>
    <s v="INVOICE CL KQ N°1112222"/>
    <n v="7904421"/>
    <m/>
    <n v="23832433"/>
  </r>
  <r>
    <x v="2"/>
    <x v="2"/>
    <x v="87"/>
    <x v="0"/>
    <s v="JAN"/>
    <s v="389"/>
    <s v="CREDIT NOTE CL KQ N°1112228"/>
    <m/>
    <n v="811700"/>
    <n v="23020733"/>
  </r>
  <r>
    <x v="2"/>
    <x v="2"/>
    <x v="87"/>
    <x v="0"/>
    <s v="JAN"/>
    <s v="394"/>
    <s v="D'APRES ETAT RAP AU 30/11 RGLT KQ."/>
    <m/>
    <n v="6895346"/>
    <n v="16125387"/>
  </r>
  <r>
    <x v="2"/>
    <x v="2"/>
    <x v="87"/>
    <x v="338"/>
    <s v="JVTE"/>
    <s v="16"/>
    <s v="INVOICE CL KQ N° 1201016"/>
    <n v="8072600"/>
    <m/>
    <n v="24197987"/>
  </r>
  <r>
    <x v="2"/>
    <x v="2"/>
    <x v="87"/>
    <x v="341"/>
    <s v="JBS"/>
    <s v="36"/>
    <s v="ETAT DE RAPP AU 31/01/12"/>
    <m/>
    <n v="7092721"/>
    <n v="17105266"/>
  </r>
  <r>
    <x v="2"/>
    <x v="2"/>
    <x v="88"/>
    <x v="0"/>
    <s v="JAN"/>
    <s v="1"/>
    <s v="AN AU 01.01.11"/>
    <n v="7254883"/>
    <m/>
    <n v="7254883"/>
  </r>
  <r>
    <x v="2"/>
    <x v="2"/>
    <x v="88"/>
    <x v="0"/>
    <s v="JAN"/>
    <s v="23"/>
    <s v="FACT CL LH N° 1101011"/>
    <n v="6736678"/>
    <m/>
    <n v="13991561"/>
  </r>
  <r>
    <x v="2"/>
    <x v="2"/>
    <x v="88"/>
    <x v="0"/>
    <s v="JAN"/>
    <s v="45"/>
    <s v="INVOICE LH N° 1102030"/>
    <n v="7202408"/>
    <m/>
    <n v="21193969"/>
  </r>
  <r>
    <x v="2"/>
    <x v="2"/>
    <x v="88"/>
    <x v="0"/>
    <s v="JAN"/>
    <s v="72"/>
    <s v="INVOICE LH N°1103047"/>
    <n v="8566798"/>
    <m/>
    <n v="29760767"/>
  </r>
  <r>
    <x v="2"/>
    <x v="2"/>
    <x v="88"/>
    <x v="0"/>
    <s v="JAN"/>
    <s v="82"/>
    <s v="CREDIT NOTE LH N° 1103057"/>
    <n v="-983936"/>
    <m/>
    <n v="28776831"/>
  </r>
  <r>
    <x v="2"/>
    <x v="2"/>
    <x v="88"/>
    <x v="0"/>
    <s v="JAN"/>
    <s v="117"/>
    <s v="INVOICE CL LUFTHANSA N°1104073"/>
    <n v="8186343"/>
    <m/>
    <n v="36963174"/>
  </r>
  <r>
    <x v="2"/>
    <x v="2"/>
    <x v="88"/>
    <x v="0"/>
    <s v="JAN"/>
    <s v="150"/>
    <s v="INVOICE CL LH N° 1105090"/>
    <n v="8868539"/>
    <m/>
    <n v="45831713"/>
  </r>
  <r>
    <x v="2"/>
    <x v="2"/>
    <x v="88"/>
    <x v="0"/>
    <s v="JAN"/>
    <s v="169"/>
    <s v="INVOICE CL LH N° 1105098"/>
    <n v="929487"/>
    <m/>
    <n v="46761200"/>
  </r>
  <r>
    <x v="2"/>
    <x v="2"/>
    <x v="88"/>
    <x v="0"/>
    <s v="JAN"/>
    <s v="191"/>
    <s v="INVOICE CLLH N°1106084"/>
    <n v="8868539"/>
    <m/>
    <n v="55629739"/>
  </r>
  <r>
    <x v="2"/>
    <x v="2"/>
    <x v="88"/>
    <x v="0"/>
    <s v="JAN"/>
    <s v="202"/>
    <s v="INVOICE CL LH N°1106106"/>
    <n v="1683181"/>
    <m/>
    <n v="57312920"/>
  </r>
  <r>
    <x v="2"/>
    <x v="2"/>
    <x v="88"/>
    <x v="0"/>
    <s v="JAN"/>
    <s v="215"/>
    <s v="INVOICE CL LH N° 1107118"/>
    <n v="9798030"/>
    <m/>
    <n v="67110950"/>
  </r>
  <r>
    <x v="2"/>
    <x v="2"/>
    <x v="88"/>
    <x v="0"/>
    <s v="JAN"/>
    <s v="246"/>
    <s v="INVOICE CL LH N°1108139"/>
    <n v="9798030"/>
    <m/>
    <n v="76908980"/>
  </r>
  <r>
    <x v="2"/>
    <x v="2"/>
    <x v="88"/>
    <x v="0"/>
    <s v="JAN"/>
    <s v="275"/>
    <s v="INVOICE CL LH N° 1108158"/>
    <n v="9798030"/>
    <m/>
    <n v="86707010"/>
  </r>
  <r>
    <x v="2"/>
    <x v="2"/>
    <x v="88"/>
    <x v="0"/>
    <s v="JAN"/>
    <s v="311"/>
    <s v="INVOICE CL LH N° 1110176"/>
    <n v="9798030"/>
    <m/>
    <n v="96505040"/>
  </r>
  <r>
    <x v="2"/>
    <x v="2"/>
    <x v="88"/>
    <x v="0"/>
    <s v="JAN"/>
    <s v="351"/>
    <s v="INVOICE CL LH N°1111200"/>
    <n v="9044335"/>
    <m/>
    <n v="105549375"/>
  </r>
  <r>
    <x v="2"/>
    <x v="2"/>
    <x v="88"/>
    <x v="0"/>
    <s v="JAN"/>
    <s v="379"/>
    <s v="INVOICE CL LH N°1112217"/>
    <n v="9798030"/>
    <m/>
    <n v="115347405"/>
  </r>
  <r>
    <x v="2"/>
    <x v="2"/>
    <x v="88"/>
    <x v="337"/>
    <s v="JCAA"/>
    <s v="74"/>
    <s v="RGLT FACT DEC"/>
    <m/>
    <n v="9798030"/>
    <n v="105549375"/>
  </r>
  <r>
    <x v="2"/>
    <x v="2"/>
    <x v="88"/>
    <x v="338"/>
    <s v="JVTE"/>
    <s v="11"/>
    <s v="INVOICE LHN°1201011"/>
    <n v="9044335"/>
    <m/>
    <n v="114593710"/>
  </r>
  <r>
    <x v="2"/>
    <x v="2"/>
    <x v="89"/>
    <x v="0"/>
    <s v="JAN"/>
    <s v="1"/>
    <s v="AN AU 01.01.11"/>
    <n v="28520351"/>
    <m/>
    <n v="28520351"/>
  </r>
  <r>
    <x v="2"/>
    <x v="2"/>
    <x v="90"/>
    <x v="0"/>
    <s v="JAN"/>
    <s v="1"/>
    <s v="AN AU 01.01.11"/>
    <n v="52111952"/>
    <m/>
    <n v="52111952"/>
  </r>
  <r>
    <x v="2"/>
    <x v="2"/>
    <x v="90"/>
    <x v="0"/>
    <s v="JAN"/>
    <s v="6"/>
    <s v="VIRT LX FACT 1011170/152/155/156"/>
    <m/>
    <n v="16478861"/>
    <n v="35633091"/>
  </r>
  <r>
    <x v="2"/>
    <x v="2"/>
    <x v="90"/>
    <x v="0"/>
    <s v="JAN"/>
    <s v="9"/>
    <s v="FRAIS TRAIT VOL LX INVOICE 1101001"/>
    <n v="100000"/>
    <m/>
    <n v="35733091"/>
  </r>
  <r>
    <x v="2"/>
    <x v="2"/>
    <x v="90"/>
    <x v="0"/>
    <s v="JAN"/>
    <s v="10"/>
    <s v="NOTE DE FRAIS INVOICE N°1101002"/>
    <n v="354217"/>
    <m/>
    <n v="36087308"/>
  </r>
  <r>
    <x v="2"/>
    <x v="2"/>
    <x v="90"/>
    <x v="0"/>
    <s v="JAN"/>
    <s v="17"/>
    <s v="FACT CL LX N° 1101005"/>
    <n v="2313326"/>
    <m/>
    <n v="38400634"/>
  </r>
  <r>
    <x v="2"/>
    <x v="2"/>
    <x v="90"/>
    <x v="0"/>
    <s v="JAN"/>
    <s v="18"/>
    <s v="FACT CL LX N° 1101006"/>
    <n v="16589961"/>
    <m/>
    <n v="54990595"/>
  </r>
  <r>
    <x v="2"/>
    <x v="2"/>
    <x v="90"/>
    <x v="0"/>
    <s v="JAN"/>
    <s v="19"/>
    <s v="VRT LX INV 1012171/1012173"/>
    <m/>
    <n v="12193268"/>
    <n v="42797327"/>
  </r>
  <r>
    <x v="2"/>
    <x v="2"/>
    <x v="90"/>
    <x v="0"/>
    <s v="JAN"/>
    <s v="30"/>
    <s v="NOTE DE FRAIS LX N° 1101019"/>
    <n v="390300"/>
    <m/>
    <n v="43187627"/>
  </r>
  <r>
    <x v="2"/>
    <x v="2"/>
    <x v="90"/>
    <x v="0"/>
    <s v="JAN"/>
    <s v="38"/>
    <s v="INVOICE LX N° 1102023"/>
    <n v="11955266"/>
    <m/>
    <n v="55142893"/>
  </r>
  <r>
    <x v="2"/>
    <x v="2"/>
    <x v="90"/>
    <x v="0"/>
    <s v="JAN"/>
    <s v="39"/>
    <s v="INVOICE LX N° 1102024"/>
    <n v="2179188"/>
    <m/>
    <n v="57322081"/>
  </r>
  <r>
    <x v="2"/>
    <x v="2"/>
    <x v="90"/>
    <x v="0"/>
    <s v="JAN"/>
    <s v="42"/>
    <s v="RGLT LX"/>
    <m/>
    <n v="10258267"/>
    <n v="47063814"/>
  </r>
  <r>
    <x v="2"/>
    <x v="2"/>
    <x v="90"/>
    <x v="0"/>
    <s v="JAN"/>
    <s v="61"/>
    <s v="D'APRES ETAT RAP AU 28/02"/>
    <m/>
    <n v="38879042"/>
    <n v="8184772"/>
  </r>
  <r>
    <x v="2"/>
    <x v="2"/>
    <x v="90"/>
    <x v="0"/>
    <s v="JAN"/>
    <s v="65"/>
    <s v="INVOICE LX N°1103040"/>
    <n v="13458214"/>
    <m/>
    <n v="21642986"/>
  </r>
  <r>
    <x v="2"/>
    <x v="2"/>
    <x v="90"/>
    <x v="0"/>
    <s v="JAN"/>
    <s v="66"/>
    <s v="INVOICE LX N°1103041"/>
    <n v="2453143"/>
    <m/>
    <n v="24096129"/>
  </r>
  <r>
    <x v="2"/>
    <x v="2"/>
    <x v="90"/>
    <x v="0"/>
    <s v="JAN"/>
    <s v="68"/>
    <s v="REGLT FACT 1102023,2024,2026,101219"/>
    <m/>
    <n v="15342547"/>
    <n v="8753582"/>
  </r>
  <r>
    <x v="2"/>
    <x v="2"/>
    <x v="90"/>
    <x v="0"/>
    <s v="JAN"/>
    <s v="80"/>
    <s v="NOTE DE FRAIS LX  N° 1103055"/>
    <n v="161000"/>
    <m/>
    <n v="8914582"/>
  </r>
  <r>
    <x v="2"/>
    <x v="2"/>
    <x v="90"/>
    <x v="0"/>
    <s v="JAN"/>
    <s v="105"/>
    <s v="NOTE DE FRAIS LX INVOICE N°1104061"/>
    <n v="260000"/>
    <m/>
    <n v="9174582"/>
  </r>
  <r>
    <x v="2"/>
    <x v="2"/>
    <x v="90"/>
    <x v="0"/>
    <s v="JAN"/>
    <s v="106"/>
    <s v="NOTE DE FRAIS LX INVOICE N°1104062"/>
    <n v="262800"/>
    <m/>
    <n v="9437382"/>
  </r>
  <r>
    <x v="2"/>
    <x v="2"/>
    <x v="90"/>
    <x v="0"/>
    <s v="JAN"/>
    <s v="107"/>
    <s v="NOTE DE FRAIS LX INVOICE N°1104063"/>
    <n v="764000"/>
    <m/>
    <n v="10201382"/>
  </r>
  <r>
    <x v="2"/>
    <x v="2"/>
    <x v="90"/>
    <x v="0"/>
    <s v="JAN"/>
    <s v="110"/>
    <s v="INVOICE CL LX N°1104066"/>
    <n v="16822758"/>
    <m/>
    <n v="27024140"/>
  </r>
  <r>
    <x v="2"/>
    <x v="2"/>
    <x v="90"/>
    <x v="0"/>
    <s v="JAN"/>
    <s v="111"/>
    <s v="INVOICE CL LX N°1104067"/>
    <n v="3154024"/>
    <m/>
    <n v="30178164"/>
  </r>
  <r>
    <x v="2"/>
    <x v="2"/>
    <x v="90"/>
    <x v="0"/>
    <s v="JAN"/>
    <s v="112"/>
    <s v="INVOICE CL LX N°1104068"/>
    <n v="16336033"/>
    <m/>
    <n v="46514197"/>
  </r>
  <r>
    <x v="2"/>
    <x v="2"/>
    <x v="90"/>
    <x v="0"/>
    <s v="JAN"/>
    <s v="145"/>
    <s v="INVOICE CL LX N° 1105085"/>
    <n v="16336033"/>
    <m/>
    <n v="62850230"/>
  </r>
  <r>
    <x v="2"/>
    <x v="2"/>
    <x v="90"/>
    <x v="0"/>
    <s v="JAN"/>
    <s v="179"/>
    <s v="VRT LX"/>
    <m/>
    <n v="41738690"/>
    <n v="21111540"/>
  </r>
  <r>
    <x v="2"/>
    <x v="2"/>
    <x v="90"/>
    <x v="0"/>
    <s v="JAN"/>
    <s v="191"/>
    <s v="D'APRES ETAT RAP AU 31/05 RGLT LX"/>
    <m/>
    <n v="38196065"/>
    <n v="-17084525"/>
  </r>
  <r>
    <x v="2"/>
    <x v="2"/>
    <x v="90"/>
    <x v="0"/>
    <s v="JAN"/>
    <s v="206"/>
    <s v="NOTE DE FRAIS LX N° 1107109"/>
    <n v="240000"/>
    <m/>
    <n v="-16844525"/>
  </r>
  <r>
    <x v="2"/>
    <x v="2"/>
    <x v="90"/>
    <x v="0"/>
    <s v="JAN"/>
    <s v="207"/>
    <s v="INVOICE CL LX N° 1107110"/>
    <n v="4471875"/>
    <m/>
    <n v="-12372650"/>
  </r>
  <r>
    <x v="2"/>
    <x v="2"/>
    <x v="90"/>
    <x v="0"/>
    <s v="JAN"/>
    <s v="211"/>
    <s v="INVOICE CL LX N° 1107114"/>
    <n v="954000"/>
    <m/>
    <n v="-11418650"/>
  </r>
  <r>
    <x v="2"/>
    <x v="2"/>
    <x v="90"/>
    <x v="0"/>
    <s v="JAN"/>
    <s v="224"/>
    <s v="NOTE DE FRAIS LX INVOICE N° 1107127"/>
    <n v="396000"/>
    <m/>
    <n v="-11022650"/>
  </r>
  <r>
    <x v="2"/>
    <x v="2"/>
    <x v="90"/>
    <x v="0"/>
    <s v="JAN"/>
    <s v="238"/>
    <s v="INVOICE CL LX N°1108130"/>
    <n v="4471875"/>
    <m/>
    <n v="-6550775"/>
  </r>
  <r>
    <x v="2"/>
    <x v="2"/>
    <x v="90"/>
    <x v="0"/>
    <s v="JAN"/>
    <s v="242"/>
    <s v="INVOICE CL LX N°1108134"/>
    <n v="954000"/>
    <m/>
    <n v="-5596775"/>
  </r>
  <r>
    <x v="2"/>
    <x v="2"/>
    <x v="90"/>
    <x v="0"/>
    <s v="JAN"/>
    <s v="266"/>
    <s v="NOTE DE FRAIS CL LX N°1108149"/>
    <n v="140000"/>
    <m/>
    <n v="-5456775"/>
  </r>
  <r>
    <x v="2"/>
    <x v="2"/>
    <x v="90"/>
    <x v="0"/>
    <s v="JAN"/>
    <s v="267"/>
    <s v="INVOICE CL LX N° 1108150"/>
    <n v="4471875"/>
    <m/>
    <n v="-984900"/>
  </r>
  <r>
    <x v="2"/>
    <x v="2"/>
    <x v="90"/>
    <x v="0"/>
    <s v="JAN"/>
    <s v="271"/>
    <s v="INVOICE CL LX N° 1108154"/>
    <n v="954000"/>
    <m/>
    <n v="-30900"/>
  </r>
  <r>
    <x v="2"/>
    <x v="2"/>
    <x v="90"/>
    <x v="0"/>
    <s v="JAN"/>
    <s v="300"/>
    <s v="NOTE DE FRAIS CL LX N°1108148"/>
    <n v="250000"/>
    <m/>
    <n v="219100"/>
  </r>
  <r>
    <x v="2"/>
    <x v="2"/>
    <x v="90"/>
    <x v="0"/>
    <s v="JAN"/>
    <s v="301"/>
    <s v="NOTE DE FRAIS LX "/>
    <n v="786000"/>
    <m/>
    <n v="1005100"/>
  </r>
  <r>
    <x v="2"/>
    <x v="2"/>
    <x v="90"/>
    <x v="0"/>
    <s v="JAN"/>
    <s v="303"/>
    <s v="INVOICE CL LX N° 1110168"/>
    <n v="4471875"/>
    <m/>
    <n v="5476975"/>
  </r>
  <r>
    <x v="2"/>
    <x v="2"/>
    <x v="90"/>
    <x v="0"/>
    <s v="JAN"/>
    <s v="304"/>
    <s v="INVOICE CL LX N° 1110169"/>
    <n v="19415114"/>
    <m/>
    <n v="24892089"/>
  </r>
  <r>
    <x v="2"/>
    <x v="2"/>
    <x v="90"/>
    <x v="0"/>
    <s v="JAN"/>
    <s v="305"/>
    <s v="INVOICE CL LX N° 1110170"/>
    <n v="3538966"/>
    <m/>
    <n v="28431055"/>
  </r>
  <r>
    <x v="2"/>
    <x v="2"/>
    <x v="90"/>
    <x v="0"/>
    <s v="JAN"/>
    <s v="306"/>
    <s v="INVOICE CL LX N° 1110171"/>
    <n v="17307365"/>
    <m/>
    <n v="45738420"/>
  </r>
  <r>
    <x v="2"/>
    <x v="2"/>
    <x v="90"/>
    <x v="0"/>
    <s v="JAN"/>
    <s v="307"/>
    <s v="INVOICE CL LX N° 1110172"/>
    <n v="954000"/>
    <m/>
    <n v="46692420"/>
  </r>
  <r>
    <x v="2"/>
    <x v="2"/>
    <x v="90"/>
    <x v="0"/>
    <s v="JAN"/>
    <s v="319"/>
    <s v="NOTE DE FRAIS CL LX N° 1110185"/>
    <n v="20000"/>
    <m/>
    <n v="46712420"/>
  </r>
  <r>
    <x v="2"/>
    <x v="2"/>
    <x v="90"/>
    <x v="0"/>
    <s v="JAN"/>
    <s v="320"/>
    <s v="NOTE DE FRAIS CL LX N° 1110186"/>
    <n v="90000"/>
    <m/>
    <n v="46802420"/>
  </r>
  <r>
    <x v="2"/>
    <x v="2"/>
    <x v="90"/>
    <x v="0"/>
    <s v="JAN"/>
    <s v="322"/>
    <s v="NOTE DE FRAIS CL LX N° 1110188"/>
    <n v="100000"/>
    <m/>
    <n v="46902420"/>
  </r>
  <r>
    <x v="2"/>
    <x v="2"/>
    <x v="90"/>
    <x v="0"/>
    <s v="JAN"/>
    <s v="325"/>
    <s v="NOTE E FRAIS CL LX N° 1110190"/>
    <n v="20000"/>
    <m/>
    <n v="46922420"/>
  </r>
  <r>
    <x v="2"/>
    <x v="2"/>
    <x v="90"/>
    <x v="0"/>
    <s v="JAN"/>
    <s v="326"/>
    <s v="NOTE E FRAIS CL LX N° 1110191"/>
    <n v="114400"/>
    <m/>
    <n v="47036820"/>
  </r>
  <r>
    <x v="2"/>
    <x v="2"/>
    <x v="90"/>
    <x v="0"/>
    <s v="JAN"/>
    <s v="343"/>
    <s v="INVOICE CL LX N°1111192"/>
    <n v="4471875"/>
    <m/>
    <n v="51508695"/>
  </r>
  <r>
    <x v="2"/>
    <x v="2"/>
    <x v="90"/>
    <x v="0"/>
    <s v="JAN"/>
    <s v="344"/>
    <s v="INVOICE CL LX N°1111193"/>
    <n v="13028697"/>
    <m/>
    <n v="64537392"/>
  </r>
  <r>
    <x v="2"/>
    <x v="2"/>
    <x v="90"/>
    <x v="0"/>
    <s v="JAN"/>
    <s v="345"/>
    <s v="INVOICE CL LX N°1111194"/>
    <n v="2374851"/>
    <m/>
    <n v="66912243"/>
  </r>
  <r>
    <x v="2"/>
    <x v="2"/>
    <x v="90"/>
    <x v="0"/>
    <s v="JAN"/>
    <s v="346"/>
    <s v="INVOICE CL LX N°1111195"/>
    <n v="17031183"/>
    <m/>
    <n v="83943426"/>
  </r>
  <r>
    <x v="2"/>
    <x v="2"/>
    <x v="90"/>
    <x v="0"/>
    <s v="JAN"/>
    <s v="347"/>
    <s v="INVOICE CL LX N°1111196"/>
    <n v="954000"/>
    <m/>
    <n v="84897426"/>
  </r>
  <r>
    <x v="2"/>
    <x v="2"/>
    <x v="90"/>
    <x v="0"/>
    <s v="JAN"/>
    <s v="371"/>
    <s v="INVOICE CL LX N°1112209"/>
    <n v="4471875"/>
    <m/>
    <n v="89369301"/>
  </r>
  <r>
    <x v="2"/>
    <x v="2"/>
    <x v="90"/>
    <x v="0"/>
    <s v="JAN"/>
    <s v="372"/>
    <s v="INVOICE CL LX N°1112210"/>
    <n v="16121070"/>
    <m/>
    <n v="105490371"/>
  </r>
  <r>
    <x v="2"/>
    <x v="2"/>
    <x v="90"/>
    <x v="0"/>
    <s v="JAN"/>
    <s v="373"/>
    <s v="INVOICE CL LX N°1112211"/>
    <n v="2938524"/>
    <m/>
    <n v="108428895"/>
  </r>
  <r>
    <x v="2"/>
    <x v="2"/>
    <x v="90"/>
    <x v="0"/>
    <s v="JAN"/>
    <s v="374"/>
    <s v="INVOICE CL LX N°1112212"/>
    <n v="17122259"/>
    <m/>
    <n v="125551154"/>
  </r>
  <r>
    <x v="2"/>
    <x v="2"/>
    <x v="90"/>
    <x v="0"/>
    <s v="JAN"/>
    <s v="375"/>
    <s v="INVOICE CL LX N°1112213"/>
    <n v="954000"/>
    <m/>
    <n v="126505154"/>
  </r>
  <r>
    <x v="2"/>
    <x v="2"/>
    <x v="90"/>
    <x v="0"/>
    <s v="JAN"/>
    <s v="387"/>
    <s v="NOTE DE FRAIS  CL LX N°1112226"/>
    <n v="80000"/>
    <m/>
    <n v="126585154"/>
  </r>
  <r>
    <x v="2"/>
    <x v="2"/>
    <x v="90"/>
    <x v="0"/>
    <s v="JAN"/>
    <s v="388"/>
    <s v="NOTE DE FRAIS  CL LX N°1112227"/>
    <n v="150000"/>
    <m/>
    <n v="126735154"/>
  </r>
  <r>
    <x v="2"/>
    <x v="2"/>
    <x v="90"/>
    <x v="0"/>
    <s v="JAN"/>
    <s v="390"/>
    <s v="NOTE DE FRAIS CL LX N°1112228"/>
    <n v="300000"/>
    <m/>
    <n v="127035154"/>
  </r>
  <r>
    <x v="2"/>
    <x v="2"/>
    <x v="90"/>
    <x v="0"/>
    <s v="JAN"/>
    <s v="391"/>
    <s v="NOTE DE FRAIS CL LX N°1112229"/>
    <n v="199550"/>
    <m/>
    <n v="127234704"/>
  </r>
  <r>
    <x v="2"/>
    <x v="2"/>
    <x v="90"/>
    <x v="0"/>
    <s v="JAN"/>
    <s v="392"/>
    <s v="NOTE DE FRAIS CL LX N°1112230"/>
    <n v="180000"/>
    <m/>
    <n v="127414704"/>
  </r>
  <r>
    <x v="2"/>
    <x v="2"/>
    <x v="90"/>
    <x v="0"/>
    <s v="JAN"/>
    <s v="393"/>
    <s v=" NOTE DE FRAIS CL LX N°1112231"/>
    <n v="640000"/>
    <m/>
    <n v="128054704"/>
  </r>
  <r>
    <x v="2"/>
    <x v="2"/>
    <x v="90"/>
    <x v="0"/>
    <s v="JAN"/>
    <s v="394"/>
    <s v="D'APRES ETAT RAP AU 30/11 RGLT LX."/>
    <m/>
    <n v="45707320"/>
    <n v="82347384"/>
  </r>
  <r>
    <x v="2"/>
    <x v="2"/>
    <x v="90"/>
    <x v="0"/>
    <s v="JAN"/>
    <s v="394"/>
    <s v="D'APRES ETAT RAP AU 30/11 RGLT LX."/>
    <m/>
    <n v="1210000"/>
    <n v="81137384"/>
  </r>
  <r>
    <x v="2"/>
    <x v="2"/>
    <x v="90"/>
    <x v="0"/>
    <s v="JAN"/>
    <s v="394"/>
    <s v=" NOTE DE FRAIS CL LX N°1112232"/>
    <n v="20000"/>
    <m/>
    <n v="81157384"/>
  </r>
  <r>
    <x v="2"/>
    <x v="2"/>
    <x v="90"/>
    <x v="0"/>
    <s v="JAN"/>
    <s v="414"/>
    <s v="NOTE DE FRAIS CL LX N°1112233"/>
    <n v="145300"/>
    <m/>
    <n v="81302684"/>
  </r>
  <r>
    <x v="2"/>
    <x v="2"/>
    <x v="90"/>
    <x v="0"/>
    <s v="JAN"/>
    <s v="415"/>
    <s v="NOTE DE FRAIS CL LX N°1112234"/>
    <n v="200000"/>
    <m/>
    <n v="81502684"/>
  </r>
  <r>
    <x v="2"/>
    <x v="2"/>
    <x v="90"/>
    <x v="0"/>
    <s v="JAN"/>
    <s v="416"/>
    <s v="NOTE DE FRAIS CL LX N°1112235"/>
    <n v="20000"/>
    <m/>
    <n v="81522684"/>
  </r>
  <r>
    <x v="2"/>
    <x v="2"/>
    <x v="90"/>
    <x v="0"/>
    <s v="JAN"/>
    <s v="417"/>
    <s v="NOTE DE FRAIS CL LX N°1112236"/>
    <n v="20000"/>
    <m/>
    <n v="81542684"/>
  </r>
  <r>
    <x v="2"/>
    <x v="2"/>
    <x v="90"/>
    <x v="0"/>
    <s v="JAN"/>
    <s v="423"/>
    <s v="D'APRES ETAT RAP AU 31/12 RGLT LX"/>
    <m/>
    <n v="24831909"/>
    <n v="56710775"/>
  </r>
  <r>
    <x v="2"/>
    <x v="2"/>
    <x v="90"/>
    <x v="0"/>
    <s v="JAN"/>
    <s v="423"/>
    <s v="D'APRES ETAT RAP AU 31/12 RGLT LX"/>
    <m/>
    <n v="13028697"/>
    <n v="43682078"/>
  </r>
  <r>
    <x v="2"/>
    <x v="2"/>
    <x v="90"/>
    <x v="0"/>
    <s v="JAN"/>
    <s v="423"/>
    <s v="D'APRES ETAT RAP AU 31/12 RGLT LX"/>
    <m/>
    <n v="24565469"/>
    <n v="19116609"/>
  </r>
  <r>
    <x v="2"/>
    <x v="2"/>
    <x v="90"/>
    <x v="330"/>
    <s v="JVTE"/>
    <s v="1"/>
    <s v="NOTE DE FRAIS LX N°1201001"/>
    <n v="40000"/>
    <m/>
    <n v="19156609"/>
  </r>
  <r>
    <x v="2"/>
    <x v="2"/>
    <x v="90"/>
    <x v="332"/>
    <s v="JVTE"/>
    <s v="2"/>
    <s v="NOTE DE FRAIS LX N°1201001"/>
    <n v="220000"/>
    <m/>
    <n v="19376609"/>
  </r>
  <r>
    <x v="2"/>
    <x v="2"/>
    <x v="90"/>
    <x v="338"/>
    <s v="JVTE"/>
    <s v="3"/>
    <s v="INVOICE LX N°1201003"/>
    <n v="4471875"/>
    <m/>
    <n v="23848484"/>
  </r>
  <r>
    <x v="2"/>
    <x v="2"/>
    <x v="90"/>
    <x v="338"/>
    <s v="JVTE"/>
    <s v="4"/>
    <s v="INVOICE LX N°1201004"/>
    <n v="15194758"/>
    <m/>
    <n v="39043242"/>
  </r>
  <r>
    <x v="2"/>
    <x v="2"/>
    <x v="90"/>
    <x v="338"/>
    <s v="JVTE"/>
    <s v="5"/>
    <s v="INVOICE LX N°1201005"/>
    <n v="2769677"/>
    <m/>
    <n v="41812919"/>
  </r>
  <r>
    <x v="2"/>
    <x v="2"/>
    <x v="90"/>
    <x v="338"/>
    <s v="JVTE"/>
    <s v="6"/>
    <s v="INVOICE LX N°1201006"/>
    <n v="17214315"/>
    <m/>
    <n v="59027234"/>
  </r>
  <r>
    <x v="2"/>
    <x v="2"/>
    <x v="90"/>
    <x v="338"/>
    <s v="JVTE"/>
    <s v="7"/>
    <s v="INVOICE LX N°1201007"/>
    <n v="954000"/>
    <m/>
    <n v="59981234"/>
  </r>
  <r>
    <x v="2"/>
    <x v="2"/>
    <x v="90"/>
    <x v="338"/>
    <s v="JVTE"/>
    <s v="20"/>
    <s v="NOTE DE FRAIS LX  N°1201019"/>
    <n v="60000"/>
    <m/>
    <n v="60041234"/>
  </r>
  <r>
    <x v="2"/>
    <x v="2"/>
    <x v="90"/>
    <x v="339"/>
    <s v="JVTE"/>
    <s v="21"/>
    <s v="NOTE DE FRAIS LX  N°1201020"/>
    <n v="50000"/>
    <m/>
    <n v="60091234"/>
  </r>
  <r>
    <x v="2"/>
    <x v="2"/>
    <x v="90"/>
    <x v="341"/>
    <s v="JVTE"/>
    <s v="22"/>
    <s v="NOTE DE FRAIS LX N° 1201021"/>
    <n v="50000"/>
    <m/>
    <n v="60141234"/>
  </r>
  <r>
    <x v="2"/>
    <x v="2"/>
    <x v="90"/>
    <x v="341"/>
    <s v="JVTE"/>
    <s v="23"/>
    <s v="NOTE DE FRAIS LX N° 1201022"/>
    <n v="40000"/>
    <m/>
    <n v="60181234"/>
  </r>
  <r>
    <x v="2"/>
    <x v="2"/>
    <x v="90"/>
    <x v="341"/>
    <s v="JVTE"/>
    <s v="24"/>
    <s v="NOTE DE FRAIS LX N° 1201023"/>
    <n v="20000"/>
    <m/>
    <n v="60201234"/>
  </r>
  <r>
    <x v="2"/>
    <x v="2"/>
    <x v="90"/>
    <x v="341"/>
    <s v="JVTE"/>
    <s v="25"/>
    <s v="NOTE DE FRAIS LX N° 1201024"/>
    <n v="150000"/>
    <m/>
    <n v="60351234"/>
  </r>
  <r>
    <x v="2"/>
    <x v="2"/>
    <x v="90"/>
    <x v="341"/>
    <s v="JBS"/>
    <s v="36"/>
    <s v="ETAT DE RAPP AU 31/01/12"/>
    <m/>
    <n v="17971809"/>
    <n v="42379425"/>
  </r>
  <r>
    <x v="2"/>
    <x v="2"/>
    <x v="90"/>
    <x v="341"/>
    <s v="JBS"/>
    <s v="36"/>
    <s v="ETAT DE RAPP AU 31/01/12"/>
    <m/>
    <n v="640000"/>
    <n v="41739425"/>
  </r>
  <r>
    <x v="2"/>
    <x v="2"/>
    <x v="91"/>
    <x v="0"/>
    <s v="JAN"/>
    <s v="418"/>
    <s v="INVOICE CL MID EAST N°SEA1107005"/>
    <n v="11095932"/>
    <m/>
    <n v="11095932"/>
  </r>
  <r>
    <x v="2"/>
    <x v="2"/>
    <x v="91"/>
    <x v="0"/>
    <s v="JAN"/>
    <s v="444"/>
    <s v="RGLT FACT  MID EAST SEA 1107005"/>
    <m/>
    <n v="11095932"/>
    <m/>
  </r>
  <r>
    <x v="2"/>
    <x v="2"/>
    <x v="92"/>
    <x v="0"/>
    <s v="JAN"/>
    <s v="88"/>
    <s v="INVOICE CL MIRACLE N° SEA1103003"/>
    <n v="1175146"/>
    <m/>
    <n v="1175146"/>
  </r>
  <r>
    <x v="2"/>
    <x v="2"/>
    <x v="92"/>
    <x v="0"/>
    <s v="JAN"/>
    <s v="114"/>
    <s v="D'APRES ETAT RAP AU 31/03TRANSFMI"/>
    <m/>
    <n v="1176787"/>
    <n v="-1641"/>
  </r>
  <r>
    <x v="2"/>
    <x v="2"/>
    <x v="92"/>
    <x v="0"/>
    <s v="JAN"/>
    <s v="394"/>
    <s v="D'APRES ETAT RAP AU 30/11 RGLT MIR."/>
    <m/>
    <n v="854056"/>
    <n v="-855697"/>
  </r>
  <r>
    <x v="2"/>
    <x v="2"/>
    <x v="93"/>
    <x v="0"/>
    <s v="JAN"/>
    <s v="1"/>
    <s v="AN AU 01.01.11"/>
    <n v="1054"/>
    <m/>
    <n v="1054"/>
  </r>
  <r>
    <x v="2"/>
    <x v="2"/>
    <x v="94"/>
    <x v="0"/>
    <s v="JAN"/>
    <s v="1"/>
    <s v="AN AU 01.01.11"/>
    <n v="19469670"/>
    <m/>
    <n v="19469670"/>
  </r>
  <r>
    <x v="2"/>
    <x v="2"/>
    <x v="94"/>
    <x v="0"/>
    <s v="JAN"/>
    <s v="25"/>
    <s v="FACT CL SAA N° 1101013"/>
    <n v="9464968"/>
    <m/>
    <n v="28934638"/>
  </r>
  <r>
    <x v="2"/>
    <x v="2"/>
    <x v="94"/>
    <x v="0"/>
    <s v="JAN"/>
    <s v="33"/>
    <s v="FACT CL SAA N°1101019"/>
    <n v="539737"/>
    <m/>
    <n v="29474375"/>
  </r>
  <r>
    <x v="2"/>
    <x v="2"/>
    <x v="94"/>
    <x v="0"/>
    <s v="JAN"/>
    <s v="35"/>
    <s v="D'APRES ETAT RAP AU 31/01"/>
    <m/>
    <n v="9464968"/>
    <n v="20009407"/>
  </r>
  <r>
    <x v="2"/>
    <x v="2"/>
    <x v="94"/>
    <x v="0"/>
    <s v="JAN"/>
    <s v="35"/>
    <s v="D'APRES ETAT RAP AU 31/01"/>
    <m/>
    <n v="10004705"/>
    <n v="10004702"/>
  </r>
  <r>
    <x v="2"/>
    <x v="2"/>
    <x v="94"/>
    <x v="0"/>
    <s v="JAN"/>
    <s v="47"/>
    <s v="INVOICE SAA N° 1102032"/>
    <n v="8925230"/>
    <m/>
    <n v="18929932"/>
  </r>
  <r>
    <x v="2"/>
    <x v="2"/>
    <x v="94"/>
    <x v="0"/>
    <s v="JAN"/>
    <s v="74"/>
    <s v="INVOICE SAA N°1103049"/>
    <n v="10004705"/>
    <m/>
    <n v="28934637"/>
  </r>
  <r>
    <x v="2"/>
    <x v="2"/>
    <x v="94"/>
    <x v="0"/>
    <s v="JAN"/>
    <s v="114"/>
    <s v="D'APRES ETAT RAP AU 31/03 VRT SAA"/>
    <m/>
    <n v="8925230"/>
    <n v="20009407"/>
  </r>
  <r>
    <x v="2"/>
    <x v="2"/>
    <x v="94"/>
    <x v="0"/>
    <s v="JAN"/>
    <s v="114"/>
    <s v="D'APRES ETAT RAP AU 31/03VRT SAA"/>
    <m/>
    <n v="9464968"/>
    <n v="10544439"/>
  </r>
  <r>
    <x v="2"/>
    <x v="2"/>
    <x v="94"/>
    <x v="0"/>
    <s v="JAN"/>
    <s v="114"/>
    <s v="D'APRES ETAT RAP AU 31/03VRT SAA"/>
    <m/>
    <n v="539737"/>
    <n v="10004702"/>
  </r>
  <r>
    <x v="2"/>
    <x v="2"/>
    <x v="94"/>
    <x v="0"/>
    <s v="JAN"/>
    <s v="119"/>
    <s v="INVOICE CL SOUTH AFRICAN N°1104075"/>
    <n v="10544443"/>
    <m/>
    <n v="20549145"/>
  </r>
  <r>
    <x v="2"/>
    <x v="2"/>
    <x v="94"/>
    <x v="0"/>
    <s v="JAN"/>
    <s v="152"/>
    <s v="INVOICE CL SAA N° 1105092"/>
    <n v="9464968"/>
    <m/>
    <n v="30014113"/>
  </r>
  <r>
    <x v="2"/>
    <x v="2"/>
    <x v="94"/>
    <x v="0"/>
    <s v="JAN"/>
    <s v="191"/>
    <s v="D'APRES ETAT RAP AU 31/05 RGLT SAA"/>
    <m/>
    <n v="10004705"/>
    <n v="20009408"/>
  </r>
  <r>
    <x v="2"/>
    <x v="2"/>
    <x v="94"/>
    <x v="0"/>
    <s v="JAN"/>
    <s v="200"/>
    <s v="INVOICE CL SAA N°1106104"/>
    <n v="9464968"/>
    <m/>
    <n v="29474376"/>
  </r>
  <r>
    <x v="2"/>
    <x v="2"/>
    <x v="94"/>
    <x v="0"/>
    <s v="JAN"/>
    <s v="217"/>
    <s v="INVOICE CL SAA N° 1107120"/>
    <n v="10004705"/>
    <m/>
    <n v="39479081"/>
  </r>
  <r>
    <x v="2"/>
    <x v="2"/>
    <x v="94"/>
    <x v="0"/>
    <s v="JAN"/>
    <s v="223"/>
    <s v="D'APRES ETAT RAP AU 30/06 RGLT SAA"/>
    <m/>
    <n v="10544443"/>
    <n v="28934638"/>
  </r>
  <r>
    <x v="2"/>
    <x v="2"/>
    <x v="94"/>
    <x v="0"/>
    <s v="JAN"/>
    <s v="248"/>
    <s v="INVOICE CL SAA N°1108141"/>
    <n v="10004705"/>
    <m/>
    <n v="38939343"/>
  </r>
  <r>
    <x v="2"/>
    <x v="2"/>
    <x v="94"/>
    <x v="0"/>
    <s v="JAN"/>
    <s v="259"/>
    <s v="D'APRES ETAT RAP AU 31/07 RGLT SAA"/>
    <m/>
    <n v="9464968"/>
    <n v="29474375"/>
  </r>
  <r>
    <x v="2"/>
    <x v="2"/>
    <x v="94"/>
    <x v="0"/>
    <s v="JAN"/>
    <s v="259"/>
    <s v="D'APRES ETAT RAP AU 31/07 RGLT SAA"/>
    <m/>
    <n v="9464968"/>
    <n v="20009407"/>
  </r>
  <r>
    <x v="2"/>
    <x v="2"/>
    <x v="94"/>
    <x v="0"/>
    <s v="JAN"/>
    <s v="277"/>
    <s v="INVOICE CL SAA N° 1108160"/>
    <n v="9464968"/>
    <m/>
    <n v="29474375"/>
  </r>
  <r>
    <x v="2"/>
    <x v="2"/>
    <x v="94"/>
    <x v="0"/>
    <s v="JAN"/>
    <s v="290"/>
    <s v="D'APRES ETAT RAP AU 31/08 VRT SA"/>
    <m/>
    <n v="10004705"/>
    <n v="19469670"/>
  </r>
  <r>
    <x v="2"/>
    <x v="2"/>
    <x v="94"/>
    <x v="0"/>
    <s v="JAN"/>
    <s v="313"/>
    <s v="INVOICE CL SAA N°1110177"/>
    <n v="9464968"/>
    <m/>
    <n v="28934638"/>
  </r>
  <r>
    <x v="2"/>
    <x v="2"/>
    <x v="94"/>
    <x v="0"/>
    <s v="JAN"/>
    <s v="326"/>
    <s v="D'APRESETAT DE RAP AU 30/09 RGLTSAA"/>
    <m/>
    <n v="10004705"/>
    <n v="18929933"/>
  </r>
  <r>
    <x v="2"/>
    <x v="2"/>
    <x v="94"/>
    <x v="0"/>
    <s v="JAN"/>
    <s v="353"/>
    <s v="INVOICE CL SAA N°1111202"/>
    <n v="10004705"/>
    <m/>
    <n v="28934638"/>
  </r>
  <r>
    <x v="2"/>
    <x v="2"/>
    <x v="94"/>
    <x v="0"/>
    <s v="JAN"/>
    <s v="355"/>
    <s v="D'APRES ETAT RAP AU 31/10 RGLT SAA"/>
    <m/>
    <n v="9494968"/>
    <n v="19439670"/>
  </r>
  <r>
    <x v="2"/>
    <x v="2"/>
    <x v="94"/>
    <x v="0"/>
    <s v="JAN"/>
    <s v="381"/>
    <s v="INVOICE CL SAA N°1112225"/>
    <n v="10004705"/>
    <m/>
    <n v="29444375"/>
  </r>
  <r>
    <x v="2"/>
    <x v="2"/>
    <x v="94"/>
    <x v="0"/>
    <s v="JAN"/>
    <s v="423"/>
    <s v="D'APRES ETAT RAP AU 31/12 RGLT SAA"/>
    <m/>
    <n v="9434968"/>
    <n v="20009407"/>
  </r>
  <r>
    <x v="2"/>
    <x v="2"/>
    <x v="94"/>
    <x v="0"/>
    <s v="JAN"/>
    <s v="423"/>
    <s v="D'APRES ETAT RAP AU 31/12 RGLT SAA"/>
    <m/>
    <n v="10004705"/>
    <n v="10004702"/>
  </r>
  <r>
    <x v="2"/>
    <x v="2"/>
    <x v="94"/>
    <x v="338"/>
    <s v="JVTE"/>
    <s v="13"/>
    <s v="INVOICE CL SAA N° 1201013"/>
    <n v="9464968"/>
    <m/>
    <n v="19469670"/>
  </r>
  <r>
    <x v="2"/>
    <x v="2"/>
    <x v="95"/>
    <x v="0"/>
    <s v="JAN"/>
    <s v="1"/>
    <s v="AN AU 01.01.11"/>
    <n v="46127"/>
    <m/>
    <n v="46127"/>
  </r>
  <r>
    <x v="2"/>
    <x v="2"/>
    <x v="96"/>
    <x v="0"/>
    <s v="JAN"/>
    <s v="1"/>
    <s v="AN AU 01.01.11"/>
    <n v="1026995"/>
    <m/>
    <n v="1026995"/>
  </r>
  <r>
    <x v="2"/>
    <x v="2"/>
    <x v="96"/>
    <x v="0"/>
    <s v="JAN"/>
    <s v="29"/>
    <s v="REMISE CHQ SN N°4875089"/>
    <m/>
    <n v="1026995"/>
    <m/>
  </r>
  <r>
    <x v="2"/>
    <x v="2"/>
    <x v="96"/>
    <x v="0"/>
    <s v="JAN"/>
    <s v="34"/>
    <s v="FACT CL SN N°110118"/>
    <n v="1027067"/>
    <m/>
    <n v="1027067"/>
  </r>
  <r>
    <x v="2"/>
    <x v="2"/>
    <x v="96"/>
    <x v="0"/>
    <s v="JAN"/>
    <s v="52"/>
    <s v="INVOICE SN N° 1102037"/>
    <n v="1027066"/>
    <m/>
    <n v="2054133"/>
  </r>
  <r>
    <x v="2"/>
    <x v="2"/>
    <x v="96"/>
    <x v="0"/>
    <s v="JAN"/>
    <s v="79"/>
    <s v="INVOICE SN N°1103054"/>
    <n v="1027066"/>
    <m/>
    <n v="3081199"/>
  </r>
  <r>
    <x v="2"/>
    <x v="2"/>
    <x v="96"/>
    <x v="0"/>
    <s v="JAN"/>
    <s v="90"/>
    <s v="ENCAIS CHQ 4875138/BRUS FAC 110118"/>
    <m/>
    <n v="1027066"/>
    <n v="2054133"/>
  </r>
  <r>
    <x v="2"/>
    <x v="2"/>
    <x v="96"/>
    <x v="0"/>
    <s v="JAN"/>
    <s v="114"/>
    <s v="D'APRES ETAT RAP AU 31/03RGLT SN"/>
    <m/>
    <n v="1027066"/>
    <n v="1027067"/>
  </r>
  <r>
    <x v="2"/>
    <x v="2"/>
    <x v="96"/>
    <x v="0"/>
    <s v="JAN"/>
    <s v="124"/>
    <s v="INVOICE CL  BRUSSELS  N°1104080"/>
    <n v="1027066"/>
    <m/>
    <n v="2054133"/>
  </r>
  <r>
    <x v="2"/>
    <x v="2"/>
    <x v="96"/>
    <x v="0"/>
    <s v="JAN"/>
    <s v="151"/>
    <s v="D'APRES ETAT RAP AU 30/04 RGLT SN"/>
    <m/>
    <n v="4647588"/>
    <n v="-2593455"/>
  </r>
  <r>
    <x v="2"/>
    <x v="2"/>
    <x v="96"/>
    <x v="0"/>
    <s v="JAN"/>
    <s v="151"/>
    <s v="D'APRES ETAT RAP AU 30/04 RGLT SN"/>
    <m/>
    <n v="1027066"/>
    <n v="-3620521"/>
  </r>
  <r>
    <x v="2"/>
    <x v="2"/>
    <x v="96"/>
    <x v="0"/>
    <s v="JAN"/>
    <s v="152"/>
    <s v="D'APRES ETAT RAP AU 30/04 RGLTSN"/>
    <m/>
    <n v="-4647588"/>
    <n v="1027067"/>
  </r>
  <r>
    <x v="2"/>
    <x v="2"/>
    <x v="96"/>
    <x v="0"/>
    <s v="JAN"/>
    <s v="157"/>
    <s v="INVOICE CL SN  N° 1105097"/>
    <n v="1027066"/>
    <m/>
    <n v="2054133"/>
  </r>
  <r>
    <x v="2"/>
    <x v="2"/>
    <x v="96"/>
    <x v="0"/>
    <s v="JAN"/>
    <s v="181"/>
    <s v="VRT SN"/>
    <m/>
    <n v="1027066"/>
    <n v="1027067"/>
  </r>
  <r>
    <x v="2"/>
    <x v="2"/>
    <x v="96"/>
    <x v="0"/>
    <s v="JAN"/>
    <s v="195"/>
    <s v="INVOICE CL SN N°1106091"/>
    <n v="1027066"/>
    <m/>
    <n v="2054133"/>
  </r>
  <r>
    <x v="2"/>
    <x v="2"/>
    <x v="96"/>
    <x v="0"/>
    <s v="JAN"/>
    <s v="222"/>
    <s v="INVOICE CL SN N° 1107125"/>
    <n v="1027066"/>
    <m/>
    <n v="3081199"/>
  </r>
  <r>
    <x v="2"/>
    <x v="2"/>
    <x v="96"/>
    <x v="0"/>
    <s v="JAN"/>
    <s v="223"/>
    <s v="D'APRES ETAT RAP AU 30/06 RGLT SN"/>
    <m/>
    <n v="1027066"/>
    <n v="2054133"/>
  </r>
  <r>
    <x v="2"/>
    <x v="2"/>
    <x v="96"/>
    <x v="0"/>
    <s v="JAN"/>
    <s v="253"/>
    <s v="INVOICE CL SN N°1108146"/>
    <n v="1027066"/>
    <m/>
    <n v="3081199"/>
  </r>
  <r>
    <x v="2"/>
    <x v="2"/>
    <x v="96"/>
    <x v="0"/>
    <s v="JAN"/>
    <s v="259"/>
    <s v="D'APRES ETAT RAP AU 31/07 RGLT SN"/>
    <m/>
    <n v="1027066"/>
    <n v="2054133"/>
  </r>
  <r>
    <x v="2"/>
    <x v="2"/>
    <x v="96"/>
    <x v="0"/>
    <s v="JAN"/>
    <s v="281"/>
    <s v="INVOICE  CL SN N° 1108165"/>
    <n v="1027066"/>
    <m/>
    <n v="3081199"/>
  </r>
  <r>
    <x v="2"/>
    <x v="2"/>
    <x v="96"/>
    <x v="0"/>
    <s v="JAN"/>
    <s v="317"/>
    <s v="INVOICE CL SN N° 1110183"/>
    <n v="1027066"/>
    <m/>
    <n v="4108265"/>
  </r>
  <r>
    <x v="2"/>
    <x v="2"/>
    <x v="96"/>
    <x v="0"/>
    <s v="JAN"/>
    <s v="326"/>
    <s v="D'APRES ETAT DE RAP AU 30/09 RGLTSN"/>
    <m/>
    <n v="2054132"/>
    <n v="2054133"/>
  </r>
  <r>
    <x v="2"/>
    <x v="2"/>
    <x v="96"/>
    <x v="0"/>
    <s v="JAN"/>
    <s v="357"/>
    <s v="INVOICE CL SN N°1111207"/>
    <n v="1027066"/>
    <m/>
    <n v="3081199"/>
  </r>
  <r>
    <x v="2"/>
    <x v="2"/>
    <x v="96"/>
    <x v="0"/>
    <s v="JAN"/>
    <s v="385"/>
    <s v="INVOICE CL SN N°1112224"/>
    <n v="1027066"/>
    <m/>
    <n v="4108265"/>
  </r>
  <r>
    <x v="2"/>
    <x v="2"/>
    <x v="96"/>
    <x v="0"/>
    <s v="JAN"/>
    <s v="394"/>
    <s v="D'APRES ETAT RAP AU 30/11 RGLT SN."/>
    <m/>
    <n v="1087868"/>
    <n v="3020397"/>
  </r>
  <r>
    <x v="2"/>
    <x v="2"/>
    <x v="96"/>
    <x v="0"/>
    <s v="JAN"/>
    <s v="423"/>
    <s v="D'APRES ETAT RAP AU 31/12 RGLT SN"/>
    <m/>
    <n v="1027066"/>
    <n v="1993331"/>
  </r>
  <r>
    <x v="2"/>
    <x v="2"/>
    <x v="96"/>
    <x v="338"/>
    <s v="JVTE"/>
    <s v="18"/>
    <s v="INVOICE SN N°1201018"/>
    <n v="1027066"/>
    <m/>
    <n v="3020397"/>
  </r>
  <r>
    <x v="2"/>
    <x v="2"/>
    <x v="97"/>
    <x v="0"/>
    <s v="JAN"/>
    <s v="1"/>
    <s v="AN AU 01.01.11"/>
    <n v="1744846"/>
    <m/>
    <n v="1744846"/>
  </r>
  <r>
    <x v="2"/>
    <x v="2"/>
    <x v="97"/>
    <x v="0"/>
    <s v="JAN"/>
    <s v="26"/>
    <s v="FACT CL UX N° 1101014"/>
    <n v="1395876"/>
    <m/>
    <n v="3140722"/>
  </r>
  <r>
    <x v="2"/>
    <x v="2"/>
    <x v="97"/>
    <x v="0"/>
    <s v="JAN"/>
    <s v="32"/>
    <s v="RGLT UX FACT N°1106087"/>
    <m/>
    <n v="1744846"/>
    <n v="1395876"/>
  </r>
  <r>
    <x v="2"/>
    <x v="2"/>
    <x v="97"/>
    <x v="0"/>
    <s v="JAN"/>
    <s v="48"/>
    <s v="INVOICE UX N° 1102033"/>
    <n v="1395876"/>
    <m/>
    <n v="2791752"/>
  </r>
  <r>
    <x v="2"/>
    <x v="2"/>
    <x v="97"/>
    <x v="0"/>
    <s v="JAN"/>
    <s v="75"/>
    <s v="INVOICE UX N°1103050"/>
    <n v="1744846"/>
    <m/>
    <n v="4536598"/>
  </r>
  <r>
    <x v="2"/>
    <x v="2"/>
    <x v="97"/>
    <x v="0"/>
    <s v="JAN"/>
    <s v="120"/>
    <s v="INVOICE CL VIAJES GUINEA  N°1104076"/>
    <n v="1395876"/>
    <m/>
    <n v="5932474"/>
  </r>
  <r>
    <x v="2"/>
    <x v="2"/>
    <x v="97"/>
    <x v="0"/>
    <s v="JAN"/>
    <s v="153"/>
    <s v="INVOICE CL UX N° 1105093"/>
    <n v="1395876"/>
    <m/>
    <n v="7328350"/>
  </r>
  <r>
    <x v="2"/>
    <x v="2"/>
    <x v="97"/>
    <x v="0"/>
    <s v="JAN"/>
    <s v="193"/>
    <s v="INVOICE CL UX N°1106087"/>
    <n v="1744846"/>
    <m/>
    <n v="9073196"/>
  </r>
  <r>
    <x v="2"/>
    <x v="2"/>
    <x v="97"/>
    <x v="0"/>
    <s v="JAN"/>
    <s v="218"/>
    <s v="INVOICE CL UX N° 1107121"/>
    <n v="2791753"/>
    <m/>
    <n v="11864949"/>
  </r>
  <r>
    <x v="2"/>
    <x v="2"/>
    <x v="97"/>
    <x v="0"/>
    <s v="JAN"/>
    <s v="249"/>
    <s v="INVOICE CL UX N°1108142"/>
    <n v="3140722"/>
    <m/>
    <n v="15005671"/>
  </r>
  <r>
    <x v="2"/>
    <x v="2"/>
    <x v="97"/>
    <x v="0"/>
    <s v="JAN"/>
    <s v="278"/>
    <s v="INVOICE CL UX N° 1108161"/>
    <n v="3140722"/>
    <m/>
    <n v="18146393"/>
  </r>
  <r>
    <x v="2"/>
    <x v="2"/>
    <x v="97"/>
    <x v="0"/>
    <s v="JAN"/>
    <s v="314"/>
    <s v="INVOICE CL UX N° 1110179"/>
    <n v="1395876"/>
    <m/>
    <n v="19542269"/>
  </r>
  <r>
    <x v="2"/>
    <x v="2"/>
    <x v="97"/>
    <x v="0"/>
    <s v="JAN"/>
    <s v="354"/>
    <s v="INVOICE CL UX N°1111203"/>
    <n v="1395876"/>
    <m/>
    <n v="20938145"/>
  </r>
  <r>
    <x v="2"/>
    <x v="2"/>
    <x v="97"/>
    <x v="0"/>
    <s v="JAN"/>
    <s v="382"/>
    <s v="INVOICE CL UX N°1112220"/>
    <n v="2791753"/>
    <m/>
    <n v="23729898"/>
  </r>
  <r>
    <x v="2"/>
    <x v="2"/>
    <x v="97"/>
    <x v="328"/>
    <s v="JCAA"/>
    <s v="82"/>
    <s v="RGLT FACT DEC 2011"/>
    <m/>
    <n v="2791753"/>
    <n v="20938145"/>
  </r>
  <r>
    <x v="2"/>
    <x v="2"/>
    <x v="97"/>
    <x v="338"/>
    <s v="JVTE"/>
    <s v="14"/>
    <s v="INVOICE UX N°1201014"/>
    <n v="2791753"/>
    <m/>
    <n v="23729898"/>
  </r>
  <r>
    <x v="2"/>
    <x v="2"/>
    <x v="98"/>
    <x v="0"/>
    <s v="JAN"/>
    <s v="1"/>
    <s v="AN AU 01.01.11"/>
    <n v="3005099"/>
    <m/>
    <n v="3005099"/>
  </r>
  <r>
    <x v="2"/>
    <x v="2"/>
    <x v="98"/>
    <x v="0"/>
    <s v="JAN"/>
    <s v="20"/>
    <s v="REMISE CHQ VK N° 463711"/>
    <m/>
    <n v="3005100"/>
    <n v="-1"/>
  </r>
  <r>
    <x v="2"/>
    <x v="2"/>
    <x v="98"/>
    <x v="0"/>
    <s v="JAN"/>
    <s v="22"/>
    <s v="FACT CL VK N° 1101010"/>
    <n v="3219750"/>
    <m/>
    <n v="3219749"/>
  </r>
  <r>
    <x v="2"/>
    <x v="2"/>
    <x v="98"/>
    <x v="0"/>
    <s v="JAN"/>
    <s v="44"/>
    <s v="INVOICE VK N° 1102029"/>
    <n v="3005100"/>
    <m/>
    <n v="6224849"/>
  </r>
  <r>
    <x v="2"/>
    <x v="2"/>
    <x v="98"/>
    <x v="0"/>
    <s v="JAN"/>
    <s v="71"/>
    <s v="INVOICE VK N°1103046"/>
    <n v="3327075"/>
    <m/>
    <n v="9551924"/>
  </r>
  <r>
    <x v="2"/>
    <x v="2"/>
    <x v="98"/>
    <x v="0"/>
    <s v="JAN"/>
    <s v="72"/>
    <s v="ENCAIS CHQ VK 496903/FACT 1101010"/>
    <m/>
    <n v="3219750"/>
    <n v="6332174"/>
  </r>
  <r>
    <x v="2"/>
    <x v="2"/>
    <x v="98"/>
    <x v="0"/>
    <s v="JAN"/>
    <s v="101"/>
    <s v="ENC CHQ 496937 CITI/VK REGLT FACT"/>
    <m/>
    <n v="3005100"/>
    <n v="3327074"/>
  </r>
  <r>
    <x v="2"/>
    <x v="2"/>
    <x v="98"/>
    <x v="0"/>
    <s v="JAN"/>
    <s v="116"/>
    <s v="ENCAIS CHQ N° 496939/VK"/>
    <m/>
    <n v="3327075"/>
    <n v="-1"/>
  </r>
  <r>
    <x v="2"/>
    <x v="2"/>
    <x v="98"/>
    <x v="0"/>
    <s v="JAN"/>
    <s v="116"/>
    <s v="INVOICE CL A NIGERIA N°1104072"/>
    <n v="3219750"/>
    <m/>
    <n v="3219749"/>
  </r>
  <r>
    <x v="2"/>
    <x v="2"/>
    <x v="98"/>
    <x v="0"/>
    <s v="JAN"/>
    <s v="149"/>
    <s v="INVOICE CL VK N° 1105089"/>
    <n v="5545125"/>
    <m/>
    <n v="8764874"/>
  </r>
  <r>
    <x v="2"/>
    <x v="2"/>
    <x v="98"/>
    <x v="0"/>
    <s v="JAN"/>
    <s v="199"/>
    <s v="INVOICE CL VK N°1106102"/>
    <n v="5366250"/>
    <m/>
    <n v="14131124"/>
  </r>
  <r>
    <x v="2"/>
    <x v="2"/>
    <x v="98"/>
    <x v="0"/>
    <s v="JAN"/>
    <s v="214"/>
    <s v="INVOICE CL VK N° 1107117"/>
    <n v="5545125"/>
    <m/>
    <n v="19676249"/>
  </r>
  <r>
    <x v="2"/>
    <x v="2"/>
    <x v="98"/>
    <x v="0"/>
    <s v="JAN"/>
    <s v="221"/>
    <s v="CHQ N° 0506570"/>
    <m/>
    <n v="8764875"/>
    <n v="10911374"/>
  </r>
  <r>
    <x v="2"/>
    <x v="2"/>
    <x v="98"/>
    <x v="0"/>
    <s v="JAN"/>
    <s v="224"/>
    <s v="D'APRES ETAT RAP AU 30/06 "/>
    <m/>
    <n v="-8764875"/>
    <n v="19676249"/>
  </r>
  <r>
    <x v="2"/>
    <x v="2"/>
    <x v="98"/>
    <x v="0"/>
    <s v="JAN"/>
    <s v="245"/>
    <s v="INVOICE CL VK N°1108137"/>
    <n v="5545125"/>
    <m/>
    <n v="25221374"/>
  </r>
  <r>
    <x v="2"/>
    <x v="2"/>
    <x v="98"/>
    <x v="0"/>
    <s v="JAN"/>
    <s v="259"/>
    <s v="D'APRES ETAT RAP AU 31/07 RGLT VK"/>
    <m/>
    <n v="8764875"/>
    <n v="16456499"/>
  </r>
  <r>
    <x v="2"/>
    <x v="2"/>
    <x v="98"/>
    <x v="0"/>
    <s v="JAN"/>
    <s v="265"/>
    <s v="VIRGIN NIGERIA AIRWAY"/>
    <m/>
    <n v="5366250"/>
    <n v="11090249"/>
  </r>
  <r>
    <x v="2"/>
    <x v="2"/>
    <x v="98"/>
    <x v="0"/>
    <s v="JAN"/>
    <s v="274"/>
    <s v="INVOICE CL VK N° 1108157"/>
    <n v="5455688"/>
    <m/>
    <n v="16545937"/>
  </r>
  <r>
    <x v="2"/>
    <x v="2"/>
    <x v="98"/>
    <x v="0"/>
    <s v="JAN"/>
    <s v="290"/>
    <s v="D'APRES ETAT RAP AU 31/08 VRT VK"/>
    <m/>
    <n v="5545125"/>
    <n v="11000812"/>
  </r>
  <r>
    <x v="2"/>
    <x v="2"/>
    <x v="98"/>
    <x v="0"/>
    <s v="JAN"/>
    <s v="310"/>
    <s v="INVOICE CL VK N° 1110175"/>
    <n v="5545125"/>
    <m/>
    <n v="16545937"/>
  </r>
  <r>
    <x v="2"/>
    <x v="2"/>
    <x v="98"/>
    <x v="0"/>
    <s v="JAN"/>
    <s v="350"/>
    <s v="INVOICE CL VK N°1111199"/>
    <n v="5366250"/>
    <m/>
    <n v="21912187"/>
  </r>
  <r>
    <x v="2"/>
    <x v="2"/>
    <x v="98"/>
    <x v="0"/>
    <s v="JAN"/>
    <s v="355"/>
    <s v="D'APRES ETAT RAP AU 31/10 RGLT VK"/>
    <m/>
    <n v="5545125"/>
    <n v="16367062"/>
  </r>
  <r>
    <x v="2"/>
    <x v="2"/>
    <x v="98"/>
    <x v="0"/>
    <s v="JAN"/>
    <s v="355"/>
    <s v="D'APRES ETAT RAP AU 31/10 RGLT VK"/>
    <m/>
    <n v="5455688"/>
    <n v="10911374"/>
  </r>
  <r>
    <x v="2"/>
    <x v="2"/>
    <x v="98"/>
    <x v="0"/>
    <s v="JAN"/>
    <s v="378"/>
    <s v="INVOICE CL VK N°1112216"/>
    <n v="4919063"/>
    <m/>
    <n v="15830437"/>
  </r>
  <r>
    <x v="2"/>
    <x v="2"/>
    <x v="98"/>
    <x v="0"/>
    <s v="JAN"/>
    <s v="423"/>
    <s v="D'APRES ETAT RAP AU 31/12 RGLT VK"/>
    <m/>
    <n v="5545125"/>
    <n v="10285312"/>
  </r>
  <r>
    <x v="2"/>
    <x v="2"/>
    <x v="98"/>
    <x v="338"/>
    <s v="JVTE"/>
    <s v="10"/>
    <s v="INVOICE VK N°1201010"/>
    <n v="5187375"/>
    <m/>
    <n v="15472687"/>
  </r>
  <r>
    <x v="2"/>
    <x v="2"/>
    <x v="99"/>
    <x v="0"/>
    <s v="JAN"/>
    <s v="1"/>
    <s v="AN AU 01.01.11"/>
    <n v="18151971"/>
    <m/>
    <n v="18151971"/>
  </r>
  <r>
    <x v="2"/>
    <x v="3"/>
    <x v="100"/>
    <x v="0"/>
    <s v="JAN"/>
    <s v="1"/>
    <s v="AN AU 01.01.11"/>
    <n v="5441352"/>
    <m/>
    <n v="5441352"/>
  </r>
  <r>
    <x v="2"/>
    <x v="3"/>
    <x v="100"/>
    <x v="0"/>
    <s v="JAN"/>
    <s v="17"/>
    <s v="FACT ADC TDCDX1101/0034"/>
    <m/>
    <n v="873684"/>
    <n v="4567668"/>
  </r>
  <r>
    <x v="2"/>
    <x v="3"/>
    <x v="100"/>
    <x v="0"/>
    <s v="JAN"/>
    <s v="88"/>
    <s v="CHQ N° 5149868 FAV ADC"/>
    <n v="873684"/>
    <m/>
    <n v="5441352"/>
  </r>
  <r>
    <x v="2"/>
    <x v="3"/>
    <x v="100"/>
    <x v="0"/>
    <s v="JAN"/>
    <s v="99"/>
    <s v="FACTURE ADC N° TDCX1104/0068"/>
    <m/>
    <n v="3002965"/>
    <n v="2438387"/>
  </r>
  <r>
    <x v="2"/>
    <x v="3"/>
    <x v="100"/>
    <x v="0"/>
    <s v="JAN"/>
    <s v="293"/>
    <s v=" CHEQ N° 5149798"/>
    <n v="3876649"/>
    <m/>
    <n v="6315036"/>
  </r>
  <r>
    <x v="2"/>
    <x v="3"/>
    <x v="158"/>
    <x v="341"/>
    <s v="JACH"/>
    <s v="18"/>
    <s v="FACT INTERNET+ REDEVANCE JANV -MARS"/>
    <m/>
    <n v="2556000"/>
    <n v="-2556000"/>
  </r>
  <r>
    <x v="2"/>
    <x v="3"/>
    <x v="101"/>
    <x v="0"/>
    <s v="JAN"/>
    <s v="1"/>
    <s v="AN AU 01.01.11"/>
    <n v="24403"/>
    <m/>
    <n v="24403"/>
  </r>
  <r>
    <x v="2"/>
    <x v="3"/>
    <x v="101"/>
    <x v="0"/>
    <s v="JAN"/>
    <s v="17"/>
    <s v="RGLT FACT SONEL"/>
    <n v="169387"/>
    <m/>
    <n v="193790"/>
  </r>
  <r>
    <x v="2"/>
    <x v="3"/>
    <x v="101"/>
    <x v="0"/>
    <s v="JAN"/>
    <s v="25"/>
    <s v="FACT AES FEV"/>
    <m/>
    <n v="94517"/>
    <n v="99273"/>
  </r>
  <r>
    <x v="2"/>
    <x v="3"/>
    <x v="101"/>
    <x v="0"/>
    <s v="JAN"/>
    <s v="50"/>
    <s v="FACT AES SONEL MARS11"/>
    <m/>
    <n v="159952"/>
    <n v="-60679"/>
  </r>
  <r>
    <x v="2"/>
    <x v="3"/>
    <x v="101"/>
    <x v="0"/>
    <s v="JAN"/>
    <s v="169"/>
    <s v="AES SONEL SVT FACT N° 232903243"/>
    <m/>
    <n v="143056"/>
    <n v="-203735"/>
  </r>
  <r>
    <x v="2"/>
    <x v="3"/>
    <x v="101"/>
    <x v="0"/>
    <s v="JAN"/>
    <s v="202"/>
    <s v="AES SONEL SVT FACT N° 237125448"/>
    <m/>
    <n v="116835"/>
    <n v="-320570"/>
  </r>
  <r>
    <x v="2"/>
    <x v="3"/>
    <x v="101"/>
    <x v="0"/>
    <s v="JAN"/>
    <s v="207"/>
    <s v="FACT N° 210522816 DU 13/04/11"/>
    <m/>
    <n v="164754"/>
    <n v="-485324"/>
  </r>
  <r>
    <x v="2"/>
    <x v="3"/>
    <x v="101"/>
    <x v="0"/>
    <s v="JAN"/>
    <s v="208"/>
    <s v="FACT N° 224789315 DU 10/ 06/11"/>
    <m/>
    <n v="368042"/>
    <n v="-853366"/>
  </r>
  <r>
    <x v="2"/>
    <x v="3"/>
    <x v="101"/>
    <x v="0"/>
    <s v="JAN"/>
    <s v="209"/>
    <s v="FACT N° 201374498"/>
    <m/>
    <n v="169825"/>
    <n v="-1023191"/>
  </r>
  <r>
    <x v="2"/>
    <x v="3"/>
    <x v="101"/>
    <x v="0"/>
    <s v="JAN"/>
    <s v="230"/>
    <s v="FACT N° 238057698"/>
    <m/>
    <n v="91294"/>
    <n v="-1114485"/>
  </r>
  <r>
    <x v="2"/>
    <x v="3"/>
    <x v="101"/>
    <x v="0"/>
    <s v="JAN"/>
    <s v="235"/>
    <s v="RGLT FACT SONEL"/>
    <n v="169825"/>
    <m/>
    <n v="-944660"/>
  </r>
  <r>
    <x v="2"/>
    <x v="3"/>
    <x v="101"/>
    <x v="0"/>
    <s v="JAN"/>
    <s v="255"/>
    <s v="FACT N° 238965724"/>
    <m/>
    <n v="159402"/>
    <n v="-1104062"/>
  </r>
  <r>
    <x v="2"/>
    <x v="3"/>
    <x v="101"/>
    <x v="0"/>
    <s v="JAN"/>
    <s v="286"/>
    <s v="FACT N° 240120568"/>
    <m/>
    <n v="183100"/>
    <n v="-1287162"/>
  </r>
  <r>
    <x v="2"/>
    <x v="3"/>
    <x v="101"/>
    <x v="0"/>
    <s v="JAN"/>
    <s v="304"/>
    <s v="FACT N° 241272515"/>
    <m/>
    <n v="146896"/>
    <n v="-1434058"/>
  </r>
  <r>
    <x v="2"/>
    <x v="3"/>
    <x v="101"/>
    <x v="0"/>
    <s v="JAN"/>
    <s v="328"/>
    <s v="FACT N° 242335267"/>
    <m/>
    <n v="195441"/>
    <n v="-1629499"/>
  </r>
  <r>
    <x v="2"/>
    <x v="3"/>
    <x v="101"/>
    <x v="0"/>
    <s v="JAN"/>
    <s v="358"/>
    <s v="FACT AES SONEL MARS 11"/>
    <n v="94517"/>
    <m/>
    <n v="-1534982"/>
  </r>
  <r>
    <x v="2"/>
    <x v="3"/>
    <x v="101"/>
    <x v="0"/>
    <s v="JAN"/>
    <s v="616"/>
    <s v="REGLT AES SONEL MARS"/>
    <n v="159952"/>
    <m/>
    <n v="-1375030"/>
  </r>
  <r>
    <x v="2"/>
    <x v="3"/>
    <x v="101"/>
    <x v="0"/>
    <s v="JAN"/>
    <s v="1212"/>
    <s v=" FACT N° 224789315"/>
    <n v="368042"/>
    <m/>
    <n v="-1006988"/>
  </r>
  <r>
    <x v="2"/>
    <x v="3"/>
    <x v="101"/>
    <x v="0"/>
    <s v="JAN"/>
    <s v="1212"/>
    <s v=" FACT N° 210522816"/>
    <n v="164754"/>
    <m/>
    <n v="-842234"/>
  </r>
  <r>
    <x v="2"/>
    <x v="3"/>
    <x v="101"/>
    <x v="0"/>
    <s v="JAN"/>
    <s v="1512"/>
    <s v="AES SONEL"/>
    <n v="143056"/>
    <m/>
    <n v="-699178"/>
  </r>
  <r>
    <x v="2"/>
    <x v="3"/>
    <x v="101"/>
    <x v="0"/>
    <s v="JAN"/>
    <s v="1685"/>
    <s v="RGLT FACT N° 237125448"/>
    <n v="116835"/>
    <m/>
    <n v="-582343"/>
  </r>
  <r>
    <x v="2"/>
    <x v="3"/>
    <x v="101"/>
    <x v="0"/>
    <s v="JAN"/>
    <s v="1984"/>
    <s v="RGLT FACT N° 238057698"/>
    <n v="91294"/>
    <m/>
    <n v="-491049"/>
  </r>
  <r>
    <x v="2"/>
    <x v="3"/>
    <x v="101"/>
    <x v="0"/>
    <s v="JAN"/>
    <s v="2163"/>
    <s v="FACT N° 238965724"/>
    <n v="159402"/>
    <m/>
    <n v="-331647"/>
  </r>
  <r>
    <x v="2"/>
    <x v="3"/>
    <x v="101"/>
    <x v="0"/>
    <s v="JAN"/>
    <s v="2368"/>
    <s v="RGLT FACT OCT"/>
    <n v="183100"/>
    <m/>
    <n v="-148547"/>
  </r>
  <r>
    <x v="2"/>
    <x v="3"/>
    <x v="101"/>
    <x v="0"/>
    <s v="JAN"/>
    <s v="2504"/>
    <s v="RGLT FACT NOV"/>
    <n v="146896"/>
    <m/>
    <n v="-1651"/>
  </r>
  <r>
    <x v="2"/>
    <x v="3"/>
    <x v="101"/>
    <x v="341"/>
    <s v="JACH"/>
    <s v="23"/>
    <s v="FACT N° 243575931"/>
    <m/>
    <n v="156112"/>
    <n v="-157763"/>
  </r>
  <r>
    <x v="2"/>
    <x v="3"/>
    <x v="102"/>
    <x v="0"/>
    <s v="JAN"/>
    <s v="1"/>
    <s v="AN AU 01.01.11"/>
    <n v="3400000"/>
    <m/>
    <n v="3400000"/>
  </r>
  <r>
    <x v="2"/>
    <x v="3"/>
    <x v="103"/>
    <x v="0"/>
    <s v="JAN"/>
    <s v="1"/>
    <s v="AN AU 01.01.11"/>
    <m/>
    <n v="71000"/>
    <n v="-71000"/>
  </r>
  <r>
    <x v="2"/>
    <x v="3"/>
    <x v="104"/>
    <x v="0"/>
    <s v="JAN"/>
    <s v="1"/>
    <s v="AN AU 01.01.11"/>
    <m/>
    <n v="130000"/>
    <n v="-130000"/>
  </r>
  <r>
    <x v="2"/>
    <x v="3"/>
    <x v="104"/>
    <x v="0"/>
    <s v="JAN"/>
    <s v="9"/>
    <s v="FACT N°11/2011"/>
    <m/>
    <n v="50000"/>
    <n v="-180000"/>
  </r>
  <r>
    <x v="2"/>
    <x v="3"/>
    <x v="104"/>
    <x v="0"/>
    <s v="JAN"/>
    <s v="10"/>
    <s v="FACT N°11/2011"/>
    <m/>
    <n v="80000"/>
    <n v="-260000"/>
  </r>
  <r>
    <x v="2"/>
    <x v="3"/>
    <x v="104"/>
    <x v="0"/>
    <s v="JAN"/>
    <s v="28"/>
    <s v="FACT ALBERT DECOR N°03/2011"/>
    <m/>
    <n v="80000"/>
    <n v="-340000"/>
  </r>
  <r>
    <x v="2"/>
    <x v="3"/>
    <x v="104"/>
    <x v="0"/>
    <s v="JAN"/>
    <s v="29"/>
    <s v="FACT ALBERT DECOR N°03/2011"/>
    <m/>
    <n v="50000"/>
    <n v="-390000"/>
  </r>
  <r>
    <x v="2"/>
    <x v="3"/>
    <x v="104"/>
    <x v="0"/>
    <s v="JAN"/>
    <s v="75"/>
    <s v="REGLT CHQ 5149870 FAV ALBERT DECO"/>
    <n v="130000"/>
    <m/>
    <n v="-260000"/>
  </r>
  <r>
    <x v="2"/>
    <x v="3"/>
    <x v="104"/>
    <x v="0"/>
    <s v="JAN"/>
    <s v="93"/>
    <s v="FACT N° 15D/2011/ALBERT/AVRIL 11"/>
    <m/>
    <n v="50000"/>
    <n v="-310000"/>
  </r>
  <r>
    <x v="2"/>
    <x v="3"/>
    <x v="104"/>
    <x v="0"/>
    <s v="JAN"/>
    <s v="94"/>
    <s v="FACT N° 15B/2011/ALBERT/AVRIL 11"/>
    <m/>
    <n v="80000"/>
    <n v="-390000"/>
  </r>
  <r>
    <x v="2"/>
    <x v="3"/>
    <x v="104"/>
    <x v="0"/>
    <s v="JAN"/>
    <s v="114"/>
    <s v="RGLT FACT N°09/2010"/>
    <n v="130000"/>
    <m/>
    <n v="-260000"/>
  </r>
  <r>
    <x v="2"/>
    <x v="3"/>
    <x v="104"/>
    <x v="0"/>
    <s v="JAN"/>
    <s v="115"/>
    <s v="FACT N° 16B/2011"/>
    <m/>
    <n v="80000"/>
    <n v="-340000"/>
  </r>
  <r>
    <x v="2"/>
    <x v="3"/>
    <x v="104"/>
    <x v="0"/>
    <s v="JAN"/>
    <s v="116"/>
    <s v="FACT N° 16D/2011"/>
    <m/>
    <n v="50000"/>
    <n v="-390000"/>
  </r>
  <r>
    <x v="2"/>
    <x v="3"/>
    <x v="104"/>
    <x v="0"/>
    <s v="JAN"/>
    <s v="177"/>
    <s v="ALBERT DECOR SVT FACT N° 18D/2011"/>
    <m/>
    <n v="59625"/>
    <n v="-449625"/>
  </r>
  <r>
    <x v="2"/>
    <x v="3"/>
    <x v="104"/>
    <x v="0"/>
    <s v="JAN"/>
    <s v="178"/>
    <s v="ALBERT DECOR SVT FACT N° 18B/2011"/>
    <m/>
    <n v="95400"/>
    <n v="-545025"/>
  </r>
  <r>
    <x v="2"/>
    <x v="3"/>
    <x v="104"/>
    <x v="0"/>
    <s v="JAN"/>
    <s v="204"/>
    <s v="SVT FACT N° 19B/2011"/>
    <m/>
    <n v="95400"/>
    <n v="-640425"/>
  </r>
  <r>
    <x v="2"/>
    <x v="3"/>
    <x v="104"/>
    <x v="0"/>
    <s v="JAN"/>
    <s v="205"/>
    <s v="FACT N° 19D/2011"/>
    <m/>
    <n v="59625"/>
    <n v="-700050"/>
  </r>
  <r>
    <x v="2"/>
    <x v="3"/>
    <x v="104"/>
    <x v="0"/>
    <s v="JAN"/>
    <s v="236"/>
    <s v="FACT N° 20D/2011"/>
    <m/>
    <n v="59625"/>
    <n v="-759675"/>
  </r>
  <r>
    <x v="2"/>
    <x v="3"/>
    <x v="104"/>
    <x v="0"/>
    <s v="JAN"/>
    <s v="237"/>
    <s v="FACT N° 20B/2011"/>
    <m/>
    <n v="95400"/>
    <n v="-855075"/>
  </r>
  <r>
    <x v="2"/>
    <x v="3"/>
    <x v="104"/>
    <x v="0"/>
    <s v="JAN"/>
    <s v="261"/>
    <s v=" FACT N° 21B/2011"/>
    <m/>
    <n v="95400"/>
    <n v="-950475"/>
  </r>
  <r>
    <x v="2"/>
    <x v="3"/>
    <x v="104"/>
    <x v="0"/>
    <s v="JAN"/>
    <s v="262"/>
    <s v=" FACT N° 21D/2011"/>
    <m/>
    <n v="59625"/>
    <n v="-1010100"/>
  </r>
  <r>
    <x v="2"/>
    <x v="3"/>
    <x v="104"/>
    <x v="0"/>
    <s v="JAN"/>
    <s v="266"/>
    <s v="RGLT FACT JANV"/>
    <n v="130000"/>
    <m/>
    <n v="-880100"/>
  </r>
  <r>
    <x v="2"/>
    <x v="3"/>
    <x v="104"/>
    <x v="0"/>
    <s v="JAN"/>
    <s v="273"/>
    <s v="RGLT SVT CHEQ N° 5149807"/>
    <n v="130000"/>
    <m/>
    <n v="-750100"/>
  </r>
  <r>
    <x v="2"/>
    <x v="3"/>
    <x v="104"/>
    <x v="0"/>
    <s v="JAN"/>
    <s v="290"/>
    <s v="FACT N° 22D/2011"/>
    <m/>
    <n v="59625"/>
    <n v="-809725"/>
  </r>
  <r>
    <x v="2"/>
    <x v="3"/>
    <x v="104"/>
    <x v="0"/>
    <s v="JAN"/>
    <s v="291"/>
    <s v="FACT N° 22B/2011"/>
    <m/>
    <n v="95400"/>
    <n v="-905125"/>
  </r>
  <r>
    <x v="2"/>
    <x v="3"/>
    <x v="104"/>
    <x v="0"/>
    <s v="JAN"/>
    <s v="311"/>
    <s v="FACT N° 23D/2011"/>
    <m/>
    <n v="59625"/>
    <n v="-964750"/>
  </r>
  <r>
    <x v="2"/>
    <x v="3"/>
    <x v="104"/>
    <x v="0"/>
    <s v="JAN"/>
    <s v="312"/>
    <s v="TVA/ FACT N° 23B/2011"/>
    <m/>
    <n v="95400"/>
    <n v="-1060150"/>
  </r>
  <r>
    <x v="2"/>
    <x v="3"/>
    <x v="104"/>
    <x v="0"/>
    <s v="JAN"/>
    <s v="365"/>
    <s v="RGLT SVT CHEQ N° 6187408"/>
    <n v="155025"/>
    <m/>
    <n v="-905125"/>
  </r>
  <r>
    <x v="2"/>
    <x v="3"/>
    <x v="104"/>
    <x v="0"/>
    <s v="JAN"/>
    <s v="865"/>
    <s v="REGLT FACT N° 16B/2011"/>
    <n v="80000"/>
    <m/>
    <n v="-825125"/>
  </r>
  <r>
    <x v="2"/>
    <x v="3"/>
    <x v="104"/>
    <x v="0"/>
    <s v="JAN"/>
    <s v="866"/>
    <s v="REGLT FACT N° 16D/2011"/>
    <n v="50000"/>
    <m/>
    <n v="-775125"/>
  </r>
  <r>
    <x v="2"/>
    <x v="3"/>
    <x v="104"/>
    <x v="0"/>
    <s v="JAN"/>
    <s v="923"/>
    <s v="REGLT FACT 15B ET 15D/2011"/>
    <n v="130000"/>
    <m/>
    <n v="-645125"/>
  </r>
  <r>
    <x v="2"/>
    <x v="3"/>
    <x v="104"/>
    <x v="0"/>
    <s v="JAN"/>
    <s v="1616"/>
    <s v="RGLT FACT N° 18B/2011"/>
    <n v="95400"/>
    <m/>
    <n v="-549725"/>
  </r>
  <r>
    <x v="2"/>
    <x v="3"/>
    <x v="104"/>
    <x v="0"/>
    <s v="JAN"/>
    <s v="1616"/>
    <s v="RGLT FACT N° 18D/2011"/>
    <n v="59625"/>
    <m/>
    <n v="-490100"/>
  </r>
  <r>
    <x v="2"/>
    <x v="3"/>
    <x v="104"/>
    <x v="0"/>
    <s v="JAN"/>
    <s v="1890"/>
    <s v="SOLDE FACT AOUT"/>
    <n v="25025"/>
    <m/>
    <n v="-465075"/>
  </r>
  <r>
    <x v="2"/>
    <x v="3"/>
    <x v="104"/>
    <x v="0"/>
    <s v="JAN"/>
    <s v="2085"/>
    <s v="RGLT FACT SEPT"/>
    <n v="155025"/>
    <m/>
    <n v="-310050"/>
  </r>
  <r>
    <x v="2"/>
    <x v="3"/>
    <x v="104"/>
    <x v="0"/>
    <s v="JAN"/>
    <s v="2478"/>
    <s v="RGLT FACT NOV"/>
    <n v="155025"/>
    <m/>
    <n v="-155025"/>
  </r>
  <r>
    <x v="2"/>
    <x v="3"/>
    <x v="104"/>
    <x v="344"/>
    <s v="JCP"/>
    <s v="31"/>
    <s v="RGLT FACT DEC 2011"/>
    <n v="155025"/>
    <m/>
    <m/>
  </r>
  <r>
    <x v="2"/>
    <x v="3"/>
    <x v="104"/>
    <x v="338"/>
    <s v="JACH"/>
    <s v="11"/>
    <s v="FACT N° 24B/2012"/>
    <m/>
    <n v="95400"/>
    <n v="-95400"/>
  </r>
  <r>
    <x v="2"/>
    <x v="3"/>
    <x v="104"/>
    <x v="338"/>
    <s v="JACH"/>
    <s v="12"/>
    <s v="FACT N° 24D/2012"/>
    <m/>
    <n v="59625"/>
    <n v="-155025"/>
  </r>
  <r>
    <x v="2"/>
    <x v="3"/>
    <x v="105"/>
    <x v="0"/>
    <s v="JAN"/>
    <s v="1"/>
    <s v="AN AU 01.01.11"/>
    <m/>
    <n v="73041"/>
    <n v="-73041"/>
  </r>
  <r>
    <x v="2"/>
    <x v="3"/>
    <x v="105"/>
    <x v="0"/>
    <s v="JAN"/>
    <s v="21"/>
    <s v="RGLT AQUAVITA CHQ N°4678546"/>
    <n v="73041"/>
    <m/>
    <m/>
  </r>
  <r>
    <x v="2"/>
    <x v="3"/>
    <x v="105"/>
    <x v="0"/>
    <s v="JAN"/>
    <s v="36"/>
    <s v=" FACT AQUAVITA N°11020470"/>
    <m/>
    <n v="73040"/>
    <n v="-73040"/>
  </r>
  <r>
    <x v="2"/>
    <x v="3"/>
    <x v="105"/>
    <x v="0"/>
    <s v="JAN"/>
    <s v="48"/>
    <s v="FACT N°11030343 MARS 11"/>
    <m/>
    <n v="73040"/>
    <n v="-146080"/>
  </r>
  <r>
    <x v="2"/>
    <x v="3"/>
    <x v="105"/>
    <x v="0"/>
    <s v="JAN"/>
    <s v="81"/>
    <s v="FACT N° 11040128/AQUAVITA"/>
    <m/>
    <n v="73040"/>
    <n v="-219120"/>
  </r>
  <r>
    <x v="2"/>
    <x v="3"/>
    <x v="105"/>
    <x v="0"/>
    <s v="JAN"/>
    <s v="92"/>
    <s v="CHQ N° 5149884 FAV AQUAVITA"/>
    <n v="73040"/>
    <m/>
    <n v="-146080"/>
  </r>
  <r>
    <x v="2"/>
    <x v="3"/>
    <x v="105"/>
    <x v="0"/>
    <s v="JAN"/>
    <s v="131"/>
    <s v="AQUAVITA SVT FACT N° 1105339"/>
    <m/>
    <n v="73040"/>
    <n v="-219120"/>
  </r>
  <r>
    <x v="2"/>
    <x v="3"/>
    <x v="105"/>
    <x v="0"/>
    <s v="JAN"/>
    <s v="176"/>
    <s v="AQUAVITA SVT FACT JUILL N° 11070176"/>
    <m/>
    <n v="73040"/>
    <n v="-292160"/>
  </r>
  <r>
    <x v="2"/>
    <x v="3"/>
    <x v="105"/>
    <x v="0"/>
    <s v="JAN"/>
    <s v="182"/>
    <s v="AQUAVITA FACT N° 11010352"/>
    <m/>
    <n v="73040"/>
    <n v="-365200"/>
  </r>
  <r>
    <x v="2"/>
    <x v="3"/>
    <x v="105"/>
    <x v="0"/>
    <s v="JAN"/>
    <s v="183"/>
    <s v="AQUAVITA SVT FACT N° 11060353"/>
    <m/>
    <n v="73040"/>
    <n v="-438240"/>
  </r>
  <r>
    <x v="2"/>
    <x v="3"/>
    <x v="105"/>
    <x v="0"/>
    <s v="JAN"/>
    <s v="224"/>
    <s v="D'APRES ETAT RAP AU 30/06 RGLT AQUA"/>
    <n v="73040"/>
    <m/>
    <n v="-365200"/>
  </r>
  <r>
    <x v="2"/>
    <x v="3"/>
    <x v="105"/>
    <x v="0"/>
    <s v="JAN"/>
    <s v="224"/>
    <s v="D'APRES ETAT RAP AU 30/06 RGLT AQUA"/>
    <n v="146080"/>
    <m/>
    <n v="-219120"/>
  </r>
  <r>
    <x v="2"/>
    <x v="3"/>
    <x v="105"/>
    <x v="0"/>
    <s v="JAN"/>
    <s v="229"/>
    <s v="FACT N° 1108118"/>
    <m/>
    <n v="73040"/>
    <n v="-292160"/>
  </r>
  <r>
    <x v="2"/>
    <x v="3"/>
    <x v="105"/>
    <x v="0"/>
    <s v="JAN"/>
    <s v="246"/>
    <s v="FACT N° 11090164"/>
    <m/>
    <n v="73040"/>
    <n v="-365200"/>
  </r>
  <r>
    <x v="2"/>
    <x v="3"/>
    <x v="105"/>
    <x v="0"/>
    <s v="JAN"/>
    <s v="260"/>
    <s v="FACT AVOIR N° 110800115"/>
    <n v="18260"/>
    <m/>
    <n v="-346940"/>
  </r>
  <r>
    <x v="2"/>
    <x v="3"/>
    <x v="105"/>
    <x v="0"/>
    <s v="JAN"/>
    <s v="268"/>
    <s v="RGLT FACT JANV"/>
    <n v="73040"/>
    <m/>
    <n v="-273900"/>
  </r>
  <r>
    <x v="2"/>
    <x v="3"/>
    <x v="105"/>
    <x v="0"/>
    <s v="JAN"/>
    <s v="275"/>
    <s v="RGLT SVT CHEQ N° 5149809"/>
    <n v="219120"/>
    <m/>
    <n v="-54780"/>
  </r>
  <r>
    <x v="2"/>
    <x v="3"/>
    <x v="105"/>
    <x v="0"/>
    <s v="JAN"/>
    <s v="279"/>
    <s v="FACT N° 11100112"/>
    <m/>
    <n v="73040"/>
    <n v="-127820"/>
  </r>
  <r>
    <x v="2"/>
    <x v="3"/>
    <x v="105"/>
    <x v="0"/>
    <s v="JAN"/>
    <s v="294"/>
    <s v=" FACT N°11110212"/>
    <m/>
    <n v="146080"/>
    <n v="-273900"/>
  </r>
  <r>
    <x v="2"/>
    <x v="3"/>
    <x v="105"/>
    <x v="0"/>
    <s v="JAN"/>
    <s v="1265"/>
    <s v=" FACT MARS,AVRIL ET MAI"/>
    <n v="146080"/>
    <m/>
    <n v="-127820"/>
  </r>
  <r>
    <x v="2"/>
    <x v="3"/>
    <x v="105"/>
    <x v="0"/>
    <s v="JAN"/>
    <s v="1889"/>
    <s v="REGLT FACT AOUT"/>
    <n v="54780"/>
    <m/>
    <n v="-73040"/>
  </r>
  <r>
    <x v="2"/>
    <x v="3"/>
    <x v="105"/>
    <x v="0"/>
    <s v="JAN"/>
    <s v="2177"/>
    <s v="RGLT FACT SEPT"/>
    <n v="73040"/>
    <m/>
    <m/>
  </r>
  <r>
    <x v="2"/>
    <x v="3"/>
    <x v="105"/>
    <x v="0"/>
    <s v="JAN"/>
    <s v="2350"/>
    <s v="RGLT FACT OCT"/>
    <n v="73040"/>
    <m/>
    <n v="73040"/>
  </r>
  <r>
    <x v="2"/>
    <x v="3"/>
    <x v="105"/>
    <x v="0"/>
    <s v="JAN"/>
    <s v="2500"/>
    <s v="RGLT FACT NOV"/>
    <n v="73040"/>
    <m/>
    <n v="146080"/>
  </r>
  <r>
    <x v="2"/>
    <x v="3"/>
    <x v="105"/>
    <x v="341"/>
    <s v="JACH"/>
    <s v="22"/>
    <s v="FACT N° 12010117"/>
    <m/>
    <n v="73057"/>
    <n v="73023"/>
  </r>
  <r>
    <x v="2"/>
    <x v="3"/>
    <x v="106"/>
    <x v="0"/>
    <s v="JAN"/>
    <s v="1"/>
    <s v="AN AU 01.01.11"/>
    <m/>
    <n v="101300"/>
    <n v="-101300"/>
  </r>
  <r>
    <x v="2"/>
    <x v="3"/>
    <x v="107"/>
    <x v="0"/>
    <s v="JAN"/>
    <s v="1"/>
    <s v="AN AU 01.01.11"/>
    <m/>
    <n v="1962944"/>
    <n v="-1962944"/>
  </r>
  <r>
    <x v="2"/>
    <x v="3"/>
    <x v="108"/>
    <x v="0"/>
    <s v="JAN"/>
    <s v="120"/>
    <s v="CHQ N° 808137 FAV ASCENA"/>
    <n v="1867055"/>
    <m/>
    <n v="1867055"/>
  </r>
  <r>
    <x v="2"/>
    <x v="3"/>
    <x v="108"/>
    <x v="0"/>
    <s v="JAN"/>
    <s v="121"/>
    <s v="CHQ N° 808230 FAV ASECNA"/>
    <n v="677804"/>
    <m/>
    <n v="2544859"/>
  </r>
  <r>
    <x v="2"/>
    <x v="3"/>
    <x v="108"/>
    <x v="0"/>
    <s v="JAN"/>
    <s v="151"/>
    <s v="D'APRES ETAT RAP AU 30/04RGLT ASENA"/>
    <m/>
    <n v="1867055"/>
    <n v="677804"/>
  </r>
  <r>
    <x v="2"/>
    <x v="3"/>
    <x v="108"/>
    <x v="0"/>
    <s v="JAN"/>
    <s v="151"/>
    <s v="D'APRES ETAT RAP AU 30/04RGLT ASENA"/>
    <m/>
    <n v="677804"/>
    <m/>
  </r>
  <r>
    <x v="2"/>
    <x v="3"/>
    <x v="109"/>
    <x v="0"/>
    <s v="JAN"/>
    <s v="1"/>
    <s v="AN AU 01.01.11"/>
    <m/>
    <n v="3352720"/>
    <n v="-3352720"/>
  </r>
  <r>
    <x v="2"/>
    <x v="3"/>
    <x v="109"/>
    <x v="0"/>
    <s v="JAN"/>
    <s v="21"/>
    <s v="FACT ATM FEV"/>
    <m/>
    <n v="340000"/>
    <n v="-3692720"/>
  </r>
  <r>
    <x v="2"/>
    <x v="3"/>
    <x v="109"/>
    <x v="0"/>
    <s v="JAN"/>
    <s v="68"/>
    <s v="RGLT FACT DEC"/>
    <n v="330000"/>
    <m/>
    <n v="-3362720"/>
  </r>
  <r>
    <x v="2"/>
    <x v="3"/>
    <x v="109"/>
    <x v="0"/>
    <s v="JAN"/>
    <s v="68"/>
    <s v="FACT ATM N° 110401/MARS 11"/>
    <m/>
    <n v="340000"/>
    <n v="-3702720"/>
  </r>
  <r>
    <x v="2"/>
    <x v="3"/>
    <x v="109"/>
    <x v="0"/>
    <s v="JAN"/>
    <s v="98"/>
    <s v="FACT ATM N° 110403"/>
    <m/>
    <n v="340000"/>
    <n v="-4042720"/>
  </r>
  <r>
    <x v="2"/>
    <x v="3"/>
    <x v="109"/>
    <x v="0"/>
    <s v="JAN"/>
    <s v="126"/>
    <s v="FACT ATM N° 110503/MAI 2011"/>
    <m/>
    <n v="340000"/>
    <n v="-4382720"/>
  </r>
  <r>
    <x v="2"/>
    <x v="3"/>
    <x v="109"/>
    <x v="0"/>
    <s v="JAN"/>
    <s v="130"/>
    <s v="AVANCE RGLT JANV"/>
    <n v="15000"/>
    <m/>
    <n v="-4367720"/>
  </r>
  <r>
    <x v="2"/>
    <x v="3"/>
    <x v="109"/>
    <x v="0"/>
    <s v="JAN"/>
    <s v="171"/>
    <s v="FACT N° 110106"/>
    <m/>
    <n v="340000"/>
    <n v="-4707720"/>
  </r>
  <r>
    <x v="2"/>
    <x v="3"/>
    <x v="109"/>
    <x v="0"/>
    <s v="JAN"/>
    <s v="174"/>
    <s v="ATM SVT FACT N° 110701"/>
    <m/>
    <n v="340000"/>
    <n v="-5047720"/>
  </r>
  <r>
    <x v="2"/>
    <x v="3"/>
    <x v="109"/>
    <x v="0"/>
    <s v="JAN"/>
    <s v="189"/>
    <s v="FACT N° 110103"/>
    <m/>
    <n v="340000"/>
    <n v="-5387720"/>
  </r>
  <r>
    <x v="2"/>
    <x v="3"/>
    <x v="109"/>
    <x v="0"/>
    <s v="JAN"/>
    <s v="206"/>
    <s v="SVT FACT N° 110801"/>
    <m/>
    <n v="340000"/>
    <n v="-5727720"/>
  </r>
  <r>
    <x v="2"/>
    <x v="3"/>
    <x v="109"/>
    <x v="0"/>
    <s v="JAN"/>
    <s v="237"/>
    <s v="RGLT FACT JANVIER"/>
    <n v="315000"/>
    <m/>
    <n v="-5412720"/>
  </r>
  <r>
    <x v="2"/>
    <x v="3"/>
    <x v="109"/>
    <x v="0"/>
    <s v="JAN"/>
    <s v="239"/>
    <s v="FACT N° 110906"/>
    <m/>
    <n v="340000"/>
    <n v="-5752720"/>
  </r>
  <r>
    <x v="2"/>
    <x v="3"/>
    <x v="109"/>
    <x v="0"/>
    <s v="JAN"/>
    <s v="273"/>
    <s v="FACT  N° 111001"/>
    <m/>
    <n v="340000"/>
    <n v="-6092720"/>
  </r>
  <r>
    <x v="2"/>
    <x v="3"/>
    <x v="109"/>
    <x v="0"/>
    <s v="JAN"/>
    <s v="287"/>
    <s v="FACT N° 111108"/>
    <m/>
    <n v="340000"/>
    <n v="-6432720"/>
  </r>
  <r>
    <x v="2"/>
    <x v="3"/>
    <x v="109"/>
    <x v="0"/>
    <s v="JAN"/>
    <s v="315"/>
    <s v="FACT N°"/>
    <m/>
    <n v="340000"/>
    <n v="-6772720"/>
  </r>
  <r>
    <x v="2"/>
    <x v="3"/>
    <x v="109"/>
    <x v="0"/>
    <s v="JAN"/>
    <s v="353"/>
    <s v="REGLT FACT ATM FEV 11"/>
    <n v="330000"/>
    <m/>
    <n v="-6442720"/>
  </r>
  <r>
    <x v="2"/>
    <x v="3"/>
    <x v="109"/>
    <x v="0"/>
    <s v="JAN"/>
    <s v="425"/>
    <s v="CASH ADVANCE"/>
    <n v="203000"/>
    <m/>
    <n v="-6239720"/>
  </r>
  <r>
    <x v="2"/>
    <x v="3"/>
    <x v="109"/>
    <x v="0"/>
    <s v="JAN"/>
    <s v="632"/>
    <s v="REGLT FACTURE"/>
    <n v="490000"/>
    <m/>
    <n v="-5749720"/>
  </r>
  <r>
    <x v="2"/>
    <x v="3"/>
    <x v="109"/>
    <x v="0"/>
    <s v="JAN"/>
    <s v="1080"/>
    <s v="GARDIENNAGE "/>
    <n v="315000"/>
    <m/>
    <n v="-5434720"/>
  </r>
  <r>
    <x v="2"/>
    <x v="3"/>
    <x v="109"/>
    <x v="0"/>
    <s v="JAN"/>
    <s v="1395"/>
    <s v="AFRICAN TRAVEL MANAGEMENT"/>
    <n v="340000"/>
    <m/>
    <n v="-5094720"/>
  </r>
  <r>
    <x v="2"/>
    <x v="3"/>
    <x v="109"/>
    <x v="0"/>
    <s v="JAN"/>
    <s v="1396"/>
    <s v="AFRICAN TRAVEL MANAGEMENT"/>
    <n v="70000"/>
    <m/>
    <n v="-5024720"/>
  </r>
  <r>
    <x v="2"/>
    <x v="3"/>
    <x v="109"/>
    <x v="0"/>
    <s v="JAN"/>
    <s v="1523"/>
    <s v="RGLT FACT N° 110503"/>
    <n v="315000"/>
    <m/>
    <n v="-4709720"/>
  </r>
  <r>
    <x v="2"/>
    <x v="3"/>
    <x v="109"/>
    <x v="0"/>
    <s v="JAN"/>
    <s v="1594"/>
    <s v="RGLT FACT ATM"/>
    <n v="250000"/>
    <m/>
    <n v="-4459720"/>
  </r>
  <r>
    <x v="2"/>
    <x v="3"/>
    <x v="109"/>
    <x v="0"/>
    <s v="JAN"/>
    <s v="1826"/>
    <s v="RGLT FACT "/>
    <n v="295000"/>
    <m/>
    <n v="-4164720"/>
  </r>
  <r>
    <x v="2"/>
    <x v="3"/>
    <x v="109"/>
    <x v="0"/>
    <s v="JAN"/>
    <s v="1860"/>
    <s v="COMPLEMENT FACT AOUT"/>
    <n v="15000"/>
    <m/>
    <n v="-4149720"/>
  </r>
  <r>
    <x v="2"/>
    <x v="3"/>
    <x v="109"/>
    <x v="0"/>
    <s v="JAN"/>
    <s v="2054"/>
    <s v="RGLT FACT ATM"/>
    <n v="315000"/>
    <m/>
    <n v="-3834720"/>
  </r>
  <r>
    <x v="2"/>
    <x v="3"/>
    <x v="109"/>
    <x v="0"/>
    <s v="JAN"/>
    <s v="2252"/>
    <s v="RGLT FACT"/>
    <n v="315000"/>
    <m/>
    <n v="-3519720"/>
  </r>
  <r>
    <x v="2"/>
    <x v="3"/>
    <x v="109"/>
    <x v="0"/>
    <s v="JAN"/>
    <s v="2422"/>
    <s v="RGLT FACT NOV"/>
    <n v="315000"/>
    <m/>
    <n v="-3204720"/>
  </r>
  <r>
    <x v="2"/>
    <x v="3"/>
    <x v="109"/>
    <x v="0"/>
    <s v="JAN"/>
    <s v="2474"/>
    <s v="CASH AVANCE NIGHT WATCH"/>
    <n v="100000"/>
    <m/>
    <n v="-3104720"/>
  </r>
  <r>
    <x v="2"/>
    <x v="3"/>
    <x v="109"/>
    <x v="0"/>
    <s v="JAN"/>
    <s v="2555"/>
    <s v="RGLT FACT DEC"/>
    <n v="315000"/>
    <m/>
    <n v="-2789720"/>
  </r>
  <r>
    <x v="2"/>
    <x v="3"/>
    <x v="109"/>
    <x v="338"/>
    <s v="JACH"/>
    <s v="13"/>
    <s v="FACT N° 120101"/>
    <m/>
    <n v="340000"/>
    <n v="-3129720"/>
  </r>
  <r>
    <x v="2"/>
    <x v="3"/>
    <x v="109"/>
    <x v="351"/>
    <s v="JCP"/>
    <s v="128"/>
    <s v="CASH AVANCE"/>
    <n v="580000"/>
    <m/>
    <n v="-2549720"/>
  </r>
  <r>
    <x v="2"/>
    <x v="3"/>
    <x v="111"/>
    <x v="0"/>
    <s v="JAN"/>
    <s v="1"/>
    <s v="AN AU 01.01.11"/>
    <m/>
    <n v="8172625"/>
    <n v="-8172625"/>
  </r>
  <r>
    <x v="2"/>
    <x v="3"/>
    <x v="111"/>
    <x v="0"/>
    <s v="JAN"/>
    <s v="65"/>
    <s v="AVANCE RGLT HONORAIRES"/>
    <n v="500000"/>
    <m/>
    <n v="-7672625"/>
  </r>
  <r>
    <x v="2"/>
    <x v="3"/>
    <x v="111"/>
    <x v="0"/>
    <s v="JAN"/>
    <s v="93"/>
    <s v="CHQ N° 4678595 FAV BAKAI/REGLT PART"/>
    <n v="2000000"/>
    <m/>
    <n v="-5672625"/>
  </r>
  <r>
    <x v="2"/>
    <x v="3"/>
    <x v="111"/>
    <x v="0"/>
    <s v="JAN"/>
    <s v="147"/>
    <s v="RGLT ACPTE HONORAIRES"/>
    <n v="500000"/>
    <m/>
    <n v="-5172625"/>
  </r>
  <r>
    <x v="2"/>
    <x v="3"/>
    <x v="111"/>
    <x v="0"/>
    <s v="JAN"/>
    <s v="295"/>
    <s v="  CHEQ N° 5149823"/>
    <n v="1000000"/>
    <m/>
    <n v="-4172625"/>
  </r>
  <r>
    <x v="2"/>
    <x v="3"/>
    <x v="111"/>
    <x v="0"/>
    <s v="JAN"/>
    <s v="320"/>
    <s v="FACT HONORAIRES EXO 2011"/>
    <m/>
    <n v="2981250"/>
    <n v="-7153875"/>
  </r>
  <r>
    <x v="2"/>
    <x v="3"/>
    <x v="111"/>
    <x v="0"/>
    <s v="JAN"/>
    <s v="321"/>
    <s v="FACT  CERTIFICATION DSF  EXO 2011"/>
    <m/>
    <n v="2385000"/>
    <n v="-9538875"/>
  </r>
  <r>
    <x v="2"/>
    <x v="3"/>
    <x v="111"/>
    <x v="0"/>
    <s v="JAN"/>
    <s v="379"/>
    <s v="RGLT ACOMPTE/HORAIRE "/>
    <n v="2000000"/>
    <m/>
    <n v="-7538875"/>
  </r>
  <r>
    <x v="2"/>
    <x v="3"/>
    <x v="111"/>
    <x v="0"/>
    <s v="JAN"/>
    <s v="428"/>
    <s v="AVANCE/HONN CAC"/>
    <n v="1500000"/>
    <m/>
    <n v="-6038875"/>
  </r>
  <r>
    <x v="2"/>
    <x v="3"/>
    <x v="111"/>
    <x v="0"/>
    <s v="JAN"/>
    <s v="792"/>
    <s v="AVANCE/HONNORAIRE FACT CAC"/>
    <n v="400000"/>
    <m/>
    <n v="-5638875"/>
  </r>
  <r>
    <x v="2"/>
    <x v="3"/>
    <x v="111"/>
    <x v="0"/>
    <s v="JAN"/>
    <s v="912"/>
    <s v="AVANCE SUR HONORAIRE "/>
    <n v="300000"/>
    <m/>
    <n v="-5338875"/>
  </r>
  <r>
    <x v="2"/>
    <x v="3"/>
    <x v="111"/>
    <x v="0"/>
    <s v="JAN"/>
    <s v="943"/>
    <s v="AVANCE SUR HONORAIRE"/>
    <n v="500000"/>
    <m/>
    <n v="-4838875"/>
  </r>
  <r>
    <x v="2"/>
    <x v="3"/>
    <x v="111"/>
    <x v="0"/>
    <s v="JAN"/>
    <s v="986"/>
    <s v="AVANCE SUR FACT HONORAIRE"/>
    <n v="300000"/>
    <m/>
    <n v="-4538875"/>
  </r>
  <r>
    <x v="2"/>
    <x v="3"/>
    <x v="111"/>
    <x v="0"/>
    <s v="JAN"/>
    <s v="1231"/>
    <s v="AVANCE SUR HONORAIRE BAKAI"/>
    <n v="150000"/>
    <m/>
    <n v="-4388875"/>
  </r>
  <r>
    <x v="2"/>
    <x v="3"/>
    <x v="111"/>
    <x v="0"/>
    <s v="JAN"/>
    <s v="1364"/>
    <s v="ACOMPTE/HONORAIRE"/>
    <n v="250000"/>
    <m/>
    <n v="-4138875"/>
  </r>
  <r>
    <x v="2"/>
    <x v="3"/>
    <x v="111"/>
    <x v="0"/>
    <s v="JAN"/>
    <s v="1564"/>
    <s v="SOLDE FACTURE"/>
    <n v="50000"/>
    <m/>
    <n v="-4088875"/>
  </r>
  <r>
    <x v="2"/>
    <x v="3"/>
    <x v="111"/>
    <x v="0"/>
    <s v="JAN"/>
    <s v="1600"/>
    <s v="AVANCE"/>
    <n v="30000"/>
    <m/>
    <n v="-4058875"/>
  </r>
  <r>
    <x v="2"/>
    <x v="3"/>
    <x v="111"/>
    <x v="0"/>
    <s v="JAN"/>
    <s v="1609"/>
    <s v="AVANCE"/>
    <n v="70000"/>
    <m/>
    <n v="-3988875"/>
  </r>
  <r>
    <x v="2"/>
    <x v="3"/>
    <x v="111"/>
    <x v="0"/>
    <s v="JAN"/>
    <s v="1760"/>
    <s v="ACOMPTE/HONORAIRES"/>
    <n v="200000"/>
    <m/>
    <n v="-3788875"/>
  </r>
  <r>
    <x v="2"/>
    <x v="3"/>
    <x v="111"/>
    <x v="0"/>
    <s v="JAN"/>
    <s v="1819"/>
    <s v="ACOMPTE/ HONORAIRE"/>
    <n v="100000"/>
    <m/>
    <n v="-3688875"/>
  </r>
  <r>
    <x v="2"/>
    <x v="3"/>
    <x v="111"/>
    <x v="0"/>
    <s v="JAN"/>
    <s v="2160"/>
    <s v="ACOMPTE/ HONORAIRE"/>
    <n v="500000"/>
    <m/>
    <n v="-3188875"/>
  </r>
  <r>
    <x v="2"/>
    <x v="3"/>
    <x v="111"/>
    <x v="0"/>
    <s v="JAN"/>
    <s v="2222"/>
    <s v="ACOMPTE/ HONORAIRE"/>
    <n v="30000"/>
    <m/>
    <n v="-3158875"/>
  </r>
  <r>
    <x v="2"/>
    <x v="3"/>
    <x v="111"/>
    <x v="0"/>
    <s v="JAN"/>
    <s v="2281"/>
    <s v="ACOMPTE/ HONORAIRE"/>
    <n v="200000"/>
    <m/>
    <n v="-2958875"/>
  </r>
  <r>
    <x v="2"/>
    <x v="3"/>
    <x v="111"/>
    <x v="328"/>
    <s v="JCP"/>
    <s v="21"/>
    <s v="ACOMPTE SUR HONORAIRE"/>
    <n v="200000"/>
    <m/>
    <n v="-2758875"/>
  </r>
  <r>
    <x v="2"/>
    <x v="3"/>
    <x v="111"/>
    <x v="339"/>
    <s v="JCP"/>
    <s v="136"/>
    <s v="ACOMPTE /HONORAIRE"/>
    <n v="200000"/>
    <m/>
    <n v="-2558875"/>
  </r>
  <r>
    <x v="2"/>
    <x v="3"/>
    <x v="112"/>
    <x v="0"/>
    <s v="JAN"/>
    <s v="1"/>
    <s v="AN AU 01.01.11"/>
    <m/>
    <n v="3095971"/>
    <n v="-3095971"/>
  </r>
  <r>
    <x v="2"/>
    <x v="3"/>
    <x v="112"/>
    <x v="0"/>
    <s v="JAN"/>
    <s v="33"/>
    <s v="FACT CAMTEL N° 10144560/02-2011"/>
    <m/>
    <n v="3578"/>
    <n v="-3099549"/>
  </r>
  <r>
    <x v="2"/>
    <x v="3"/>
    <x v="112"/>
    <x v="0"/>
    <s v="JAN"/>
    <s v="34"/>
    <s v="FACT CAMTEL N° 10153885/02-2011"/>
    <m/>
    <n v="530964"/>
    <n v="-3630513"/>
  </r>
  <r>
    <x v="2"/>
    <x v="3"/>
    <x v="112"/>
    <x v="0"/>
    <s v="JAN"/>
    <s v="35"/>
    <s v="FACT CAMTEL N° 10131898/02-2011"/>
    <m/>
    <n v="336238"/>
    <n v="-3966751"/>
  </r>
  <r>
    <x v="2"/>
    <x v="3"/>
    <x v="112"/>
    <x v="0"/>
    <s v="JAN"/>
    <s v="52"/>
    <s v="RGLT FACTS CAMTEL"/>
    <n v="669570"/>
    <m/>
    <n v="-3297181"/>
  </r>
  <r>
    <x v="2"/>
    <x v="3"/>
    <x v="112"/>
    <x v="0"/>
    <s v="JAN"/>
    <s v="58"/>
    <s v="FACT CAMTEL 10201262/63"/>
    <m/>
    <n v="9578"/>
    <n v="-3306759"/>
  </r>
  <r>
    <x v="2"/>
    <x v="3"/>
    <x v="112"/>
    <x v="0"/>
    <s v="JAN"/>
    <s v="60"/>
    <s v="FACT CAMTEL FEV 11"/>
    <m/>
    <n v="270023"/>
    <n v="-3576782"/>
  </r>
  <r>
    <x v="2"/>
    <x v="3"/>
    <x v="112"/>
    <x v="0"/>
    <s v="JAN"/>
    <s v="61"/>
    <s v="FACT CAMTEL FEV 11"/>
    <m/>
    <n v="440313"/>
    <n v="-4017095"/>
  </r>
  <r>
    <x v="2"/>
    <x v="3"/>
    <x v="112"/>
    <x v="0"/>
    <s v="JAN"/>
    <s v="69"/>
    <s v="REGLT CAMTEL CHQ C 807119"/>
    <n v="867202"/>
    <m/>
    <n v="-3149893"/>
  </r>
  <r>
    <x v="2"/>
    <x v="3"/>
    <x v="112"/>
    <x v="0"/>
    <s v="JAN"/>
    <s v="79"/>
    <s v="FACT CAMTEL "/>
    <m/>
    <n v="3578"/>
    <n v="-3153471"/>
  </r>
  <r>
    <x v="2"/>
    <x v="3"/>
    <x v="112"/>
    <x v="0"/>
    <s v="JAN"/>
    <s v="92"/>
    <s v="FACT N° 10332056/04-2011/CAMTEL"/>
    <m/>
    <n v="336850"/>
    <n v="-3490321"/>
  </r>
  <r>
    <x v="2"/>
    <x v="3"/>
    <x v="112"/>
    <x v="0"/>
    <s v="JAN"/>
    <s v="95"/>
    <s v="FACT N° 10326065/04/11"/>
    <m/>
    <n v="3578"/>
    <n v="-3493899"/>
  </r>
  <r>
    <x v="2"/>
    <x v="3"/>
    <x v="112"/>
    <x v="0"/>
    <s v="JAN"/>
    <s v="96"/>
    <s v="FACT N° 1022643703/2011"/>
    <m/>
    <n v="3578"/>
    <n v="-3497477"/>
  </r>
  <r>
    <x v="2"/>
    <x v="3"/>
    <x v="112"/>
    <x v="0"/>
    <s v="JAN"/>
    <s v="97"/>
    <s v="FACT N° 10295906/04/2011"/>
    <m/>
    <n v="532178"/>
    <n v="-4029655"/>
  </r>
  <r>
    <x v="2"/>
    <x v="3"/>
    <x v="112"/>
    <x v="0"/>
    <s v="JAN"/>
    <s v="104"/>
    <s v="CHQ N° 807628 FAV CAMTEL FACT FEV"/>
    <n v="710336"/>
    <m/>
    <n v="-3319319"/>
  </r>
  <r>
    <x v="2"/>
    <x v="3"/>
    <x v="112"/>
    <x v="0"/>
    <s v="JAN"/>
    <s v="110"/>
    <s v="FACT N° 10389553/05-2011"/>
    <m/>
    <n v="679854"/>
    <n v="-3999173"/>
  </r>
  <r>
    <x v="2"/>
    <x v="3"/>
    <x v="112"/>
    <x v="0"/>
    <s v="JAN"/>
    <s v="111"/>
    <s v="FACT N° 10416018/05-2011"/>
    <m/>
    <n v="273887"/>
    <n v="-4273060"/>
  </r>
  <r>
    <x v="2"/>
    <x v="3"/>
    <x v="112"/>
    <x v="0"/>
    <s v="JAN"/>
    <s v="113"/>
    <s v="FACT N° 10412362/05-2011"/>
    <m/>
    <n v="3578"/>
    <n v="-4276638"/>
  </r>
  <r>
    <x v="2"/>
    <x v="3"/>
    <x v="112"/>
    <x v="0"/>
    <s v="JAN"/>
    <s v="156"/>
    <s v="REGLT FACT AVRIL CHQ N° 0810185/CAM"/>
    <n v="679854"/>
    <m/>
    <n v="-3596784"/>
  </r>
  <r>
    <x v="2"/>
    <x v="3"/>
    <x v="112"/>
    <x v="0"/>
    <s v="JAN"/>
    <s v="158"/>
    <s v="FACT BACK-UP CAMTEL"/>
    <m/>
    <n v="310000"/>
    <n v="-3906784"/>
  </r>
  <r>
    <x v="2"/>
    <x v="3"/>
    <x v="112"/>
    <x v="0"/>
    <s v="JAN"/>
    <s v="166"/>
    <s v="CAMTEL SVT FACT N° 10586849/07-2011"/>
    <m/>
    <n v="747597"/>
    <n v="-4654381"/>
  </r>
  <r>
    <x v="2"/>
    <x v="3"/>
    <x v="112"/>
    <x v="0"/>
    <s v="JAN"/>
    <s v="167"/>
    <s v="CAMTEL SVT FACT N° 10610031/07-2011"/>
    <m/>
    <n v="3578"/>
    <n v="-4657959"/>
  </r>
  <r>
    <x v="2"/>
    <x v="3"/>
    <x v="112"/>
    <x v="0"/>
    <s v="JAN"/>
    <s v="172"/>
    <s v="CAMTEL SVT FACT N° 10485573/06-2011"/>
    <m/>
    <n v="388862"/>
    <n v="-5046821"/>
  </r>
  <r>
    <x v="2"/>
    <x v="3"/>
    <x v="112"/>
    <x v="0"/>
    <s v="JAN"/>
    <s v="173"/>
    <s v="CAMTEL SVT FACT N° 10602907/07-2011"/>
    <m/>
    <n v="381605"/>
    <n v="-5428426"/>
  </r>
  <r>
    <x v="2"/>
    <x v="3"/>
    <x v="112"/>
    <x v="0"/>
    <s v="JAN"/>
    <s v="177"/>
    <s v="RGLT CAMTEL"/>
    <n v="532178"/>
    <m/>
    <n v="-4896248"/>
  </r>
  <r>
    <x v="2"/>
    <x v="3"/>
    <x v="112"/>
    <x v="0"/>
    <s v="JAN"/>
    <s v="179"/>
    <s v="CAMTEL SVT FACT N° 10492383"/>
    <m/>
    <n v="618329"/>
    <n v="-5514577"/>
  </r>
  <r>
    <x v="2"/>
    <x v="3"/>
    <x v="112"/>
    <x v="0"/>
    <s v="JAN"/>
    <s v="180"/>
    <s v="CAMTEL FACT N° 10648212"/>
    <m/>
    <n v="1550"/>
    <n v="-5516127"/>
  </r>
  <r>
    <x v="2"/>
    <x v="3"/>
    <x v="112"/>
    <x v="0"/>
    <s v="JAN"/>
    <s v="181"/>
    <s v="CAMTEL FACT N° 10648214"/>
    <m/>
    <n v="1550"/>
    <n v="-5517677"/>
  </r>
  <r>
    <x v="2"/>
    <x v="3"/>
    <x v="112"/>
    <x v="0"/>
    <s v="JAN"/>
    <s v="197"/>
    <s v="CAMTEL SVT FACT N° 10716145/08-2011"/>
    <m/>
    <n v="622441"/>
    <n v="-6140118"/>
  </r>
  <r>
    <x v="2"/>
    <x v="3"/>
    <x v="112"/>
    <x v="0"/>
    <s v="JAN"/>
    <s v="198"/>
    <s v="CAMTEL SVT FACT N° 10702951/08-2011"/>
    <m/>
    <n v="372402"/>
    <n v="-6512520"/>
  </r>
  <r>
    <x v="2"/>
    <x v="3"/>
    <x v="112"/>
    <x v="0"/>
    <s v="JAN"/>
    <s v="210"/>
    <s v="FACT N°10710729"/>
    <m/>
    <n v="3578"/>
    <n v="-6516098"/>
  </r>
  <r>
    <x v="2"/>
    <x v="3"/>
    <x v="112"/>
    <x v="0"/>
    <s v="JAN"/>
    <s v="232"/>
    <s v="FACT N° 10819281/09-2011"/>
    <m/>
    <n v="324820"/>
    <n v="-6840918"/>
  </r>
  <r>
    <x v="2"/>
    <x v="3"/>
    <x v="112"/>
    <x v="0"/>
    <s v="JAN"/>
    <s v="235"/>
    <s v="FACTN° 10798380/09-2011"/>
    <m/>
    <n v="735563"/>
    <n v="-7576481"/>
  </r>
  <r>
    <x v="2"/>
    <x v="3"/>
    <x v="112"/>
    <x v="0"/>
    <s v="JAN"/>
    <s v="253"/>
    <s v="FACT N° 10586849/07-2011"/>
    <n v="747597"/>
    <m/>
    <n v="-6828884"/>
  </r>
  <r>
    <x v="2"/>
    <x v="3"/>
    <x v="112"/>
    <x v="0"/>
    <s v="JAN"/>
    <s v="258"/>
    <s v="FACT N° 10885591/10-2011"/>
    <m/>
    <n v="359058"/>
    <n v="-7187942"/>
  </r>
  <r>
    <x v="2"/>
    <x v="3"/>
    <x v="112"/>
    <x v="0"/>
    <s v="JAN"/>
    <s v="264"/>
    <s v="FACT N° 10886955/10-2011"/>
    <m/>
    <n v="570654"/>
    <n v="-7758596"/>
  </r>
  <r>
    <x v="2"/>
    <x v="3"/>
    <x v="112"/>
    <x v="0"/>
    <s v="JAN"/>
    <s v="266"/>
    <s v="FACT N° 10816190"/>
    <m/>
    <n v="3578"/>
    <n v="-7762174"/>
  </r>
  <r>
    <x v="2"/>
    <x v="3"/>
    <x v="112"/>
    <x v="0"/>
    <s v="JAN"/>
    <s v="267"/>
    <s v="FACT N° 10881043/10-2011"/>
    <m/>
    <n v="3578"/>
    <n v="-7765752"/>
  </r>
  <r>
    <x v="2"/>
    <x v="3"/>
    <x v="112"/>
    <x v="0"/>
    <s v="JAN"/>
    <s v="268"/>
    <s v="FACT N° 10945362"/>
    <m/>
    <n v="1550"/>
    <n v="-7767302"/>
  </r>
  <r>
    <x v="2"/>
    <x v="3"/>
    <x v="112"/>
    <x v="0"/>
    <s v="JAN"/>
    <s v="279"/>
    <s v="RGLT SVT CHEQ N° 0813956"/>
    <n v="622441"/>
    <m/>
    <n v="-7144861"/>
  </r>
  <r>
    <x v="2"/>
    <x v="3"/>
    <x v="112"/>
    <x v="0"/>
    <s v="JAN"/>
    <s v="283"/>
    <s v="FACT N° 10973641/11-2011"/>
    <m/>
    <n v="194580"/>
    <n v="-7339441"/>
  </r>
  <r>
    <x v="2"/>
    <x v="3"/>
    <x v="112"/>
    <x v="0"/>
    <s v="JAN"/>
    <s v="285"/>
    <s v="FACT N° 10981149/11-2011"/>
    <m/>
    <n v="792987"/>
    <n v="-8132428"/>
  </r>
  <r>
    <x v="2"/>
    <x v="3"/>
    <x v="112"/>
    <x v="0"/>
    <s v="JAN"/>
    <s v="305"/>
    <s v="FACT N° 11056064/12-2011"/>
    <m/>
    <n v="354088"/>
    <n v="-8486516"/>
  </r>
  <r>
    <x v="2"/>
    <x v="3"/>
    <x v="112"/>
    <x v="0"/>
    <s v="JAN"/>
    <s v="306"/>
    <s v="FACT N° 11077159/12-2011"/>
    <m/>
    <n v="13284"/>
    <n v="-8499800"/>
  </r>
  <r>
    <x v="2"/>
    <x v="3"/>
    <x v="112"/>
    <x v="0"/>
    <s v="JAN"/>
    <s v="308"/>
    <s v="RGLT CAMTEL"/>
    <n v="3578"/>
    <m/>
    <n v="-8496222"/>
  </r>
  <r>
    <x v="2"/>
    <x v="3"/>
    <x v="112"/>
    <x v="0"/>
    <s v="JAN"/>
    <s v="319"/>
    <s v="RGLT FACT N° 10798380/09-2011"/>
    <n v="735563"/>
    <m/>
    <n v="-7760659"/>
  </r>
  <r>
    <x v="2"/>
    <x v="3"/>
    <x v="112"/>
    <x v="0"/>
    <s v="JAN"/>
    <s v="319"/>
    <s v="FACT N° 11074004/12-2011"/>
    <m/>
    <n v="3578"/>
    <n v="-7764237"/>
  </r>
  <r>
    <x v="2"/>
    <x v="3"/>
    <x v="112"/>
    <x v="0"/>
    <s v="JAN"/>
    <s v="326"/>
    <s v="FACT N° 11206802/01-2012"/>
    <m/>
    <n v="7727"/>
    <n v="-7771964"/>
  </r>
  <r>
    <x v="2"/>
    <x v="3"/>
    <x v="112"/>
    <x v="0"/>
    <s v="JAN"/>
    <s v="356"/>
    <s v="D'APRES ETAT RAP AU 31/10 CAMTEL"/>
    <n v="570654"/>
    <m/>
    <n v="-7201310"/>
  </r>
  <r>
    <x v="2"/>
    <x v="3"/>
    <x v="112"/>
    <x v="0"/>
    <s v="JAN"/>
    <s v="388"/>
    <s v="REGLT FACT SVT CHEQ N° 819546"/>
    <n v="792987"/>
    <m/>
    <n v="-6408323"/>
  </r>
  <r>
    <x v="2"/>
    <x v="3"/>
    <x v="112"/>
    <x v="0"/>
    <s v="JAN"/>
    <s v="418"/>
    <s v="REGLT FACT "/>
    <n v="354088"/>
    <m/>
    <n v="-6054235"/>
  </r>
  <r>
    <x v="2"/>
    <x v="3"/>
    <x v="112"/>
    <x v="0"/>
    <s v="JAN"/>
    <s v="447"/>
    <s v="REGLT FACTURE 10201262/63"/>
    <n v="9578"/>
    <m/>
    <n v="-6044657"/>
  </r>
  <r>
    <x v="2"/>
    <x v="3"/>
    <x v="112"/>
    <x v="0"/>
    <s v="JAN"/>
    <s v="545"/>
    <s v="REGLT FACT 10226437 MARS"/>
    <n v="3578"/>
    <m/>
    <n v="-6041079"/>
  </r>
  <r>
    <x v="2"/>
    <x v="3"/>
    <x v="112"/>
    <x v="0"/>
    <s v="JAN"/>
    <s v="863"/>
    <s v="REGLT FACT N°10412362 AVRIL/ATM "/>
    <n v="3578"/>
    <m/>
    <n v="-6037501"/>
  </r>
  <r>
    <x v="2"/>
    <x v="3"/>
    <x v="112"/>
    <x v="0"/>
    <s v="JAN"/>
    <s v="864"/>
    <s v="REGLT FACT N°10416018 AVRIL"/>
    <n v="273887"/>
    <m/>
    <n v="-5763614"/>
  </r>
  <r>
    <x v="2"/>
    <x v="3"/>
    <x v="112"/>
    <x v="0"/>
    <s v="JAN"/>
    <s v="1048"/>
    <s v="REGLT FACT CAMTEL"/>
    <n v="336850"/>
    <m/>
    <n v="-5426764"/>
  </r>
  <r>
    <x v="2"/>
    <x v="3"/>
    <x v="112"/>
    <x v="0"/>
    <s v="JAN"/>
    <s v="1048"/>
    <s v=" RGLT FACT CAMTEL"/>
    <n v="3578"/>
    <m/>
    <n v="-5423186"/>
  </r>
  <r>
    <x v="2"/>
    <x v="3"/>
    <x v="112"/>
    <x v="0"/>
    <s v="JAN"/>
    <s v="1200"/>
    <s v=" FACT BACK UP"/>
    <n v="310000"/>
    <m/>
    <n v="-5113186"/>
  </r>
  <r>
    <x v="2"/>
    <x v="3"/>
    <x v="112"/>
    <x v="0"/>
    <s v="JAN"/>
    <s v="1343"/>
    <s v="RGLT CAMTEL FACT N° 10492383"/>
    <n v="618329"/>
    <m/>
    <n v="-4494857"/>
  </r>
  <r>
    <x v="2"/>
    <x v="3"/>
    <x v="112"/>
    <x v="0"/>
    <s v="JAN"/>
    <s v="1343"/>
    <s v="RGLT CAMTEL FACT N° 10648212"/>
    <n v="1550"/>
    <m/>
    <n v="-4493307"/>
  </r>
  <r>
    <x v="2"/>
    <x v="3"/>
    <x v="112"/>
    <x v="0"/>
    <s v="JAN"/>
    <s v="1343"/>
    <s v="RGLT CAMTEL FACT N° 10648214"/>
    <n v="1550"/>
    <m/>
    <n v="-4491757"/>
  </r>
  <r>
    <x v="2"/>
    <x v="3"/>
    <x v="112"/>
    <x v="0"/>
    <s v="JAN"/>
    <s v="1381"/>
    <s v="FACT N° 10485573/06-2011"/>
    <n v="388862"/>
    <m/>
    <n v="-4102895"/>
  </r>
  <r>
    <x v="2"/>
    <x v="3"/>
    <x v="112"/>
    <x v="0"/>
    <s v="JAN"/>
    <s v="1383"/>
    <s v="FACT N° 10529535"/>
    <n v="3578"/>
    <m/>
    <n v="-4099317"/>
  </r>
  <r>
    <x v="2"/>
    <x v="3"/>
    <x v="112"/>
    <x v="0"/>
    <s v="JAN"/>
    <s v="1499"/>
    <s v="CAMTEL RGLT FACT N° 10610031"/>
    <n v="3578"/>
    <m/>
    <n v="-4095739"/>
  </r>
  <r>
    <x v="2"/>
    <x v="3"/>
    <x v="112"/>
    <x v="0"/>
    <s v="JAN"/>
    <s v="1546"/>
    <s v="RGLT FACT N° 10602907"/>
    <n v="381605"/>
    <m/>
    <n v="-3714134"/>
  </r>
  <r>
    <x v="2"/>
    <x v="3"/>
    <x v="112"/>
    <x v="0"/>
    <s v="JAN"/>
    <s v="1698"/>
    <s v="RGLT FACT N° 10702951"/>
    <n v="372402"/>
    <m/>
    <n v="-3341732"/>
  </r>
  <r>
    <x v="2"/>
    <x v="3"/>
    <x v="112"/>
    <x v="0"/>
    <s v="JAN"/>
    <s v="1698"/>
    <s v="RGLT FACT N° 10710729"/>
    <n v="3578"/>
    <m/>
    <n v="-3338154"/>
  </r>
  <r>
    <x v="2"/>
    <x v="3"/>
    <x v="112"/>
    <x v="0"/>
    <s v="JAN"/>
    <s v="1926"/>
    <s v="RGLT FACT N° 10819281"/>
    <n v="324820"/>
    <m/>
    <n v="-3013334"/>
  </r>
  <r>
    <x v="2"/>
    <x v="3"/>
    <x v="112"/>
    <x v="0"/>
    <s v="JAN"/>
    <s v="2206"/>
    <s v="RGLT FACT N° 10816190"/>
    <n v="3578"/>
    <m/>
    <n v="-3009756"/>
  </r>
  <r>
    <x v="2"/>
    <x v="3"/>
    <x v="112"/>
    <x v="0"/>
    <s v="JAN"/>
    <s v="2206"/>
    <s v="RGLT FACT N° 10881043"/>
    <n v="3578"/>
    <m/>
    <n v="-3006178"/>
  </r>
  <r>
    <x v="2"/>
    <x v="3"/>
    <x v="112"/>
    <x v="0"/>
    <s v="JAN"/>
    <s v="2206"/>
    <s v="RGLT FACT N° 10945362"/>
    <n v="1550"/>
    <m/>
    <n v="-3004628"/>
  </r>
  <r>
    <x v="2"/>
    <x v="3"/>
    <x v="112"/>
    <x v="0"/>
    <s v="JAN"/>
    <s v="2206"/>
    <s v="RGLT FACT N° 10885591"/>
    <n v="359058"/>
    <m/>
    <n v="-2645570"/>
  </r>
  <r>
    <x v="2"/>
    <x v="3"/>
    <x v="112"/>
    <x v="0"/>
    <s v="JAN"/>
    <s v="2378"/>
    <s v="RGLT FACT N° 10996586"/>
    <n v="3578"/>
    <m/>
    <n v="-2641992"/>
  </r>
  <r>
    <x v="2"/>
    <x v="3"/>
    <x v="112"/>
    <x v="0"/>
    <s v="JAN"/>
    <s v="2378"/>
    <s v="RGLT FACT N° 10973641"/>
    <n v="194580"/>
    <m/>
    <n v="-2447412"/>
  </r>
  <r>
    <x v="2"/>
    <x v="3"/>
    <x v="112"/>
    <x v="0"/>
    <s v="JAN"/>
    <s v="2558"/>
    <s v="RGLT FACT DEC"/>
    <n v="16862"/>
    <m/>
    <n v="-2430550"/>
  </r>
  <r>
    <x v="2"/>
    <x v="3"/>
    <x v="112"/>
    <x v="341"/>
    <s v="JACH"/>
    <s v="27"/>
    <s v="FACT N° 1102343/02-2012"/>
    <m/>
    <n v="580666"/>
    <n v="-3011216"/>
  </r>
  <r>
    <x v="2"/>
    <x v="3"/>
    <x v="112"/>
    <x v="341"/>
    <s v="JACH"/>
    <s v="33"/>
    <s v="FACT N° 11296152/02-2012"/>
    <m/>
    <n v="9087"/>
    <n v="-3020303"/>
  </r>
  <r>
    <x v="2"/>
    <x v="3"/>
    <x v="112"/>
    <x v="341"/>
    <s v="JACH"/>
    <s v="45"/>
    <s v="FACT N° 11355486/02-2012"/>
    <m/>
    <n v="3578"/>
    <n v="-3023881"/>
  </r>
  <r>
    <x v="2"/>
    <x v="3"/>
    <x v="113"/>
    <x v="0"/>
    <s v="JAN"/>
    <s v="1"/>
    <s v="AN AU 01.01.11"/>
    <n v="357750"/>
    <m/>
    <n v="357750"/>
  </r>
  <r>
    <x v="2"/>
    <x v="3"/>
    <x v="114"/>
    <x v="0"/>
    <s v="JAN"/>
    <s v="1"/>
    <s v="AN AU 01.01.11"/>
    <n v="698000"/>
    <m/>
    <n v="698000"/>
  </r>
  <r>
    <x v="2"/>
    <x v="3"/>
    <x v="115"/>
    <x v="0"/>
    <s v="JAN"/>
    <s v="120"/>
    <s v="FACT N° 634A"/>
    <m/>
    <n v="2500"/>
    <n v="-2500"/>
  </r>
  <r>
    <x v="2"/>
    <x v="3"/>
    <x v="115"/>
    <x v="0"/>
    <s v="JAN"/>
    <s v="1015"/>
    <s v="REGLT FACT N° 634"/>
    <n v="2500"/>
    <m/>
    <m/>
  </r>
  <r>
    <x v="2"/>
    <x v="3"/>
    <x v="116"/>
    <x v="0"/>
    <s v="JAN"/>
    <s v="1"/>
    <s v="AN AU 01.01.11"/>
    <n v="1580000"/>
    <m/>
    <n v="1580000"/>
  </r>
  <r>
    <x v="2"/>
    <x v="3"/>
    <x v="117"/>
    <x v="0"/>
    <s v="JAN"/>
    <s v="1"/>
    <s v="AN AU 01.01.11"/>
    <n v="7200000"/>
    <m/>
    <n v="7200000"/>
  </r>
  <r>
    <x v="2"/>
    <x v="3"/>
    <x v="118"/>
    <x v="0"/>
    <s v="JAN"/>
    <s v="1108"/>
    <s v="AVANCE SUR DEVIS/DAVID"/>
    <n v="80000"/>
    <m/>
    <n v="80000"/>
  </r>
  <r>
    <x v="2"/>
    <x v="3"/>
    <x v="119"/>
    <x v="0"/>
    <s v="JAN"/>
    <s v="1"/>
    <s v="AN AU 01.01.11"/>
    <n v="1988411"/>
    <m/>
    <n v="1988411"/>
  </r>
  <r>
    <x v="2"/>
    <x v="3"/>
    <x v="120"/>
    <x v="0"/>
    <s v="JAN"/>
    <s v="1"/>
    <s v="AN AU 01.01.11"/>
    <m/>
    <n v="6323078"/>
    <n v="-6323078"/>
  </r>
  <r>
    <x v="2"/>
    <x v="3"/>
    <x v="120"/>
    <x v="0"/>
    <s v="JAN"/>
    <s v="1"/>
    <s v="FACT DLA 1 FACSE01477"/>
    <m/>
    <n v="1129148"/>
    <n v="-7452226"/>
  </r>
  <r>
    <x v="2"/>
    <x v="3"/>
    <x v="120"/>
    <x v="0"/>
    <s v="JAN"/>
    <s v="24"/>
    <s v="FACT DLA1 FACSE01567"/>
    <m/>
    <n v="1129148"/>
    <n v="-8581374"/>
  </r>
  <r>
    <x v="2"/>
    <x v="3"/>
    <x v="120"/>
    <x v="0"/>
    <s v="JAN"/>
    <s v="51"/>
    <s v="FACT DLA.1 N° FACSE01583"/>
    <m/>
    <n v="1129148"/>
    <n v="-9710522"/>
  </r>
  <r>
    <x v="2"/>
    <x v="3"/>
    <x v="120"/>
    <x v="0"/>
    <s v="JAN"/>
    <s v="80"/>
    <s v="CHQ N° 5149869 REGLT FACT FACSE0147"/>
    <n v="1129148"/>
    <m/>
    <n v="-8581374"/>
  </r>
  <r>
    <x v="2"/>
    <x v="3"/>
    <x v="120"/>
    <x v="0"/>
    <s v="JAN"/>
    <s v="88"/>
    <s v="FACT DLA1 N° FACSE01601"/>
    <m/>
    <n v="1129148"/>
    <n v="-9710522"/>
  </r>
  <r>
    <x v="2"/>
    <x v="3"/>
    <x v="120"/>
    <x v="0"/>
    <s v="JAN"/>
    <s v="109"/>
    <s v="FACT N° "/>
    <m/>
    <n v="1129148"/>
    <n v="-10839670"/>
  </r>
  <r>
    <x v="2"/>
    <x v="3"/>
    <x v="120"/>
    <x v="0"/>
    <s v="JAN"/>
    <s v="118"/>
    <s v="CHQ N° 5149883 FAV DOUALA 1"/>
    <n v="1129148"/>
    <m/>
    <n v="-9710522"/>
  </r>
  <r>
    <x v="2"/>
    <x v="3"/>
    <x v="120"/>
    <x v="0"/>
    <s v="JAN"/>
    <s v="132"/>
    <s v="FACT N° FACSE01705"/>
    <m/>
    <n v="1129148"/>
    <n v="-10839670"/>
  </r>
  <r>
    <x v="2"/>
    <x v="3"/>
    <x v="120"/>
    <x v="0"/>
    <s v="JAN"/>
    <s v="152"/>
    <s v="D'APRES ETAT RAP AU 30/04 RGLT DLA1"/>
    <n v="1129148"/>
    <m/>
    <n v="-9710522"/>
  </r>
  <r>
    <x v="2"/>
    <x v="3"/>
    <x v="120"/>
    <x v="0"/>
    <s v="JAN"/>
    <s v="164"/>
    <s v="DLA1.COM SVT FACT N° FACSE01718"/>
    <m/>
    <n v="1129148"/>
    <n v="-10839670"/>
  </r>
  <r>
    <x v="2"/>
    <x v="3"/>
    <x v="120"/>
    <x v="0"/>
    <s v="JAN"/>
    <s v="192"/>
    <s v="D'APRES ETAT RAP AU 31/05"/>
    <n v="1129148"/>
    <m/>
    <n v="-9710522"/>
  </r>
  <r>
    <x v="2"/>
    <x v="3"/>
    <x v="120"/>
    <x v="0"/>
    <s v="JAN"/>
    <s v="217"/>
    <s v="FACT N° FACSE01794"/>
    <m/>
    <n v="1129148"/>
    <n v="-10839670"/>
  </r>
  <r>
    <x v="2"/>
    <x v="3"/>
    <x v="120"/>
    <x v="0"/>
    <s v="JAN"/>
    <s v="224"/>
    <s v="D'APRES ETAT RAP AU 30/06 "/>
    <n v="1129148"/>
    <m/>
    <n v="-9710522"/>
  </r>
  <r>
    <x v="2"/>
    <x v="3"/>
    <x v="120"/>
    <x v="0"/>
    <s v="JAN"/>
    <s v="226"/>
    <s v="FACT N°FACSE01809"/>
    <m/>
    <n v="1129148"/>
    <n v="-10839670"/>
  </r>
  <r>
    <x v="2"/>
    <x v="3"/>
    <x v="120"/>
    <x v="0"/>
    <s v="JAN"/>
    <s v="251"/>
    <s v="FACT N° FACSE01827"/>
    <m/>
    <n v="1129148"/>
    <n v="-11968818"/>
  </r>
  <r>
    <x v="2"/>
    <x v="3"/>
    <x v="120"/>
    <x v="0"/>
    <s v="JAN"/>
    <s v="270"/>
    <s v="CHEQ N° 5149792"/>
    <n v="1129148"/>
    <m/>
    <n v="-10839670"/>
  </r>
  <r>
    <x v="2"/>
    <x v="3"/>
    <x v="120"/>
    <x v="0"/>
    <s v="JAN"/>
    <s v="278"/>
    <s v="FACT N° FACSE01888"/>
    <m/>
    <n v="1129148"/>
    <n v="-11968818"/>
  </r>
  <r>
    <x v="2"/>
    <x v="3"/>
    <x v="120"/>
    <x v="0"/>
    <s v="JAN"/>
    <s v="292"/>
    <s v="RGLT SVT CHEQ N° 5149815"/>
    <n v="1129148"/>
    <m/>
    <n v="-10839670"/>
  </r>
  <r>
    <x v="2"/>
    <x v="3"/>
    <x v="120"/>
    <x v="0"/>
    <s v="JAN"/>
    <s v="300"/>
    <s v="FACT N° FACSE01909"/>
    <m/>
    <n v="1129148"/>
    <n v="-11968818"/>
  </r>
  <r>
    <x v="2"/>
    <x v="3"/>
    <x v="120"/>
    <x v="0"/>
    <s v="JAN"/>
    <s v="326"/>
    <s v="D'APRESETAT DE RAP AU 30/09 DLA1.CO"/>
    <n v="5645740"/>
    <m/>
    <n v="-6323078"/>
  </r>
  <r>
    <x v="2"/>
    <x v="3"/>
    <x v="120"/>
    <x v="0"/>
    <s v="JAN"/>
    <s v="341"/>
    <s v="RGLT SVT CHEQ N° 5149844"/>
    <n v="1129148"/>
    <m/>
    <n v="-5193930"/>
  </r>
  <r>
    <x v="2"/>
    <x v="3"/>
    <x v="120"/>
    <x v="0"/>
    <s v="JAN"/>
    <s v="371"/>
    <s v="RGLT  SVT CHEQ N° 6187410"/>
    <n v="1129148"/>
    <m/>
    <n v="-4064782"/>
  </r>
  <r>
    <x v="2"/>
    <x v="3"/>
    <x v="120"/>
    <x v="0"/>
    <s v="JAN"/>
    <s v="402"/>
    <s v="RGLT FACT SVT CHEQ N° 6187441"/>
    <n v="2935634"/>
    <m/>
    <n v="-1129148"/>
  </r>
  <r>
    <x v="2"/>
    <x v="3"/>
    <x v="120"/>
    <x v="349"/>
    <s v="JACH"/>
    <s v="7"/>
    <s v="FACT N° FACSE01919"/>
    <m/>
    <n v="1129148"/>
    <n v="-2258296"/>
  </r>
  <r>
    <x v="2"/>
    <x v="3"/>
    <x v="120"/>
    <x v="337"/>
    <s v="JBS"/>
    <s v="10"/>
    <s v="RGLT FACT  DEC 2011"/>
    <n v="1129148"/>
    <m/>
    <n v="-1129148"/>
  </r>
  <r>
    <x v="2"/>
    <x v="3"/>
    <x v="121"/>
    <x v="0"/>
    <s v="JAN"/>
    <s v="1"/>
    <s v="AN AU 01.01.11"/>
    <m/>
    <n v="225960"/>
    <n v="-225960"/>
  </r>
  <r>
    <x v="2"/>
    <x v="3"/>
    <x v="121"/>
    <x v="0"/>
    <s v="JAN"/>
    <s v="2"/>
    <s v="RGLT ELECT SSG NOV+DEC 2010"/>
    <n v="100000"/>
    <m/>
    <n v="-125960"/>
  </r>
  <r>
    <x v="2"/>
    <x v="3"/>
    <x v="121"/>
    <x v="0"/>
    <s v="JAN"/>
    <s v="14"/>
    <s v="LOYER RESIDENCE SSG"/>
    <m/>
    <n v="850000"/>
    <n v="-975960"/>
  </r>
  <r>
    <x v="2"/>
    <x v="3"/>
    <x v="121"/>
    <x v="0"/>
    <s v="JAN"/>
    <s v="15"/>
    <s v="RGLT LOYER SPVRS SSG"/>
    <n v="2400000"/>
    <m/>
    <n v="1424040"/>
  </r>
  <r>
    <x v="2"/>
    <x v="3"/>
    <x v="121"/>
    <x v="0"/>
    <s v="JAN"/>
    <s v="16"/>
    <s v="RGLT LOYER SPVRS SSG"/>
    <n v="2400000"/>
    <m/>
    <n v="3824040"/>
  </r>
  <r>
    <x v="2"/>
    <x v="3"/>
    <x v="121"/>
    <x v="0"/>
    <s v="JAN"/>
    <s v="24"/>
    <s v="A.N. au 010112"/>
    <m/>
    <n v="850000"/>
    <n v="2974040"/>
  </r>
  <r>
    <x v="2"/>
    <x v="3"/>
    <x v="121"/>
    <x v="0"/>
    <s v="JAN"/>
    <s v="46"/>
    <s v="RGLT LOYER SPVRS JUIL-SEPT SSG"/>
    <n v="2400000"/>
    <m/>
    <n v="5374040"/>
  </r>
  <r>
    <x v="2"/>
    <x v="3"/>
    <x v="121"/>
    <x v="0"/>
    <s v="JAN"/>
    <s v="51"/>
    <s v="RGLT NVLLE TECHNIQUE IMMOB"/>
    <n v="2580000"/>
    <m/>
    <n v="7954040"/>
  </r>
  <r>
    <x v="2"/>
    <x v="3"/>
    <x v="121"/>
    <x v="0"/>
    <s v="JAN"/>
    <s v="56"/>
    <s v="Fact N° 0075/11/ ENTRETIRN PISCIN"/>
    <m/>
    <n v="65000"/>
    <n v="7889040"/>
  </r>
  <r>
    <x v="2"/>
    <x v="3"/>
    <x v="121"/>
    <x v="0"/>
    <s v="JAN"/>
    <s v="75"/>
    <s v="LOYER RESIDENCE SSG"/>
    <m/>
    <n v="850000"/>
    <n v="7039040"/>
  </r>
  <r>
    <x v="2"/>
    <x v="3"/>
    <x v="121"/>
    <x v="0"/>
    <s v="JAN"/>
    <s v="83"/>
    <s v="FACT 2T/CONFECTION UNIFORM"/>
    <m/>
    <n v="520000"/>
    <n v="6519040"/>
  </r>
  <r>
    <x v="2"/>
    <x v="3"/>
    <x v="121"/>
    <x v="0"/>
    <s v="JAN"/>
    <s v="84"/>
    <s v="FACT INTER FROID/REPARAT° SPLIT"/>
    <m/>
    <n v="145000"/>
    <n v="6374040"/>
  </r>
  <r>
    <x v="2"/>
    <x v="3"/>
    <x v="121"/>
    <x v="0"/>
    <s v="JAN"/>
    <s v="85"/>
    <s v="FACT INTER FROID/REPARAT° SPLIT"/>
    <m/>
    <n v="65000"/>
    <n v="6309040"/>
  </r>
  <r>
    <x v="2"/>
    <x v="3"/>
    <x v="121"/>
    <x v="0"/>
    <s v="JAN"/>
    <s v="94"/>
    <s v="CHQ N° 5149872 FAV NGAYEWANG/TENUE"/>
    <n v="500000"/>
    <m/>
    <n v="6809040"/>
  </r>
  <r>
    <x v="2"/>
    <x v="3"/>
    <x v="121"/>
    <x v="0"/>
    <s v="JAN"/>
    <s v="104"/>
    <s v="LOYER RESIDENCE SSG"/>
    <m/>
    <n v="850000"/>
    <n v="5959040"/>
  </r>
  <r>
    <x v="2"/>
    <x v="3"/>
    <x v="121"/>
    <x v="0"/>
    <s v="JAN"/>
    <s v="112"/>
    <s v="RGLT FACT LE BOJ"/>
    <n v="610500"/>
    <m/>
    <n v="6569540"/>
  </r>
  <r>
    <x v="2"/>
    <x v="3"/>
    <x v="121"/>
    <x v="0"/>
    <s v="JAN"/>
    <s v="115"/>
    <s v="RGLT FACT NGUEDON DEC"/>
    <n v="65000"/>
    <m/>
    <n v="6634540"/>
  </r>
  <r>
    <x v="2"/>
    <x v="3"/>
    <x v="121"/>
    <x v="0"/>
    <s v="JAN"/>
    <s v="129"/>
    <s v="LOYER RESIDENCE SSG"/>
    <m/>
    <n v="850000"/>
    <n v="5784540"/>
  </r>
  <r>
    <x v="2"/>
    <x v="3"/>
    <x v="121"/>
    <x v="0"/>
    <s v="JAN"/>
    <s v="148"/>
    <s v="LOYER RESIDENCE SSG"/>
    <m/>
    <n v="850000"/>
    <n v="4934540"/>
  </r>
  <r>
    <x v="2"/>
    <x v="3"/>
    <x v="121"/>
    <x v="0"/>
    <s v="JAN"/>
    <s v="155"/>
    <s v="Fact  NGUEDONG N° 219/11 JUIN 2011"/>
    <m/>
    <n v="65000"/>
    <n v="4869540"/>
  </r>
  <r>
    <x v="2"/>
    <x v="3"/>
    <x v="121"/>
    <x v="0"/>
    <s v="JAN"/>
    <s v="188"/>
    <s v="LOCATION MALABO"/>
    <m/>
    <n v="850000"/>
    <n v="4019540"/>
  </r>
  <r>
    <x v="2"/>
    <x v="3"/>
    <x v="121"/>
    <x v="0"/>
    <s v="JAN"/>
    <s v="216"/>
    <s v="LOYER MALABO FACT N°"/>
    <m/>
    <n v="850000"/>
    <n v="3169540"/>
  </r>
  <r>
    <x v="2"/>
    <x v="3"/>
    <x v="121"/>
    <x v="0"/>
    <s v="JAN"/>
    <s v="244"/>
    <s v="LOYER MALABO SEPT"/>
    <m/>
    <n v="850000"/>
    <n v="2319540"/>
  </r>
  <r>
    <x v="2"/>
    <x v="3"/>
    <x v="121"/>
    <x v="0"/>
    <s v="JAN"/>
    <s v="272"/>
    <s v="LOYER MALABO"/>
    <m/>
    <n v="850000"/>
    <n v="1469540"/>
  </r>
  <r>
    <x v="2"/>
    <x v="3"/>
    <x v="121"/>
    <x v="0"/>
    <s v="JAN"/>
    <s v="296"/>
    <s v="FACT LOYER MALABO NOV"/>
    <m/>
    <n v="850000"/>
    <n v="619540"/>
  </r>
  <r>
    <x v="2"/>
    <x v="3"/>
    <x v="121"/>
    <x v="0"/>
    <s v="JAN"/>
    <s v="317"/>
    <s v="FACT LOYER DEC"/>
    <m/>
    <n v="850000"/>
    <n v="-230460"/>
  </r>
  <r>
    <x v="2"/>
    <x v="3"/>
    <x v="121"/>
    <x v="0"/>
    <s v="JAN"/>
    <s v="506"/>
    <s v="AVANCE/REPARATION SPLIT"/>
    <n v="100000"/>
    <m/>
    <n v="-130460"/>
  </r>
  <r>
    <x v="2"/>
    <x v="3"/>
    <x v="121"/>
    <x v="0"/>
    <s v="JAN"/>
    <s v="689"/>
    <s v="AVANCE /CONFECTION VETEMENT PROFESS"/>
    <n v="420000"/>
    <m/>
    <n v="289540"/>
  </r>
  <r>
    <x v="2"/>
    <x v="3"/>
    <x v="121"/>
    <x v="0"/>
    <s v="JAN"/>
    <s v="726"/>
    <s v="REGLT SOLDE FACT INTER/REP SPLIT"/>
    <n v="110000"/>
    <m/>
    <n v="399540"/>
  </r>
  <r>
    <x v="2"/>
    <x v="3"/>
    <x v="121"/>
    <x v="0"/>
    <s v="JAN"/>
    <s v="761"/>
    <s v="REGLT SOLDE FACT DU 29/03/11"/>
    <n v="115000"/>
    <m/>
    <n v="514540"/>
  </r>
  <r>
    <x v="2"/>
    <x v="3"/>
    <x v="121"/>
    <x v="0"/>
    <s v="JAN"/>
    <s v="837"/>
    <s v="REGLT HON NOTAIRE CABINET FORCHALK"/>
    <n v="200000"/>
    <m/>
    <n v="714540"/>
  </r>
  <r>
    <x v="2"/>
    <x v="3"/>
    <x v="121"/>
    <x v="0"/>
    <s v="JAN"/>
    <s v="949"/>
    <s v="SOLDE FACT TENUES"/>
    <n v="100000"/>
    <m/>
    <n v="814540"/>
  </r>
  <r>
    <x v="2"/>
    <x v="3"/>
    <x v="121"/>
    <x v="341"/>
    <s v="JACH"/>
    <s v="17"/>
    <s v="LOYER MALABO"/>
    <m/>
    <n v="800000"/>
    <n v="14540"/>
  </r>
  <r>
    <x v="2"/>
    <x v="3"/>
    <x v="122"/>
    <x v="0"/>
    <s v="JAN"/>
    <s v="1"/>
    <s v="AN AU 01.01.11"/>
    <n v="50000"/>
    <m/>
    <n v="50000"/>
  </r>
  <r>
    <x v="2"/>
    <x v="3"/>
    <x v="123"/>
    <x v="0"/>
    <s v="JAN"/>
    <s v="1"/>
    <s v="AN AU 01.01.11"/>
    <m/>
    <n v="93035"/>
    <n v="-93035"/>
  </r>
  <r>
    <x v="2"/>
    <x v="3"/>
    <x v="123"/>
    <x v="0"/>
    <s v="JAN"/>
    <s v="3"/>
    <s v="FACT FLEURS D'AFRIQUE N°08/12/10"/>
    <m/>
    <n v="194974"/>
    <n v="-288009"/>
  </r>
  <r>
    <x v="2"/>
    <x v="3"/>
    <x v="123"/>
    <x v="0"/>
    <s v="JAN"/>
    <s v="82"/>
    <s v="FACTURE N°11/03/11/ FLEURS "/>
    <m/>
    <n v="202129"/>
    <n v="-490138"/>
  </r>
  <r>
    <x v="2"/>
    <x v="3"/>
    <x v="123"/>
    <x v="0"/>
    <s v="JAN"/>
    <s v="86"/>
    <s v="CHQ N° 5149885 REGLT FACT N°O8/12/1"/>
    <n v="194994"/>
    <m/>
    <n v="-295144"/>
  </r>
  <r>
    <x v="2"/>
    <x v="3"/>
    <x v="123"/>
    <x v="0"/>
    <s v="JAN"/>
    <s v="153"/>
    <s v="FACTURE N° 01/06/11"/>
    <m/>
    <n v="202129"/>
    <n v="-497273"/>
  </r>
  <r>
    <x v="2"/>
    <x v="3"/>
    <x v="123"/>
    <x v="0"/>
    <s v="JAN"/>
    <s v="239"/>
    <s v="RGLT FLEURS D'AFRIQUE"/>
    <n v="404258"/>
    <m/>
    <n v="-93015"/>
  </r>
  <r>
    <x v="2"/>
    <x v="3"/>
    <x v="123"/>
    <x v="0"/>
    <s v="JAN"/>
    <s v="252"/>
    <s v="FACT N° 05/10/11"/>
    <m/>
    <n v="201533"/>
    <n v="-294548"/>
  </r>
  <r>
    <x v="2"/>
    <x v="3"/>
    <x v="123"/>
    <x v="0"/>
    <s v="JAN"/>
    <s v="366"/>
    <s v="RGLT FACT SVT CHEQ N° 6187411"/>
    <n v="201513"/>
    <m/>
    <n v="-93035"/>
  </r>
  <r>
    <x v="2"/>
    <x v="3"/>
    <x v="123"/>
    <x v="349"/>
    <s v="JACH"/>
    <s v="2"/>
    <s v=" FACT N° 08/12/11"/>
    <m/>
    <n v="201533"/>
    <n v="-294568"/>
  </r>
  <r>
    <x v="2"/>
    <x v="3"/>
    <x v="124"/>
    <x v="0"/>
    <s v="JAN"/>
    <s v="1"/>
    <s v="AN AU 01.01.11"/>
    <m/>
    <n v="3000000"/>
    <n v="-3000000"/>
  </r>
  <r>
    <x v="2"/>
    <x v="3"/>
    <x v="124"/>
    <x v="0"/>
    <s v="JAN"/>
    <s v="12"/>
    <s v="RGLT PARTIEL FACT FEV SSG"/>
    <n v="9500000"/>
    <m/>
    <n v="6500000"/>
  </r>
  <r>
    <x v="2"/>
    <x v="3"/>
    <x v="124"/>
    <x v="0"/>
    <s v="JAN"/>
    <s v="13"/>
    <s v="RGLT ALPHA INC"/>
    <n v="14500000"/>
    <m/>
    <n v="21000000"/>
  </r>
  <r>
    <x v="2"/>
    <x v="3"/>
    <x v="124"/>
    <x v="0"/>
    <s v="JAN"/>
    <s v="14"/>
    <s v="RGLT ALPHA INC COMPL JANVIER"/>
    <n v="9500000"/>
    <m/>
    <n v="30500000"/>
  </r>
  <r>
    <x v="2"/>
    <x v="3"/>
    <x v="124"/>
    <x v="0"/>
    <s v="JAN"/>
    <s v="18"/>
    <s v="AVANCE RGLT FACTURE ALPHA INC"/>
    <n v="7000000"/>
    <m/>
    <n v="37500000"/>
  </r>
  <r>
    <x v="2"/>
    <x v="3"/>
    <x v="124"/>
    <x v="0"/>
    <s v="JAN"/>
    <s v="25"/>
    <s v="A.N. au 010112"/>
    <m/>
    <n v="29000000"/>
    <n v="8500000"/>
  </r>
  <r>
    <x v="2"/>
    <x v="3"/>
    <x v="124"/>
    <x v="0"/>
    <s v="JAN"/>
    <s v="26"/>
    <s v="RGLT FACTS"/>
    <n v="16000000"/>
    <m/>
    <n v="24500000"/>
  </r>
  <r>
    <x v="2"/>
    <x v="3"/>
    <x v="124"/>
    <x v="0"/>
    <s v="JAN"/>
    <s v="29"/>
    <s v="RGLT FACT FEV ALPHA INC"/>
    <n v="14500000"/>
    <m/>
    <n v="39000000"/>
  </r>
  <r>
    <x v="2"/>
    <x v="3"/>
    <x v="124"/>
    <x v="0"/>
    <s v="JAN"/>
    <s v="29"/>
    <s v="RGLT FACT MARS ALPHA INC"/>
    <n v="14500000"/>
    <m/>
    <n v="53500000"/>
  </r>
  <r>
    <x v="2"/>
    <x v="3"/>
    <x v="124"/>
    <x v="0"/>
    <s v="JAN"/>
    <s v="48"/>
    <s v="RGLT FACT AVRIL &amp; MAI "/>
    <n v="34000000"/>
    <m/>
    <n v="87500000"/>
  </r>
  <r>
    <x v="2"/>
    <x v="3"/>
    <x v="124"/>
    <x v="0"/>
    <s v="JAN"/>
    <s v="60"/>
    <s v="RGLT FACT JUIN"/>
    <n v="17000000"/>
    <m/>
    <n v="104500000"/>
  </r>
  <r>
    <x v="2"/>
    <x v="3"/>
    <x v="124"/>
    <x v="0"/>
    <s v="JAN"/>
    <s v="61"/>
    <s v="RGLT FACT JUILLET"/>
    <n v="17000000"/>
    <m/>
    <n v="121500000"/>
  </r>
  <r>
    <x v="2"/>
    <x v="3"/>
    <x v="124"/>
    <x v="0"/>
    <s v="JAN"/>
    <s v="62"/>
    <s v="RGLT FACT "/>
    <n v="17000000"/>
    <m/>
    <n v="138500000"/>
  </r>
  <r>
    <x v="2"/>
    <x v="3"/>
    <x v="124"/>
    <x v="0"/>
    <s v="JAN"/>
    <s v="73"/>
    <s v="FACT SONAVI MARS"/>
    <m/>
    <n v="14500000"/>
    <n v="124000000"/>
  </r>
  <r>
    <x v="2"/>
    <x v="3"/>
    <x v="124"/>
    <x v="0"/>
    <s v="JAN"/>
    <s v="96"/>
    <s v="VIRT/AVCE FACT N° N0110/01/11"/>
    <n v="5000000"/>
    <m/>
    <n v="129000000"/>
  </r>
  <r>
    <x v="2"/>
    <x v="3"/>
    <x v="124"/>
    <x v="0"/>
    <s v="JAN"/>
    <s v="102"/>
    <s v="FACT AVRIL N° 55/11"/>
    <m/>
    <n v="17000000"/>
    <n v="112000000"/>
  </r>
  <r>
    <x v="2"/>
    <x v="3"/>
    <x v="124"/>
    <x v="0"/>
    <s v="JAN"/>
    <s v="127"/>
    <s v="FACT MAI N° 56/11"/>
    <m/>
    <n v="17000000"/>
    <n v="95000000"/>
  </r>
  <r>
    <x v="2"/>
    <x v="3"/>
    <x v="124"/>
    <x v="0"/>
    <s v="JAN"/>
    <s v="136"/>
    <s v=" FACT SONAVI  N° 57/11 JUIN 2011"/>
    <m/>
    <n v="17000000"/>
    <n v="78000000"/>
  </r>
  <r>
    <x v="2"/>
    <x v="3"/>
    <x v="124"/>
    <x v="0"/>
    <s v="JAN"/>
    <s v="186"/>
    <s v="FACT JUILLET  N° 58/11 "/>
    <m/>
    <n v="17000000"/>
    <n v="61000000"/>
  </r>
  <r>
    <x v="2"/>
    <x v="3"/>
    <x v="124"/>
    <x v="0"/>
    <s v="JAN"/>
    <s v="214"/>
    <s v="FACT  AOUT N° 59/11"/>
    <m/>
    <n v="19000000"/>
    <n v="42000000"/>
  </r>
  <r>
    <x v="2"/>
    <x v="3"/>
    <x v="124"/>
    <x v="0"/>
    <s v="JAN"/>
    <s v="242"/>
    <s v="FACT SEPT N° 60/11"/>
    <m/>
    <n v="19000000"/>
    <n v="23000000"/>
  </r>
  <r>
    <x v="2"/>
    <x v="3"/>
    <x v="124"/>
    <x v="0"/>
    <s v="JAN"/>
    <s v="263"/>
    <s v="FACT N° 61/11"/>
    <m/>
    <n v="19000000"/>
    <n v="4000000"/>
  </r>
  <r>
    <x v="2"/>
    <x v="3"/>
    <x v="124"/>
    <x v="0"/>
    <s v="JAN"/>
    <s v="297"/>
    <s v="FACT PRESTATION NOV"/>
    <m/>
    <n v="19000000"/>
    <n v="-15000000"/>
  </r>
  <r>
    <x v="2"/>
    <x v="3"/>
    <x v="124"/>
    <x v="0"/>
    <s v="JAN"/>
    <s v="318"/>
    <s v="FACT PRESTATION DEC"/>
    <m/>
    <n v="19000000"/>
    <n v="-34000000"/>
  </r>
  <r>
    <x v="2"/>
    <x v="3"/>
    <x v="124"/>
    <x v="0"/>
    <s v="JAN"/>
    <s v="345"/>
    <s v="AVANCE/ FACT SEPT N° 60/11"/>
    <n v="17000000"/>
    <m/>
    <n v="-17000000"/>
  </r>
  <r>
    <x v="2"/>
    <x v="3"/>
    <x v="124"/>
    <x v="339"/>
    <s v="JCAA"/>
    <s v="76"/>
    <s v="RGLT FACT DEC"/>
    <n v="17000000"/>
    <m/>
    <m/>
  </r>
  <r>
    <x v="2"/>
    <x v="3"/>
    <x v="124"/>
    <x v="341"/>
    <s v="JACH"/>
    <s v="16"/>
    <s v="FACT PRESTATION SONAVI JANV"/>
    <m/>
    <n v="17000000"/>
    <n v="-17000000"/>
  </r>
  <r>
    <x v="2"/>
    <x v="3"/>
    <x v="125"/>
    <x v="0"/>
    <s v="JAN"/>
    <s v="1"/>
    <s v="AN AU 01.01.11"/>
    <m/>
    <n v="300000"/>
    <n v="-300000"/>
  </r>
  <r>
    <x v="2"/>
    <x v="3"/>
    <x v="126"/>
    <x v="0"/>
    <s v="JAN"/>
    <s v="1"/>
    <s v="AN AU 01.01.11"/>
    <n v="50000"/>
    <m/>
    <n v="50000"/>
  </r>
  <r>
    <x v="2"/>
    <x v="3"/>
    <x v="126"/>
    <x v="344"/>
    <s v="JACH"/>
    <s v="9"/>
    <s v="FACT HONORAIRE"/>
    <m/>
    <n v="298125"/>
    <n v="-248125"/>
  </r>
  <r>
    <x v="2"/>
    <x v="3"/>
    <x v="126"/>
    <x v="333"/>
    <s v="JCP"/>
    <s v="89"/>
    <s v="RGLT FACT HONORAIRE"/>
    <n v="298125"/>
    <m/>
    <n v="50000"/>
  </r>
  <r>
    <x v="2"/>
    <x v="3"/>
    <x v="127"/>
    <x v="0"/>
    <s v="JAN"/>
    <s v="325"/>
    <s v="FACT LOYER SEPT 2010 A AOUT 2012"/>
    <m/>
    <n v="8100000"/>
    <n v="-8100000"/>
  </r>
  <r>
    <x v="2"/>
    <x v="3"/>
    <x v="127"/>
    <x v="0"/>
    <s v="JAN"/>
    <s v="343"/>
    <s v="RGLT AVANCE LOYER"/>
    <n v="5000000"/>
    <m/>
    <n v="-3100000"/>
  </r>
  <r>
    <x v="2"/>
    <x v="3"/>
    <x v="127"/>
    <x v="0"/>
    <s v="JAN"/>
    <s v="372"/>
    <s v="RGLT   ORDRE DE VIREMENT N°"/>
    <n v="3100000"/>
    <m/>
    <m/>
  </r>
  <r>
    <x v="2"/>
    <x v="3"/>
    <x v="128"/>
    <x v="0"/>
    <s v="JAN"/>
    <s v="1"/>
    <s v="AN AU 01.01.11"/>
    <m/>
    <n v="50000"/>
    <n v="-50000"/>
  </r>
  <r>
    <x v="2"/>
    <x v="3"/>
    <x v="129"/>
    <x v="0"/>
    <s v="JAN"/>
    <s v="1"/>
    <s v="AN AU 01.01.11"/>
    <n v="4399866"/>
    <m/>
    <n v="4399866"/>
  </r>
  <r>
    <x v="2"/>
    <x v="3"/>
    <x v="129"/>
    <x v="0"/>
    <s v="JAN"/>
    <s v="26"/>
    <s v="LOYER MOUANGUE JANVIER 2011"/>
    <m/>
    <n v="935000"/>
    <n v="3464866"/>
  </r>
  <r>
    <x v="2"/>
    <x v="3"/>
    <x v="129"/>
    <x v="0"/>
    <s v="JAN"/>
    <s v="51"/>
    <s v="LOYER MOUANGUE"/>
    <m/>
    <n v="935000"/>
    <n v="2529866"/>
  </r>
  <r>
    <x v="2"/>
    <x v="3"/>
    <x v="129"/>
    <x v="0"/>
    <s v="JAN"/>
    <s v="108"/>
    <s v="LOYER MOUANGUE"/>
    <m/>
    <n v="935000"/>
    <n v="1594866"/>
  </r>
  <r>
    <x v="2"/>
    <x v="3"/>
    <x v="129"/>
    <x v="0"/>
    <s v="JAN"/>
    <s v="157"/>
    <s v="LOYER MOUANGUEAVRIL-DEC10"/>
    <m/>
    <n v="10395000"/>
    <n v="-8800134"/>
  </r>
  <r>
    <x v="2"/>
    <x v="3"/>
    <x v="129"/>
    <x v="0"/>
    <s v="JAN"/>
    <s v="192"/>
    <s v="D'APRES ETAT RAP AU 31/05 06MOISLOY"/>
    <n v="6599996"/>
    <m/>
    <n v="-2200138"/>
  </r>
  <r>
    <x v="2"/>
    <x v="3"/>
    <x v="129"/>
    <x v="0"/>
    <s v="JAN"/>
    <s v="364"/>
    <s v="RGLT  SVT CHEQ N°  6187405"/>
    <n v="6599996"/>
    <m/>
    <n v="4399858"/>
  </r>
  <r>
    <x v="2"/>
    <x v="3"/>
    <x v="129"/>
    <x v="0"/>
    <s v="JAN"/>
    <s v="913"/>
    <s v="RESTE LOYER"/>
    <n v="522500"/>
    <m/>
    <n v="4922358"/>
  </r>
  <r>
    <x v="2"/>
    <x v="3"/>
    <x v="130"/>
    <x v="0"/>
    <s v="JAN"/>
    <s v="1"/>
    <s v="AN AU 01.01.11"/>
    <m/>
    <n v="436868"/>
    <n v="-436868"/>
  </r>
  <r>
    <x v="2"/>
    <x v="3"/>
    <x v="130"/>
    <x v="0"/>
    <s v="JAN"/>
    <s v="10"/>
    <s v="RGLT FACT N° 0009149"/>
    <n v="354217"/>
    <m/>
    <n v="-82651"/>
  </r>
  <r>
    <x v="2"/>
    <x v="3"/>
    <x v="130"/>
    <x v="0"/>
    <s v="JAN"/>
    <s v="71"/>
    <s v="FACT N° 21994"/>
    <m/>
    <n v="165301"/>
    <n v="-247952"/>
  </r>
  <r>
    <x v="2"/>
    <x v="3"/>
    <x v="130"/>
    <x v="0"/>
    <s v="JAN"/>
    <s v="79"/>
    <s v="TRANSFT/REGLT FACT 21280 ET 21994"/>
    <n v="247952"/>
    <m/>
    <m/>
  </r>
  <r>
    <x v="2"/>
    <x v="3"/>
    <x v="130"/>
    <x v="0"/>
    <s v="JAN"/>
    <s v="100"/>
    <s v="FACT PRINTAVIA N° 22558"/>
    <m/>
    <n v="64940"/>
    <n v="-64940"/>
  </r>
  <r>
    <x v="2"/>
    <x v="3"/>
    <x v="130"/>
    <x v="0"/>
    <s v="JAN"/>
    <s v="157"/>
    <s v="FACT PRINTAVIA N° 0022923"/>
    <m/>
    <n v="155855"/>
    <n v="-220795"/>
  </r>
  <r>
    <x v="2"/>
    <x v="3"/>
    <x v="130"/>
    <x v="0"/>
    <s v="JAN"/>
    <s v="193"/>
    <s v="FACT PRINTAVIA N° 0023285"/>
    <m/>
    <n v="165301"/>
    <n v="-386096"/>
  </r>
  <r>
    <x v="2"/>
    <x v="3"/>
    <x v="130"/>
    <x v="0"/>
    <s v="JAN"/>
    <s v="194"/>
    <s v="FACT PRINTAVIA N° 0023235"/>
    <m/>
    <n v="330602"/>
    <n v="-716698"/>
  </r>
  <r>
    <x v="2"/>
    <x v="3"/>
    <x v="130"/>
    <x v="0"/>
    <s v="JAN"/>
    <s v="221"/>
    <s v="FACT N° 0031731"/>
    <m/>
    <n v="64940"/>
    <n v="-781638"/>
  </r>
  <r>
    <x v="2"/>
    <x v="3"/>
    <x v="130"/>
    <x v="0"/>
    <s v="JAN"/>
    <s v="299"/>
    <s v="RGLT FACT N° 0023235"/>
    <n v="330603"/>
    <m/>
    <n v="-451035"/>
  </r>
  <r>
    <x v="2"/>
    <x v="3"/>
    <x v="130"/>
    <x v="0"/>
    <s v="JAN"/>
    <s v="299"/>
    <s v="RGLT FACT N° 0023285"/>
    <n v="165301"/>
    <m/>
    <n v="-285734"/>
  </r>
  <r>
    <x v="2"/>
    <x v="3"/>
    <x v="130"/>
    <x v="0"/>
    <s v="JAN"/>
    <s v="299"/>
    <s v="RGLT FACT N° 0022923"/>
    <n v="155855"/>
    <m/>
    <n v="-129879"/>
  </r>
  <r>
    <x v="2"/>
    <x v="3"/>
    <x v="130"/>
    <x v="0"/>
    <s v="JAN"/>
    <s v="299"/>
    <s v="RGLT FACT N° 0022558"/>
    <n v="64940"/>
    <m/>
    <n v="-64939"/>
  </r>
  <r>
    <x v="2"/>
    <x v="3"/>
    <x v="131"/>
    <x v="0"/>
    <s v="JAN"/>
    <s v="1"/>
    <s v="AN AU 01.01.11"/>
    <n v="1743646"/>
    <m/>
    <n v="1743646"/>
  </r>
  <r>
    <x v="2"/>
    <x v="3"/>
    <x v="131"/>
    <x v="0"/>
    <s v="JAN"/>
    <s v="125"/>
    <s v="FACT N° 329/011"/>
    <m/>
    <n v="258000"/>
    <n v="1485646"/>
  </r>
  <r>
    <x v="2"/>
    <x v="3"/>
    <x v="131"/>
    <x v="0"/>
    <s v="JAN"/>
    <s v="192"/>
    <s v="D'APRES ETAT RAP AU 31/05"/>
    <n v="158000"/>
    <m/>
    <n v="1643646"/>
  </r>
  <r>
    <x v="2"/>
    <x v="3"/>
    <x v="131"/>
    <x v="0"/>
    <s v="JAN"/>
    <s v="1099"/>
    <s v="AVANCE FACT N° 329/011"/>
    <n v="100000"/>
    <m/>
    <n v="1743646"/>
  </r>
  <r>
    <x v="2"/>
    <x v="3"/>
    <x v="132"/>
    <x v="0"/>
    <s v="JAN"/>
    <s v="1"/>
    <s v="AN AU 01.01.11"/>
    <m/>
    <n v="497713"/>
    <n v="-497713"/>
  </r>
  <r>
    <x v="2"/>
    <x v="3"/>
    <x v="132"/>
    <x v="0"/>
    <s v="JAN"/>
    <s v="6"/>
    <s v="FACT G4S  N° FA034623"/>
    <m/>
    <n v="190800"/>
    <n v="-688513"/>
  </r>
  <r>
    <x v="2"/>
    <x v="3"/>
    <x v="132"/>
    <x v="0"/>
    <s v="JAN"/>
    <s v="7"/>
    <s v="FACT G4S  N° FA034624"/>
    <m/>
    <n v="172913"/>
    <n v="-861426"/>
  </r>
  <r>
    <x v="2"/>
    <x v="3"/>
    <x v="132"/>
    <x v="0"/>
    <s v="JAN"/>
    <s v="23"/>
    <s v="FACT G4S N° FA035178"/>
    <m/>
    <n v="172913"/>
    <n v="-1034339"/>
  </r>
  <r>
    <x v="2"/>
    <x v="3"/>
    <x v="132"/>
    <x v="0"/>
    <s v="JAN"/>
    <s v="31"/>
    <s v="FACT G4S N°FA035177"/>
    <m/>
    <n v="190800"/>
    <n v="-1225139"/>
  </r>
  <r>
    <x v="2"/>
    <x v="3"/>
    <x v="132"/>
    <x v="0"/>
    <s v="JAN"/>
    <s v="52"/>
    <s v="FACT FA 035636 G4S MARS 11"/>
    <m/>
    <n v="172913"/>
    <n v="-1398052"/>
  </r>
  <r>
    <x v="2"/>
    <x v="3"/>
    <x v="132"/>
    <x v="0"/>
    <s v="JAN"/>
    <s v="53"/>
    <s v="FACT FA 035635 G4S MARS 11"/>
    <m/>
    <n v="190800"/>
    <n v="-1588852"/>
  </r>
  <r>
    <x v="2"/>
    <x v="3"/>
    <x v="132"/>
    <x v="0"/>
    <s v="JAN"/>
    <s v="64"/>
    <s v="REGLT CHQ 4678593 FAV G4S "/>
    <n v="727426"/>
    <m/>
    <n v="-861426"/>
  </r>
  <r>
    <x v="2"/>
    <x v="3"/>
    <x v="132"/>
    <x v="0"/>
    <s v="JAN"/>
    <s v="76"/>
    <s v="REGLT FACT 83,82CHQ 5149864 FAV G4S"/>
    <n v="363713"/>
    <m/>
    <n v="-497713"/>
  </r>
  <r>
    <x v="2"/>
    <x v="3"/>
    <x v="132"/>
    <x v="0"/>
    <s v="JAN"/>
    <s v="86"/>
    <s v="FACT G4S N° FAO36132"/>
    <m/>
    <n v="190800"/>
    <n v="-688513"/>
  </r>
  <r>
    <x v="2"/>
    <x v="3"/>
    <x v="132"/>
    <x v="0"/>
    <s v="JAN"/>
    <s v="87"/>
    <s v="FACT G4S N° FAO36133"/>
    <m/>
    <n v="172913"/>
    <n v="-861426"/>
  </r>
  <r>
    <x v="2"/>
    <x v="3"/>
    <x v="132"/>
    <x v="0"/>
    <s v="JAN"/>
    <s v="99"/>
    <s v="CHQ N° 5149881 FAV G4S FACT MARS 11"/>
    <n v="363713"/>
    <m/>
    <n v="-497713"/>
  </r>
  <r>
    <x v="2"/>
    <x v="3"/>
    <x v="132"/>
    <x v="0"/>
    <s v="JAN"/>
    <s v="107"/>
    <s v="FACT N° FAO36700"/>
    <m/>
    <n v="190800"/>
    <n v="-688513"/>
  </r>
  <r>
    <x v="2"/>
    <x v="3"/>
    <x v="132"/>
    <x v="0"/>
    <s v="JAN"/>
    <s v="108"/>
    <s v="FACT N° FAO36701"/>
    <m/>
    <n v="172913"/>
    <n v="-861426"/>
  </r>
  <r>
    <x v="2"/>
    <x v="3"/>
    <x v="132"/>
    <x v="0"/>
    <s v="JAN"/>
    <s v="134"/>
    <s v="FACT N° FAO37156"/>
    <m/>
    <n v="190800"/>
    <n v="-1052226"/>
  </r>
  <r>
    <x v="2"/>
    <x v="3"/>
    <x v="132"/>
    <x v="0"/>
    <s v="JAN"/>
    <s v="135"/>
    <s v="FACT N° FAO37157"/>
    <m/>
    <n v="172913"/>
    <n v="-1225139"/>
  </r>
  <r>
    <x v="2"/>
    <x v="3"/>
    <x v="132"/>
    <x v="0"/>
    <s v="JAN"/>
    <s v="160"/>
    <s v="G4S SECURI COR SVT FACT N° FA037656"/>
    <m/>
    <n v="172913"/>
    <n v="-1398052"/>
  </r>
  <r>
    <x v="2"/>
    <x v="3"/>
    <x v="132"/>
    <x v="0"/>
    <s v="JAN"/>
    <s v="161"/>
    <s v="G4S SECURI COR SVT FACT N° FA037655"/>
    <m/>
    <n v="190800"/>
    <n v="-1588852"/>
  </r>
  <r>
    <x v="2"/>
    <x v="3"/>
    <x v="132"/>
    <x v="0"/>
    <s v="JAN"/>
    <s v="200"/>
    <s v="FACT N° FA038239"/>
    <m/>
    <n v="190800"/>
    <n v="-1779652"/>
  </r>
  <r>
    <x v="2"/>
    <x v="3"/>
    <x v="132"/>
    <x v="0"/>
    <s v="JAN"/>
    <s v="201"/>
    <s v="FACT N° FA038240"/>
    <m/>
    <n v="172913"/>
    <n v="-1952565"/>
  </r>
  <r>
    <x v="2"/>
    <x v="3"/>
    <x v="132"/>
    <x v="0"/>
    <s v="JAN"/>
    <s v="222"/>
    <s v="FACT N° FA038720"/>
    <m/>
    <n v="190800"/>
    <n v="-2143365"/>
  </r>
  <r>
    <x v="2"/>
    <x v="3"/>
    <x v="132"/>
    <x v="0"/>
    <s v="JAN"/>
    <s v="223"/>
    <s v="FACT N° FA038721"/>
    <m/>
    <n v="172913"/>
    <n v="-2316278"/>
  </r>
  <r>
    <x v="2"/>
    <x v="3"/>
    <x v="132"/>
    <x v="0"/>
    <s v="JAN"/>
    <s v="224"/>
    <s v="D'APRES ETAT RAP AU 30/06 RGLT G4S"/>
    <n v="363713"/>
    <m/>
    <n v="-1952565"/>
  </r>
  <r>
    <x v="2"/>
    <x v="3"/>
    <x v="132"/>
    <x v="0"/>
    <s v="JAN"/>
    <s v="232"/>
    <s v="RGLT G4S SECUR SVT CHEQ N° 5149731"/>
    <n v="172913"/>
    <m/>
    <n v="-1779652"/>
  </r>
  <r>
    <x v="2"/>
    <x v="3"/>
    <x v="132"/>
    <x v="0"/>
    <s v="JAN"/>
    <s v="235"/>
    <s v="RGLT G4S SVT CHEQ N° 5149977"/>
    <n v="172913"/>
    <m/>
    <n v="-1606739"/>
  </r>
  <r>
    <x v="2"/>
    <x v="3"/>
    <x v="132"/>
    <x v="0"/>
    <s v="JAN"/>
    <s v="236"/>
    <s v="RGLT G4S SVT CHEQ N° 5149978"/>
    <n v="190800"/>
    <m/>
    <n v="-1415939"/>
  </r>
  <r>
    <x v="2"/>
    <x v="3"/>
    <x v="132"/>
    <x v="0"/>
    <s v="JAN"/>
    <s v="237"/>
    <s v="RGLT G4S SVT CHEQ N° 5149730"/>
    <n v="190800"/>
    <m/>
    <n v="-1225139"/>
  </r>
  <r>
    <x v="2"/>
    <x v="3"/>
    <x v="132"/>
    <x v="0"/>
    <s v="JAN"/>
    <s v="244"/>
    <s v="G4S SECURI COR"/>
    <n v="363713"/>
    <m/>
    <n v="-861426"/>
  </r>
  <r>
    <x v="2"/>
    <x v="3"/>
    <x v="132"/>
    <x v="0"/>
    <s v="JAN"/>
    <s v="248"/>
    <s v="FACT N°FA039254"/>
    <m/>
    <n v="172913"/>
    <n v="-1034339"/>
  </r>
  <r>
    <x v="2"/>
    <x v="3"/>
    <x v="132"/>
    <x v="0"/>
    <s v="JAN"/>
    <s v="249"/>
    <s v="FACT N° FA039253"/>
    <m/>
    <n v="190800"/>
    <n v="-1225139"/>
  </r>
  <r>
    <x v="2"/>
    <x v="3"/>
    <x v="132"/>
    <x v="0"/>
    <s v="JAN"/>
    <s v="275"/>
    <s v="FACT N° FA039897"/>
    <m/>
    <n v="190800"/>
    <n v="-1415939"/>
  </r>
  <r>
    <x v="2"/>
    <x v="3"/>
    <x v="132"/>
    <x v="0"/>
    <s v="JAN"/>
    <s v="276"/>
    <s v="FACT N°FA039898"/>
    <m/>
    <n v="172913"/>
    <n v="-1588852"/>
  </r>
  <r>
    <x v="2"/>
    <x v="3"/>
    <x v="132"/>
    <x v="0"/>
    <s v="JAN"/>
    <s v="277"/>
    <s v="RGLT SVT CHEQ N° 5149811"/>
    <n v="727426"/>
    <m/>
    <n v="-861426"/>
  </r>
  <r>
    <x v="2"/>
    <x v="3"/>
    <x v="132"/>
    <x v="0"/>
    <s v="JAN"/>
    <s v="298"/>
    <s v=" FACT N° FA040486"/>
    <m/>
    <n v="172913"/>
    <n v="-1034339"/>
  </r>
  <r>
    <x v="2"/>
    <x v="3"/>
    <x v="132"/>
    <x v="0"/>
    <s v="JAN"/>
    <s v="299"/>
    <s v=" FACT N° FA040485"/>
    <m/>
    <n v="190800"/>
    <n v="-1225139"/>
  </r>
  <r>
    <x v="2"/>
    <x v="3"/>
    <x v="132"/>
    <x v="0"/>
    <s v="JAN"/>
    <s v="306"/>
    <s v="RGLT  SVT CHEQ N° 5149832"/>
    <n v="918046"/>
    <m/>
    <n v="-307093"/>
  </r>
  <r>
    <x v="2"/>
    <x v="3"/>
    <x v="132"/>
    <x v="0"/>
    <s v="JAN"/>
    <s v="370"/>
    <s v="RGLT  SVT CHEQ N° 6187409"/>
    <n v="363713"/>
    <m/>
    <n v="56620"/>
  </r>
  <r>
    <x v="2"/>
    <x v="3"/>
    <x v="132"/>
    <x v="349"/>
    <s v="JACH"/>
    <s v="5"/>
    <s v="FACT N° FA041129"/>
    <m/>
    <n v="190800"/>
    <n v="-134180"/>
  </r>
  <r>
    <x v="2"/>
    <x v="3"/>
    <x v="132"/>
    <x v="349"/>
    <s v="JACH"/>
    <s v="6"/>
    <s v=" FACT N° FA041130"/>
    <m/>
    <n v="172913"/>
    <n v="-307093"/>
  </r>
  <r>
    <x v="2"/>
    <x v="3"/>
    <x v="133"/>
    <x v="0"/>
    <s v="JAN"/>
    <s v="1"/>
    <s v="AN AU 01.01.11"/>
    <m/>
    <n v="657000"/>
    <n v="-657000"/>
  </r>
  <r>
    <x v="2"/>
    <x v="3"/>
    <x v="134"/>
    <x v="0"/>
    <s v="JAN"/>
    <s v="1"/>
    <s v="AN AU 01.01.11"/>
    <m/>
    <n v="12298035"/>
    <n v="-12298035"/>
  </r>
  <r>
    <x v="2"/>
    <x v="3"/>
    <x v="134"/>
    <x v="0"/>
    <s v="JAN"/>
    <s v="70"/>
    <s v="FACT RESPONSABILITE CIVIL"/>
    <m/>
    <n v="316013"/>
    <n v="-12614048"/>
  </r>
  <r>
    <x v="2"/>
    <x v="3"/>
    <x v="134"/>
    <x v="0"/>
    <s v="JAN"/>
    <s v="89"/>
    <s v="FACT GRAS SAVOYE/ASS MALADIE"/>
    <m/>
    <n v="18586389"/>
    <n v="-31200437"/>
  </r>
  <r>
    <x v="2"/>
    <x v="3"/>
    <x v="134"/>
    <x v="0"/>
    <s v="JAN"/>
    <s v="91"/>
    <s v="CHQ N° 4678529 FAV GRAS AM"/>
    <n v="5000000"/>
    <m/>
    <n v="-26200437"/>
  </r>
  <r>
    <x v="2"/>
    <x v="3"/>
    <x v="134"/>
    <x v="0"/>
    <s v="JAN"/>
    <s v="187"/>
    <s v="RGLT SOLDE FACTS 2010"/>
    <n v="6723789"/>
    <m/>
    <n v="-19476648"/>
  </r>
  <r>
    <x v="2"/>
    <x v="3"/>
    <x v="134"/>
    <x v="0"/>
    <s v="JAN"/>
    <s v="220"/>
    <s v="POLICE N° 04/0/550 818"/>
    <n v="660679"/>
    <m/>
    <n v="-18815969"/>
  </r>
  <r>
    <x v="2"/>
    <x v="3"/>
    <x v="134"/>
    <x v="0"/>
    <s v="JAN"/>
    <s v="257"/>
    <s v="FACT N° 110027470014"/>
    <m/>
    <n v="58280"/>
    <n v="-18874249"/>
  </r>
  <r>
    <x v="2"/>
    <x v="3"/>
    <x v="134"/>
    <x v="0"/>
    <s v="JAN"/>
    <s v="259"/>
    <s v="FACT N° GSC/2084/2011/0000003"/>
    <m/>
    <n v="903777"/>
    <n v="-19778026"/>
  </r>
  <r>
    <x v="2"/>
    <x v="3"/>
    <x v="134"/>
    <x v="0"/>
    <s v="JAN"/>
    <s v="271"/>
    <s v="CHEQ N° 5149783"/>
    <n v="5000000"/>
    <m/>
    <n v="-14778026"/>
  </r>
  <r>
    <x v="2"/>
    <x v="3"/>
    <x v="134"/>
    <x v="0"/>
    <s v="JAN"/>
    <s v="280"/>
    <s v="CHEQ N° 5149808"/>
    <n v="5000000"/>
    <m/>
    <n v="-9778026"/>
  </r>
  <r>
    <x v="2"/>
    <x v="3"/>
    <x v="134"/>
    <x v="0"/>
    <s v="JAN"/>
    <s v="294"/>
    <s v="  CHEQ N° 5149822"/>
    <n v="5000000"/>
    <m/>
    <n v="-4778026"/>
  </r>
  <r>
    <x v="2"/>
    <x v="3"/>
    <x v="134"/>
    <x v="0"/>
    <s v="JAN"/>
    <s v="310"/>
    <s v="FACT AVOIR/ PRIME ASS ENFANTONGOLO"/>
    <n v="80237"/>
    <m/>
    <n v="-4697789"/>
  </r>
  <r>
    <x v="2"/>
    <x v="3"/>
    <x v="134"/>
    <x v="0"/>
    <s v="JAN"/>
    <s v="334"/>
    <s v="RGLT  SVT CHEQ N° 5149858"/>
    <n v="903779"/>
    <m/>
    <n v="-3794010"/>
  </r>
  <r>
    <x v="2"/>
    <x v="3"/>
    <x v="134"/>
    <x v="0"/>
    <s v="JAN"/>
    <s v="361"/>
    <s v="RGLT SVT CHEQ N° 6187401"/>
    <n v="316013"/>
    <m/>
    <n v="-3477997"/>
  </r>
  <r>
    <x v="2"/>
    <x v="3"/>
    <x v="134"/>
    <x v="0"/>
    <s v="JAN"/>
    <s v="362"/>
    <s v="RGLT SVT CHEQ N° 6187402"/>
    <n v="3644669"/>
    <m/>
    <n v="166672"/>
  </r>
  <r>
    <x v="2"/>
    <x v="3"/>
    <x v="134"/>
    <x v="349"/>
    <s v="JACH"/>
    <s v="3"/>
    <s v="/POLICE N° 01/0/223317/SAAR"/>
    <m/>
    <n v="316013"/>
    <n v="-149341"/>
  </r>
  <r>
    <x v="2"/>
    <x v="3"/>
    <x v="134"/>
    <x v="349"/>
    <s v="JACH"/>
    <s v="8"/>
    <s v="POLICE N° O4/0/550 818"/>
    <m/>
    <n v="8734842"/>
    <n v="-8884183"/>
  </r>
  <r>
    <x v="2"/>
    <x v="3"/>
    <x v="134"/>
    <x v="342"/>
    <s v="JBS"/>
    <s v="1"/>
    <s v="RGLT SVT CHEQ N° 5149886"/>
    <n v="7390160"/>
    <m/>
    <n v="-1494023"/>
  </r>
  <r>
    <x v="2"/>
    <x v="3"/>
    <x v="134"/>
    <x v="351"/>
    <s v="JBS"/>
    <s v="12"/>
    <s v="RGLT SVT CHEQ N° 6187464"/>
    <n v="8734842"/>
    <m/>
    <n v="7240819"/>
  </r>
  <r>
    <x v="2"/>
    <x v="3"/>
    <x v="135"/>
    <x v="0"/>
    <s v="JAN"/>
    <s v="1"/>
    <s v="AN AU 01.01.11"/>
    <n v="19005"/>
    <m/>
    <n v="19005"/>
  </r>
  <r>
    <x v="2"/>
    <x v="3"/>
    <x v="136"/>
    <x v="0"/>
    <s v="JAN"/>
    <s v="281"/>
    <s v="FACT N° 23711000447"/>
    <m/>
    <n v="70000"/>
    <n v="-70000"/>
  </r>
  <r>
    <x v="2"/>
    <x v="3"/>
    <x v="136"/>
    <x v="0"/>
    <s v="JAN"/>
    <s v="282"/>
    <s v="FACT N° 23711000446"/>
    <m/>
    <n v="70000"/>
    <n v="-140000"/>
  </r>
  <r>
    <x v="2"/>
    <x v="3"/>
    <x v="136"/>
    <x v="0"/>
    <s v="JAN"/>
    <s v="302"/>
    <s v="FACT N° 23711000594"/>
    <m/>
    <n v="35000"/>
    <n v="-175000"/>
  </r>
  <r>
    <x v="2"/>
    <x v="3"/>
    <x v="136"/>
    <x v="0"/>
    <s v="JAN"/>
    <s v="303"/>
    <s v=" FACT N° 23711000518"/>
    <m/>
    <n v="35000"/>
    <n v="-210000"/>
  </r>
  <r>
    <x v="2"/>
    <x v="3"/>
    <x v="136"/>
    <x v="0"/>
    <s v="JAN"/>
    <s v="323"/>
    <s v="FACT N° 23711000756"/>
    <m/>
    <n v="35000"/>
    <n v="-245000"/>
  </r>
  <r>
    <x v="2"/>
    <x v="3"/>
    <x v="136"/>
    <x v="0"/>
    <s v="JAN"/>
    <s v="324"/>
    <s v="FACT N° 23711000757"/>
    <m/>
    <n v="35000"/>
    <n v="-280000"/>
  </r>
  <r>
    <x v="2"/>
    <x v="3"/>
    <x v="136"/>
    <x v="0"/>
    <s v="JAN"/>
    <s v="2019"/>
    <s v="RGLT ABONNEMENT INTERNET"/>
    <n v="70000"/>
    <m/>
    <n v="-210000"/>
  </r>
  <r>
    <x v="2"/>
    <x v="3"/>
    <x v="136"/>
    <x v="0"/>
    <s v="JAN"/>
    <s v="2328"/>
    <s v="RGLT FACT "/>
    <n v="70000"/>
    <m/>
    <n v="-140000"/>
  </r>
  <r>
    <x v="2"/>
    <x v="3"/>
    <x v="136"/>
    <x v="0"/>
    <s v="JAN"/>
    <s v="2475"/>
    <s v="RGLT FACT DEC"/>
    <n v="70000"/>
    <m/>
    <n v="-70000"/>
  </r>
  <r>
    <x v="2"/>
    <x v="3"/>
    <x v="136"/>
    <x v="355"/>
    <s v="JCP"/>
    <s v="101"/>
    <s v="RGLT FACT DEC"/>
    <n v="70000"/>
    <m/>
    <m/>
  </r>
  <r>
    <x v="2"/>
    <x v="3"/>
    <x v="136"/>
    <x v="341"/>
    <s v="JACH"/>
    <s v="20"/>
    <s v="FACT N° 23712000201"/>
    <m/>
    <n v="35000"/>
    <n v="-35000"/>
  </r>
  <r>
    <x v="2"/>
    <x v="3"/>
    <x v="136"/>
    <x v="341"/>
    <s v="JACH"/>
    <s v="21"/>
    <s v=" FACT N° 23712000125"/>
    <m/>
    <n v="35000"/>
    <n v="-70000"/>
  </r>
  <r>
    <x v="2"/>
    <x v="3"/>
    <x v="137"/>
    <x v="0"/>
    <s v="JAN"/>
    <s v="212"/>
    <s v="FACT N° 18"/>
    <m/>
    <n v="75700"/>
    <n v="-75700"/>
  </r>
  <r>
    <x v="2"/>
    <x v="3"/>
    <x v="137"/>
    <x v="0"/>
    <s v="JAN"/>
    <s v="241"/>
    <s v="FACT N° 19"/>
    <m/>
    <n v="76000"/>
    <n v="-151700"/>
  </r>
  <r>
    <x v="2"/>
    <x v="3"/>
    <x v="137"/>
    <x v="0"/>
    <s v="JAN"/>
    <s v="265"/>
    <s v="FACT N° 08"/>
    <m/>
    <n v="67200"/>
    <n v="-218900"/>
  </r>
  <r>
    <x v="2"/>
    <x v="3"/>
    <x v="137"/>
    <x v="0"/>
    <s v="JAN"/>
    <s v="293"/>
    <s v="FACT N° 20"/>
    <m/>
    <n v="66900"/>
    <n v="-285800"/>
  </r>
  <r>
    <x v="2"/>
    <x v="3"/>
    <x v="137"/>
    <x v="0"/>
    <s v="JAN"/>
    <s v="322"/>
    <s v="FACT JOURNAUX DEC "/>
    <m/>
    <n v="72400"/>
    <n v="-358200"/>
  </r>
  <r>
    <x v="2"/>
    <x v="3"/>
    <x v="137"/>
    <x v="0"/>
    <s v="JAN"/>
    <s v="1888"/>
    <s v="REGLT FACT N° 18"/>
    <n v="75700"/>
    <m/>
    <n v="-282500"/>
  </r>
  <r>
    <x v="2"/>
    <x v="3"/>
    <x v="137"/>
    <x v="0"/>
    <s v="JAN"/>
    <s v="2100"/>
    <s v="RGLT FACT SEPT"/>
    <n v="76000"/>
    <m/>
    <n v="-206500"/>
  </r>
  <r>
    <x v="2"/>
    <x v="3"/>
    <x v="137"/>
    <x v="0"/>
    <s v="JAN"/>
    <s v="2257"/>
    <s v="RGLT FACT OCTOBRE"/>
    <n v="67200"/>
    <m/>
    <n v="-139300"/>
  </r>
  <r>
    <x v="2"/>
    <x v="3"/>
    <x v="137"/>
    <x v="0"/>
    <s v="JAN"/>
    <s v="2462"/>
    <s v="RGLT FACT NOV"/>
    <n v="66900"/>
    <m/>
    <n v="-72400"/>
  </r>
  <r>
    <x v="2"/>
    <x v="3"/>
    <x v="137"/>
    <x v="352"/>
    <s v="JCP"/>
    <s v="63"/>
    <s v="REGLT FACT DEC 2011"/>
    <n v="72400"/>
    <m/>
    <m/>
  </r>
  <r>
    <x v="2"/>
    <x v="3"/>
    <x v="137"/>
    <x v="341"/>
    <s v="JACH"/>
    <s v="19"/>
    <s v="FACT N° 20"/>
    <m/>
    <n v="66300"/>
    <n v="-66300"/>
  </r>
  <r>
    <x v="2"/>
    <x v="3"/>
    <x v="138"/>
    <x v="0"/>
    <s v="JAN"/>
    <s v="121"/>
    <s v="FACT N° FC08698"/>
    <m/>
    <n v="50310"/>
    <n v="-50310"/>
  </r>
  <r>
    <x v="2"/>
    <x v="3"/>
    <x v="138"/>
    <x v="0"/>
    <s v="JAN"/>
    <s v="1015"/>
    <s v="REGLT FACT N° FC08698"/>
    <n v="51310"/>
    <m/>
    <n v="1000"/>
  </r>
  <r>
    <x v="2"/>
    <x v="3"/>
    <x v="139"/>
    <x v="0"/>
    <s v="JAN"/>
    <s v="1"/>
    <s v="AN AU 01.01.11"/>
    <m/>
    <n v="188477"/>
    <n v="-188477"/>
  </r>
  <r>
    <x v="2"/>
    <x v="3"/>
    <x v="139"/>
    <x v="0"/>
    <s v="JAN"/>
    <s v="8"/>
    <s v="FACT LOYER NSI N° 740004"/>
    <m/>
    <n v="1348793"/>
    <n v="-1537270"/>
  </r>
  <r>
    <x v="2"/>
    <x v="3"/>
    <x v="139"/>
    <x v="0"/>
    <s v="JAN"/>
    <s v="32"/>
    <s v="FACT LXC N° 740012"/>
    <m/>
    <n v="105572"/>
    <n v="-1642842"/>
  </r>
  <r>
    <x v="2"/>
    <x v="3"/>
    <x v="139"/>
    <x v="0"/>
    <s v="JAN"/>
    <s v="65"/>
    <s v="FACT N°740013/SWISS JAN MARS"/>
    <m/>
    <n v="740277"/>
    <n v="-2383119"/>
  </r>
  <r>
    <x v="2"/>
    <x v="3"/>
    <x v="139"/>
    <x v="0"/>
    <s v="JAN"/>
    <s v="97"/>
    <s v="CHQ 5149867/FACT 74001,04,12,13/LXC"/>
    <n v="2382699"/>
    <m/>
    <n v="-420"/>
  </r>
  <r>
    <x v="2"/>
    <x v="3"/>
    <x v="139"/>
    <x v="0"/>
    <s v="JAN"/>
    <s v="112"/>
    <s v="FACT N° 740036 DU 13/5/11"/>
    <m/>
    <n v="5366"/>
    <n v="-5786"/>
  </r>
  <r>
    <x v="2"/>
    <x v="3"/>
    <x v="139"/>
    <x v="0"/>
    <s v="JAN"/>
    <s v="149"/>
    <s v="LOCATION BUREAU CAMPORT FACT 740037"/>
    <m/>
    <n v="2220830"/>
    <n v="-2226616"/>
  </r>
  <r>
    <x v="2"/>
    <x v="3"/>
    <x v="139"/>
    <x v="0"/>
    <s v="JAN"/>
    <s v="150"/>
    <s v="TEL NSIMALEN SVT FACT N° 740035"/>
    <m/>
    <n v="5366"/>
    <n v="-2231982"/>
  </r>
  <r>
    <x v="2"/>
    <x v="3"/>
    <x v="139"/>
    <x v="0"/>
    <s v="JAN"/>
    <s v="199"/>
    <s v="FACT N° 740042"/>
    <m/>
    <n v="11448"/>
    <n v="-2243430"/>
  </r>
  <r>
    <x v="2"/>
    <x v="3"/>
    <x v="139"/>
    <x v="0"/>
    <s v="JAN"/>
    <s v="206"/>
    <s v="CHQ N° 5149971 RGLT FACT N°740037"/>
    <n v="2220830"/>
    <m/>
    <n v="-22600"/>
  </r>
  <r>
    <x v="2"/>
    <x v="3"/>
    <x v="139"/>
    <x v="0"/>
    <s v="JAN"/>
    <s v="224"/>
    <s v="FACT N° 740048"/>
    <m/>
    <n v="6511"/>
    <n v="-29111"/>
  </r>
  <r>
    <x v="2"/>
    <x v="3"/>
    <x v="139"/>
    <x v="0"/>
    <s v="JAN"/>
    <s v="225"/>
    <s v="FACT N° 740049"/>
    <m/>
    <n v="73792"/>
    <n v="-102903"/>
  </r>
  <r>
    <x v="2"/>
    <x v="3"/>
    <x v="139"/>
    <x v="0"/>
    <s v="JAN"/>
    <s v="229"/>
    <s v="RGLT SWISS INT SVT CHEQ N° 5149972"/>
    <n v="548893"/>
    <m/>
    <n v="445990"/>
  </r>
  <r>
    <x v="2"/>
    <x v="3"/>
    <x v="139"/>
    <x v="0"/>
    <s v="JAN"/>
    <s v="233"/>
    <s v="FACT N° 740050"/>
    <m/>
    <n v="13714"/>
    <n v="432276"/>
  </r>
  <r>
    <x v="2"/>
    <x v="3"/>
    <x v="139"/>
    <x v="0"/>
    <s v="JAN"/>
    <s v="269"/>
    <s v="FACT N° 740056"/>
    <m/>
    <n v="64561"/>
    <n v="367715"/>
  </r>
  <r>
    <x v="2"/>
    <x v="3"/>
    <x v="139"/>
    <x v="0"/>
    <s v="JAN"/>
    <s v="284"/>
    <s v="FACT N° 740058"/>
    <m/>
    <n v="96096"/>
    <n v="271619"/>
  </r>
  <r>
    <x v="2"/>
    <x v="3"/>
    <x v="139"/>
    <x v="0"/>
    <s v="JAN"/>
    <s v="305"/>
    <s v="RGLT   SVT CHEQ N° 5149797"/>
    <n v="11448"/>
    <m/>
    <n v="283067"/>
  </r>
  <r>
    <x v="2"/>
    <x v="3"/>
    <x v="139"/>
    <x v="0"/>
    <s v="JAN"/>
    <s v="309"/>
    <s v=" FACT N° 740064"/>
    <m/>
    <n v="279127"/>
    <n v="3940"/>
  </r>
  <r>
    <x v="2"/>
    <x v="3"/>
    <x v="139"/>
    <x v="0"/>
    <s v="JAN"/>
    <s v="331"/>
    <s v="RGLT SVT CHEQ N° 5149853"/>
    <n v="185928"/>
    <m/>
    <n v="189868"/>
  </r>
  <r>
    <x v="2"/>
    <x v="3"/>
    <x v="139"/>
    <x v="0"/>
    <s v="JAN"/>
    <s v="360"/>
    <s v="LITIGE LX"/>
    <m/>
    <n v="100000"/>
    <n v="89868"/>
  </r>
  <r>
    <x v="2"/>
    <x v="3"/>
    <x v="139"/>
    <x v="0"/>
    <s v="JAN"/>
    <s v="1470"/>
    <s v="RGLT FACT N° 740035 ET 740036"/>
    <n v="10732"/>
    <m/>
    <n v="100600"/>
  </r>
  <r>
    <x v="2"/>
    <x v="3"/>
    <x v="139"/>
    <x v="0"/>
    <s v="JAN"/>
    <s v="2173"/>
    <s v="RGLT FACT AOUT"/>
    <n v="13715"/>
    <m/>
    <n v="114315"/>
  </r>
  <r>
    <x v="2"/>
    <x v="3"/>
    <x v="139"/>
    <x v="338"/>
    <s v="JBS"/>
    <s v="11"/>
    <s v="RGLT FACT SEPT+ OCT+ NOV + DEC 2011"/>
    <n v="787278"/>
    <m/>
    <n v="901593"/>
  </r>
  <r>
    <x v="2"/>
    <x v="3"/>
    <x v="139"/>
    <x v="341"/>
    <s v="JACH"/>
    <s v="30"/>
    <s v="FACT N° 740068"/>
    <m/>
    <n v="346378"/>
    <n v="555215"/>
  </r>
  <r>
    <x v="2"/>
    <x v="3"/>
    <x v="140"/>
    <x v="0"/>
    <s v="JAN"/>
    <s v="1"/>
    <s v="AN AU 01.01.11"/>
    <n v="8065"/>
    <m/>
    <n v="8065"/>
  </r>
  <r>
    <x v="2"/>
    <x v="3"/>
    <x v="140"/>
    <x v="0"/>
    <s v="JAN"/>
    <s v="2"/>
    <s v="FACT MTN FINV-00805820-10"/>
    <m/>
    <n v="300000"/>
    <n v="-291935"/>
  </r>
  <r>
    <x v="2"/>
    <x v="3"/>
    <x v="140"/>
    <x v="0"/>
    <s v="JAN"/>
    <s v="22"/>
    <s v="FACT MTN FINV -00029150-11"/>
    <m/>
    <n v="300000"/>
    <n v="-591935"/>
  </r>
  <r>
    <x v="2"/>
    <x v="3"/>
    <x v="140"/>
    <x v="0"/>
    <s v="JAN"/>
    <s v="54"/>
    <s v="FACT N° FINV00095656-11 MARS "/>
    <m/>
    <n v="300000"/>
    <n v="-891935"/>
  </r>
  <r>
    <x v="2"/>
    <x v="3"/>
    <x v="140"/>
    <x v="0"/>
    <s v="JAN"/>
    <s v="80"/>
    <s v="FACTURE MTN N° FINV00158221-11"/>
    <m/>
    <n v="300000"/>
    <n v="-1191935"/>
  </r>
  <r>
    <x v="2"/>
    <x v="3"/>
    <x v="140"/>
    <x v="0"/>
    <s v="JAN"/>
    <s v="87"/>
    <s v="CHQ N° 5149882 FAV MTN "/>
    <n v="300000"/>
    <m/>
    <n v="-891935"/>
  </r>
  <r>
    <x v="2"/>
    <x v="3"/>
    <x v="140"/>
    <x v="0"/>
    <s v="JAN"/>
    <s v="106"/>
    <s v="FACT N° FINV_00225804_11"/>
    <m/>
    <n v="310000"/>
    <n v="-1201935"/>
  </r>
  <r>
    <x v="2"/>
    <x v="3"/>
    <x v="140"/>
    <x v="0"/>
    <s v="JAN"/>
    <s v="117"/>
    <s v="RGLT FACT FINV-00805820-10"/>
    <n v="300000"/>
    <m/>
    <n v="-901935"/>
  </r>
  <r>
    <x v="2"/>
    <x v="3"/>
    <x v="140"/>
    <x v="0"/>
    <s v="JAN"/>
    <s v="144"/>
    <s v="FACT MTN N° 00348077 11"/>
    <m/>
    <n v="300000"/>
    <n v="-1201935"/>
  </r>
  <r>
    <x v="2"/>
    <x v="3"/>
    <x v="140"/>
    <x v="0"/>
    <s v="JAN"/>
    <s v="154"/>
    <s v="REGLT FACT AVRIL CHQ N° 5149935/MTN"/>
    <n v="300000"/>
    <m/>
    <n v="-901935"/>
  </r>
  <r>
    <x v="2"/>
    <x v="3"/>
    <x v="140"/>
    <x v="0"/>
    <s v="JAN"/>
    <s v="155"/>
    <s v="RGT FACT MAI SVT CHQ N° 5149699/MTN"/>
    <n v="310000"/>
    <m/>
    <n v="-591935"/>
  </r>
  <r>
    <x v="2"/>
    <x v="3"/>
    <x v="140"/>
    <x v="0"/>
    <s v="JAN"/>
    <s v="159"/>
    <s v="SVT FACT N° FINV-00412866-11"/>
    <m/>
    <n v="310000"/>
    <n v="-901935"/>
  </r>
  <r>
    <x v="2"/>
    <x v="3"/>
    <x v="140"/>
    <x v="0"/>
    <s v="JAN"/>
    <s v="195"/>
    <s v="MTN SVT FACT N° FINV-00429049-11"/>
    <m/>
    <n v="300000"/>
    <n v="-1201935"/>
  </r>
  <r>
    <x v="2"/>
    <x v="3"/>
    <x v="140"/>
    <x v="0"/>
    <s v="JAN"/>
    <s v="204"/>
    <s v="RGLT FACT JUIN/CHQ N°5149764"/>
    <n v="300000"/>
    <m/>
    <n v="-901935"/>
  </r>
  <r>
    <x v="2"/>
    <x v="3"/>
    <x v="140"/>
    <x v="0"/>
    <s v="JAN"/>
    <s v="223"/>
    <s v="D'APRES ETAT RAP AU 30/06 "/>
    <m/>
    <n v="300000"/>
    <n v="-1201935"/>
  </r>
  <r>
    <x v="2"/>
    <x v="3"/>
    <x v="140"/>
    <x v="0"/>
    <s v="JAN"/>
    <s v="227"/>
    <s v="FACT N° FINV-00489509-11"/>
    <m/>
    <n v="300000"/>
    <n v="-1501935"/>
  </r>
  <r>
    <x v="2"/>
    <x v="3"/>
    <x v="140"/>
    <x v="0"/>
    <s v="JAN"/>
    <s v="233"/>
    <s v="RGLT MTN SVT CHEQ N° 5149726"/>
    <n v="300000"/>
    <m/>
    <n v="-1201935"/>
  </r>
  <r>
    <x v="2"/>
    <x v="3"/>
    <x v="140"/>
    <x v="0"/>
    <s v="JAN"/>
    <s v="250"/>
    <s v="FACT N° FINV-00546378-11"/>
    <m/>
    <n v="300000"/>
    <n v="-1501935"/>
  </r>
  <r>
    <x v="2"/>
    <x v="3"/>
    <x v="140"/>
    <x v="0"/>
    <s v="JAN"/>
    <s v="260"/>
    <s v="D'APRES ETAT RAP AU 31/07 RGLT MTN"/>
    <n v="300000"/>
    <m/>
    <n v="-1201935"/>
  </r>
  <r>
    <x v="2"/>
    <x v="3"/>
    <x v="140"/>
    <x v="0"/>
    <s v="JAN"/>
    <s v="262"/>
    <s v="RGLT FACT N°"/>
    <n v="300000"/>
    <m/>
    <n v="-901935"/>
  </r>
  <r>
    <x v="2"/>
    <x v="3"/>
    <x v="140"/>
    <x v="0"/>
    <s v="JAN"/>
    <s v="274"/>
    <s v="FACT N° FINV-00602764-11"/>
    <m/>
    <n v="300000"/>
    <n v="-1201935"/>
  </r>
  <r>
    <x v="2"/>
    <x v="3"/>
    <x v="140"/>
    <x v="0"/>
    <s v="JAN"/>
    <s v="293"/>
    <s v="RGLT MTN"/>
    <n v="300000"/>
    <m/>
    <n v="-901935"/>
  </r>
  <r>
    <x v="2"/>
    <x v="3"/>
    <x v="140"/>
    <x v="0"/>
    <s v="JAN"/>
    <s v="307"/>
    <s v="RGLT  SVT CHEQ N° 5149834"/>
    <n v="300000"/>
    <m/>
    <n v="-601935"/>
  </r>
  <r>
    <x v="2"/>
    <x v="3"/>
    <x v="140"/>
    <x v="0"/>
    <s v="JAN"/>
    <s v="313"/>
    <s v="FACT N°"/>
    <m/>
    <n v="300000"/>
    <n v="-901935"/>
  </r>
  <r>
    <x v="2"/>
    <x v="3"/>
    <x v="140"/>
    <x v="0"/>
    <s v="JAN"/>
    <s v="1339"/>
    <s v="RGLT FACT "/>
    <n v="10000"/>
    <m/>
    <n v="-891935"/>
  </r>
  <r>
    <x v="2"/>
    <x v="3"/>
    <x v="140"/>
    <x v="0"/>
    <s v="JAN"/>
    <s v="2144"/>
    <s v="RGLT FACT OCT"/>
    <n v="300000"/>
    <m/>
    <n v="-591935"/>
  </r>
  <r>
    <x v="2"/>
    <x v="3"/>
    <x v="140"/>
    <x v="0"/>
    <s v="JAN"/>
    <s v="2332"/>
    <s v="RGLT FACT NOV"/>
    <n v="300000"/>
    <m/>
    <n v="-291935"/>
  </r>
  <r>
    <x v="2"/>
    <x v="3"/>
    <x v="140"/>
    <x v="0"/>
    <s v="JAN"/>
    <s v="2493"/>
    <s v="RGLT FACT DEC"/>
    <n v="300000"/>
    <m/>
    <n v="8065"/>
  </r>
  <r>
    <x v="2"/>
    <x v="3"/>
    <x v="140"/>
    <x v="349"/>
    <s v="JACH"/>
    <s v="4"/>
    <s v="FACT N° FINV00757045-11"/>
    <m/>
    <n v="300000"/>
    <n v="-291935"/>
  </r>
  <r>
    <x v="2"/>
    <x v="3"/>
    <x v="140"/>
    <x v="355"/>
    <s v="JCP"/>
    <s v="102"/>
    <s v="RGLT FACT "/>
    <n v="300000"/>
    <m/>
    <n v="8065"/>
  </r>
  <r>
    <x v="2"/>
    <x v="3"/>
    <x v="141"/>
    <x v="0"/>
    <s v="JAN"/>
    <s v="1"/>
    <s v="AN AU 01.01.11"/>
    <n v="393625"/>
    <m/>
    <n v="393625"/>
  </r>
  <r>
    <x v="2"/>
    <x v="3"/>
    <x v="141"/>
    <x v="0"/>
    <s v="JAN"/>
    <s v="142"/>
    <s v="FACT N° 0010/06/2011"/>
    <m/>
    <n v="45000"/>
    <n v="348625"/>
  </r>
  <r>
    <x v="2"/>
    <x v="3"/>
    <x v="141"/>
    <x v="0"/>
    <s v="JAN"/>
    <s v="143"/>
    <s v="FACT N° 027/06/2011"/>
    <m/>
    <n v="160000"/>
    <n v="188625"/>
  </r>
  <r>
    <x v="2"/>
    <x v="3"/>
    <x v="141"/>
    <x v="0"/>
    <s v="JAN"/>
    <s v="1230"/>
    <s v="AVANCE SUR FACT N° 027/06/2011"/>
    <n v="120000"/>
    <m/>
    <n v="308625"/>
  </r>
  <r>
    <x v="2"/>
    <x v="3"/>
    <x v="141"/>
    <x v="0"/>
    <s v="JAN"/>
    <s v="1260"/>
    <s v="SOLDE FACT N° 027/06/2011"/>
    <n v="40000"/>
    <m/>
    <n v="348625"/>
  </r>
  <r>
    <x v="2"/>
    <x v="3"/>
    <x v="142"/>
    <x v="0"/>
    <s v="JAN"/>
    <s v="213"/>
    <s v="FACT N° 0285/11"/>
    <m/>
    <n v="65000"/>
    <n v="-65000"/>
  </r>
  <r>
    <x v="2"/>
    <x v="3"/>
    <x v="142"/>
    <x v="0"/>
    <s v="JAN"/>
    <s v="238"/>
    <s v="FACT N° 0324/11"/>
    <m/>
    <n v="65000"/>
    <n v="-130000"/>
  </r>
  <r>
    <x v="2"/>
    <x v="3"/>
    <x v="142"/>
    <x v="0"/>
    <s v="JAN"/>
    <s v="270"/>
    <s v="FACT N° 0360/11"/>
    <m/>
    <n v="65000"/>
    <n v="-195000"/>
  </r>
  <r>
    <x v="2"/>
    <x v="3"/>
    <x v="142"/>
    <x v="0"/>
    <s v="JAN"/>
    <s v="292"/>
    <s v="FACT N° 0384/11"/>
    <m/>
    <n v="65000"/>
    <n v="-260000"/>
  </r>
  <r>
    <x v="2"/>
    <x v="3"/>
    <x v="142"/>
    <x v="0"/>
    <s v="JAN"/>
    <s v="314"/>
    <s v="FACT N° 0423/11"/>
    <m/>
    <n v="65000"/>
    <n v="-325000"/>
  </r>
  <r>
    <x v="2"/>
    <x v="3"/>
    <x v="142"/>
    <x v="0"/>
    <s v="JAN"/>
    <s v="1891"/>
    <s v="RGLT FACT AOUT"/>
    <n v="65000"/>
    <m/>
    <n v="-260000"/>
  </r>
  <r>
    <x v="2"/>
    <x v="3"/>
    <x v="142"/>
    <x v="0"/>
    <s v="JAN"/>
    <s v="2145"/>
    <s v="RGLT FACT SEPT"/>
    <n v="65000"/>
    <m/>
    <n v="-195000"/>
  </r>
  <r>
    <x v="2"/>
    <x v="3"/>
    <x v="142"/>
    <x v="0"/>
    <s v="JAN"/>
    <s v="2255"/>
    <s v="RGLT FACT OCT"/>
    <n v="65000"/>
    <m/>
    <n v="-130000"/>
  </r>
  <r>
    <x v="2"/>
    <x v="3"/>
    <x v="142"/>
    <x v="0"/>
    <s v="JAN"/>
    <s v="2490"/>
    <s v="RGLT FACT NOV"/>
    <n v="65000"/>
    <m/>
    <n v="-65000"/>
  </r>
  <r>
    <x v="2"/>
    <x v="3"/>
    <x v="142"/>
    <x v="341"/>
    <s v="JACH"/>
    <s v="14"/>
    <s v="FACT N° 0024/12"/>
    <m/>
    <n v="65000"/>
    <n v="-130000"/>
  </r>
  <r>
    <x v="2"/>
    <x v="3"/>
    <x v="143"/>
    <x v="0"/>
    <s v="JAN"/>
    <s v="1"/>
    <s v="AN AU 01.01.11"/>
    <m/>
    <n v="60000"/>
    <n v="-60000"/>
  </r>
  <r>
    <x v="2"/>
    <x v="3"/>
    <x v="144"/>
    <x v="0"/>
    <s v="JAN"/>
    <s v="1"/>
    <s v="AN AU 01.01.11"/>
    <m/>
    <n v="25000"/>
    <n v="-25000"/>
  </r>
  <r>
    <x v="2"/>
    <x v="3"/>
    <x v="145"/>
    <x v="0"/>
    <s v="JAN"/>
    <s v="1"/>
    <s v="AN AU 01.01.11"/>
    <m/>
    <n v="6905370"/>
    <n v="-6905370"/>
  </r>
  <r>
    <x v="2"/>
    <x v="3"/>
    <x v="145"/>
    <x v="0"/>
    <s v="JAN"/>
    <s v="5"/>
    <s v="FACT ORANGE  N° 293472 9"/>
    <m/>
    <n v="2326040"/>
    <n v="-9231410"/>
  </r>
  <r>
    <x v="2"/>
    <x v="3"/>
    <x v="145"/>
    <x v="0"/>
    <s v="JAN"/>
    <s v="27"/>
    <s v="FACT ORANGE N°298245 9"/>
    <m/>
    <n v="2384010"/>
    <n v="-11615420"/>
  </r>
  <r>
    <x v="2"/>
    <x v="3"/>
    <x v="145"/>
    <x v="0"/>
    <s v="JAN"/>
    <s v="49"/>
    <s v="FACT ORANGE MARS 11"/>
    <m/>
    <n v="1468991"/>
    <n v="-13084411"/>
  </r>
  <r>
    <x v="2"/>
    <x v="3"/>
    <x v="145"/>
    <x v="0"/>
    <s v="JAN"/>
    <s v="63"/>
    <s v="REGLT CHQ N° 4678592 FAV ORANG"/>
    <n v="2589743"/>
    <m/>
    <n v="-10494668"/>
  </r>
  <r>
    <x v="2"/>
    <x v="3"/>
    <x v="145"/>
    <x v="0"/>
    <s v="JAN"/>
    <s v="85"/>
    <s v="CHQ N° 5149865 FAV ORANGE"/>
    <n v="2427480"/>
    <m/>
    <n v="-8067188"/>
  </r>
  <r>
    <x v="2"/>
    <x v="3"/>
    <x v="145"/>
    <x v="0"/>
    <s v="JAN"/>
    <s v="91"/>
    <s v="FACT N° 00003451309/ORANGE"/>
    <m/>
    <n v="2775696"/>
    <n v="-10842884"/>
  </r>
  <r>
    <x v="2"/>
    <x v="3"/>
    <x v="145"/>
    <x v="0"/>
    <s v="JAN"/>
    <s v="114"/>
    <s v="FACT N° 0000383592 9"/>
    <m/>
    <n v="1877147"/>
    <n v="-12720031"/>
  </r>
  <r>
    <x v="2"/>
    <x v="3"/>
    <x v="145"/>
    <x v="0"/>
    <s v="JAN"/>
    <s v="117"/>
    <s v="CHQ N° 5149893 FAV ORANGE"/>
    <n v="1888147"/>
    <m/>
    <n v="-10831884"/>
  </r>
  <r>
    <x v="2"/>
    <x v="3"/>
    <x v="145"/>
    <x v="0"/>
    <s v="JAN"/>
    <s v="131"/>
    <s v="CHQ N° 5149919 FAV ORANGE"/>
    <n v="2384010"/>
    <m/>
    <n v="-8447874"/>
  </r>
  <r>
    <x v="2"/>
    <x v="3"/>
    <x v="145"/>
    <x v="0"/>
    <s v="JAN"/>
    <s v="132"/>
    <s v="CHQ N° 5149918 FAV ORANGE"/>
    <n v="2326040"/>
    <m/>
    <n v="-6121834"/>
  </r>
  <r>
    <x v="2"/>
    <x v="3"/>
    <x v="145"/>
    <x v="0"/>
    <s v="JAN"/>
    <s v="145"/>
    <s v="FACT ORANGE N° 0000406081 9"/>
    <m/>
    <n v="1909988"/>
    <n v="-8031822"/>
  </r>
  <r>
    <x v="2"/>
    <x v="3"/>
    <x v="145"/>
    <x v="0"/>
    <s v="JAN"/>
    <s v="156"/>
    <s v="ACHAT PACK FACT N°OP/27/06/11/01"/>
    <m/>
    <n v="27000"/>
    <n v="-8058822"/>
  </r>
  <r>
    <x v="2"/>
    <x v="3"/>
    <x v="145"/>
    <x v="0"/>
    <s v="JAN"/>
    <s v="162"/>
    <s v="ORANGE SVT FACT N° 0000431453 9"/>
    <m/>
    <n v="2068229"/>
    <n v="-10127051"/>
  </r>
  <r>
    <x v="2"/>
    <x v="3"/>
    <x v="145"/>
    <x v="0"/>
    <s v="JAN"/>
    <s v="182"/>
    <s v="RGLT FACT ORANGE"/>
    <n v="1468991"/>
    <m/>
    <n v="-8658060"/>
  </r>
  <r>
    <x v="2"/>
    <x v="3"/>
    <x v="145"/>
    <x v="0"/>
    <s v="JAN"/>
    <s v="188"/>
    <s v="RGLT RGLT FACT N° 345130"/>
    <n v="2775696"/>
    <m/>
    <n v="-5882364"/>
  </r>
  <r>
    <x v="2"/>
    <x v="3"/>
    <x v="145"/>
    <x v="0"/>
    <s v="JAN"/>
    <s v="205"/>
    <s v="RGLT FACT JUIN/CHQ N° 5149973"/>
    <n v="1909988"/>
    <m/>
    <n v="-3972376"/>
  </r>
  <r>
    <x v="2"/>
    <x v="3"/>
    <x v="145"/>
    <x v="0"/>
    <s v="JAN"/>
    <s v="211"/>
    <s v="FACT N° 0000454127 9"/>
    <m/>
    <n v="2898635"/>
    <n v="-6871011"/>
  </r>
  <r>
    <x v="2"/>
    <x v="3"/>
    <x v="145"/>
    <x v="0"/>
    <s v="JAN"/>
    <s v="223"/>
    <s v="D'APRES ETAT RAP AU 30/06 "/>
    <m/>
    <n v="1909988"/>
    <n v="-8780999"/>
  </r>
  <r>
    <x v="2"/>
    <x v="3"/>
    <x v="145"/>
    <x v="0"/>
    <s v="JAN"/>
    <s v="231"/>
    <s v="FACT N° 0000475883"/>
    <m/>
    <n v="2473378"/>
    <n v="-11254377"/>
  </r>
  <r>
    <x v="2"/>
    <x v="3"/>
    <x v="145"/>
    <x v="0"/>
    <s v="JAN"/>
    <s v="240"/>
    <s v="RGLT ORANGE"/>
    <n v="1877147"/>
    <m/>
    <n v="-9377230"/>
  </r>
  <r>
    <x v="2"/>
    <x v="3"/>
    <x v="145"/>
    <x v="0"/>
    <s v="JAN"/>
    <s v="247"/>
    <s v="FACT N° 0000498604 9"/>
    <m/>
    <n v="2252903"/>
    <n v="-11630133"/>
  </r>
  <r>
    <x v="2"/>
    <x v="3"/>
    <x v="145"/>
    <x v="0"/>
    <s v="JAN"/>
    <s v="260"/>
    <s v="D'APRES ETAT RAP AU 31/07 RGLT ORAN"/>
    <n v="1909988"/>
    <m/>
    <n v="-9720145"/>
  </r>
  <r>
    <x v="2"/>
    <x v="3"/>
    <x v="145"/>
    <x v="0"/>
    <s v="JAN"/>
    <s v="261"/>
    <s v="ORANGE RGLT FACT N°"/>
    <n v="2068229"/>
    <m/>
    <n v="-7651916"/>
  </r>
  <r>
    <x v="2"/>
    <x v="3"/>
    <x v="145"/>
    <x v="0"/>
    <s v="JAN"/>
    <s v="289"/>
    <s v="FACT N° 0000503658 9"/>
    <m/>
    <n v="2575804"/>
    <n v="-10227720"/>
  </r>
  <r>
    <x v="2"/>
    <x v="3"/>
    <x v="145"/>
    <x v="0"/>
    <s v="JAN"/>
    <s v="302"/>
    <s v="RGLT SVT CHEQ N° 514 98 35"/>
    <n v="3277084"/>
    <m/>
    <n v="-6950636"/>
  </r>
  <r>
    <x v="2"/>
    <x v="3"/>
    <x v="145"/>
    <x v="0"/>
    <s v="JAN"/>
    <s v="304"/>
    <s v="RGLT  SVT CHEQ N° 5149814"/>
    <n v="2095229"/>
    <m/>
    <n v="-4855407"/>
  </r>
  <r>
    <x v="2"/>
    <x v="3"/>
    <x v="145"/>
    <x v="0"/>
    <s v="JAN"/>
    <s v="308"/>
    <s v=" FACT N° 0000547917 9"/>
    <m/>
    <n v="2386561"/>
    <n v="-7241968"/>
  </r>
  <r>
    <x v="2"/>
    <x v="3"/>
    <x v="145"/>
    <x v="0"/>
    <s v="JAN"/>
    <s v="369"/>
    <s v="RGLT SVT CHEQ N° 6187412"/>
    <n v="2252603"/>
    <m/>
    <n v="-4989365"/>
  </r>
  <r>
    <x v="2"/>
    <x v="3"/>
    <x v="145"/>
    <x v="0"/>
    <s v="JAN"/>
    <s v="1743"/>
    <s v=" FACT N° OCM/DLA/2011/0000193893"/>
    <n v="27000"/>
    <m/>
    <n v="-4962365"/>
  </r>
  <r>
    <x v="2"/>
    <x v="3"/>
    <x v="145"/>
    <x v="349"/>
    <s v="JACH"/>
    <s v="1"/>
    <s v="FACT N° 0000574769-9"/>
    <m/>
    <n v="2323117"/>
    <n v="-7285482"/>
  </r>
  <r>
    <x v="2"/>
    <x v="3"/>
    <x v="146"/>
    <x v="0"/>
    <s v="JAN"/>
    <s v="1"/>
    <s v="A.N. au 010111"/>
    <m/>
    <n v="667800"/>
    <n v="-667800"/>
  </r>
  <r>
    <x v="2"/>
    <x v="3"/>
    <x v="146"/>
    <x v="0"/>
    <s v="JAN"/>
    <s v="4"/>
    <s v="FACT PANTHERE N° FCT013"/>
    <m/>
    <n v="166950"/>
    <n v="-834750"/>
  </r>
  <r>
    <x v="2"/>
    <x v="3"/>
    <x v="146"/>
    <x v="0"/>
    <s v="JAN"/>
    <s v="30"/>
    <s v="FACT PANTHERE N° FCT0228"/>
    <m/>
    <n v="166950"/>
    <n v="-1001700"/>
  </r>
  <r>
    <x v="2"/>
    <x v="3"/>
    <x v="146"/>
    <x v="0"/>
    <s v="JAN"/>
    <s v="50"/>
    <s v="RGLT FACTS PANTHERE"/>
    <n v="333900"/>
    <m/>
    <n v="-667800"/>
  </r>
  <r>
    <x v="2"/>
    <x v="3"/>
    <x v="146"/>
    <x v="0"/>
    <s v="JAN"/>
    <s v="55"/>
    <s v="FACT N° FCT0359/PANTHERE MARS 11"/>
    <m/>
    <n v="166950"/>
    <n v="-834750"/>
  </r>
  <r>
    <x v="2"/>
    <x v="3"/>
    <x v="146"/>
    <x v="0"/>
    <s v="JAN"/>
    <s v="74"/>
    <s v="REGLT FACT 1280 CHQ 5149863"/>
    <n v="166950"/>
    <m/>
    <n v="-667800"/>
  </r>
  <r>
    <x v="2"/>
    <x v="3"/>
    <x v="146"/>
    <x v="0"/>
    <s v="JAN"/>
    <s v="90"/>
    <s v="FACT PANTHERE N° FCT0487"/>
    <m/>
    <n v="166950"/>
    <n v="-834750"/>
  </r>
  <r>
    <x v="2"/>
    <x v="3"/>
    <x v="146"/>
    <x v="0"/>
    <s v="JAN"/>
    <s v="117"/>
    <s v="FACT N° FCT0613"/>
    <m/>
    <n v="166950"/>
    <n v="-1001700"/>
  </r>
  <r>
    <x v="2"/>
    <x v="3"/>
    <x v="146"/>
    <x v="0"/>
    <s v="JAN"/>
    <s v="133"/>
    <s v="FACT N° FCT737"/>
    <m/>
    <n v="166950"/>
    <n v="-1168650"/>
  </r>
  <r>
    <x v="2"/>
    <x v="3"/>
    <x v="146"/>
    <x v="0"/>
    <s v="JAN"/>
    <s v="170"/>
    <s v="PANTHERE SECU SVT FACT N° FCT865"/>
    <m/>
    <n v="166950"/>
    <n v="-1335600"/>
  </r>
  <r>
    <x v="2"/>
    <x v="3"/>
    <x v="146"/>
    <x v="0"/>
    <s v="JAN"/>
    <s v="203"/>
    <s v="PANTHERE SVT FACT N° FCT 1000"/>
    <m/>
    <n v="166950"/>
    <n v="-1502550"/>
  </r>
  <r>
    <x v="2"/>
    <x v="3"/>
    <x v="146"/>
    <x v="0"/>
    <s v="JAN"/>
    <s v="224"/>
    <s v="D'APRES ETAT RAP AU 30/06 RGLT PANT"/>
    <n v="166950"/>
    <m/>
    <n v="-1335600"/>
  </r>
  <r>
    <x v="2"/>
    <x v="3"/>
    <x v="146"/>
    <x v="0"/>
    <s v="JAN"/>
    <s v="230"/>
    <s v="RGLT PANTHERE SVT CHEQ N° 5149975"/>
    <n v="166950"/>
    <m/>
    <n v="-1168650"/>
  </r>
  <r>
    <x v="2"/>
    <x v="3"/>
    <x v="146"/>
    <x v="0"/>
    <s v="JAN"/>
    <s v="231"/>
    <s v="RGLT PANTHERE SVT CHEQ N° 5149733"/>
    <n v="166950"/>
    <m/>
    <n v="-1001700"/>
  </r>
  <r>
    <x v="2"/>
    <x v="3"/>
    <x v="146"/>
    <x v="0"/>
    <s v="JAN"/>
    <s v="234"/>
    <s v="FACT N° FCT1125"/>
    <m/>
    <n v="166950"/>
    <n v="-1168650"/>
  </r>
  <r>
    <x v="2"/>
    <x v="3"/>
    <x v="146"/>
    <x v="0"/>
    <s v="JAN"/>
    <s v="245"/>
    <s v="PANTHERE SECURITY"/>
    <n v="166950"/>
    <m/>
    <n v="-1001700"/>
  </r>
  <r>
    <x v="2"/>
    <x v="3"/>
    <x v="146"/>
    <x v="0"/>
    <s v="JAN"/>
    <s v="256"/>
    <s v="FACT N° FCT1251"/>
    <m/>
    <n v="166950"/>
    <n v="-1168650"/>
  </r>
  <r>
    <x v="2"/>
    <x v="3"/>
    <x v="146"/>
    <x v="0"/>
    <s v="JAN"/>
    <s v="276"/>
    <s v="RGLT SVT CHEQ N° 5149805"/>
    <n v="500850"/>
    <m/>
    <n v="-667800"/>
  </r>
  <r>
    <x v="2"/>
    <x v="3"/>
    <x v="146"/>
    <x v="0"/>
    <s v="JAN"/>
    <s v="288"/>
    <s v=" FACT N° FCT1378"/>
    <m/>
    <n v="166950"/>
    <n v="-834750"/>
  </r>
  <r>
    <x v="2"/>
    <x v="3"/>
    <x v="146"/>
    <x v="0"/>
    <s v="JAN"/>
    <s v="303"/>
    <s v="RGLT SVT CHEQ N° 5149833"/>
    <n v="333900"/>
    <m/>
    <n v="-500850"/>
  </r>
  <r>
    <x v="2"/>
    <x v="3"/>
    <x v="146"/>
    <x v="0"/>
    <s v="JAN"/>
    <s v="307"/>
    <s v=" FACT N° FCT1507"/>
    <m/>
    <n v="166950"/>
    <n v="-667800"/>
  </r>
  <r>
    <x v="2"/>
    <x v="3"/>
    <x v="146"/>
    <x v="0"/>
    <s v="JAN"/>
    <s v="333"/>
    <s v="RGLT  SVT CHEQ N° 5149843"/>
    <n v="166950"/>
    <m/>
    <n v="-500850"/>
  </r>
  <r>
    <x v="2"/>
    <x v="3"/>
    <x v="146"/>
    <x v="338"/>
    <s v="JACH"/>
    <s v="10"/>
    <s v=" FACT FCT111"/>
    <m/>
    <n v="166950"/>
    <n v="-667800"/>
  </r>
  <r>
    <x v="2"/>
    <x v="3"/>
    <x v="147"/>
    <x v="0"/>
    <s v="JAN"/>
    <s v="1"/>
    <s v="AN AU 01.01.11"/>
    <n v="175"/>
    <m/>
    <n v="175"/>
  </r>
  <r>
    <x v="2"/>
    <x v="3"/>
    <x v="148"/>
    <x v="0"/>
    <s v="JAN"/>
    <s v="254"/>
    <s v="FACT N° 080/DH/EP/11"/>
    <m/>
    <n v="1000000"/>
    <n v="-1000000"/>
  </r>
  <r>
    <x v="2"/>
    <x v="3"/>
    <x v="148"/>
    <x v="0"/>
    <s v="JAN"/>
    <s v="332"/>
    <s v="RGLT  SVT CHEQ N° 5149852"/>
    <n v="500000"/>
    <m/>
    <n v="-500000"/>
  </r>
  <r>
    <x v="2"/>
    <x v="3"/>
    <x v="149"/>
    <x v="0"/>
    <s v="JAN"/>
    <s v="123"/>
    <s v="FACT N° 69931"/>
    <m/>
    <n v="87000"/>
    <n v="-87000"/>
  </r>
  <r>
    <x v="2"/>
    <x v="3"/>
    <x v="149"/>
    <x v="0"/>
    <s v="JAN"/>
    <s v="136"/>
    <s v="FACT N° 4435"/>
    <m/>
    <n v="207000"/>
    <n v="-294000"/>
  </r>
  <r>
    <x v="2"/>
    <x v="3"/>
    <x v="149"/>
    <x v="0"/>
    <s v="JAN"/>
    <s v="137"/>
    <s v="FACT N° 001507"/>
    <m/>
    <n v="88000"/>
    <n v="-382000"/>
  </r>
  <r>
    <x v="2"/>
    <x v="3"/>
    <x v="149"/>
    <x v="0"/>
    <s v="JAN"/>
    <s v="138"/>
    <s v="FACT N° 001707"/>
    <m/>
    <n v="43000"/>
    <n v="-425000"/>
  </r>
  <r>
    <x v="2"/>
    <x v="3"/>
    <x v="149"/>
    <x v="0"/>
    <s v="JAN"/>
    <s v="139"/>
    <s v="FACT N° 1530 ET 1531"/>
    <m/>
    <n v="150000"/>
    <n v="-575000"/>
  </r>
  <r>
    <x v="2"/>
    <x v="3"/>
    <x v="149"/>
    <x v="0"/>
    <s v="JAN"/>
    <s v="140"/>
    <s v="FACT N° 004442"/>
    <m/>
    <n v="258000"/>
    <n v="-833000"/>
  </r>
  <r>
    <x v="2"/>
    <x v="3"/>
    <x v="149"/>
    <x v="0"/>
    <s v="JAN"/>
    <s v="140"/>
    <s v="RGLT FACT N° 4442"/>
    <n v="258000"/>
    <m/>
    <n v="-575000"/>
  </r>
  <r>
    <x v="2"/>
    <x v="3"/>
    <x v="149"/>
    <x v="0"/>
    <s v="JAN"/>
    <s v="1110"/>
    <s v="RGLT FACT FOURNITURE DE BUREAU"/>
    <n v="207000"/>
    <m/>
    <n v="-368000"/>
  </r>
  <r>
    <x v="2"/>
    <x v="3"/>
    <x v="149"/>
    <x v="0"/>
    <s v="JAN"/>
    <s v="1141"/>
    <s v="RGLT FACT N° 001507"/>
    <n v="88000"/>
    <m/>
    <n v="-280000"/>
  </r>
  <r>
    <x v="2"/>
    <x v="3"/>
    <x v="149"/>
    <x v="0"/>
    <s v="JAN"/>
    <s v="1149"/>
    <s v="RGLT FACT N° 001707"/>
    <n v="43000"/>
    <m/>
    <n v="-237000"/>
  </r>
  <r>
    <x v="2"/>
    <x v="3"/>
    <x v="149"/>
    <x v="0"/>
    <s v="JAN"/>
    <s v="1168"/>
    <s v="REGLT FACT N°1530 ET 1531"/>
    <n v="150000"/>
    <m/>
    <n v="-87000"/>
  </r>
  <r>
    <x v="2"/>
    <x v="3"/>
    <x v="150"/>
    <x v="0"/>
    <s v="JAN"/>
    <s v="1"/>
    <s v="AN AU 01.01.11"/>
    <m/>
    <n v="7888"/>
    <n v="-7888"/>
  </r>
  <r>
    <x v="2"/>
    <x v="3"/>
    <x v="151"/>
    <x v="0"/>
    <s v="JAN"/>
    <s v="119"/>
    <s v="FACT N° "/>
    <m/>
    <n v="40000"/>
    <n v="-40000"/>
  </r>
  <r>
    <x v="2"/>
    <x v="3"/>
    <x v="151"/>
    <x v="0"/>
    <s v="JAN"/>
    <s v="1015"/>
    <s v="REGLT FACT N° "/>
    <n v="40000"/>
    <m/>
    <m/>
  </r>
  <r>
    <x v="2"/>
    <x v="3"/>
    <x v="152"/>
    <x v="0"/>
    <s v="JAN"/>
    <s v="1"/>
    <s v="AN AU 01.01.11"/>
    <m/>
    <n v="3891"/>
    <n v="-3891"/>
  </r>
  <r>
    <x v="2"/>
    <x v="3"/>
    <x v="152"/>
    <x v="0"/>
    <s v="JAN"/>
    <s v="20"/>
    <s v="FACT SNEC JANV"/>
    <m/>
    <n v="29640"/>
    <n v="-33531"/>
  </r>
  <r>
    <x v="2"/>
    <x v="3"/>
    <x v="152"/>
    <x v="0"/>
    <s v="JAN"/>
    <s v="26"/>
    <s v="FACT FEV"/>
    <m/>
    <n v="19223"/>
    <n v="-52754"/>
  </r>
  <r>
    <x v="2"/>
    <x v="3"/>
    <x v="152"/>
    <x v="0"/>
    <s v="JAN"/>
    <s v="67"/>
    <s v="FACT SNEC"/>
    <m/>
    <n v="15316"/>
    <n v="-68070"/>
  </r>
  <r>
    <x v="2"/>
    <x v="3"/>
    <x v="152"/>
    <x v="0"/>
    <s v="JAN"/>
    <s v="74"/>
    <s v="RGLT SNEC"/>
    <n v="22261"/>
    <m/>
    <n v="-45809"/>
  </r>
  <r>
    <x v="2"/>
    <x v="3"/>
    <x v="152"/>
    <x v="0"/>
    <s v="JAN"/>
    <s v="101"/>
    <s v="FACT SINEC AVRIL 2011"/>
    <m/>
    <n v="17487"/>
    <n v="-63296"/>
  </r>
  <r>
    <x v="2"/>
    <x v="3"/>
    <x v="152"/>
    <x v="0"/>
    <s v="JAN"/>
    <s v="154"/>
    <s v="FACT SNEC JUIN 2011"/>
    <m/>
    <n v="17921"/>
    <n v="-81217"/>
  </r>
  <r>
    <x v="2"/>
    <x v="3"/>
    <x v="152"/>
    <x v="0"/>
    <s v="JAN"/>
    <s v="163"/>
    <s v="SNEC SVT FACT N° 2011061"/>
    <m/>
    <n v="17921"/>
    <n v="-99138"/>
  </r>
  <r>
    <x v="2"/>
    <x v="3"/>
    <x v="152"/>
    <x v="0"/>
    <s v="JAN"/>
    <s v="185"/>
    <s v="TVA/EAU"/>
    <m/>
    <n v="30509"/>
    <n v="-129647"/>
  </r>
  <r>
    <x v="2"/>
    <x v="3"/>
    <x v="152"/>
    <x v="0"/>
    <s v="JAN"/>
    <s v="196"/>
    <s v="SNEC SVT FACT N° 201107"/>
    <m/>
    <n v="25734"/>
    <n v="-155381"/>
  </r>
  <r>
    <x v="2"/>
    <x v="3"/>
    <x v="152"/>
    <x v="0"/>
    <s v="JAN"/>
    <s v="228"/>
    <s v="FACT N° 2011081"/>
    <m/>
    <n v="18355"/>
    <n v="-173736"/>
  </r>
  <r>
    <x v="2"/>
    <x v="3"/>
    <x v="152"/>
    <x v="0"/>
    <s v="JAN"/>
    <s v="235"/>
    <s v="RGLT FACT SNEC"/>
    <n v="29640"/>
    <m/>
    <n v="-144096"/>
  </r>
  <r>
    <x v="2"/>
    <x v="3"/>
    <x v="152"/>
    <x v="0"/>
    <s v="JAN"/>
    <s v="253"/>
    <s v="FACT N° 2011091"/>
    <m/>
    <n v="8805"/>
    <n v="-152901"/>
  </r>
  <r>
    <x v="2"/>
    <x v="3"/>
    <x v="152"/>
    <x v="0"/>
    <s v="JAN"/>
    <s v="277"/>
    <s v="FACT N° 2011101"/>
    <m/>
    <n v="26602"/>
    <n v="-179503"/>
  </r>
  <r>
    <x v="2"/>
    <x v="3"/>
    <x v="152"/>
    <x v="0"/>
    <s v="JAN"/>
    <s v="301"/>
    <s v="FACT N° 2011111"/>
    <m/>
    <n v="39624"/>
    <n v="-219127"/>
  </r>
  <r>
    <x v="2"/>
    <x v="3"/>
    <x v="152"/>
    <x v="0"/>
    <s v="JAN"/>
    <s v="327"/>
    <s v="FACT N° 2011121"/>
    <m/>
    <n v="60025"/>
    <n v="-279152"/>
  </r>
  <r>
    <x v="2"/>
    <x v="3"/>
    <x v="152"/>
    <x v="0"/>
    <s v="JAN"/>
    <s v="419"/>
    <s v="REGLT FACT SNEC FEV 11"/>
    <n v="19223"/>
    <m/>
    <n v="-259929"/>
  </r>
  <r>
    <x v="2"/>
    <x v="3"/>
    <x v="152"/>
    <x v="0"/>
    <s v="JAN"/>
    <s v="651"/>
    <s v="REGLT FACT SNEC"/>
    <n v="15316"/>
    <m/>
    <n v="-244613"/>
  </r>
  <r>
    <x v="2"/>
    <x v="3"/>
    <x v="152"/>
    <x v="0"/>
    <s v="JAN"/>
    <s v="1155"/>
    <s v="RGLT FACT SNEC 1490668"/>
    <n v="30509"/>
    <m/>
    <n v="-214104"/>
  </r>
  <r>
    <x v="2"/>
    <x v="3"/>
    <x v="152"/>
    <x v="0"/>
    <s v="JAN"/>
    <s v="1402"/>
    <s v="SNEC"/>
    <n v="17921"/>
    <m/>
    <n v="-196183"/>
  </r>
  <r>
    <x v="2"/>
    <x v="3"/>
    <x v="152"/>
    <x v="0"/>
    <s v="JAN"/>
    <s v="1511"/>
    <s v="SNEC"/>
    <n v="17921"/>
    <m/>
    <n v="-178262"/>
  </r>
  <r>
    <x v="2"/>
    <x v="3"/>
    <x v="152"/>
    <x v="0"/>
    <s v="JAN"/>
    <s v="1521"/>
    <s v="RGLT FACT N° 2011041"/>
    <n v="17487"/>
    <m/>
    <n v="-160775"/>
  </r>
  <r>
    <x v="2"/>
    <x v="3"/>
    <x v="152"/>
    <x v="0"/>
    <s v="JAN"/>
    <s v="1562"/>
    <s v="RGLT FACT JUILLET N° 201171"/>
    <n v="25734"/>
    <m/>
    <n v="-135041"/>
  </r>
  <r>
    <x v="2"/>
    <x v="3"/>
    <x v="152"/>
    <x v="0"/>
    <s v="JAN"/>
    <s v="1851"/>
    <s v="RGLT FACT 2011081"/>
    <n v="18355"/>
    <m/>
    <n v="-116686"/>
  </r>
  <r>
    <x v="2"/>
    <x v="3"/>
    <x v="152"/>
    <x v="0"/>
    <s v="JAN"/>
    <s v="2105"/>
    <s v="RGLT FACT SEPT"/>
    <n v="8805"/>
    <m/>
    <n v="-107881"/>
  </r>
  <r>
    <x v="2"/>
    <x v="3"/>
    <x v="152"/>
    <x v="0"/>
    <s v="JAN"/>
    <s v="2261"/>
    <s v="RGLT FACT OCT"/>
    <n v="26602"/>
    <m/>
    <n v="-81279"/>
  </r>
  <r>
    <x v="2"/>
    <x v="3"/>
    <x v="152"/>
    <x v="0"/>
    <s v="JAN"/>
    <s v="2439"/>
    <s v="REGLT FACT NOV"/>
    <n v="39624"/>
    <m/>
    <n v="-41655"/>
  </r>
  <r>
    <x v="2"/>
    <x v="3"/>
    <x v="152"/>
    <x v="330"/>
    <s v="JCP"/>
    <s v="57"/>
    <s v="RGLT FACT DEC 2011"/>
    <n v="60025"/>
    <m/>
    <n v="18370"/>
  </r>
  <r>
    <x v="2"/>
    <x v="3"/>
    <x v="152"/>
    <x v="341"/>
    <s v="JACH"/>
    <s v="15"/>
    <s v="FACT N° 2012011"/>
    <m/>
    <n v="47871"/>
    <n v="-29501"/>
  </r>
  <r>
    <x v="2"/>
    <x v="3"/>
    <x v="153"/>
    <x v="0"/>
    <s v="JAN"/>
    <s v="1"/>
    <s v="AN AU 01.01.11"/>
    <m/>
    <n v="29710030"/>
    <n v="-29710030"/>
  </r>
  <r>
    <x v="2"/>
    <x v="3"/>
    <x v="154"/>
    <x v="0"/>
    <s v="JAN"/>
    <s v="1"/>
    <s v="AN AU 01.01.11"/>
    <m/>
    <n v="31550614"/>
    <n v="-31550614"/>
  </r>
  <r>
    <x v="2"/>
    <x v="3"/>
    <x v="154"/>
    <x v="0"/>
    <s v="JAN"/>
    <s v="72"/>
    <s v="FACT N° 49613639CHGE METAL DETECTOR"/>
    <m/>
    <n v="2180898"/>
    <n v="-33731512"/>
  </r>
  <r>
    <x v="2"/>
    <x v="3"/>
    <x v="154"/>
    <x v="0"/>
    <s v="JAN"/>
    <s v="115"/>
    <s v="D'APRES ETAT RAP AU 31/03RGLT"/>
    <n v="2180898"/>
    <m/>
    <n v="-31550614"/>
  </r>
  <r>
    <x v="2"/>
    <x v="3"/>
    <x v="154"/>
    <x v="0"/>
    <s v="JAN"/>
    <s v="140"/>
    <s v="VIREMENT/REGLT FACT N°49613505"/>
    <n v="158742"/>
    <m/>
    <n v="-31391872"/>
  </r>
  <r>
    <x v="2"/>
    <x v="3"/>
    <x v="154"/>
    <x v="0"/>
    <s v="JAN"/>
    <s v="152"/>
    <s v="D'APRES ETAT RAP AU 30/04 "/>
    <n v="673940"/>
    <m/>
    <n v="-30717932"/>
  </r>
  <r>
    <x v="2"/>
    <x v="3"/>
    <x v="154"/>
    <x v="0"/>
    <s v="JAN"/>
    <s v="190"/>
    <s v="FACT N° 45641429"/>
    <m/>
    <n v="331570"/>
    <n v="-31049502"/>
  </r>
  <r>
    <x v="2"/>
    <x v="3"/>
    <x v="154"/>
    <x v="0"/>
    <s v="JAN"/>
    <s v="218"/>
    <s v="FACT N° 43649896 ET 43649897"/>
    <m/>
    <n v="8745000"/>
    <n v="-39794502"/>
  </r>
  <r>
    <x v="2"/>
    <x v="3"/>
    <x v="154"/>
    <x v="0"/>
    <s v="JAN"/>
    <s v="219"/>
    <s v="FACT N° 43649896"/>
    <m/>
    <n v="4494382"/>
    <n v="-44288884"/>
  </r>
  <r>
    <x v="2"/>
    <x v="3"/>
    <x v="154"/>
    <x v="0"/>
    <s v="JAN"/>
    <s v="260"/>
    <s v="D'APRES ETAT RAP AU 31/07 RGLT SWIS"/>
    <n v="331570"/>
    <m/>
    <n v="-43957314"/>
  </r>
  <r>
    <x v="2"/>
    <x v="3"/>
    <x v="154"/>
    <x v="0"/>
    <s v="JAN"/>
    <s v="1353"/>
    <s v="REMBOURSEMENT SWISS"/>
    <n v="398400"/>
    <m/>
    <n v="-43558914"/>
  </r>
  <r>
    <x v="2"/>
    <x v="3"/>
    <x v="155"/>
    <x v="0"/>
    <s v="JAN"/>
    <s v="141"/>
    <s v="FACT N°20055/FAC/SMC/SLM/VDLA/06201"/>
    <m/>
    <n v="143100"/>
    <n v="-143100"/>
  </r>
  <r>
    <x v="2"/>
    <x v="3"/>
    <x v="155"/>
    <x v="0"/>
    <s v="JAN"/>
    <s v="1213"/>
    <s v="RGLT FACT N° 20055/FAC/SMC/SLM/VDLA"/>
    <n v="143100"/>
    <m/>
    <m/>
  </r>
  <r>
    <x v="2"/>
    <x v="3"/>
    <x v="156"/>
    <x v="0"/>
    <s v="JAN"/>
    <s v="1"/>
    <s v="AN AU 01.01.11"/>
    <n v="108390"/>
    <m/>
    <n v="108390"/>
  </r>
  <r>
    <x v="2"/>
    <x v="3"/>
    <x v="157"/>
    <x v="0"/>
    <s v="JAN"/>
    <m/>
    <s v="RGLT FACT N° 699331"/>
    <n v="24000"/>
    <m/>
    <n v="24000"/>
  </r>
  <r>
    <x v="2"/>
    <x v="3"/>
    <x v="157"/>
    <x v="0"/>
    <s v="JAN"/>
    <s v="122"/>
    <s v="FACT N° 69931"/>
    <m/>
    <n v="64000"/>
    <n v="-40000"/>
  </r>
  <r>
    <x v="2"/>
    <x v="3"/>
    <x v="157"/>
    <x v="0"/>
    <s v="JAN"/>
    <s v="124"/>
    <s v="FACT N° 67751"/>
    <m/>
    <n v="24000"/>
    <n v="-64000"/>
  </r>
  <r>
    <x v="2"/>
    <x v="3"/>
    <x v="157"/>
    <x v="0"/>
    <s v="JAN"/>
    <s v="151"/>
    <s v="SVT FACT N° 70674"/>
    <m/>
    <n v="110000"/>
    <n v="-174000"/>
  </r>
  <r>
    <x v="2"/>
    <x v="3"/>
    <x v="157"/>
    <x v="0"/>
    <s v="JAN"/>
    <s v="152"/>
    <s v="SVT FACT N° 70545"/>
    <m/>
    <n v="34000"/>
    <n v="-208000"/>
  </r>
  <r>
    <x v="2"/>
    <x v="3"/>
    <x v="157"/>
    <x v="0"/>
    <s v="JAN"/>
    <s v="1015"/>
    <s v="REGLT FACT N° 69931"/>
    <n v="64000"/>
    <m/>
    <n v="-144000"/>
  </r>
  <r>
    <x v="2"/>
    <x v="3"/>
    <x v="157"/>
    <x v="0"/>
    <s v="JAN"/>
    <s v="1149"/>
    <s v="RGLT FACT N° 70545"/>
    <n v="34000"/>
    <m/>
    <n v="-110000"/>
  </r>
  <r>
    <x v="2"/>
    <x v="3"/>
    <x v="157"/>
    <x v="0"/>
    <s v="JAN"/>
    <s v="1153"/>
    <s v="RGLT FACT N° 70674"/>
    <n v="110000"/>
    <m/>
    <m/>
  </r>
  <r>
    <x v="2"/>
    <x v="0"/>
    <x v="27"/>
    <x v="357"/>
    <s v="JOD"/>
    <s v="33"/>
    <s v="FRAIS TRAIT VOL MH AVIATION"/>
    <n v="869989"/>
    <m/>
    <n v="16886221"/>
  </r>
  <r>
    <x v="2"/>
    <x v="0"/>
    <x v="27"/>
    <x v="358"/>
    <s v="JOD"/>
    <s v="34"/>
    <s v="FRAIS TRAIT VOL JETEX"/>
    <n v="272500"/>
    <m/>
    <n v="17158721"/>
  </r>
  <r>
    <x v="2"/>
    <x v="0"/>
    <x v="27"/>
    <x v="359"/>
    <s v="JOD"/>
    <s v="35"/>
    <s v=" FRAIS TRAIT VOL JETEX"/>
    <n v="214506"/>
    <m/>
    <n v="17373227"/>
  </r>
  <r>
    <x v="2"/>
    <x v="0"/>
    <x v="27"/>
    <x v="360"/>
    <s v="JOD"/>
    <s v="36"/>
    <s v=" FRAIS TRAIT VOL JETEX"/>
    <n v="100000"/>
    <m/>
    <n v="17473227"/>
  </r>
  <r>
    <x v="2"/>
    <x v="0"/>
    <x v="27"/>
    <x v="361"/>
    <s v="JOD"/>
    <s v="37"/>
    <s v="  FRAIS TRAIT VOL HADID"/>
    <n v="337040"/>
    <m/>
    <n v="17810267"/>
  </r>
  <r>
    <x v="2"/>
    <x v="0"/>
    <x v="27"/>
    <x v="361"/>
    <s v="JOD"/>
    <s v="38"/>
    <s v=" FRAIS TRAIT VOL HADID"/>
    <n v="878754"/>
    <m/>
    <n v="18689021"/>
  </r>
  <r>
    <x v="2"/>
    <x v="0"/>
    <x v="27"/>
    <x v="361"/>
    <s v="JOD"/>
    <s v="39"/>
    <s v="FRAIS TRAIT VOL RAMJET"/>
    <n v="3822026"/>
    <m/>
    <n v="22511047"/>
  </r>
  <r>
    <x v="2"/>
    <x v="0"/>
    <x v="27"/>
    <x v="362"/>
    <s v="JOD"/>
    <s v="40"/>
    <s v=" FRAIS TRAIT VOL JETEX"/>
    <n v="2890934"/>
    <m/>
    <n v="25401981"/>
  </r>
  <r>
    <x v="2"/>
    <x v="0"/>
    <x v="27"/>
    <x v="363"/>
    <s v="JOD"/>
    <s v="41"/>
    <s v=" FRAIS TRAIT VOL CONTINENTAL"/>
    <n v="595045"/>
    <m/>
    <n v="25997026"/>
  </r>
  <r>
    <x v="2"/>
    <x v="0"/>
    <x v="27"/>
    <x v="364"/>
    <s v="JOD"/>
    <s v="31"/>
    <s v="FRAIS TRAIT VOL"/>
    <n v="20000"/>
    <m/>
    <n v="26017026"/>
  </r>
  <r>
    <x v="2"/>
    <x v="0"/>
    <x v="27"/>
    <x v="364"/>
    <s v="JOD"/>
    <s v="42"/>
    <s v="FRAIS TRAIT VOL ANA AVIATION"/>
    <n v="11218990"/>
    <m/>
    <n v="37236016"/>
  </r>
  <r>
    <x v="2"/>
    <x v="0"/>
    <x v="27"/>
    <x v="365"/>
    <s v="JOD"/>
    <s v="43"/>
    <s v=" FRAIS TRAIT VOL JETEX"/>
    <n v="100000"/>
    <m/>
    <n v="37336016"/>
  </r>
  <r>
    <x v="2"/>
    <x v="0"/>
    <x v="27"/>
    <x v="366"/>
    <s v="JOD"/>
    <s v="44"/>
    <s v=" FRAIS TRAIT VOL HADID"/>
    <n v="12671349"/>
    <m/>
    <n v="50007365"/>
  </r>
  <r>
    <x v="2"/>
    <x v="0"/>
    <x v="27"/>
    <x v="367"/>
    <s v="JOD"/>
    <s v="45"/>
    <s v=" FRAIS TRAIT VOL IBERWORLD"/>
    <n v="2165534"/>
    <m/>
    <n v="52172899"/>
  </r>
  <r>
    <x v="2"/>
    <x v="0"/>
    <x v="27"/>
    <x v="367"/>
    <s v="JOD"/>
    <s v="47"/>
    <s v="FRAIS TRAIT VOL"/>
    <n v="200000"/>
    <m/>
    <n v="52372899"/>
  </r>
  <r>
    <x v="2"/>
    <x v="0"/>
    <x v="27"/>
    <x v="367"/>
    <s v="JOD"/>
    <s v="48"/>
    <s v=" FRAIS TRAIT VOL"/>
    <n v="40000"/>
    <m/>
    <n v="52412899"/>
  </r>
  <r>
    <x v="2"/>
    <x v="0"/>
    <x v="27"/>
    <x v="368"/>
    <s v="JOD"/>
    <s v="46"/>
    <s v=" FRAIS TRAIT VOL NESTLE"/>
    <n v="581399"/>
    <m/>
    <n v="52994298"/>
  </r>
  <r>
    <x v="2"/>
    <x v="0"/>
    <x v="27"/>
    <x v="369"/>
    <s v="JOD"/>
    <s v="58"/>
    <s v="FRAIS TRAIT VOL LX"/>
    <n v="100000"/>
    <m/>
    <n v="53094298"/>
  </r>
  <r>
    <x v="2"/>
    <x v="0"/>
    <x v="27"/>
    <x v="370"/>
    <s v="JOD"/>
    <s v="51"/>
    <s v="AIRPORT TAX FOXES"/>
    <n v="20000"/>
    <m/>
    <n v="53114298"/>
  </r>
  <r>
    <x v="2"/>
    <x v="0"/>
    <x v="27"/>
    <x v="371"/>
    <s v="JOD"/>
    <s v="56"/>
    <s v="FRAIS TRAIT VOL"/>
    <n v="20000"/>
    <m/>
    <n v="53134298"/>
  </r>
  <r>
    <x v="2"/>
    <x v="0"/>
    <x v="33"/>
    <x v="357"/>
    <s v="JCP"/>
    <s v="184"/>
    <s v="GANTS"/>
    <n v="9000"/>
    <m/>
    <n v="57361568"/>
  </r>
  <r>
    <x v="2"/>
    <x v="0"/>
    <x v="33"/>
    <x v="357"/>
    <s v="JCP"/>
    <s v="186"/>
    <s v="MODEM"/>
    <n v="30000"/>
    <m/>
    <n v="57391568"/>
  </r>
  <r>
    <x v="2"/>
    <x v="0"/>
    <x v="33"/>
    <x v="372"/>
    <s v="JCAA"/>
    <s v="36"/>
    <s v="GANTS"/>
    <n v="39200"/>
    <m/>
    <n v="57430768"/>
  </r>
  <r>
    <x v="2"/>
    <x v="0"/>
    <x v="33"/>
    <x v="358"/>
    <s v="JOD"/>
    <s v="28"/>
    <s v="GANTS"/>
    <n v="4500"/>
    <m/>
    <n v="57435268"/>
  </r>
  <r>
    <x v="2"/>
    <x v="0"/>
    <x v="33"/>
    <x v="360"/>
    <s v="JCAA"/>
    <s v="43"/>
    <s v="BONBONNE DE GAZ"/>
    <n v="11000"/>
    <m/>
    <n v="57446268"/>
  </r>
  <r>
    <x v="2"/>
    <x v="0"/>
    <x v="33"/>
    <x v="361"/>
    <s v="JOD"/>
    <s v="29"/>
    <s v="EAU TANGUI + DIVERS"/>
    <n v="17985"/>
    <m/>
    <n v="57464253"/>
  </r>
  <r>
    <x v="2"/>
    <x v="0"/>
    <x v="33"/>
    <x v="362"/>
    <s v="JCAA"/>
    <s v="54"/>
    <s v="VENTILATEUR "/>
    <n v="22000"/>
    <m/>
    <n v="57486253"/>
  </r>
  <r>
    <x v="2"/>
    <x v="0"/>
    <x v="33"/>
    <x v="364"/>
    <s v="JCP"/>
    <s v="295"/>
    <s v="CLE USB + SOURIS"/>
    <n v="29000"/>
    <m/>
    <n v="57515253"/>
  </r>
  <r>
    <x v="2"/>
    <x v="0"/>
    <x v="33"/>
    <x v="367"/>
    <s v="JCP"/>
    <s v="324"/>
    <s v="GANTS"/>
    <n v="41500"/>
    <m/>
    <n v="57556753"/>
  </r>
  <r>
    <x v="2"/>
    <x v="0"/>
    <x v="33"/>
    <x v="368"/>
    <s v="JCP"/>
    <s v="339"/>
    <s v="GANTS"/>
    <n v="40000"/>
    <m/>
    <n v="57596753"/>
  </r>
  <r>
    <x v="2"/>
    <x v="0"/>
    <x v="33"/>
    <x v="373"/>
    <s v="JCP"/>
    <s v="374"/>
    <s v="FACT N° 3850"/>
    <n v="15000"/>
    <m/>
    <n v="57611753"/>
  </r>
  <r>
    <x v="2"/>
    <x v="0"/>
    <x v="34"/>
    <x v="359"/>
    <s v="JCP"/>
    <s v="225"/>
    <s v="CHASSE EAU"/>
    <n v="7500"/>
    <m/>
    <n v="57744903"/>
  </r>
  <r>
    <x v="2"/>
    <x v="0"/>
    <x v="34"/>
    <x v="374"/>
    <s v="JCP"/>
    <s v="249"/>
    <s v="DISJONCTEUR + FISIBLE"/>
    <n v="14000"/>
    <m/>
    <n v="57758903"/>
  </r>
  <r>
    <x v="2"/>
    <x v="0"/>
    <x v="34"/>
    <x v="367"/>
    <s v="JCP"/>
    <s v="328"/>
    <s v="PILES + SCOTCH"/>
    <n v="4330"/>
    <m/>
    <n v="57763233"/>
  </r>
  <r>
    <x v="2"/>
    <x v="0"/>
    <x v="34"/>
    <x v="367"/>
    <s v="JCP"/>
    <s v="330"/>
    <s v="REGLETTES + AMPOULES"/>
    <n v="27900"/>
    <m/>
    <n v="57791133"/>
  </r>
  <r>
    <x v="2"/>
    <x v="0"/>
    <x v="34"/>
    <x v="370"/>
    <s v="JOD"/>
    <s v="51"/>
    <s v="PILES"/>
    <n v="7000"/>
    <m/>
    <n v="57798133"/>
  </r>
  <r>
    <x v="2"/>
    <x v="0"/>
    <x v="34"/>
    <x v="371"/>
    <s v="JCAA"/>
    <s v="70"/>
    <s v="USTENSILES DE CUISINE"/>
    <n v="12700"/>
    <m/>
    <n v="57810833"/>
  </r>
  <r>
    <x v="2"/>
    <x v="0"/>
    <x v="35"/>
    <x v="359"/>
    <s v="JCP"/>
    <s v="208"/>
    <s v="REPARATION SPLIT"/>
    <n v="35000"/>
    <m/>
    <n v="58340582"/>
  </r>
  <r>
    <x v="2"/>
    <x v="0"/>
    <x v="35"/>
    <x v="359"/>
    <s v="JCP"/>
    <s v="209"/>
    <s v="PNEU"/>
    <n v="15000"/>
    <m/>
    <n v="58355582"/>
  </r>
  <r>
    <x v="2"/>
    <x v="0"/>
    <x v="35"/>
    <x v="371"/>
    <s v="JOD"/>
    <s v="60"/>
    <s v="REPARATION IMPRIMENTE"/>
    <n v="25000"/>
    <m/>
    <n v="58380582"/>
  </r>
  <r>
    <x v="2"/>
    <x v="0"/>
    <x v="0"/>
    <x v="371"/>
    <s v="PAIE"/>
    <s v="3"/>
    <s v="SALAIRE DE BASE"/>
    <n v="10900627"/>
    <m/>
    <n v="92520338"/>
  </r>
  <r>
    <x v="2"/>
    <x v="0"/>
    <x v="0"/>
    <x v="371"/>
    <s v="PAIE"/>
    <s v="3"/>
    <s v="PRIME DE RESPONSABILITE"/>
    <n v="1199350"/>
    <m/>
    <n v="93719688"/>
  </r>
  <r>
    <x v="2"/>
    <x v="0"/>
    <x v="0"/>
    <x v="371"/>
    <s v="PAIE"/>
    <s v="3"/>
    <s v="INDEMNITE DE PANIER"/>
    <n v="2057900"/>
    <m/>
    <n v="95777588"/>
  </r>
  <r>
    <x v="2"/>
    <x v="0"/>
    <x v="0"/>
    <x v="371"/>
    <s v="PAIE"/>
    <s v="3"/>
    <s v="INDEMNITE DE TENUE"/>
    <n v="1889652"/>
    <m/>
    <n v="97667240"/>
  </r>
  <r>
    <x v="2"/>
    <x v="0"/>
    <x v="0"/>
    <x v="371"/>
    <s v="PAIE"/>
    <s v="3"/>
    <s v="PRIME DE TRANSPORT"/>
    <n v="1235825"/>
    <m/>
    <n v="98903065"/>
  </r>
  <r>
    <x v="2"/>
    <x v="0"/>
    <x v="0"/>
    <x v="371"/>
    <s v="PAIE"/>
    <s v="3"/>
    <s v="INDEMNITE DE LOGEMENT"/>
    <n v="3762667"/>
    <m/>
    <n v="102665732"/>
  </r>
  <r>
    <x v="2"/>
    <x v="0"/>
    <x v="0"/>
    <x v="371"/>
    <s v="PAIE"/>
    <s v="3"/>
    <s v="INDEMNITE DE REPRESENTATION"/>
    <n v="1937500"/>
    <m/>
    <n v="104603232"/>
  </r>
  <r>
    <x v="2"/>
    <x v="0"/>
    <x v="30"/>
    <x v="371"/>
    <s v="PAIE"/>
    <s v="4"/>
    <s v="ALLOCATION FAMILIALE"/>
    <n v="979077"/>
    <m/>
    <n v="130803175"/>
  </r>
  <r>
    <x v="2"/>
    <x v="0"/>
    <x v="30"/>
    <x v="371"/>
    <s v="PAIE"/>
    <s v="4"/>
    <s v="ACCIDENT DE TRAVAIL"/>
    <n v="310665"/>
    <m/>
    <n v="131113840"/>
  </r>
  <r>
    <x v="2"/>
    <x v="0"/>
    <x v="30"/>
    <x v="371"/>
    <s v="PAIE"/>
    <s v="4"/>
    <s v="PENSION VIELLESSE"/>
    <n v="587446"/>
    <m/>
    <n v="131701286"/>
  </r>
  <r>
    <x v="2"/>
    <x v="0"/>
    <x v="39"/>
    <x v="366"/>
    <s v="JCP"/>
    <s v="318"/>
    <s v="FRAIS CONFECTION UNIFORME"/>
    <n v="12000"/>
    <m/>
    <n v="142394337"/>
  </r>
  <r>
    <x v="2"/>
    <x v="0"/>
    <x v="40"/>
    <x v="359"/>
    <s v="JCP"/>
    <s v="223"/>
    <s v="EAU + LOCATION CHAISE"/>
    <n v="44800"/>
    <m/>
    <n v="142675512"/>
  </r>
  <r>
    <x v="2"/>
    <x v="0"/>
    <x v="40"/>
    <x v="375"/>
    <s v="JCAA"/>
    <s v="49"/>
    <s v="RAFFRAICHISSEMENT REUNION"/>
    <n v="50000"/>
    <m/>
    <n v="142725512"/>
  </r>
  <r>
    <x v="2"/>
    <x v="0"/>
    <x v="40"/>
    <x v="364"/>
    <s v="JOD"/>
    <s v="30"/>
    <s v="FRAIS REUNION MENSUELLE"/>
    <n v="142100"/>
    <m/>
    <n v="142867612"/>
  </r>
  <r>
    <x v="2"/>
    <x v="0"/>
    <x v="40"/>
    <x v="368"/>
    <s v="JCP"/>
    <s v="347"/>
    <s v="RAFFRAICHISSEMENT REUNION "/>
    <n v="5000"/>
    <m/>
    <n v="142872612"/>
  </r>
  <r>
    <x v="2"/>
    <x v="0"/>
    <x v="29"/>
    <x v="1"/>
    <s v="JOD"/>
    <s v="27"/>
    <s v="FRAIS RETARD VOLS KQ"/>
    <n v="39000"/>
    <m/>
    <n v="146185885"/>
  </r>
  <r>
    <x v="2"/>
    <x v="0"/>
    <x v="29"/>
    <x v="1"/>
    <s v="JCP"/>
    <s v="168"/>
    <s v="FRAIS DE TAXI"/>
    <n v="2000"/>
    <m/>
    <n v="146187885"/>
  </r>
  <r>
    <x v="2"/>
    <x v="0"/>
    <x v="29"/>
    <x v="1"/>
    <s v="JCP"/>
    <s v="170"/>
    <s v="FRAIS DE TAXI"/>
    <n v="2000"/>
    <m/>
    <n v="146189885"/>
  </r>
  <r>
    <x v="2"/>
    <x v="0"/>
    <x v="29"/>
    <x v="357"/>
    <s v="JCP"/>
    <s v="174"/>
    <s v="FRAIS RETARD VOLS KQ NSI"/>
    <n v="198000"/>
    <m/>
    <n v="146387885"/>
  </r>
  <r>
    <x v="2"/>
    <x v="0"/>
    <x v="29"/>
    <x v="357"/>
    <s v="JCP"/>
    <s v="180"/>
    <s v="FRAIS DE TAXI"/>
    <n v="4805"/>
    <m/>
    <n v="146392690"/>
  </r>
  <r>
    <x v="2"/>
    <x v="0"/>
    <x v="29"/>
    <x v="357"/>
    <s v="JCP"/>
    <s v="181"/>
    <s v="FRAIS RETARD VOLS"/>
    <n v="2000"/>
    <m/>
    <n v="146394690"/>
  </r>
  <r>
    <x v="2"/>
    <x v="0"/>
    <x v="29"/>
    <x v="357"/>
    <s v="JCP"/>
    <s v="183"/>
    <s v="FRAIS DE TAXI"/>
    <n v="6000"/>
    <m/>
    <n v="146400690"/>
  </r>
  <r>
    <x v="2"/>
    <x v="0"/>
    <x v="29"/>
    <x v="357"/>
    <s v="JCP"/>
    <s v="184"/>
    <s v="FRAIS DE TAXI"/>
    <n v="1500"/>
    <m/>
    <n v="146402190"/>
  </r>
  <r>
    <x v="2"/>
    <x v="0"/>
    <x v="29"/>
    <x v="372"/>
    <s v="JCP"/>
    <s v="189"/>
    <s v="FRAIS DE TAXI"/>
    <n v="5000"/>
    <m/>
    <n v="146407190"/>
  </r>
  <r>
    <x v="2"/>
    <x v="0"/>
    <x v="29"/>
    <x v="372"/>
    <s v="JCP"/>
    <s v="192"/>
    <s v="FRAIS RETARD VOL"/>
    <n v="2000"/>
    <m/>
    <n v="146409190"/>
  </r>
  <r>
    <x v="2"/>
    <x v="0"/>
    <x v="29"/>
    <x v="372"/>
    <s v="JCP"/>
    <s v="193"/>
    <s v="FRAIS RETARD VOL"/>
    <n v="2000"/>
    <m/>
    <n v="146411190"/>
  </r>
  <r>
    <x v="2"/>
    <x v="0"/>
    <x v="29"/>
    <x v="372"/>
    <s v="JCP"/>
    <s v="194"/>
    <s v=" FRAIS RETARD VOL"/>
    <n v="2000"/>
    <m/>
    <n v="146413190"/>
  </r>
  <r>
    <x v="2"/>
    <x v="0"/>
    <x v="29"/>
    <x v="372"/>
    <s v="JCP"/>
    <s v="195"/>
    <s v=" FRAIS RETARD VOL"/>
    <n v="2000"/>
    <m/>
    <n v="146415190"/>
  </r>
  <r>
    <x v="2"/>
    <x v="0"/>
    <x v="29"/>
    <x v="372"/>
    <s v="JCP"/>
    <s v="196"/>
    <s v="  FRAIS RETARD VOL"/>
    <n v="2000"/>
    <m/>
    <n v="146417190"/>
  </r>
  <r>
    <x v="2"/>
    <x v="0"/>
    <x v="29"/>
    <x v="372"/>
    <s v="JCP"/>
    <s v="197"/>
    <s v=" FRAIS RETARD VOL"/>
    <n v="500"/>
    <m/>
    <n v="146417690"/>
  </r>
  <r>
    <x v="2"/>
    <x v="0"/>
    <x v="29"/>
    <x v="372"/>
    <s v="JCP"/>
    <s v="198"/>
    <s v=" FRAIS RETARD VOL"/>
    <n v="2100"/>
    <m/>
    <n v="146419790"/>
  </r>
  <r>
    <x v="2"/>
    <x v="0"/>
    <x v="29"/>
    <x v="358"/>
    <s v="JOD"/>
    <s v="28"/>
    <s v="TRANSPORT FOX"/>
    <n v="217000"/>
    <m/>
    <n v="146636790"/>
  </r>
  <r>
    <x v="2"/>
    <x v="0"/>
    <x v="29"/>
    <x v="359"/>
    <s v="JCAA"/>
    <s v="41"/>
    <s v="TRANSPORT AGENTS LOCAUX"/>
    <n v="385000"/>
    <m/>
    <n v="147021790"/>
  </r>
  <r>
    <x v="2"/>
    <x v="0"/>
    <x v="29"/>
    <x v="359"/>
    <s v="JCP"/>
    <s v="199"/>
    <s v="FRAIS RETARD VOL ET"/>
    <n v="2000"/>
    <m/>
    <n v="147023790"/>
  </r>
  <r>
    <x v="2"/>
    <x v="0"/>
    <x v="29"/>
    <x v="359"/>
    <s v="JCP"/>
    <s v="201"/>
    <s v="FRAIS RETARD VOL KQ"/>
    <n v="2000"/>
    <m/>
    <n v="147025790"/>
  </r>
  <r>
    <x v="2"/>
    <x v="0"/>
    <x v="29"/>
    <x v="359"/>
    <s v="JCP"/>
    <s v="202"/>
    <s v=" FRAIS RETARD VOL KQ"/>
    <n v="4000"/>
    <m/>
    <n v="147029790"/>
  </r>
  <r>
    <x v="2"/>
    <x v="0"/>
    <x v="29"/>
    <x v="359"/>
    <s v="JCP"/>
    <s v="203"/>
    <s v=" FRAIS RETARD VOL KQ"/>
    <n v="4000"/>
    <m/>
    <n v="147033790"/>
  </r>
  <r>
    <x v="2"/>
    <x v="0"/>
    <x v="29"/>
    <x v="359"/>
    <s v="JCP"/>
    <s v="204"/>
    <s v="FRAIS RETARD VOL ET"/>
    <n v="6000"/>
    <m/>
    <n v="147039790"/>
  </r>
  <r>
    <x v="2"/>
    <x v="0"/>
    <x v="29"/>
    <x v="359"/>
    <s v="JCP"/>
    <s v="205"/>
    <s v=" FRAIS RETARD VOL ET"/>
    <n v="4000"/>
    <m/>
    <n v="147043790"/>
  </r>
  <r>
    <x v="2"/>
    <x v="0"/>
    <x v="29"/>
    <x v="359"/>
    <s v="JCP"/>
    <s v="206"/>
    <s v=" FRAIS RETARD VOL ET + VK"/>
    <n v="10000"/>
    <m/>
    <n v="147053790"/>
  </r>
  <r>
    <x v="2"/>
    <x v="0"/>
    <x v="29"/>
    <x v="359"/>
    <s v="JCP"/>
    <s v="207"/>
    <s v=" FRAIS RETARD VOL KQ"/>
    <n v="2000"/>
    <m/>
    <n v="147055790"/>
  </r>
  <r>
    <x v="2"/>
    <x v="0"/>
    <x v="29"/>
    <x v="359"/>
    <s v="JCP"/>
    <s v="211"/>
    <s v="FRAIS RETARD VOL VK"/>
    <n v="6000"/>
    <m/>
    <n v="147061790"/>
  </r>
  <r>
    <x v="2"/>
    <x v="0"/>
    <x v="29"/>
    <x v="359"/>
    <s v="JCP"/>
    <s v="212"/>
    <s v=" FRAIS RETARD VOL VK + ET"/>
    <n v="4000"/>
    <m/>
    <n v="147065790"/>
  </r>
  <r>
    <x v="2"/>
    <x v="0"/>
    <x v="29"/>
    <x v="359"/>
    <s v="JCP"/>
    <s v="213"/>
    <s v="FRAIS RETARD VOL VK"/>
    <n v="2000"/>
    <m/>
    <n v="147067790"/>
  </r>
  <r>
    <x v="2"/>
    <x v="0"/>
    <x v="29"/>
    <x v="359"/>
    <s v="JCP"/>
    <s v="214"/>
    <s v=" FRAIS RETARD VOL VK"/>
    <n v="2000"/>
    <m/>
    <n v="147069790"/>
  </r>
  <r>
    <x v="2"/>
    <x v="0"/>
    <x v="29"/>
    <x v="359"/>
    <s v="JCP"/>
    <s v="215"/>
    <s v=" FRAIS RETARD VOL VK + KQ"/>
    <n v="6000"/>
    <m/>
    <n v="147075790"/>
  </r>
  <r>
    <x v="2"/>
    <x v="0"/>
    <x v="29"/>
    <x v="359"/>
    <s v="JCP"/>
    <s v="216"/>
    <s v=" FRAIS RETARD VOL  KQ + ET"/>
    <n v="6000"/>
    <m/>
    <n v="147081790"/>
  </r>
  <r>
    <x v="2"/>
    <x v="0"/>
    <x v="29"/>
    <x v="359"/>
    <s v="JCP"/>
    <s v="217"/>
    <s v="  FRAIS RETARD VOL   ET"/>
    <n v="2000"/>
    <m/>
    <n v="147083790"/>
  </r>
  <r>
    <x v="2"/>
    <x v="0"/>
    <x v="29"/>
    <x v="359"/>
    <s v="JCP"/>
    <s v="221"/>
    <s v="FRAIS DE TAXI"/>
    <n v="2000"/>
    <m/>
    <n v="147085790"/>
  </r>
  <r>
    <x v="2"/>
    <x v="0"/>
    <x v="29"/>
    <x v="359"/>
    <s v="JCP"/>
    <s v="224"/>
    <s v="FRAIS DE TAXI"/>
    <n v="7700"/>
    <m/>
    <n v="147093490"/>
  </r>
  <r>
    <x v="2"/>
    <x v="0"/>
    <x v="29"/>
    <x v="360"/>
    <s v="JCP"/>
    <s v="227"/>
    <s v="FRAIS RETARD VOL KQ + VK"/>
    <n v="10000"/>
    <m/>
    <n v="147103490"/>
  </r>
  <r>
    <x v="2"/>
    <x v="0"/>
    <x v="29"/>
    <x v="360"/>
    <s v="JCP"/>
    <s v="228"/>
    <s v="FRAIS TAXI"/>
    <n v="1000"/>
    <m/>
    <n v="147104490"/>
  </r>
  <r>
    <x v="2"/>
    <x v="0"/>
    <x v="29"/>
    <x v="360"/>
    <s v="JCP"/>
    <s v="232"/>
    <s v="FRAIS RETARD VOL"/>
    <n v="4000"/>
    <m/>
    <n v="147108490"/>
  </r>
  <r>
    <x v="2"/>
    <x v="0"/>
    <x v="29"/>
    <x v="360"/>
    <s v="JCP"/>
    <s v="233"/>
    <s v=" FRAIS RETARD VOL VK "/>
    <n v="6000"/>
    <m/>
    <n v="147114490"/>
  </r>
  <r>
    <x v="2"/>
    <x v="0"/>
    <x v="29"/>
    <x v="376"/>
    <s v="JCP"/>
    <s v="236"/>
    <s v="FRAIS DE TAXI"/>
    <n v="1000"/>
    <m/>
    <n v="147115490"/>
  </r>
  <r>
    <x v="2"/>
    <x v="0"/>
    <x v="29"/>
    <x v="376"/>
    <s v="JCP"/>
    <s v="237"/>
    <s v="FRAIS RETARD VOL ET"/>
    <n v="2000"/>
    <m/>
    <n v="147117490"/>
  </r>
  <r>
    <x v="2"/>
    <x v="0"/>
    <x v="29"/>
    <x v="377"/>
    <s v="JCP"/>
    <s v="239"/>
    <s v="FRAIS RETARD VOL VK"/>
    <n v="8000"/>
    <m/>
    <n v="147125490"/>
  </r>
  <r>
    <x v="2"/>
    <x v="0"/>
    <x v="29"/>
    <x v="377"/>
    <s v="JCP"/>
    <s v="240"/>
    <s v="FRAIS DE TAXI"/>
    <n v="3000"/>
    <m/>
    <n v="147128490"/>
  </r>
  <r>
    <x v="2"/>
    <x v="0"/>
    <x v="29"/>
    <x v="377"/>
    <s v="JCP"/>
    <s v="242"/>
    <s v="FRAIS DE TAXI"/>
    <n v="2800"/>
    <m/>
    <n v="147131290"/>
  </r>
  <r>
    <x v="2"/>
    <x v="0"/>
    <x v="29"/>
    <x v="374"/>
    <s v="JCP"/>
    <s v="244"/>
    <s v="FRAIS DE TAXI"/>
    <n v="100"/>
    <m/>
    <n v="147131390"/>
  </r>
  <r>
    <x v="2"/>
    <x v="0"/>
    <x v="29"/>
    <x v="374"/>
    <s v="JCP"/>
    <s v="247"/>
    <s v="FRAIS DE TAXI"/>
    <n v="5000"/>
    <m/>
    <n v="147136390"/>
  </r>
  <r>
    <x v="2"/>
    <x v="0"/>
    <x v="29"/>
    <x v="374"/>
    <s v="JCP"/>
    <s v="251"/>
    <s v="FRAIS DE TAXI"/>
    <n v="2500"/>
    <m/>
    <n v="147138890"/>
  </r>
  <r>
    <x v="2"/>
    <x v="0"/>
    <x v="29"/>
    <x v="361"/>
    <s v="JOD"/>
    <s v="29"/>
    <s v="FRAIS RETARD VOL LX"/>
    <n v="53000"/>
    <m/>
    <n v="147191890"/>
  </r>
  <r>
    <x v="2"/>
    <x v="0"/>
    <x v="29"/>
    <x v="361"/>
    <s v="JCAA"/>
    <s v="50"/>
    <s v="TRANSPORT DES AGENTS LOCAUX"/>
    <n v="360000"/>
    <m/>
    <n v="147551890"/>
  </r>
  <r>
    <x v="2"/>
    <x v="0"/>
    <x v="29"/>
    <x v="361"/>
    <s v="JCP"/>
    <s v="254"/>
    <s v="FRAIS DE TAXI"/>
    <n v="607"/>
    <m/>
    <n v="147552497"/>
  </r>
  <r>
    <x v="2"/>
    <x v="0"/>
    <x v="29"/>
    <x v="361"/>
    <s v="JCP"/>
    <s v="255"/>
    <s v="FRAIS DE TAXI"/>
    <n v="1500"/>
    <m/>
    <n v="147553997"/>
  </r>
  <r>
    <x v="2"/>
    <x v="0"/>
    <x v="29"/>
    <x v="361"/>
    <s v="JCP"/>
    <s v="256"/>
    <s v="FRAIS RETARD VOL"/>
    <n v="2000"/>
    <m/>
    <n v="147555997"/>
  </r>
  <r>
    <x v="2"/>
    <x v="0"/>
    <x v="29"/>
    <x v="362"/>
    <s v="JCP"/>
    <s v="261"/>
    <s v="FRAIS DE TAXI"/>
    <n v="2000"/>
    <m/>
    <n v="147557997"/>
  </r>
  <r>
    <x v="2"/>
    <x v="0"/>
    <x v="29"/>
    <x v="362"/>
    <s v="JCP"/>
    <s v="265"/>
    <s v="SALAIRE DONALD JANV"/>
    <n v="75000"/>
    <m/>
    <n v="147632997"/>
  </r>
  <r>
    <x v="2"/>
    <x v="0"/>
    <x v="29"/>
    <x v="362"/>
    <s v="JCP"/>
    <s v="266"/>
    <s v="FRAIS RETARD VOL"/>
    <n v="2000"/>
    <m/>
    <n v="147634997"/>
  </r>
  <r>
    <x v="2"/>
    <x v="0"/>
    <x v="29"/>
    <x v="362"/>
    <s v="JCP"/>
    <s v="267"/>
    <s v=" FRAIS RETARD VOL ET + KQ"/>
    <n v="4000"/>
    <m/>
    <n v="147638997"/>
  </r>
  <r>
    <x v="2"/>
    <x v="0"/>
    <x v="29"/>
    <x v="362"/>
    <s v="JCP"/>
    <s v="270"/>
    <s v="FRAIS DE TAXI"/>
    <n v="500"/>
    <m/>
    <n v="147639497"/>
  </r>
  <r>
    <x v="2"/>
    <x v="0"/>
    <x v="29"/>
    <x v="363"/>
    <s v="JCP"/>
    <s v="276"/>
    <s v="FRAIS DE TAXI"/>
    <n v="2000"/>
    <m/>
    <n v="147641497"/>
  </r>
  <r>
    <x v="2"/>
    <x v="0"/>
    <x v="29"/>
    <x v="363"/>
    <s v="JCP"/>
    <s v="278"/>
    <s v="FRAIS RETARD VOL"/>
    <n v="6000"/>
    <m/>
    <n v="147647497"/>
  </r>
  <r>
    <x v="2"/>
    <x v="0"/>
    <x v="29"/>
    <x v="363"/>
    <s v="JCP"/>
    <s v="279"/>
    <s v="FRAIS RETARD VOL VK"/>
    <n v="6000"/>
    <m/>
    <n v="147653497"/>
  </r>
  <r>
    <x v="2"/>
    <x v="0"/>
    <x v="29"/>
    <x v="363"/>
    <s v="JCP"/>
    <s v="280"/>
    <s v=" FRAIS RETARD VOL ET"/>
    <n v="2000"/>
    <m/>
    <n v="147655497"/>
  </r>
  <r>
    <x v="2"/>
    <x v="0"/>
    <x v="29"/>
    <x v="363"/>
    <s v="JCP"/>
    <s v="286"/>
    <s v="FRAIS DE TAXI"/>
    <n v="6552"/>
    <m/>
    <n v="147662049"/>
  </r>
  <r>
    <x v="2"/>
    <x v="0"/>
    <x v="29"/>
    <x v="364"/>
    <s v="JOD"/>
    <s v="30"/>
    <s v="FRAIS RETARD VOLS"/>
    <n v="43000"/>
    <m/>
    <n v="147705049"/>
  </r>
  <r>
    <x v="2"/>
    <x v="0"/>
    <x v="29"/>
    <x v="364"/>
    <s v="JOD"/>
    <s v="30"/>
    <s v="FRAIS TRANSPORT AGENT"/>
    <n v="21000"/>
    <m/>
    <n v="147726049"/>
  </r>
  <r>
    <x v="2"/>
    <x v="0"/>
    <x v="29"/>
    <x v="364"/>
    <s v="JCP"/>
    <s v="296"/>
    <s v="FRAIS DE TAXI"/>
    <n v="3100"/>
    <m/>
    <n v="147729149"/>
  </r>
  <r>
    <x v="2"/>
    <x v="0"/>
    <x v="29"/>
    <x v="364"/>
    <s v="JCP"/>
    <s v="297"/>
    <s v="FRAIS RETARD VOL ET"/>
    <n v="2000"/>
    <m/>
    <n v="147731149"/>
  </r>
  <r>
    <x v="2"/>
    <x v="0"/>
    <x v="29"/>
    <x v="364"/>
    <s v="JCP"/>
    <s v="302"/>
    <s v="FRAIS RETARD VOL VK ET KQ"/>
    <n v="6000"/>
    <m/>
    <n v="147737149"/>
  </r>
  <r>
    <x v="2"/>
    <x v="0"/>
    <x v="29"/>
    <x v="364"/>
    <s v="JCP"/>
    <s v="303"/>
    <s v="FRAIS DE TAXI"/>
    <n v="1000"/>
    <m/>
    <n v="147738149"/>
  </r>
  <r>
    <x v="2"/>
    <x v="0"/>
    <x v="29"/>
    <x v="378"/>
    <s v="JCP"/>
    <s v="304"/>
    <s v="FRAIS RETARD VOL ET"/>
    <n v="2000"/>
    <m/>
    <n v="147740149"/>
  </r>
  <r>
    <x v="2"/>
    <x v="0"/>
    <x v="29"/>
    <x v="378"/>
    <s v="JCP"/>
    <s v="308"/>
    <s v="FRAIS RETARD VOL VK"/>
    <n v="8000"/>
    <m/>
    <n v="147748149"/>
  </r>
  <r>
    <x v="2"/>
    <x v="0"/>
    <x v="29"/>
    <x v="378"/>
    <s v="JCP"/>
    <s v="309"/>
    <s v=" FRAIS RETARD VOL VK"/>
    <n v="4000"/>
    <m/>
    <n v="147752149"/>
  </r>
  <r>
    <x v="2"/>
    <x v="0"/>
    <x v="29"/>
    <x v="378"/>
    <s v="JCP"/>
    <s v="310"/>
    <s v="FRAIS DE TAXI"/>
    <n v="2000"/>
    <m/>
    <n v="147754149"/>
  </r>
  <r>
    <x v="2"/>
    <x v="0"/>
    <x v="29"/>
    <x v="378"/>
    <s v="JCP"/>
    <s v="311"/>
    <s v=" FRAIS DE TAXI"/>
    <n v="2000"/>
    <m/>
    <n v="147756149"/>
  </r>
  <r>
    <x v="2"/>
    <x v="0"/>
    <x v="29"/>
    <x v="365"/>
    <s v="JCP"/>
    <s v="316"/>
    <s v="FRAIS DE TAXI"/>
    <n v="2000"/>
    <m/>
    <n v="147758149"/>
  </r>
  <r>
    <x v="2"/>
    <x v="0"/>
    <x v="29"/>
    <x v="366"/>
    <s v="JCP"/>
    <s v="317"/>
    <s v="FRAIS DE TAXI"/>
    <n v="1000"/>
    <m/>
    <n v="147759149"/>
  </r>
  <r>
    <x v="2"/>
    <x v="0"/>
    <x v="29"/>
    <x v="366"/>
    <s v="JCP"/>
    <s v="320"/>
    <s v="FRAIS DE TAXI"/>
    <n v="1000"/>
    <m/>
    <n v="147760149"/>
  </r>
  <r>
    <x v="2"/>
    <x v="0"/>
    <x v="29"/>
    <x v="367"/>
    <s v="JCP"/>
    <s v="326"/>
    <s v="FRAIS DE TAXI"/>
    <n v="5000"/>
    <m/>
    <n v="147765149"/>
  </r>
  <r>
    <x v="2"/>
    <x v="0"/>
    <x v="29"/>
    <x v="367"/>
    <s v="JCP"/>
    <s v="331"/>
    <s v="FRAIS RETARD VOL"/>
    <n v="2000"/>
    <m/>
    <n v="147767149"/>
  </r>
  <r>
    <x v="2"/>
    <x v="0"/>
    <x v="29"/>
    <x v="367"/>
    <s v="JCP"/>
    <s v="332"/>
    <s v="FRAIS RETARD VOL VK"/>
    <n v="4000"/>
    <m/>
    <n v="147771149"/>
  </r>
  <r>
    <x v="2"/>
    <x v="0"/>
    <x v="29"/>
    <x v="367"/>
    <s v="JCP"/>
    <s v="333"/>
    <s v=" FRAIS RETARD VOL VK"/>
    <n v="10000"/>
    <m/>
    <n v="147781149"/>
  </r>
  <r>
    <x v="2"/>
    <x v="0"/>
    <x v="29"/>
    <x v="367"/>
    <s v="JCP"/>
    <s v="336"/>
    <s v="FRAIS DE TAXI"/>
    <n v="1000"/>
    <m/>
    <n v="147782149"/>
  </r>
  <r>
    <x v="2"/>
    <x v="0"/>
    <x v="29"/>
    <x v="368"/>
    <s v="JCP"/>
    <s v="344"/>
    <s v="FRAIS RETARD VOL ET + VK"/>
    <n v="6000"/>
    <m/>
    <n v="147788149"/>
  </r>
  <r>
    <x v="2"/>
    <x v="0"/>
    <x v="29"/>
    <x v="368"/>
    <s v="JCP"/>
    <s v="345"/>
    <s v="FRAIS RETARD VOL VK"/>
    <n v="2000"/>
    <m/>
    <n v="147790149"/>
  </r>
  <r>
    <x v="2"/>
    <x v="0"/>
    <x v="29"/>
    <x v="368"/>
    <s v="JCP"/>
    <s v="350"/>
    <s v="FRAIS DE TAXI"/>
    <n v="3298"/>
    <m/>
    <n v="147793447"/>
  </r>
  <r>
    <x v="2"/>
    <x v="0"/>
    <x v="29"/>
    <x v="379"/>
    <s v="JCP"/>
    <s v="351"/>
    <s v="FRAIS DE TAXI"/>
    <n v="1000"/>
    <m/>
    <n v="147794447"/>
  </r>
  <r>
    <x v="2"/>
    <x v="0"/>
    <x v="29"/>
    <x v="380"/>
    <s v="JCAA"/>
    <s v="62"/>
    <s v="TRANSPORT AGENTS LOCAUX"/>
    <n v="375000"/>
    <m/>
    <n v="148169447"/>
  </r>
  <r>
    <x v="2"/>
    <x v="0"/>
    <x v="29"/>
    <x v="380"/>
    <s v="JCP"/>
    <s v="356"/>
    <s v="FRAIS RETARD VOL VK"/>
    <n v="6000"/>
    <m/>
    <n v="148175447"/>
  </r>
  <r>
    <x v="2"/>
    <x v="0"/>
    <x v="29"/>
    <x v="380"/>
    <s v="JCP"/>
    <s v="357"/>
    <s v="FRAIS RETARD VOL ET"/>
    <n v="4000"/>
    <m/>
    <n v="148179447"/>
  </r>
  <r>
    <x v="2"/>
    <x v="0"/>
    <x v="29"/>
    <x v="380"/>
    <s v="JCP"/>
    <s v="358"/>
    <s v="FRAIS RETARD VOL VK"/>
    <n v="8000"/>
    <m/>
    <n v="148187447"/>
  </r>
  <r>
    <x v="2"/>
    <x v="0"/>
    <x v="29"/>
    <x v="380"/>
    <s v="JCP"/>
    <s v="359"/>
    <s v="FRAIS RETARD VOL VK"/>
    <n v="6000"/>
    <m/>
    <n v="148193447"/>
  </r>
  <r>
    <x v="2"/>
    <x v="0"/>
    <x v="29"/>
    <x v="380"/>
    <s v="JCP"/>
    <s v="362"/>
    <s v="FRAIS DE TAXI"/>
    <n v="2000"/>
    <m/>
    <n v="148195447"/>
  </r>
  <r>
    <x v="2"/>
    <x v="0"/>
    <x v="29"/>
    <x v="369"/>
    <s v="JCP"/>
    <s v="366"/>
    <s v="FRAIS DE TAXI"/>
    <n v="3000"/>
    <m/>
    <n v="148198447"/>
  </r>
  <r>
    <x v="2"/>
    <x v="0"/>
    <x v="29"/>
    <x v="373"/>
    <s v="JCP"/>
    <s v="369"/>
    <s v="FRAIS DE TAXI"/>
    <n v="500"/>
    <m/>
    <n v="148198947"/>
  </r>
  <r>
    <x v="2"/>
    <x v="0"/>
    <x v="29"/>
    <x v="373"/>
    <s v="JCP"/>
    <s v="371"/>
    <s v="FRAIS DE TAXI"/>
    <n v="500"/>
    <m/>
    <n v="148199447"/>
  </r>
  <r>
    <x v="2"/>
    <x v="0"/>
    <x v="29"/>
    <x v="373"/>
    <s v="JCP"/>
    <s v="372"/>
    <s v="FRAIS DE TAXI"/>
    <n v="1880"/>
    <m/>
    <n v="148201327"/>
  </r>
  <r>
    <x v="2"/>
    <x v="0"/>
    <x v="29"/>
    <x v="370"/>
    <s v="JOD"/>
    <s v="51"/>
    <s v="FRAIS RETARD VOL"/>
    <n v="54000"/>
    <m/>
    <n v="148255327"/>
  </r>
  <r>
    <x v="2"/>
    <x v="0"/>
    <x v="29"/>
    <x v="370"/>
    <s v="JOD"/>
    <s v="51"/>
    <s v="FRAIS SORTIE FOXE  ET STATION MANAG"/>
    <n v="32000"/>
    <m/>
    <n v="148287327"/>
  </r>
  <r>
    <x v="2"/>
    <x v="0"/>
    <x v="29"/>
    <x v="370"/>
    <s v="JOD"/>
    <s v="61"/>
    <s v="FRAIS RETARD VOL LX"/>
    <n v="5000"/>
    <m/>
    <n v="148292327"/>
  </r>
  <r>
    <x v="2"/>
    <x v="0"/>
    <x v="29"/>
    <x v="370"/>
    <s v="JCAA"/>
    <s v="68"/>
    <s v="TRANSPORT AGENTS LOCAUX"/>
    <n v="395000"/>
    <m/>
    <n v="148687327"/>
  </r>
  <r>
    <x v="2"/>
    <x v="0"/>
    <x v="29"/>
    <x v="370"/>
    <s v="JCP"/>
    <s v="379"/>
    <s v="FRAIS DE TAXI"/>
    <n v="500"/>
    <m/>
    <n v="148687827"/>
  </r>
  <r>
    <x v="2"/>
    <x v="0"/>
    <x v="29"/>
    <x v="371"/>
    <s v="JBF"/>
    <s v="4"/>
    <s v="SVT ETAT DE RAPP AU 29/02/12"/>
    <n v="1845500"/>
    <m/>
    <n v="150533327"/>
  </r>
  <r>
    <x v="2"/>
    <x v="0"/>
    <x v="29"/>
    <x v="371"/>
    <s v="JBU"/>
    <s v="4"/>
    <s v="SVT ETAT DE RAPPR AU 29/02/12"/>
    <n v="1250000"/>
    <m/>
    <n v="151783327"/>
  </r>
  <r>
    <x v="2"/>
    <x v="0"/>
    <x v="29"/>
    <x v="371"/>
    <s v="JBS"/>
    <s v="37"/>
    <s v="SVT ETAT DE RAPPR AU 29/02/12"/>
    <n v="1619500"/>
    <m/>
    <n v="153402827"/>
  </r>
  <r>
    <x v="2"/>
    <x v="0"/>
    <x v="29"/>
    <x v="371"/>
    <s v="JCP"/>
    <s v="382"/>
    <s v="FRAIS DE TAXI"/>
    <n v="4150"/>
    <m/>
    <n v="153406977"/>
  </r>
  <r>
    <x v="2"/>
    <x v="0"/>
    <x v="29"/>
    <x v="371"/>
    <s v="JCP"/>
    <s v="383"/>
    <s v=" FRAIS DE TAXI"/>
    <n v="1000"/>
    <m/>
    <n v="153407977"/>
  </r>
  <r>
    <x v="2"/>
    <x v="0"/>
    <x v="8"/>
    <x v="368"/>
    <s v="JACH"/>
    <s v="32"/>
    <s v="LOYER ATO JAN-MARS 2012"/>
    <n v="740277"/>
    <m/>
    <n v="167358292"/>
  </r>
  <r>
    <x v="2"/>
    <x v="0"/>
    <x v="9"/>
    <x v="1"/>
    <s v="JCP"/>
    <s v="171"/>
    <s v="FACT CARBURANT"/>
    <n v="20000"/>
    <m/>
    <n v="168366741"/>
  </r>
  <r>
    <x v="2"/>
    <x v="0"/>
    <x v="9"/>
    <x v="357"/>
    <s v="JCAA"/>
    <s v="35"/>
    <s v="FACT CARBURANT N°124203"/>
    <n v="24000"/>
    <m/>
    <n v="168390741"/>
  </r>
  <r>
    <x v="2"/>
    <x v="0"/>
    <x v="9"/>
    <x v="357"/>
    <s v="JCP"/>
    <s v="179"/>
    <s v="EAUTANGUI"/>
    <n v="3900"/>
    <m/>
    <n v="168394641"/>
  </r>
  <r>
    <x v="2"/>
    <x v="0"/>
    <x v="9"/>
    <x v="357"/>
    <s v="JCP"/>
    <s v="187"/>
    <s v="FRAIS DE COUPURE"/>
    <n v="5000"/>
    <m/>
    <n v="168399641"/>
  </r>
  <r>
    <x v="2"/>
    <x v="0"/>
    <x v="9"/>
    <x v="358"/>
    <s v="JOD"/>
    <s v="28"/>
    <s v="CARBURANT NSI"/>
    <n v="25000"/>
    <m/>
    <n v="168424641"/>
  </r>
  <r>
    <x v="2"/>
    <x v="0"/>
    <x v="9"/>
    <x v="359"/>
    <s v="JCAA"/>
    <s v="42"/>
    <s v="CARBURANT SPVPS"/>
    <n v="24000"/>
    <m/>
    <n v="168448641"/>
  </r>
  <r>
    <x v="2"/>
    <x v="0"/>
    <x v="9"/>
    <x v="360"/>
    <s v="JCP"/>
    <s v="231"/>
    <s v="FACT CARBURANT"/>
    <n v="5000"/>
    <m/>
    <n v="168453641"/>
  </r>
  <r>
    <x v="2"/>
    <x v="0"/>
    <x v="9"/>
    <x v="374"/>
    <s v="JCAA"/>
    <s v="48"/>
    <s v="CARBURANT SUPERVISEUR"/>
    <n v="24000"/>
    <m/>
    <n v="168477641"/>
  </r>
  <r>
    <x v="2"/>
    <x v="0"/>
    <x v="9"/>
    <x v="374"/>
    <s v="JCP"/>
    <s v="244"/>
    <s v="EAU TANGUI"/>
    <n v="3900"/>
    <m/>
    <n v="168481541"/>
  </r>
  <r>
    <x v="2"/>
    <x v="0"/>
    <x v="9"/>
    <x v="374"/>
    <s v="JCP"/>
    <s v="250"/>
    <s v="FACTC ARBURANT"/>
    <n v="30000"/>
    <m/>
    <n v="168511541"/>
  </r>
  <r>
    <x v="2"/>
    <x v="0"/>
    <x v="9"/>
    <x v="361"/>
    <s v="JOD"/>
    <s v="29"/>
    <s v="FACT CARBURANT"/>
    <n v="70000"/>
    <m/>
    <n v="168581541"/>
  </r>
  <r>
    <x v="2"/>
    <x v="0"/>
    <x v="9"/>
    <x v="362"/>
    <s v="JCAA"/>
    <s v="51"/>
    <s v="CARBURANT SUPERVISEUR"/>
    <n v="24000"/>
    <m/>
    <n v="168605541"/>
  </r>
  <r>
    <x v="2"/>
    <x v="0"/>
    <x v="9"/>
    <x v="362"/>
    <s v="JCAA"/>
    <s v="53"/>
    <s v="CARBURANT GROUPE ELECT"/>
    <n v="20000"/>
    <m/>
    <n v="168625541"/>
  </r>
  <r>
    <x v="2"/>
    <x v="0"/>
    <x v="9"/>
    <x v="362"/>
    <s v="JCP"/>
    <s v="263"/>
    <s v="EAU TANGUI "/>
    <n v="7800"/>
    <m/>
    <n v="168633341"/>
  </r>
  <r>
    <x v="2"/>
    <x v="0"/>
    <x v="9"/>
    <x v="381"/>
    <s v="JCAA"/>
    <s v="58"/>
    <s v="CARBURANT SUPERVISEUR"/>
    <n v="24000"/>
    <m/>
    <n v="168657341"/>
  </r>
  <r>
    <x v="2"/>
    <x v="0"/>
    <x v="9"/>
    <x v="366"/>
    <s v="JCAA"/>
    <s v="59"/>
    <s v="RGLT CARBURANT GROUPE"/>
    <n v="21000"/>
    <m/>
    <n v="168678341"/>
  </r>
  <r>
    <x v="2"/>
    <x v="0"/>
    <x v="9"/>
    <x v="366"/>
    <s v="JCP"/>
    <s v="319"/>
    <s v="EAU TANGUI"/>
    <n v="7800"/>
    <m/>
    <n v="168686141"/>
  </r>
  <r>
    <x v="2"/>
    <x v="0"/>
    <x v="9"/>
    <x v="368"/>
    <s v="JCP"/>
    <s v="343"/>
    <s v="HUILE MOTEUR"/>
    <n v="8000"/>
    <m/>
    <n v="168694141"/>
  </r>
  <r>
    <x v="2"/>
    <x v="0"/>
    <x v="9"/>
    <x v="368"/>
    <s v="JCP"/>
    <s v="348"/>
    <s v="FACT CARBURANT"/>
    <n v="40000"/>
    <m/>
    <n v="168734141"/>
  </r>
  <r>
    <x v="2"/>
    <x v="0"/>
    <x v="9"/>
    <x v="379"/>
    <s v="JOD"/>
    <s v="32"/>
    <s v="FACT CARBURANT"/>
    <n v="50000"/>
    <m/>
    <n v="168784141"/>
  </r>
  <r>
    <x v="2"/>
    <x v="0"/>
    <x v="9"/>
    <x v="380"/>
    <s v="JCAA"/>
    <s v="61"/>
    <s v="CARBURANT SUPERVISEUR"/>
    <n v="24000"/>
    <m/>
    <n v="168808141"/>
  </r>
  <r>
    <x v="2"/>
    <x v="0"/>
    <x v="9"/>
    <x v="380"/>
    <s v="JCP"/>
    <s v="360"/>
    <s v="FACT CARBURANT"/>
    <n v="20000"/>
    <m/>
    <n v="168828141"/>
  </r>
  <r>
    <x v="2"/>
    <x v="0"/>
    <x v="9"/>
    <x v="373"/>
    <s v="JCAA"/>
    <s v="65"/>
    <s v="CARBURANT SUPERVISEUR"/>
    <n v="24000"/>
    <m/>
    <n v="168852141"/>
  </r>
  <r>
    <x v="2"/>
    <x v="0"/>
    <x v="9"/>
    <x v="373"/>
    <s v="JCP"/>
    <s v="373"/>
    <s v="EAU TANGUI"/>
    <n v="7800"/>
    <m/>
    <n v="168859941"/>
  </r>
  <r>
    <x v="2"/>
    <x v="0"/>
    <x v="9"/>
    <x v="370"/>
    <s v="JOD"/>
    <s v="51"/>
    <s v="FACT CARBURANT"/>
    <n v="10000"/>
    <m/>
    <n v="168869941"/>
  </r>
  <r>
    <x v="2"/>
    <x v="0"/>
    <x v="9"/>
    <x v="371"/>
    <s v="JACH"/>
    <s v="41"/>
    <s v="FACT N° 2012021"/>
    <n v="49608"/>
    <m/>
    <n v="168919549"/>
  </r>
  <r>
    <x v="2"/>
    <x v="0"/>
    <x v="9"/>
    <x v="371"/>
    <s v="JACH"/>
    <s v="42"/>
    <s v="FACT N° 12020624"/>
    <n v="61264"/>
    <m/>
    <n v="168980813"/>
  </r>
  <r>
    <x v="2"/>
    <x v="0"/>
    <x v="9"/>
    <x v="371"/>
    <s v="JACH"/>
    <s v="46"/>
    <s v="FACT N° 244738621"/>
    <n v="145470"/>
    <m/>
    <n v="169126283"/>
  </r>
  <r>
    <x v="2"/>
    <x v="0"/>
    <x v="9"/>
    <x v="371"/>
    <s v="JOD"/>
    <s v="60"/>
    <s v="EAU TANGUI"/>
    <n v="14000"/>
    <m/>
    <n v="169140283"/>
  </r>
  <r>
    <x v="2"/>
    <x v="0"/>
    <x v="9"/>
    <x v="371"/>
    <s v="JOD"/>
    <s v="60"/>
    <s v="FACT CARBURANT"/>
    <n v="40000"/>
    <m/>
    <n v="169180283"/>
  </r>
  <r>
    <x v="2"/>
    <x v="0"/>
    <x v="9"/>
    <x v="371"/>
    <s v="JCAA"/>
    <s v="71"/>
    <s v="CARBURANT GROUPE"/>
    <n v="20000"/>
    <m/>
    <n v="169200283"/>
  </r>
  <r>
    <x v="2"/>
    <x v="0"/>
    <x v="9"/>
    <x v="371"/>
    <s v="JCP"/>
    <s v="380"/>
    <s v="FACT CARBURANT"/>
    <n v="31500"/>
    <m/>
    <n v="169231783"/>
  </r>
  <r>
    <x v="2"/>
    <x v="0"/>
    <x v="9"/>
    <x v="371"/>
    <s v="JCP"/>
    <s v="381"/>
    <s v="EAU TANGUI"/>
    <n v="5850"/>
    <m/>
    <n v="169237633"/>
  </r>
  <r>
    <x v="2"/>
    <x v="0"/>
    <x v="43"/>
    <x v="361"/>
    <s v="JOD"/>
    <s v="29"/>
    <s v="REPARATION IMPRIMENTE"/>
    <n v="35000"/>
    <m/>
    <n v="170349859"/>
  </r>
  <r>
    <x v="2"/>
    <x v="0"/>
    <x v="10"/>
    <x v="371"/>
    <s v="JACH"/>
    <s v="61"/>
    <s v="FACT CAMTEL N° 11453896/03-2012"/>
    <n v="6356"/>
    <m/>
    <n v="171512190"/>
  </r>
  <r>
    <x v="2"/>
    <x v="0"/>
    <x v="10"/>
    <x v="371"/>
    <s v="JACH"/>
    <s v="67"/>
    <s v="FACT LXC N° 740073"/>
    <n v="285456"/>
    <m/>
    <n v="171797646"/>
  </r>
  <r>
    <x v="2"/>
    <x v="0"/>
    <x v="11"/>
    <x v="1"/>
    <s v="JOD"/>
    <s v="27"/>
    <s v="CARTE TELEPHONIQUE"/>
    <n v="3000"/>
    <m/>
    <n v="173878753"/>
  </r>
  <r>
    <x v="2"/>
    <x v="0"/>
    <x v="11"/>
    <x v="1"/>
    <s v="JACH"/>
    <s v="31"/>
    <s v="FACT N° 604136 9"/>
    <n v="1730096"/>
    <m/>
    <n v="175608849"/>
  </r>
  <r>
    <x v="2"/>
    <x v="0"/>
    <x v="11"/>
    <x v="360"/>
    <s v="JCAA"/>
    <s v="45"/>
    <s v="FRAIS RECHARGE TELEPHONE"/>
    <n v="60000"/>
    <m/>
    <n v="175668849"/>
  </r>
  <r>
    <x v="2"/>
    <x v="0"/>
    <x v="11"/>
    <x v="362"/>
    <s v="JCAA"/>
    <s v="52"/>
    <s v="FRAIS RECHARGE TELEPHONE SSG"/>
    <n v="60000"/>
    <m/>
    <n v="175728849"/>
  </r>
  <r>
    <x v="2"/>
    <x v="0"/>
    <x v="11"/>
    <x v="379"/>
    <s v="JCAA"/>
    <s v="60"/>
    <s v="FRAIS RECHARGE TELEPHONE"/>
    <n v="60000"/>
    <m/>
    <n v="175788849"/>
  </r>
  <r>
    <x v="2"/>
    <x v="0"/>
    <x v="11"/>
    <x v="370"/>
    <s v="JCAA"/>
    <s v="69"/>
    <s v="FRAIS RECHARGE TELEPHONE"/>
    <n v="60000"/>
    <m/>
    <n v="175848849"/>
  </r>
  <r>
    <x v="2"/>
    <x v="0"/>
    <x v="11"/>
    <x v="371"/>
    <s v="JACH"/>
    <s v="54"/>
    <s v="FACT  CAMTEL N° 11431582"/>
    <n v="603521"/>
    <m/>
    <n v="176452370"/>
  </r>
  <r>
    <x v="2"/>
    <x v="0"/>
    <x v="12"/>
    <x v="1"/>
    <s v="JACH"/>
    <s v="24"/>
    <s v="FACT N° FINV-00038765-12"/>
    <n v="251572"/>
    <m/>
    <n v="180685886"/>
  </r>
  <r>
    <x v="2"/>
    <x v="0"/>
    <x v="12"/>
    <x v="1"/>
    <s v="JACH"/>
    <s v="28"/>
    <s v="FACT N° FACSE01976"/>
    <n v="946875"/>
    <m/>
    <n v="181632761"/>
  </r>
  <r>
    <x v="2"/>
    <x v="0"/>
    <x v="12"/>
    <x v="372"/>
    <s v="JCP"/>
    <s v="190"/>
    <s v="EASY SURF"/>
    <n v="35000"/>
    <m/>
    <n v="181667761"/>
  </r>
  <r>
    <x v="2"/>
    <x v="0"/>
    <x v="12"/>
    <x v="368"/>
    <s v="JCP"/>
    <s v="338"/>
    <s v="BACKUP INTERNET"/>
    <n v="240000"/>
    <m/>
    <n v="181907761"/>
  </r>
  <r>
    <x v="2"/>
    <x v="0"/>
    <x v="12"/>
    <x v="371"/>
    <s v="JACH"/>
    <s v="47"/>
    <s v="FACT HTT N° 23712000328"/>
    <n v="29350"/>
    <m/>
    <n v="181937111"/>
  </r>
  <r>
    <x v="2"/>
    <x v="0"/>
    <x v="12"/>
    <x v="371"/>
    <s v="JACH"/>
    <s v="48"/>
    <s v="FACT  HTT N° 237120001179"/>
    <n v="29350"/>
    <m/>
    <n v="181966461"/>
  </r>
  <r>
    <x v="2"/>
    <x v="0"/>
    <x v="13"/>
    <x v="382"/>
    <s v="JCAA"/>
    <s v="37"/>
    <s v="BILLET D'AVION SSG/BSG/SSG"/>
    <n v="100000"/>
    <m/>
    <n v="184198322"/>
  </r>
  <r>
    <x v="2"/>
    <x v="0"/>
    <x v="13"/>
    <x v="360"/>
    <s v="JCAA"/>
    <s v="44"/>
    <s v="BILLET D'AVION SSG"/>
    <n v="165000"/>
    <m/>
    <n v="184363322"/>
  </r>
  <r>
    <x v="2"/>
    <x v="0"/>
    <x v="13"/>
    <x v="361"/>
    <s v="JOD"/>
    <s v="29"/>
    <s v="BILLET D'AVION"/>
    <n v="48000"/>
    <m/>
    <n v="184411322"/>
  </r>
  <r>
    <x v="2"/>
    <x v="0"/>
    <x v="13"/>
    <x v="361"/>
    <s v="JCP"/>
    <s v="253"/>
    <s v="BILLET D'AVION"/>
    <n v="192000"/>
    <m/>
    <n v="184603322"/>
  </r>
  <r>
    <x v="2"/>
    <x v="0"/>
    <x v="13"/>
    <x v="362"/>
    <s v="JCP"/>
    <s v="262"/>
    <s v="BILLET D'AVION"/>
    <n v="29900"/>
    <m/>
    <n v="184633222"/>
  </r>
  <r>
    <x v="2"/>
    <x v="0"/>
    <x v="13"/>
    <x v="364"/>
    <s v="JCP"/>
    <s v="293"/>
    <s v="BILLET D'AVION"/>
    <n v="29900"/>
    <m/>
    <n v="184663122"/>
  </r>
  <r>
    <x v="2"/>
    <x v="0"/>
    <x v="13"/>
    <x v="364"/>
    <s v="JCP"/>
    <s v="299"/>
    <s v="BILLET D'AVION"/>
    <n v="44000"/>
    <m/>
    <n v="184707122"/>
  </r>
  <r>
    <x v="2"/>
    <x v="0"/>
    <x v="13"/>
    <x v="378"/>
    <s v="JCAA"/>
    <s v="56"/>
    <s v="BILLET D'AVION SSG/DLA"/>
    <n v="95000"/>
    <m/>
    <n v="184802122"/>
  </r>
  <r>
    <x v="2"/>
    <x v="0"/>
    <x v="13"/>
    <x v="368"/>
    <s v="JCP"/>
    <s v="342"/>
    <s v="BILLET D'AVION DINN SSG"/>
    <n v="192000"/>
    <m/>
    <n v="184994122"/>
  </r>
  <r>
    <x v="2"/>
    <x v="0"/>
    <x v="13"/>
    <x v="379"/>
    <s v="JOD"/>
    <s v="32"/>
    <s v="BILLET D'AVION"/>
    <n v="54000"/>
    <m/>
    <n v="185048122"/>
  </r>
  <r>
    <x v="2"/>
    <x v="0"/>
    <x v="14"/>
    <x v="382"/>
    <s v="JCAA"/>
    <s v="38"/>
    <s v="HEBERGEMENT TIMOTHEE"/>
    <n v="80000"/>
    <m/>
    <n v="186922102"/>
  </r>
  <r>
    <x v="2"/>
    <x v="0"/>
    <x v="14"/>
    <x v="371"/>
    <s v="JACH"/>
    <s v="38"/>
    <s v="LOYER MALABO"/>
    <n v="800000"/>
    <m/>
    <n v="187722102"/>
  </r>
  <r>
    <x v="2"/>
    <x v="0"/>
    <x v="14"/>
    <x v="371"/>
    <s v="JOD"/>
    <s v="59"/>
    <s v="FACT HILTON N° 430951 ET 430574"/>
    <n v="94500"/>
    <m/>
    <n v="187816602"/>
  </r>
  <r>
    <x v="2"/>
    <x v="0"/>
    <x v="31"/>
    <x v="357"/>
    <s v="JCP"/>
    <s v="177"/>
    <s v="FRAIS PHOTO + EXTRAIT CASIER"/>
    <n v="5000"/>
    <m/>
    <n v="190866527"/>
  </r>
  <r>
    <x v="2"/>
    <x v="0"/>
    <x v="31"/>
    <x v="372"/>
    <s v="JCP"/>
    <s v="188"/>
    <s v="FRAIS DE VISAS  JOSEPH ET ADOLPHE"/>
    <n v="300000"/>
    <m/>
    <n v="191166527"/>
  </r>
  <r>
    <x v="2"/>
    <x v="0"/>
    <x v="31"/>
    <x v="359"/>
    <s v="JCAA"/>
    <s v="39"/>
    <s v=" PERDIEM TIMOTHEE DU 16/01 AU 16/02"/>
    <n v="500000"/>
    <m/>
    <n v="191666527"/>
  </r>
  <r>
    <x v="2"/>
    <x v="0"/>
    <x v="31"/>
    <x v="359"/>
    <s v="JCAA"/>
    <s v="40"/>
    <s v="PERDIEM ELAME DU 04 AU 08/02 "/>
    <n v="85000"/>
    <m/>
    <n v="191751527"/>
  </r>
  <r>
    <x v="2"/>
    <x v="0"/>
    <x v="31"/>
    <x v="359"/>
    <s v="JCP"/>
    <s v="219"/>
    <s v="FRAIS DE MISSION LUBA PR NSI"/>
    <n v="105000"/>
    <m/>
    <n v="191856527"/>
  </r>
  <r>
    <x v="2"/>
    <x v="0"/>
    <x v="31"/>
    <x v="360"/>
    <s v="JCAA"/>
    <s v="44"/>
    <s v="FRAIS VISA SSG"/>
    <n v="50000"/>
    <m/>
    <n v="191906527"/>
  </r>
  <r>
    <x v="2"/>
    <x v="0"/>
    <x v="31"/>
    <x v="360"/>
    <s v="JCP"/>
    <s v="226"/>
    <s v="FRAIS DEPLACEMENT LCIEN"/>
    <n v="150000"/>
    <m/>
    <n v="192056527"/>
  </r>
  <r>
    <x v="2"/>
    <x v="0"/>
    <x v="31"/>
    <x v="377"/>
    <s v="JCP"/>
    <s v="241"/>
    <s v="COMPLEMENT DEPLACEMENT LUCIEN"/>
    <n v="60000"/>
    <m/>
    <n v="192116527"/>
  </r>
  <r>
    <x v="2"/>
    <x v="0"/>
    <x v="31"/>
    <x v="361"/>
    <s v="JCP"/>
    <s v="253"/>
    <s v="AVANCE PERDIEM NDOH"/>
    <n v="100000"/>
    <m/>
    <n v="192216527"/>
  </r>
  <r>
    <x v="2"/>
    <x v="0"/>
    <x v="31"/>
    <x v="361"/>
    <s v="JCP"/>
    <s v="258"/>
    <s v="FRAIS PASSPORT"/>
    <n v="150000"/>
    <m/>
    <n v="192366527"/>
  </r>
  <r>
    <x v="2"/>
    <x v="0"/>
    <x v="31"/>
    <x v="362"/>
    <s v="JCP"/>
    <s v="272"/>
    <s v="FRAIS DEPLACEMENT NICOLAS"/>
    <n v="40000"/>
    <m/>
    <n v="192406527"/>
  </r>
  <r>
    <x v="2"/>
    <x v="0"/>
    <x v="31"/>
    <x v="364"/>
    <s v="JCAA"/>
    <s v="55"/>
    <s v="PERDIEM TOMFEU DU 04 AU 17/02"/>
    <n v="238000"/>
    <m/>
    <n v="192644527"/>
  </r>
  <r>
    <x v="2"/>
    <x v="0"/>
    <x v="31"/>
    <x v="364"/>
    <s v="JCP"/>
    <s v="300"/>
    <s v="FRAIS DEPLACEMENT NICOLAS"/>
    <n v="40000"/>
    <m/>
    <n v="192684527"/>
  </r>
  <r>
    <x v="2"/>
    <x v="0"/>
    <x v="31"/>
    <x v="378"/>
    <s v="JCAA"/>
    <s v="57"/>
    <s v="FRAIS VISA SSG"/>
    <n v="30000"/>
    <m/>
    <n v="192714527"/>
  </r>
  <r>
    <x v="2"/>
    <x v="0"/>
    <x v="31"/>
    <x v="378"/>
    <s v="JCP"/>
    <s v="312"/>
    <s v="FRAIS APS"/>
    <n v="6000"/>
    <m/>
    <n v="192720527"/>
  </r>
  <r>
    <x v="2"/>
    <x v="0"/>
    <x v="31"/>
    <x v="366"/>
    <s v="JCP"/>
    <s v="321"/>
    <s v="FRAIS DEPLACEMENT LUCIEN NSI"/>
    <n v="106000"/>
    <m/>
    <n v="192826527"/>
  </r>
  <r>
    <x v="2"/>
    <x v="0"/>
    <x v="31"/>
    <x v="367"/>
    <s v="JCP"/>
    <s v="329"/>
    <s v="FRAIS DEPLACEMENT LUCIEN NSI"/>
    <n v="20000"/>
    <m/>
    <n v="192846527"/>
  </r>
  <r>
    <x v="2"/>
    <x v="0"/>
    <x v="31"/>
    <x v="368"/>
    <s v="JCP"/>
    <s v="342"/>
    <s v="AVANCE PERDIEM DINN"/>
    <n v="100000"/>
    <m/>
    <n v="192946527"/>
  </r>
  <r>
    <x v="2"/>
    <x v="0"/>
    <x v="31"/>
    <x v="379"/>
    <s v="JCP"/>
    <s v="352"/>
    <s v="COMPL FRAIS DE DEPL LUCIEN PR NSI"/>
    <n v="30000"/>
    <m/>
    <n v="192976527"/>
  </r>
  <r>
    <x v="2"/>
    <x v="0"/>
    <x v="31"/>
    <x v="383"/>
    <s v="JCAA"/>
    <s v="63"/>
    <s v="PERDIEM TIMOTHEE DU 16/02 AU 16/03"/>
    <n v="600000"/>
    <m/>
    <n v="193576527"/>
  </r>
  <r>
    <x v="2"/>
    <x v="0"/>
    <x v="31"/>
    <x v="383"/>
    <s v="JCAA"/>
    <s v="64"/>
    <s v="PERDIEM NDOH  DU 13/02 AU 13/03"/>
    <n v="410000"/>
    <m/>
    <n v="193986527"/>
  </r>
  <r>
    <x v="2"/>
    <x v="0"/>
    <x v="31"/>
    <x v="369"/>
    <s v="JCP"/>
    <s v="365"/>
    <s v="FRAIS DEPLA LUCIEN NSI"/>
    <n v="125000"/>
    <m/>
    <n v="194111527"/>
  </r>
  <r>
    <x v="2"/>
    <x v="0"/>
    <x v="31"/>
    <x v="370"/>
    <s v="JCAA"/>
    <s v="67"/>
    <s v="COMPLPERDIEM DINN DU 23/02/AU 23/03"/>
    <n v="410000"/>
    <m/>
    <n v="194521527"/>
  </r>
  <r>
    <x v="2"/>
    <x v="0"/>
    <x v="16"/>
    <x v="357"/>
    <s v="JCP"/>
    <s v="185"/>
    <s v="FRAIS ENQUETE MORALITE"/>
    <n v="600000"/>
    <m/>
    <n v="197503027"/>
  </r>
  <r>
    <x v="2"/>
    <x v="0"/>
    <x v="16"/>
    <x v="360"/>
    <s v="JCP"/>
    <s v="229"/>
    <s v="FRAIS ENQUETE MORALITE"/>
    <n v="100000"/>
    <m/>
    <n v="197603027"/>
  </r>
  <r>
    <x v="2"/>
    <x v="0"/>
    <x v="16"/>
    <x v="378"/>
    <s v="JCP"/>
    <s v="313"/>
    <s v="FRAIS ENQUETE DE MORALITE"/>
    <n v="100000"/>
    <m/>
    <n v="197703027"/>
  </r>
  <r>
    <x v="2"/>
    <x v="0"/>
    <x v="16"/>
    <x v="373"/>
    <s v="JCAA"/>
    <s v="66"/>
    <s v="FRAIS CONTRAVENTION PARKING SSG"/>
    <n v="60000"/>
    <m/>
    <n v="197763027"/>
  </r>
  <r>
    <x v="2"/>
    <x v="0"/>
    <x v="44"/>
    <x v="361"/>
    <s v="JOD"/>
    <s v="29"/>
    <s v="FACTURE DINER AVEC TIERS"/>
    <n v="21200"/>
    <m/>
    <n v="198412977"/>
  </r>
  <r>
    <x v="2"/>
    <x v="0"/>
    <x v="44"/>
    <x v="366"/>
    <s v="JOD"/>
    <s v="50"/>
    <s v="FACT N° 280"/>
    <n v="35200"/>
    <m/>
    <n v="198448177"/>
  </r>
  <r>
    <x v="2"/>
    <x v="0"/>
    <x v="44"/>
    <x v="379"/>
    <s v="JOD"/>
    <s v="32"/>
    <s v="RECEPTION TIERS"/>
    <n v="70000"/>
    <m/>
    <n v="198518177"/>
  </r>
  <r>
    <x v="2"/>
    <x v="0"/>
    <x v="44"/>
    <x v="371"/>
    <s v="JOD"/>
    <s v="59"/>
    <s v="FACT HILTON N° 430951 ET 430574"/>
    <n v="105500"/>
    <m/>
    <n v="198623677"/>
  </r>
  <r>
    <x v="2"/>
    <x v="0"/>
    <x v="44"/>
    <x v="371"/>
    <s v="JOD"/>
    <s v="60"/>
    <s v="FACT RECEPTION CLIENT"/>
    <n v="7100"/>
    <m/>
    <n v="198630777"/>
  </r>
  <r>
    <x v="2"/>
    <x v="0"/>
    <x v="44"/>
    <x v="371"/>
    <s v="JOD"/>
    <s v="62"/>
    <s v="FACT RESTO"/>
    <n v="560250"/>
    <m/>
    <n v="199191027"/>
  </r>
  <r>
    <x v="2"/>
    <x v="0"/>
    <x v="17"/>
    <x v="1"/>
    <s v="JACH"/>
    <s v="34"/>
    <s v="FACT CODE IATA  N° 49614125"/>
    <n v="165957"/>
    <m/>
    <n v="201449454"/>
  </r>
  <r>
    <x v="2"/>
    <x v="0"/>
    <x v="17"/>
    <x v="1"/>
    <s v="JCP"/>
    <s v="165"/>
    <s v="FACTENCRE  N° 1084 "/>
    <n v="80000"/>
    <m/>
    <n v="201529454"/>
  </r>
  <r>
    <x v="2"/>
    <x v="0"/>
    <x v="17"/>
    <x v="1"/>
    <s v="JCP"/>
    <s v="170"/>
    <s v="RELIURE"/>
    <n v="700"/>
    <m/>
    <n v="201530154"/>
  </r>
  <r>
    <x v="2"/>
    <x v="0"/>
    <x v="17"/>
    <x v="357"/>
    <s v="JCP"/>
    <s v="176"/>
    <s v="ABONNEMENT JOURNAL"/>
    <n v="90000"/>
    <m/>
    <n v="201620154"/>
  </r>
  <r>
    <x v="2"/>
    <x v="0"/>
    <x v="17"/>
    <x v="357"/>
    <s v="JCP"/>
    <s v="178"/>
    <s v="FRAIS RELIURE"/>
    <n v="1000"/>
    <m/>
    <n v="201621154"/>
  </r>
  <r>
    <x v="2"/>
    <x v="0"/>
    <x v="17"/>
    <x v="359"/>
    <s v="JCP"/>
    <s v="220"/>
    <s v="FACT ENCRE N° 1117"/>
    <n v="50500"/>
    <m/>
    <n v="201671654"/>
  </r>
  <r>
    <x v="2"/>
    <x v="0"/>
    <x v="17"/>
    <x v="359"/>
    <s v="JCP"/>
    <s v="222"/>
    <s v="FACT ENCRE N° DT001210"/>
    <n v="95000"/>
    <m/>
    <n v="201766654"/>
  </r>
  <r>
    <x v="2"/>
    <x v="0"/>
    <x v="17"/>
    <x v="377"/>
    <s v="JCAA"/>
    <s v="47"/>
    <s v="REDEVANCE IMAGE TELE"/>
    <n v="20000"/>
    <m/>
    <n v="201786654"/>
  </r>
  <r>
    <x v="2"/>
    <x v="0"/>
    <x v="17"/>
    <x v="377"/>
    <s v="JCAA"/>
    <s v="79"/>
    <s v="FRAIS"/>
    <n v="8050"/>
    <m/>
    <n v="201794704"/>
  </r>
  <r>
    <x v="2"/>
    <x v="0"/>
    <x v="17"/>
    <x v="377"/>
    <s v="JCP"/>
    <s v="241"/>
    <s v="FRAIS TRANSFERT "/>
    <n v="2200"/>
    <m/>
    <n v="201796904"/>
  </r>
  <r>
    <x v="2"/>
    <x v="0"/>
    <x v="17"/>
    <x v="374"/>
    <s v="JCP"/>
    <s v="243"/>
    <s v="FRAIS RELIURE"/>
    <n v="1000"/>
    <m/>
    <n v="201797904"/>
  </r>
  <r>
    <x v="2"/>
    <x v="0"/>
    <x v="17"/>
    <x v="374"/>
    <s v="JCP"/>
    <s v="249"/>
    <s v="MAIN D'OEUVRE"/>
    <n v="4000"/>
    <m/>
    <n v="201801904"/>
  </r>
  <r>
    <x v="2"/>
    <x v="0"/>
    <x v="17"/>
    <x v="362"/>
    <s v="JCP"/>
    <s v="263"/>
    <s v="PAPIER HYGIENIQUE"/>
    <n v="7440"/>
    <m/>
    <n v="201809344"/>
  </r>
  <r>
    <x v="2"/>
    <x v="0"/>
    <x v="17"/>
    <x v="362"/>
    <s v="JCP"/>
    <s v="264"/>
    <s v="FRAIS TRANSFERT"/>
    <n v="39000"/>
    <m/>
    <n v="201848344"/>
  </r>
  <r>
    <x v="2"/>
    <x v="0"/>
    <x v="17"/>
    <x v="363"/>
    <s v="JCP"/>
    <s v="287"/>
    <s v="FACT N° 1126 ET 1585"/>
    <n v="270500"/>
    <m/>
    <n v="202118844"/>
  </r>
  <r>
    <x v="2"/>
    <x v="0"/>
    <x v="17"/>
    <x v="364"/>
    <s v="JOD"/>
    <s v="30"/>
    <s v="ENVELOPPES"/>
    <n v="5350"/>
    <m/>
    <n v="202124194"/>
  </r>
  <r>
    <x v="2"/>
    <x v="0"/>
    <x v="17"/>
    <x v="364"/>
    <s v="JCP"/>
    <s v="294"/>
    <s v="RELIURE"/>
    <n v="2800"/>
    <m/>
    <n v="202126994"/>
  </r>
  <r>
    <x v="2"/>
    <x v="0"/>
    <x v="17"/>
    <x v="367"/>
    <s v="JCP"/>
    <s v="327"/>
    <s v="FRAIS RELIURE"/>
    <n v="1000"/>
    <m/>
    <n v="202127994"/>
  </r>
  <r>
    <x v="2"/>
    <x v="0"/>
    <x v="17"/>
    <x v="367"/>
    <s v="JCP"/>
    <s v="334"/>
    <s v="EAU DE JAVEL + PAX"/>
    <n v="13850"/>
    <m/>
    <n v="202141844"/>
  </r>
  <r>
    <x v="2"/>
    <x v="0"/>
    <x v="17"/>
    <x v="368"/>
    <s v="JCP"/>
    <s v="339"/>
    <s v="PUNAISES"/>
    <n v="460"/>
    <m/>
    <n v="202142304"/>
  </r>
  <r>
    <x v="2"/>
    <x v="0"/>
    <x v="17"/>
    <x v="368"/>
    <s v="JCP"/>
    <s v="340"/>
    <s v="FRAIS RELIURE"/>
    <n v="1000"/>
    <m/>
    <n v="202143304"/>
  </r>
  <r>
    <x v="2"/>
    <x v="0"/>
    <x v="17"/>
    <x v="368"/>
    <s v="JCP"/>
    <s v="341"/>
    <s v="FACT N° 2126 ET 1586"/>
    <n v="130000"/>
    <m/>
    <n v="202273304"/>
  </r>
  <r>
    <x v="2"/>
    <x v="0"/>
    <x v="17"/>
    <x v="368"/>
    <s v="JCP"/>
    <s v="349"/>
    <s v="FRAIS RELIURE"/>
    <n v="400"/>
    <m/>
    <n v="202273704"/>
  </r>
  <r>
    <x v="2"/>
    <x v="0"/>
    <x v="17"/>
    <x v="373"/>
    <s v="JCP"/>
    <s v="367"/>
    <s v="FACT PRODIUTS D'ENT"/>
    <n v="10400"/>
    <m/>
    <n v="202284104"/>
  </r>
  <r>
    <x v="2"/>
    <x v="0"/>
    <x v="17"/>
    <x v="370"/>
    <s v="JCP"/>
    <s v="376"/>
    <s v="FACT ENCRE N° 001"/>
    <n v="95000"/>
    <m/>
    <n v="202379104"/>
  </r>
  <r>
    <x v="2"/>
    <x v="0"/>
    <x v="17"/>
    <x v="371"/>
    <s v="JACH"/>
    <s v="44"/>
    <s v="FACT N° 19"/>
    <n v="67500"/>
    <m/>
    <n v="202446604"/>
  </r>
  <r>
    <x v="2"/>
    <x v="0"/>
    <x v="18"/>
    <x v="1"/>
    <s v="JACH"/>
    <s v="25"/>
    <s v="FACT N° FA041932"/>
    <n v="160000"/>
    <m/>
    <n v="222012344"/>
  </r>
  <r>
    <x v="2"/>
    <x v="0"/>
    <x v="18"/>
    <x v="1"/>
    <s v="JACH"/>
    <s v="26"/>
    <s v="FACT N° FA041933"/>
    <n v="145000"/>
    <m/>
    <n v="222157344"/>
  </r>
  <r>
    <x v="2"/>
    <x v="0"/>
    <x v="18"/>
    <x v="360"/>
    <s v="JCAA"/>
    <s v="46"/>
    <s v="SERVICE DE NETTOYAGE SSG"/>
    <n v="60000"/>
    <m/>
    <n v="222217344"/>
  </r>
  <r>
    <x v="2"/>
    <x v="0"/>
    <x v="18"/>
    <x v="362"/>
    <s v="JCP"/>
    <s v="271"/>
    <s v="SCE NETTOYAGE NSI"/>
    <n v="18000"/>
    <m/>
    <n v="222235344"/>
  </r>
  <r>
    <x v="2"/>
    <x v="0"/>
    <x v="18"/>
    <x v="364"/>
    <s v="JCP"/>
    <s v="291"/>
    <s v="SALAIRE MONGE"/>
    <n v="90605"/>
    <m/>
    <n v="222325949"/>
  </r>
  <r>
    <x v="2"/>
    <x v="0"/>
    <x v="18"/>
    <x v="364"/>
    <s v="JCP"/>
    <s v="292"/>
    <s v=" SALAIRE BILONGA"/>
    <n v="90605"/>
    <m/>
    <n v="222416554"/>
  </r>
  <r>
    <x v="2"/>
    <x v="0"/>
    <x v="18"/>
    <x v="364"/>
    <s v="JCP"/>
    <s v="301"/>
    <s v="PORTEUR NSI"/>
    <n v="75000"/>
    <m/>
    <n v="222491554"/>
  </r>
  <r>
    <x v="2"/>
    <x v="0"/>
    <x v="18"/>
    <x v="383"/>
    <s v="JACH"/>
    <s v="29"/>
    <s v="FACT N° FCT234"/>
    <n v="140000"/>
    <m/>
    <n v="222631554"/>
  </r>
  <r>
    <x v="2"/>
    <x v="0"/>
    <x v="18"/>
    <x v="371"/>
    <s v="JACH"/>
    <s v="37"/>
    <s v="FACT PRESTATION SONAVI FEV"/>
    <n v="17000000"/>
    <m/>
    <n v="239631554"/>
  </r>
  <r>
    <x v="2"/>
    <x v="0"/>
    <x v="18"/>
    <x v="371"/>
    <s v="JACH"/>
    <s v="43"/>
    <s v="FACT N° 1200301"/>
    <n v="340000"/>
    <m/>
    <n v="239971554"/>
  </r>
  <r>
    <x v="2"/>
    <x v="0"/>
    <x v="20"/>
    <x v="364"/>
    <s v="JCP"/>
    <s v="298"/>
    <s v="HONORAIRE "/>
    <n v="350000"/>
    <m/>
    <n v="259178764"/>
  </r>
  <r>
    <x v="2"/>
    <x v="0"/>
    <x v="24"/>
    <x v="363"/>
    <s v="JCP"/>
    <s v="285"/>
    <s v="INADS SAA"/>
    <n v="269800"/>
    <m/>
    <n v="259713564"/>
  </r>
  <r>
    <x v="2"/>
    <x v="0"/>
    <x v="32"/>
    <x v="357"/>
    <s v="JCP"/>
    <s v="182"/>
    <s v="VIGNETTES"/>
    <n v="125000"/>
    <m/>
    <n v="260224624"/>
  </r>
  <r>
    <x v="2"/>
    <x v="0"/>
    <x v="32"/>
    <x v="367"/>
    <s v="JCP"/>
    <s v="335"/>
    <s v="TIMBRES FISCAUX"/>
    <n v="2000"/>
    <m/>
    <n v="260226624"/>
  </r>
  <r>
    <x v="2"/>
    <x v="0"/>
    <x v="32"/>
    <x v="373"/>
    <s v="JCP"/>
    <s v="368"/>
    <s v="TIMBRE"/>
    <n v="1000"/>
    <m/>
    <n v="260227624"/>
  </r>
  <r>
    <x v="2"/>
    <x v="0"/>
    <x v="32"/>
    <x v="371"/>
    <s v="PAIE"/>
    <s v="3"/>
    <s v="CFC PART PATRONALE"/>
    <n v="230043"/>
    <m/>
    <n v="260457667"/>
  </r>
  <r>
    <x v="2"/>
    <x v="0"/>
    <x v="32"/>
    <x v="371"/>
    <s v="PAIE"/>
    <s v="3"/>
    <s v="FNE"/>
    <n v="153362"/>
    <m/>
    <n v="260611029"/>
  </r>
  <r>
    <x v="2"/>
    <x v="0"/>
    <x v="32"/>
    <x v="371"/>
    <s v="JBS"/>
    <s v="37"/>
    <s v="PATENTE "/>
    <n v="1963376"/>
    <m/>
    <n v="262574405"/>
  </r>
  <r>
    <x v="2"/>
    <x v="0"/>
    <x v="46"/>
    <x v="358"/>
    <s v="JOD"/>
    <s v="28"/>
    <s v="FLEURS NSI"/>
    <n v="12000"/>
    <m/>
    <n v="263393627"/>
  </r>
  <r>
    <x v="2"/>
    <x v="0"/>
    <x v="46"/>
    <x v="364"/>
    <s v="JOD"/>
    <s v="30"/>
    <s v="FLEURS"/>
    <n v="12000"/>
    <m/>
    <n v="263405627"/>
  </r>
  <r>
    <x v="2"/>
    <x v="0"/>
    <x v="46"/>
    <x v="373"/>
    <s v="JACH"/>
    <s v="35"/>
    <s v="FACT N° 25B/2012"/>
    <n v="80000"/>
    <m/>
    <n v="263485627"/>
  </r>
  <r>
    <x v="2"/>
    <x v="0"/>
    <x v="46"/>
    <x v="373"/>
    <s v="JACH"/>
    <s v="36"/>
    <s v="FACT N° 25D/2012"/>
    <n v="50000"/>
    <m/>
    <n v="263535627"/>
  </r>
  <r>
    <x v="2"/>
    <x v="0"/>
    <x v="46"/>
    <x v="370"/>
    <s v="JOD"/>
    <s v="51"/>
    <s v="FACT FLEURS"/>
    <n v="12000"/>
    <m/>
    <n v="263547627"/>
  </r>
  <r>
    <x v="2"/>
    <x v="0"/>
    <x v="46"/>
    <x v="371"/>
    <s v="JACH"/>
    <s v="40"/>
    <s v="FACT N° 0055/12"/>
    <n v="65000"/>
    <m/>
    <n v="263612627"/>
  </r>
  <r>
    <x v="2"/>
    <x v="0"/>
    <x v="48"/>
    <x v="357"/>
    <s v="JBS"/>
    <s v="29"/>
    <s v="FRAIS"/>
    <n v="3200"/>
    <m/>
    <n v="265455381"/>
  </r>
  <r>
    <x v="2"/>
    <x v="0"/>
    <x v="48"/>
    <x v="363"/>
    <s v="JBS"/>
    <s v="23"/>
    <s v="FRAIS CERTIFICATION CHEQ"/>
    <n v="3200"/>
    <m/>
    <n v="265458581"/>
  </r>
  <r>
    <x v="2"/>
    <x v="0"/>
    <x v="48"/>
    <x v="371"/>
    <s v="JBA"/>
    <s v="2"/>
    <s v="FRAIS COMPTE"/>
    <n v="7500"/>
    <m/>
    <n v="265466081"/>
  </r>
  <r>
    <x v="2"/>
    <x v="0"/>
    <x v="48"/>
    <x v="371"/>
    <s v="JBF"/>
    <s v="4"/>
    <s v="SVT ETAT DE RAPP AU 29/02/12"/>
    <n v="8332"/>
    <m/>
    <n v="265474413"/>
  </r>
  <r>
    <x v="2"/>
    <x v="0"/>
    <x v="48"/>
    <x v="371"/>
    <s v="JBU"/>
    <s v="4"/>
    <s v="SVT ETAT DE RAPPR AU 29/02/12"/>
    <n v="11734"/>
    <m/>
    <n v="265486147"/>
  </r>
  <r>
    <x v="2"/>
    <x v="0"/>
    <x v="48"/>
    <x v="371"/>
    <s v="JBS"/>
    <s v="37"/>
    <s v="SVT ETAT DE RAPPR AU 29/02/12"/>
    <n v="79925"/>
    <m/>
    <n v="265566072"/>
  </r>
  <r>
    <x v="2"/>
    <x v="1"/>
    <x v="49"/>
    <x v="383"/>
    <s v="JVTE"/>
    <s v="34"/>
    <s v="INVOICE CL LX N° 1202029"/>
    <m/>
    <n v="1868108"/>
    <n v="244911115"/>
  </r>
  <r>
    <x v="2"/>
    <x v="1"/>
    <x v="49"/>
    <x v="383"/>
    <s v="JVTE"/>
    <s v="35"/>
    <s v="INVOICE CL LX N° 1202030"/>
    <m/>
    <n v="11624324"/>
    <n v="233286791"/>
  </r>
  <r>
    <x v="2"/>
    <x v="1"/>
    <x v="49"/>
    <x v="383"/>
    <s v="JVTE"/>
    <s v="43"/>
    <s v="INVOICE CL SN N° 1202042"/>
    <m/>
    <n v="861272"/>
    <n v="232425519"/>
  </r>
  <r>
    <x v="2"/>
    <x v="1"/>
    <x v="49"/>
    <x v="383"/>
    <s v="JVTE"/>
    <s v="73"/>
    <s v="INVOICE CL SAA N° 1202037"/>
    <m/>
    <n v="4268312"/>
    <n v="228157207"/>
  </r>
  <r>
    <x v="2"/>
    <x v="1"/>
    <x v="49"/>
    <x v="373"/>
    <s v="JVTE"/>
    <s v="72"/>
    <s v="INVOICE CL LX N° 1202045"/>
    <m/>
    <n v="1600000"/>
    <n v="226557207"/>
  </r>
  <r>
    <x v="2"/>
    <x v="1"/>
    <x v="50"/>
    <x v="383"/>
    <s v="JVTE"/>
    <s v="35"/>
    <s v="INVOICE CL LX N° 1202030"/>
    <m/>
    <n v="2889189"/>
    <n v="198562352"/>
  </r>
  <r>
    <x v="2"/>
    <x v="1"/>
    <x v="51"/>
    <x v="383"/>
    <s v="JVTE"/>
    <s v="36"/>
    <s v="INVOICE CL LX N° 1202031"/>
    <m/>
    <n v="800000"/>
    <n v="194057460"/>
  </r>
  <r>
    <x v="2"/>
    <x v="1"/>
    <x v="52"/>
    <x v="368"/>
    <s v="JVTE"/>
    <s v="30"/>
    <s v="INVOICE CL ET N° 1202043"/>
    <m/>
    <n v="4821270"/>
    <n v="171194402"/>
  </r>
  <r>
    <x v="2"/>
    <x v="1"/>
    <x v="52"/>
    <x v="383"/>
    <s v="JVTE"/>
    <s v="33"/>
    <s v="INVOICECL LX  N° 1202028"/>
    <m/>
    <n v="10248649"/>
    <n v="160945753"/>
  </r>
  <r>
    <x v="2"/>
    <x v="1"/>
    <x v="53"/>
    <x v="1"/>
    <s v="JVTE"/>
    <s v="26"/>
    <s v="CREDIT NOTE  CL ET N° 1201021"/>
    <n v="301084"/>
    <m/>
    <n v="92721576"/>
  </r>
  <r>
    <x v="2"/>
    <x v="1"/>
    <x v="53"/>
    <x v="357"/>
    <s v="JVTE"/>
    <s v="27"/>
    <s v="CREDIT NOTE  CL AF N° 1202025"/>
    <n v="1082310"/>
    <m/>
    <n v="93803886"/>
  </r>
  <r>
    <x v="2"/>
    <x v="1"/>
    <x v="53"/>
    <x v="376"/>
    <s v="JVTE"/>
    <s v="28"/>
    <s v="CREDIT NOTE CL IB N° 1202026"/>
    <n v="157430"/>
    <m/>
    <n v="93961316"/>
  </r>
  <r>
    <x v="2"/>
    <x v="1"/>
    <x v="53"/>
    <x v="366"/>
    <s v="JVTE"/>
    <s v="29"/>
    <s v="CREDIT NOTE CL KQ N° 1202043"/>
    <n v="141031"/>
    <m/>
    <n v="94102347"/>
  </r>
  <r>
    <x v="2"/>
    <x v="1"/>
    <x v="53"/>
    <x v="383"/>
    <s v="JVTE"/>
    <s v="32"/>
    <s v="INVOICE CL LX N° 1202027"/>
    <m/>
    <n v="3750000"/>
    <n v="90352347"/>
  </r>
  <r>
    <x v="2"/>
    <x v="1"/>
    <x v="53"/>
    <x v="383"/>
    <s v="JVTE"/>
    <s v="37"/>
    <s v="INVOICE CL IB N° 1202032"/>
    <m/>
    <n v="1115127"/>
    <n v="89237220"/>
  </r>
  <r>
    <x v="2"/>
    <x v="1"/>
    <x v="53"/>
    <x v="383"/>
    <s v="JVTE"/>
    <s v="38"/>
    <s v="INVOICE CL IB N° 1202033"/>
    <m/>
    <n v="3935742"/>
    <n v="85301478"/>
  </r>
  <r>
    <x v="2"/>
    <x v="1"/>
    <x v="53"/>
    <x v="383"/>
    <s v="JVTE"/>
    <s v="39"/>
    <s v="INVOICE CL VK N° 1202033"/>
    <m/>
    <n v="4350000"/>
    <n v="80951478"/>
  </r>
  <r>
    <x v="2"/>
    <x v="1"/>
    <x v="53"/>
    <x v="383"/>
    <s v="JVTE"/>
    <s v="40"/>
    <s v="INVOICE  CL AF N° 1202036"/>
    <m/>
    <n v="13775097"/>
    <n v="67176381"/>
  </r>
  <r>
    <x v="2"/>
    <x v="1"/>
    <x v="53"/>
    <x v="369"/>
    <s v="JVTE"/>
    <s v="41"/>
    <s v="INVOICE CL UX N° 1202038"/>
    <m/>
    <n v="1395876"/>
    <n v="65780505"/>
  </r>
  <r>
    <x v="2"/>
    <x v="1"/>
    <x v="53"/>
    <x v="373"/>
    <s v="JVTE"/>
    <s v="42"/>
    <s v="INVOICE CL ET N° 1202041"/>
    <m/>
    <n v="4660574"/>
    <n v="61119931"/>
  </r>
  <r>
    <x v="2"/>
    <x v="1"/>
    <x v="53"/>
    <x v="370"/>
    <s v="JVTE"/>
    <s v="73"/>
    <s v="INVOICE CL SAA N° 1202037"/>
    <m/>
    <n v="3668768"/>
    <n v="57451163"/>
  </r>
  <r>
    <x v="2"/>
    <x v="1"/>
    <x v="53"/>
    <x v="371"/>
    <s v="JVTE"/>
    <s v="77"/>
    <s v="INVOICE CL KQ N° 120240"/>
    <m/>
    <n v="5782261"/>
    <n v="51668902"/>
  </r>
  <r>
    <x v="2"/>
    <x v="1"/>
    <x v="53"/>
    <x v="2"/>
    <s v="JVTE"/>
    <s v="76"/>
    <s v="CREDIT NOTE LX N° 1202050"/>
    <n v="491968"/>
    <m/>
    <n v="52160870"/>
  </r>
  <r>
    <x v="2"/>
    <x v="1"/>
    <x v="54"/>
    <x v="384"/>
    <s v="JVTE"/>
    <s v="56"/>
    <s v="INVOICE CL MH N° SEA1202001"/>
    <m/>
    <n v="378999"/>
    <n v="-37006136"/>
  </r>
  <r>
    <x v="2"/>
    <x v="1"/>
    <x v="54"/>
    <x v="385"/>
    <s v="JVTE"/>
    <s v="56"/>
    <s v="INVOICE CL MH N° SEA1202001"/>
    <m/>
    <n v="869989"/>
    <n v="-37876125"/>
  </r>
  <r>
    <x v="2"/>
    <x v="1"/>
    <x v="54"/>
    <x v="386"/>
    <s v="JVTE"/>
    <s v="57"/>
    <s v="INVOICE CL JETEX N° SEA1202002"/>
    <m/>
    <n v="272500"/>
    <n v="-38148625"/>
  </r>
  <r>
    <x v="2"/>
    <x v="1"/>
    <x v="54"/>
    <x v="387"/>
    <s v="JVTE"/>
    <s v="58"/>
    <s v="INVOICE CL JETEX N° SEA1202004"/>
    <m/>
    <n v="288125"/>
    <n v="-38436750"/>
  </r>
  <r>
    <x v="2"/>
    <x v="1"/>
    <x v="54"/>
    <x v="388"/>
    <s v="JVTE"/>
    <s v="58"/>
    <s v="INVOICE CL JETEX N° SEA1202004"/>
    <m/>
    <n v="214506"/>
    <n v="-38651256"/>
  </r>
  <r>
    <x v="2"/>
    <x v="1"/>
    <x v="54"/>
    <x v="389"/>
    <s v="JVTE"/>
    <s v="59"/>
    <s v="INVOICE CL JETEX N° SEA1202005"/>
    <m/>
    <n v="100000"/>
    <n v="-38751256"/>
  </r>
  <r>
    <x v="2"/>
    <x v="1"/>
    <x v="54"/>
    <x v="390"/>
    <s v="JVTE"/>
    <s v="60"/>
    <s v="INVOICE CL HADID N° SEA1202006"/>
    <m/>
    <n v="378704"/>
    <n v="-39129960"/>
  </r>
  <r>
    <x v="2"/>
    <x v="1"/>
    <x v="54"/>
    <x v="391"/>
    <s v="JVTE"/>
    <s v="60"/>
    <s v="INVOICE CL HADID N° SEA1202006"/>
    <m/>
    <n v="337040"/>
    <n v="-39467000"/>
  </r>
  <r>
    <x v="2"/>
    <x v="1"/>
    <x v="54"/>
    <x v="392"/>
    <s v="JVTE"/>
    <s v="61"/>
    <s v="INVOICE CL HADID N° SEA1202007"/>
    <m/>
    <n v="432875"/>
    <n v="-39899875"/>
  </r>
  <r>
    <x v="2"/>
    <x v="1"/>
    <x v="54"/>
    <x v="393"/>
    <s v="JVTE"/>
    <s v="61"/>
    <s v="INVOICE CL HADID N° SEA1202007"/>
    <m/>
    <n v="878754"/>
    <n v="-40778629"/>
  </r>
  <r>
    <x v="2"/>
    <x v="1"/>
    <x v="54"/>
    <x v="394"/>
    <s v="JVTE"/>
    <s v="62"/>
    <s v="INVOICE CL RAM N° SEA1202008"/>
    <m/>
    <n v="1657202"/>
    <n v="-42435831"/>
  </r>
  <r>
    <x v="2"/>
    <x v="1"/>
    <x v="54"/>
    <x v="395"/>
    <s v="JVTE"/>
    <s v="62"/>
    <s v="INVOICE CL RAM N° SEA1202008"/>
    <m/>
    <n v="3822026"/>
    <n v="-46257857"/>
  </r>
  <r>
    <x v="2"/>
    <x v="1"/>
    <x v="54"/>
    <x v="396"/>
    <s v="JVTE"/>
    <s v="63"/>
    <s v="INVOICE CL JETEX N° SEA1202010"/>
    <m/>
    <n v="952047"/>
    <n v="-47209904"/>
  </r>
  <r>
    <x v="2"/>
    <x v="1"/>
    <x v="54"/>
    <x v="397"/>
    <s v="JVTE"/>
    <s v="63"/>
    <s v="INVOICE CL JETEX N° SEA1202010"/>
    <m/>
    <n v="2890934"/>
    <n v="-50100838"/>
  </r>
  <r>
    <x v="2"/>
    <x v="1"/>
    <x v="54"/>
    <x v="398"/>
    <s v="JVTE"/>
    <s v="64"/>
    <s v="INVOICE CL CONT N° SEA1202009"/>
    <m/>
    <n v="351504"/>
    <n v="-50452342"/>
  </r>
  <r>
    <x v="2"/>
    <x v="1"/>
    <x v="54"/>
    <x v="399"/>
    <s v="JVTE"/>
    <s v="64"/>
    <s v="INVOICE CL CONT N° SEA1202009"/>
    <m/>
    <n v="595045"/>
    <n v="-51047387"/>
  </r>
  <r>
    <x v="2"/>
    <x v="1"/>
    <x v="54"/>
    <x v="400"/>
    <s v="JVTE"/>
    <s v="65"/>
    <s v="INVOICE CL ANA N° SEA1202013"/>
    <m/>
    <n v="1275000"/>
    <n v="-52322387"/>
  </r>
  <r>
    <x v="2"/>
    <x v="1"/>
    <x v="54"/>
    <x v="401"/>
    <s v="JVTE"/>
    <s v="65"/>
    <s v="INVOICE CL ANA N° SEA1202013"/>
    <m/>
    <n v="11218990"/>
    <n v="-63541377"/>
  </r>
  <r>
    <x v="2"/>
    <x v="1"/>
    <x v="54"/>
    <x v="402"/>
    <s v="JVTE"/>
    <s v="66"/>
    <s v="INVOICE CL JETEX N° SEA1202014"/>
    <m/>
    <n v="100000"/>
    <n v="-63641377"/>
  </r>
  <r>
    <x v="2"/>
    <x v="1"/>
    <x v="54"/>
    <x v="403"/>
    <s v="JVTE"/>
    <s v="67"/>
    <s v="INVOICE CL HADID N° SEA1202011"/>
    <m/>
    <n v="1653567"/>
    <n v="-65294944"/>
  </r>
  <r>
    <x v="2"/>
    <x v="1"/>
    <x v="54"/>
    <x v="404"/>
    <s v="JVTE"/>
    <s v="67"/>
    <s v="INVOICE CL HADID N° SEA1202011"/>
    <m/>
    <n v="12671349"/>
    <n v="-77966293"/>
  </r>
  <r>
    <x v="2"/>
    <x v="1"/>
    <x v="54"/>
    <x v="405"/>
    <s v="JVTE"/>
    <s v="68"/>
    <s v="INVOICE CL IBERWORLD N° SEA1202012"/>
    <m/>
    <n v="476000"/>
    <n v="-78442293"/>
  </r>
  <r>
    <x v="2"/>
    <x v="1"/>
    <x v="54"/>
    <x v="406"/>
    <s v="JVTE"/>
    <s v="68"/>
    <s v="INVOICE CL IBERWORLD N° SEA1202012"/>
    <m/>
    <n v="2165534"/>
    <n v="-80607827"/>
  </r>
  <r>
    <x v="2"/>
    <x v="1"/>
    <x v="54"/>
    <x v="407"/>
    <s v="JVTE"/>
    <s v="31"/>
    <s v="NOTE DE FRAIS LX N° 1202044"/>
    <m/>
    <n v="20000"/>
    <n v="-80627827"/>
  </r>
  <r>
    <x v="2"/>
    <x v="1"/>
    <x v="54"/>
    <x v="408"/>
    <s v="JVTE"/>
    <s v="69"/>
    <s v="INVOICE CL NES N° SEA1202003"/>
    <m/>
    <n v="321070"/>
    <n v="-80948897"/>
  </r>
  <r>
    <x v="2"/>
    <x v="1"/>
    <x v="54"/>
    <x v="409"/>
    <s v="JVTE"/>
    <s v="69"/>
    <s v="INVOICE CL NES N° SEA1202003"/>
    <m/>
    <n v="581399"/>
    <n v="-81530296"/>
  </r>
  <r>
    <x v="2"/>
    <x v="1"/>
    <x v="54"/>
    <x v="410"/>
    <s v="JVTE"/>
    <s v="70"/>
    <s v="NOTE DE FRAIS LX N° 1202047"/>
    <m/>
    <n v="40000"/>
    <n v="-81570296"/>
  </r>
  <r>
    <x v="2"/>
    <x v="1"/>
    <x v="54"/>
    <x v="411"/>
    <s v="JVTE"/>
    <s v="71"/>
    <s v="NOTE DE FRAIS LX N° 1202046"/>
    <m/>
    <n v="200000"/>
    <n v="-81770296"/>
  </r>
  <r>
    <x v="2"/>
    <x v="1"/>
    <x v="54"/>
    <x v="412"/>
    <s v="JVTE"/>
    <s v="74"/>
    <s v="NOTE DE FRAIS LX N° 1202048"/>
    <m/>
    <n v="100000"/>
    <n v="-81870296"/>
  </r>
  <r>
    <x v="2"/>
    <x v="1"/>
    <x v="54"/>
    <x v="413"/>
    <s v="JVTE"/>
    <s v="75"/>
    <s v="NOTE DE FRAIS LX N° 1202049"/>
    <m/>
    <n v="40000"/>
    <n v="-81910296"/>
  </r>
  <r>
    <x v="2"/>
    <x v="2"/>
    <x v="55"/>
    <x v="357"/>
    <s v="JVTE"/>
    <s v="27"/>
    <s v="CREDIT NOTE CL AF  N° 1202025"/>
    <n v="-1082310"/>
    <m/>
    <n v="14759053"/>
  </r>
  <r>
    <x v="2"/>
    <x v="2"/>
    <x v="55"/>
    <x v="383"/>
    <s v="JVTE"/>
    <s v="40"/>
    <s v="INVOICE  CL AF N° 1202036"/>
    <n v="13775097"/>
    <m/>
    <n v="28534150"/>
  </r>
  <r>
    <x v="2"/>
    <x v="2"/>
    <x v="55"/>
    <x v="371"/>
    <s v="JBS"/>
    <s v="38"/>
    <s v="SVT ETAT DE RAPPR AU 29/02/12"/>
    <m/>
    <n v="14759052"/>
    <n v="13775098"/>
  </r>
  <r>
    <x v="2"/>
    <x v="2"/>
    <x v="55"/>
    <x v="371"/>
    <s v="JVTE"/>
    <s v="76"/>
    <s v="CREDIT NOTE LX N° 1202050"/>
    <n v="-491968"/>
    <m/>
    <n v="13283130"/>
  </r>
  <r>
    <x v="2"/>
    <x v="2"/>
    <x v="63"/>
    <x v="364"/>
    <s v="JVTE"/>
    <s v="65"/>
    <s v="INVOICE CL ANA N° SEA1202013"/>
    <n v="12739428"/>
    <m/>
    <n v="44623429"/>
  </r>
  <r>
    <x v="2"/>
    <x v="2"/>
    <x v="63"/>
    <x v="371"/>
    <s v="JBS"/>
    <s v="38"/>
    <s v="SVT ETAT DE RAPPR AU 29/02/12"/>
    <m/>
    <n v="13163089"/>
    <n v="31460340"/>
  </r>
  <r>
    <x v="2"/>
    <x v="2"/>
    <x v="67"/>
    <x v="363"/>
    <s v="JVTE"/>
    <s v="64"/>
    <s v="INVOICE CL CONT N° SEA1202009"/>
    <n v="1014214"/>
    <m/>
    <n v="12165511"/>
  </r>
  <r>
    <x v="2"/>
    <x v="2"/>
    <x v="71"/>
    <x v="357"/>
    <s v="JVTE"/>
    <s v="56"/>
    <s v="INVOICE CL MH N° SEA1202001"/>
    <n v="1321945"/>
    <m/>
    <n v="24015510"/>
  </r>
  <r>
    <x v="2"/>
    <x v="2"/>
    <x v="71"/>
    <x v="371"/>
    <s v="JBS"/>
    <s v="38"/>
    <s v="SVT ETAT DE RAPPR AU 29/02/12"/>
    <m/>
    <n v="1323721"/>
    <n v="22691789"/>
  </r>
  <r>
    <x v="2"/>
    <x v="2"/>
    <x v="73"/>
    <x v="368"/>
    <s v="JVTE"/>
    <s v="69"/>
    <s v="INVOICE CL NES N° SEA1202003"/>
    <n v="964275"/>
    <m/>
    <n v="1252894"/>
  </r>
  <r>
    <x v="2"/>
    <x v="2"/>
    <x v="159"/>
    <x v="361"/>
    <s v="JVTE"/>
    <s v="62"/>
    <s v="INVOICE CL RAM N° SEA1202008"/>
    <n v="5798240"/>
    <m/>
    <n v="5798240"/>
  </r>
  <r>
    <x v="2"/>
    <x v="2"/>
    <x v="159"/>
    <x v="371"/>
    <s v="JBS"/>
    <s v="38"/>
    <s v="SVT ETAT DE RAPPR AU 29/02/12"/>
    <m/>
    <n v="5657537"/>
    <n v="140703"/>
  </r>
  <r>
    <x v="2"/>
    <x v="2"/>
    <x v="80"/>
    <x v="1"/>
    <s v="JVTE"/>
    <s v="26"/>
    <s v="CREDIT NOTE CL ET N° 1201021"/>
    <n v="-301084"/>
    <m/>
    <n v="92057497"/>
  </r>
  <r>
    <x v="2"/>
    <x v="2"/>
    <x v="80"/>
    <x v="357"/>
    <s v="JBS"/>
    <s v="28"/>
    <s v="RGLT SVT CHEQ N° 0504611"/>
    <m/>
    <n v="5303519"/>
    <n v="86753978"/>
  </r>
  <r>
    <x v="2"/>
    <x v="2"/>
    <x v="80"/>
    <x v="377"/>
    <s v="JCAA"/>
    <s v="78"/>
    <s v="RGLT FACT OCT 2011"/>
    <m/>
    <n v="4981993"/>
    <n v="81771985"/>
  </r>
  <r>
    <x v="2"/>
    <x v="2"/>
    <x v="80"/>
    <x v="368"/>
    <s v="JVTE"/>
    <s v="30"/>
    <s v="INVOICE CL ET N° 1202043"/>
    <n v="5749364"/>
    <m/>
    <n v="87521349"/>
  </r>
  <r>
    <x v="2"/>
    <x v="2"/>
    <x v="80"/>
    <x v="383"/>
    <s v="JVTE"/>
    <s v="42"/>
    <s v="INVOICE CL ET N° 1202041"/>
    <n v="4660574"/>
    <m/>
    <n v="92181923"/>
  </r>
  <r>
    <x v="2"/>
    <x v="2"/>
    <x v="80"/>
    <x v="370"/>
    <s v="JCAA"/>
    <s v="113"/>
    <s v="RGLT FACT NOVEMBRE 2011"/>
    <m/>
    <n v="1479584"/>
    <n v="90702339"/>
  </r>
  <r>
    <x v="2"/>
    <x v="2"/>
    <x v="81"/>
    <x v="361"/>
    <s v="JVTE"/>
    <s v="60"/>
    <s v="INVOICE CL HADID N° SEA1202006"/>
    <n v="788645"/>
    <m/>
    <n v="26504723"/>
  </r>
  <r>
    <x v="2"/>
    <x v="2"/>
    <x v="81"/>
    <x v="361"/>
    <s v="JVTE"/>
    <s v="61"/>
    <s v="INVOICE CL HADID N° SEA1202007"/>
    <n v="1394958"/>
    <m/>
    <n v="27899681"/>
  </r>
  <r>
    <x v="2"/>
    <x v="2"/>
    <x v="81"/>
    <x v="366"/>
    <s v="JVTE"/>
    <s v="67"/>
    <s v="INVOICE CL HADID N° SEA1202011"/>
    <n v="14643228"/>
    <m/>
    <n v="42542909"/>
  </r>
  <r>
    <x v="2"/>
    <x v="2"/>
    <x v="83"/>
    <x v="376"/>
    <s v="JVTE"/>
    <s v="28"/>
    <s v="CREDIT NOTE CL IB N° 1202026"/>
    <n v="-157430"/>
    <m/>
    <n v="56031839"/>
  </r>
  <r>
    <x v="2"/>
    <x v="2"/>
    <x v="83"/>
    <x v="377"/>
    <s v="JCAA"/>
    <s v="80"/>
    <s v="RGLT FACT"/>
    <m/>
    <n v="5205307"/>
    <n v="50826532"/>
  </r>
  <r>
    <x v="2"/>
    <x v="2"/>
    <x v="83"/>
    <x v="383"/>
    <s v="JVTE"/>
    <s v="37"/>
    <s v="INVOICE CL IB N° 1202032"/>
    <n v="1115127"/>
    <m/>
    <n v="51941659"/>
  </r>
  <r>
    <x v="2"/>
    <x v="2"/>
    <x v="83"/>
    <x v="383"/>
    <s v="JVTE"/>
    <s v="38"/>
    <s v="INVOICE CL IB N° 1202033"/>
    <n v="3935742"/>
    <m/>
    <n v="55877401"/>
  </r>
  <r>
    <x v="2"/>
    <x v="2"/>
    <x v="84"/>
    <x v="367"/>
    <s v="JVTE"/>
    <s v="68"/>
    <s v="INVOICE CL IBERWORLD N° SEA1202012"/>
    <n v="2733164"/>
    <m/>
    <n v="2515716"/>
  </r>
  <r>
    <x v="2"/>
    <x v="2"/>
    <x v="84"/>
    <x v="371"/>
    <s v="JBS"/>
    <s v="38"/>
    <s v="SVT ETAT DE RAPPR AU 29/02/12"/>
    <m/>
    <n v="3921967"/>
    <n v="-1406251"/>
  </r>
  <r>
    <x v="2"/>
    <x v="2"/>
    <x v="85"/>
    <x v="358"/>
    <s v="JVTE"/>
    <s v="57"/>
    <s v="INVOICE CL JETEX N° SEA1202002"/>
    <n v="272500"/>
    <m/>
    <n v="41435900"/>
  </r>
  <r>
    <x v="2"/>
    <x v="2"/>
    <x v="85"/>
    <x v="359"/>
    <s v="JVTE"/>
    <s v="58"/>
    <s v="INVOICE CL JETEX N° SEA1202004"/>
    <n v="558095"/>
    <m/>
    <n v="41993995"/>
  </r>
  <r>
    <x v="2"/>
    <x v="2"/>
    <x v="85"/>
    <x v="360"/>
    <s v="JVTE"/>
    <s v="59"/>
    <s v="INVOICE CL JETEX N° SEA1202005"/>
    <n v="100000"/>
    <m/>
    <n v="42093995"/>
  </r>
  <r>
    <x v="2"/>
    <x v="2"/>
    <x v="85"/>
    <x v="362"/>
    <s v="JVTE"/>
    <s v="63"/>
    <s v="INVOICE CL JETEX N° SEA1202010"/>
    <n v="4026250"/>
    <m/>
    <n v="46120245"/>
  </r>
  <r>
    <x v="2"/>
    <x v="2"/>
    <x v="85"/>
    <x v="365"/>
    <s v="JVTE"/>
    <s v="66"/>
    <s v="INVOICE CL JETEX N° SEA1202014"/>
    <n v="100000"/>
    <m/>
    <n v="46220245"/>
  </r>
  <r>
    <x v="2"/>
    <x v="2"/>
    <x v="85"/>
    <x v="371"/>
    <s v="JBS"/>
    <s v="38"/>
    <s v="SVT ETAT DE RAPPR AU 29/02/12"/>
    <m/>
    <n v="3528294"/>
    <n v="42691951"/>
  </r>
  <r>
    <x v="2"/>
    <x v="2"/>
    <x v="87"/>
    <x v="366"/>
    <s v="JVTE"/>
    <s v="29"/>
    <s v="CREDIT NOTE CL KQ N° 1202043"/>
    <n v="-168179"/>
    <m/>
    <n v="16937087"/>
  </r>
  <r>
    <x v="2"/>
    <x v="2"/>
    <x v="87"/>
    <x v="383"/>
    <s v="JVTE"/>
    <s v="77"/>
    <s v="INVOICE CL KQ N° 120240"/>
    <n v="6895346"/>
    <m/>
    <n v="23832433"/>
  </r>
  <r>
    <x v="2"/>
    <x v="2"/>
    <x v="87"/>
    <x v="371"/>
    <s v="JBS"/>
    <s v="38"/>
    <s v="SVT ETAT DE RAPPR AU 29/02/12"/>
    <m/>
    <n v="7904421"/>
    <n v="15928012"/>
  </r>
  <r>
    <x v="2"/>
    <x v="2"/>
    <x v="88"/>
    <x v="371"/>
    <s v="JCAA"/>
    <s v="81"/>
    <s v="RGLT FACT JANV 2011"/>
    <m/>
    <n v="9044335"/>
    <n v="105549375"/>
  </r>
  <r>
    <x v="2"/>
    <x v="2"/>
    <x v="90"/>
    <x v="368"/>
    <s v="JVTE"/>
    <s v="31"/>
    <s v="NOTE DE FRAIS LX N° 1202044"/>
    <n v="20000"/>
    <m/>
    <n v="41759425"/>
  </r>
  <r>
    <x v="2"/>
    <x v="2"/>
    <x v="90"/>
    <x v="383"/>
    <s v="JVTE"/>
    <s v="32"/>
    <s v="INVOICE CL LX N° 1202027"/>
    <n v="4471875"/>
    <m/>
    <n v="46231300"/>
  </r>
  <r>
    <x v="2"/>
    <x v="2"/>
    <x v="90"/>
    <x v="383"/>
    <s v="JVTE"/>
    <s v="33"/>
    <s v="INVOICE CL LX N° 1202028"/>
    <n v="12221514"/>
    <m/>
    <n v="58452814"/>
  </r>
  <r>
    <x v="2"/>
    <x v="2"/>
    <x v="90"/>
    <x v="383"/>
    <s v="JVTE"/>
    <s v="34"/>
    <s v="INVOICE CL LX N° 1202029"/>
    <n v="2227719"/>
    <m/>
    <n v="60680533"/>
  </r>
  <r>
    <x v="2"/>
    <x v="2"/>
    <x v="90"/>
    <x v="383"/>
    <s v="JVTE"/>
    <s v="35"/>
    <s v="INVOICE CL LX N° 1202030"/>
    <n v="17307365"/>
    <m/>
    <n v="77987898"/>
  </r>
  <r>
    <x v="2"/>
    <x v="2"/>
    <x v="90"/>
    <x v="383"/>
    <s v="JVTE"/>
    <s v="36"/>
    <s v="INVOICE CL LX N° 1202031"/>
    <n v="954000"/>
    <m/>
    <n v="78941898"/>
  </r>
  <r>
    <x v="2"/>
    <x v="2"/>
    <x v="90"/>
    <x v="373"/>
    <s v="JVTE"/>
    <s v="70"/>
    <s v="NOTE DE FRAIS LX N° 1202047"/>
    <n v="40000"/>
    <m/>
    <n v="78981898"/>
  </r>
  <r>
    <x v="2"/>
    <x v="2"/>
    <x v="90"/>
    <x v="373"/>
    <s v="JVTE"/>
    <s v="71"/>
    <s v="NOTE DE FRAIS LX N° 1202046"/>
    <n v="200000"/>
    <m/>
    <n v="79181898"/>
  </r>
  <r>
    <x v="2"/>
    <x v="2"/>
    <x v="90"/>
    <x v="373"/>
    <s v="JVTE"/>
    <s v="72"/>
    <s v="INVOICE CL LX N° 1202045"/>
    <n v="1908000"/>
    <m/>
    <n v="81089898"/>
  </r>
  <r>
    <x v="2"/>
    <x v="2"/>
    <x v="90"/>
    <x v="371"/>
    <s v="JBS"/>
    <s v="38"/>
    <s v="SVT ETAT DE RAPPR AU 29/02/12"/>
    <m/>
    <n v="4731875"/>
    <n v="76358023"/>
  </r>
  <r>
    <x v="2"/>
    <x v="2"/>
    <x v="90"/>
    <x v="371"/>
    <s v="JBS"/>
    <s v="38"/>
    <s v="SVT ETAT DE RAPPR AU 29/02/12"/>
    <m/>
    <n v="36428050"/>
    <n v="39929973"/>
  </r>
  <r>
    <x v="2"/>
    <x v="2"/>
    <x v="90"/>
    <x v="371"/>
    <s v="JBS"/>
    <s v="38"/>
    <s v="SVT ETAT DE RAPPR AU 29/02/12"/>
    <m/>
    <n v="260000"/>
    <n v="39669973"/>
  </r>
  <r>
    <x v="2"/>
    <x v="2"/>
    <x v="90"/>
    <x v="371"/>
    <s v="JBS"/>
    <s v="38"/>
    <s v="SVT ETAT DE RAPPR AU 29/02/12"/>
    <m/>
    <n v="200000"/>
    <n v="39469973"/>
  </r>
  <r>
    <x v="2"/>
    <x v="2"/>
    <x v="90"/>
    <x v="371"/>
    <s v="JVTE"/>
    <s v="74"/>
    <s v="NOTE DE FRAIS LX N° 1202048"/>
    <n v="100000"/>
    <m/>
    <n v="39569973"/>
  </r>
  <r>
    <x v="2"/>
    <x v="2"/>
    <x v="90"/>
    <x v="371"/>
    <s v="JVTE"/>
    <s v="75"/>
    <s v="NOTE DE FRAIS LX N° 1202049"/>
    <n v="40000"/>
    <m/>
    <n v="39609973"/>
  </r>
  <r>
    <x v="2"/>
    <x v="2"/>
    <x v="160"/>
    <x v="370"/>
    <s v="JCP"/>
    <s v="377"/>
    <s v="EMPRUNT REMBOURSABLE"/>
    <n v="30000"/>
    <m/>
    <n v="30000"/>
  </r>
  <r>
    <x v="2"/>
    <x v="2"/>
    <x v="94"/>
    <x v="383"/>
    <s v="JVTE"/>
    <s v="73"/>
    <s v="INVOICE CL SAA N° 1202037"/>
    <n v="9464968"/>
    <m/>
    <n v="28934638"/>
  </r>
  <r>
    <x v="2"/>
    <x v="2"/>
    <x v="94"/>
    <x v="371"/>
    <s v="JBS"/>
    <s v="38"/>
    <s v="SVT ETAT DE RAPPR AU 29/02/12"/>
    <m/>
    <n v="10004705"/>
    <n v="18929933"/>
  </r>
  <r>
    <x v="2"/>
    <x v="2"/>
    <x v="96"/>
    <x v="383"/>
    <s v="JVTE"/>
    <s v="43"/>
    <s v="INVOICE CL SN N° 1202042"/>
    <n v="1027066"/>
    <m/>
    <n v="4047463"/>
  </r>
  <r>
    <x v="2"/>
    <x v="2"/>
    <x v="96"/>
    <x v="371"/>
    <s v="JBS"/>
    <s v="38"/>
    <s v="SVT ETAT DE RAPPR AU 29/02/12"/>
    <m/>
    <n v="1027066"/>
    <n v="3020397"/>
  </r>
  <r>
    <x v="2"/>
    <x v="2"/>
    <x v="96"/>
    <x v="371"/>
    <s v="JBS"/>
    <s v="38"/>
    <s v="SVT ETAT DE RAPPR AU 29/02/12"/>
    <m/>
    <n v="1027066"/>
    <n v="1993331"/>
  </r>
  <r>
    <x v="2"/>
    <x v="2"/>
    <x v="97"/>
    <x v="383"/>
    <s v="JVTE"/>
    <s v="41"/>
    <s v="INVOICE CL UX N° 1202038"/>
    <n v="1395876"/>
    <m/>
    <n v="25125774"/>
  </r>
  <r>
    <x v="2"/>
    <x v="2"/>
    <x v="98"/>
    <x v="383"/>
    <s v="JVTE"/>
    <s v="39"/>
    <s v="INVOICE CL VK N° 1202033"/>
    <n v="5187375"/>
    <m/>
    <n v="20660062"/>
  </r>
  <r>
    <x v="2"/>
    <x v="2"/>
    <x v="98"/>
    <x v="371"/>
    <s v="JBS"/>
    <s v="38"/>
    <s v="SVT ETAT DE RAPPR AU 29/02/12"/>
    <m/>
    <n v="5366250"/>
    <n v="15293812"/>
  </r>
  <r>
    <x v="2"/>
    <x v="3"/>
    <x v="158"/>
    <x v="371"/>
    <s v="JCAA"/>
    <s v="72"/>
    <s v="RGLT FACT REDEV+ INTERNET JANV-MARS"/>
    <n v="2556000"/>
    <m/>
    <m/>
  </r>
  <r>
    <x v="2"/>
    <x v="3"/>
    <x v="101"/>
    <x v="357"/>
    <s v="JCP"/>
    <s v="172"/>
    <s v="RGLT FACT DEC"/>
    <n v="195441"/>
    <m/>
    <n v="37678"/>
  </r>
  <r>
    <x v="2"/>
    <x v="3"/>
    <x v="101"/>
    <x v="368"/>
    <s v="JCP"/>
    <s v="337"/>
    <s v="RGLT FACT JANV"/>
    <n v="156112"/>
    <m/>
    <n v="193790"/>
  </r>
  <r>
    <x v="2"/>
    <x v="3"/>
    <x v="101"/>
    <x v="371"/>
    <s v="JACH"/>
    <s v="46"/>
    <s v="FACT N° 244738621"/>
    <m/>
    <n v="145470"/>
    <n v="48320"/>
  </r>
  <r>
    <x v="2"/>
    <x v="3"/>
    <x v="104"/>
    <x v="363"/>
    <s v="JCP"/>
    <s v="281"/>
    <s v="RGLT FACT JANV"/>
    <n v="155025"/>
    <m/>
    <m/>
  </r>
  <r>
    <x v="2"/>
    <x v="3"/>
    <x v="104"/>
    <x v="373"/>
    <s v="JACH"/>
    <s v="35"/>
    <s v="FACT N° 25B/2012"/>
    <m/>
    <n v="95400"/>
    <n v="-95400"/>
  </r>
  <r>
    <x v="2"/>
    <x v="3"/>
    <x v="104"/>
    <x v="373"/>
    <s v="JACH"/>
    <s v="36"/>
    <s v="FACT N° 25D/2012"/>
    <m/>
    <n v="59625"/>
    <n v="-155025"/>
  </r>
  <r>
    <x v="2"/>
    <x v="3"/>
    <x v="105"/>
    <x v="367"/>
    <s v="JCP"/>
    <s v="322"/>
    <s v="RGLT FACT JANVIER 2012"/>
    <n v="73057"/>
    <m/>
    <n v="146080"/>
  </r>
  <r>
    <x v="2"/>
    <x v="3"/>
    <x v="105"/>
    <x v="371"/>
    <s v="JACH"/>
    <s v="42"/>
    <s v="TVA/ FACT N° 12020624"/>
    <m/>
    <n v="73057"/>
    <n v="73023"/>
  </r>
  <r>
    <x v="2"/>
    <x v="3"/>
    <x v="109"/>
    <x v="363"/>
    <s v="JCP"/>
    <s v="288"/>
    <s v="RGLT FACT JANV"/>
    <n v="300000"/>
    <m/>
    <n v="-2249720"/>
  </r>
  <r>
    <x v="2"/>
    <x v="3"/>
    <x v="109"/>
    <x v="371"/>
    <s v="JACH"/>
    <s v="43"/>
    <s v="FACT N° 1200301"/>
    <m/>
    <n v="340000"/>
    <n v="-2589720"/>
  </r>
  <r>
    <x v="2"/>
    <x v="3"/>
    <x v="111"/>
    <x v="368"/>
    <s v="JCP"/>
    <s v="346"/>
    <s v="ACOMPTE/ HONORAIRE"/>
    <n v="100000"/>
    <m/>
    <n v="-2458875"/>
  </r>
  <r>
    <x v="2"/>
    <x v="3"/>
    <x v="112"/>
    <x v="357"/>
    <s v="JBS"/>
    <s v="29"/>
    <s v="RGLT FACT N° 11163648"/>
    <n v="496595"/>
    <m/>
    <n v="-2527286"/>
  </r>
  <r>
    <x v="2"/>
    <x v="3"/>
    <x v="112"/>
    <x v="372"/>
    <s v="JCP"/>
    <s v="191"/>
    <s v="RGLT FACT "/>
    <n v="11305"/>
    <m/>
    <n v="-2515981"/>
  </r>
  <r>
    <x v="2"/>
    <x v="3"/>
    <x v="112"/>
    <x v="371"/>
    <s v="JACH"/>
    <s v="54"/>
    <s v="FACT   N° 11431582"/>
    <m/>
    <n v="719699"/>
    <n v="-3235680"/>
  </r>
  <r>
    <x v="2"/>
    <x v="3"/>
    <x v="112"/>
    <x v="371"/>
    <s v="JACH"/>
    <s v="61"/>
    <s v="FACT  N° 11453896/03-2012"/>
    <m/>
    <n v="6356"/>
    <n v="-3242036"/>
  </r>
  <r>
    <x v="2"/>
    <x v="3"/>
    <x v="120"/>
    <x v="1"/>
    <s v="JACH"/>
    <s v="28"/>
    <s v="FACT N° FACSE01976"/>
    <m/>
    <n v="1129148"/>
    <n v="-2258296"/>
  </r>
  <r>
    <x v="2"/>
    <x v="3"/>
    <x v="121"/>
    <x v="371"/>
    <s v="JACH"/>
    <s v="38"/>
    <s v="FACT LOYER MALABO"/>
    <m/>
    <n v="800000"/>
    <n v="-785460"/>
  </r>
  <r>
    <x v="2"/>
    <x v="3"/>
    <x v="123"/>
    <x v="367"/>
    <s v="JBS"/>
    <s v="34"/>
    <s v="RGLT  SVT CHEQ N° 6187474"/>
    <n v="201533"/>
    <m/>
    <n v="-93035"/>
  </r>
  <r>
    <x v="2"/>
    <x v="3"/>
    <x v="124"/>
    <x v="371"/>
    <s v="JACH"/>
    <s v="37"/>
    <s v="FACT PRESTATION SONAVI FEV"/>
    <m/>
    <n v="17000000"/>
    <n v="-34000000"/>
  </r>
  <r>
    <x v="2"/>
    <x v="3"/>
    <x v="132"/>
    <x v="1"/>
    <s v="JACH"/>
    <s v="25"/>
    <s v="FACT N° FA041932"/>
    <m/>
    <n v="190800"/>
    <n v="-497893"/>
  </r>
  <r>
    <x v="2"/>
    <x v="3"/>
    <x v="132"/>
    <x v="1"/>
    <s v="JACH"/>
    <s v="26"/>
    <s v=" FACT N° FA041933"/>
    <m/>
    <n v="172913"/>
    <n v="-670806"/>
  </r>
  <r>
    <x v="2"/>
    <x v="3"/>
    <x v="136"/>
    <x v="363"/>
    <s v="JCP"/>
    <s v="284"/>
    <s v="RGLT FACT    JANV"/>
    <n v="70000"/>
    <m/>
    <m/>
  </r>
  <r>
    <x v="2"/>
    <x v="3"/>
    <x v="136"/>
    <x v="371"/>
    <s v="JACH"/>
    <s v="47"/>
    <s v="FACT  N° 23712000328"/>
    <m/>
    <n v="35000"/>
    <n v="-35000"/>
  </r>
  <r>
    <x v="2"/>
    <x v="3"/>
    <x v="136"/>
    <x v="371"/>
    <s v="JACH"/>
    <s v="48"/>
    <s v="FACT   N° 237120001179"/>
    <m/>
    <n v="35000"/>
    <n v="-70000"/>
  </r>
  <r>
    <x v="2"/>
    <x v="3"/>
    <x v="137"/>
    <x v="363"/>
    <s v="JCP"/>
    <s v="283"/>
    <s v="RGLT FACT   JANV"/>
    <n v="66300"/>
    <m/>
    <m/>
  </r>
  <r>
    <x v="2"/>
    <x v="3"/>
    <x v="137"/>
    <x v="371"/>
    <s v="JACH"/>
    <s v="44"/>
    <s v="FACT N° 19"/>
    <m/>
    <n v="67500"/>
    <n v="-67500"/>
  </r>
  <r>
    <x v="2"/>
    <x v="3"/>
    <x v="139"/>
    <x v="368"/>
    <s v="JACH"/>
    <s v="32"/>
    <s v="FACT LOYER ATO N° 740070"/>
    <m/>
    <n v="740277"/>
    <n v="-185062"/>
  </r>
  <r>
    <x v="2"/>
    <x v="3"/>
    <x v="139"/>
    <x v="371"/>
    <s v="JACH"/>
    <s v="67"/>
    <s v="FACT LXC N° 740073"/>
    <m/>
    <n v="285456"/>
    <n v="-470518"/>
  </r>
  <r>
    <x v="2"/>
    <x v="3"/>
    <x v="140"/>
    <x v="1"/>
    <s v="JACH"/>
    <s v="24"/>
    <s v="FACT N° FINV-00038765-12"/>
    <m/>
    <n v="300000"/>
    <n v="-291935"/>
  </r>
  <r>
    <x v="2"/>
    <x v="3"/>
    <x v="140"/>
    <x v="367"/>
    <s v="JBS"/>
    <s v="30"/>
    <s v="RGLT SVT CHEQ N° 6187473"/>
    <n v="300000"/>
    <m/>
    <n v="8065"/>
  </r>
  <r>
    <x v="2"/>
    <x v="3"/>
    <x v="142"/>
    <x v="1"/>
    <s v="JCP"/>
    <s v="167"/>
    <s v="RGLT FACT DEC"/>
    <n v="65000"/>
    <m/>
    <n v="-65000"/>
  </r>
  <r>
    <x v="2"/>
    <x v="3"/>
    <x v="142"/>
    <x v="363"/>
    <s v="JCP"/>
    <s v="282"/>
    <s v="RGLT FACT  JANV"/>
    <n v="65000"/>
    <m/>
    <m/>
  </r>
  <r>
    <x v="2"/>
    <x v="3"/>
    <x v="142"/>
    <x v="371"/>
    <s v="JACH"/>
    <s v="40"/>
    <s v="FACT N° 0055/12"/>
    <m/>
    <n v="65000"/>
    <n v="-65000"/>
  </r>
  <r>
    <x v="2"/>
    <x v="3"/>
    <x v="145"/>
    <x v="1"/>
    <s v="JACH"/>
    <s v="31"/>
    <s v="FACT N° 604136 9"/>
    <m/>
    <n v="2063140"/>
    <n v="-9348622"/>
  </r>
  <r>
    <x v="2"/>
    <x v="3"/>
    <x v="145"/>
    <x v="367"/>
    <s v="JBS"/>
    <s v="31"/>
    <s v="RGLT  SVT CHEQ N° 6187477"/>
    <n v="2386561"/>
    <m/>
    <n v="-6962061"/>
  </r>
  <r>
    <x v="2"/>
    <x v="3"/>
    <x v="145"/>
    <x v="371"/>
    <s v="JBS"/>
    <s v="37"/>
    <s v="SVT ETAT DE RAPPR AU 29/02/12"/>
    <n v="2575804"/>
    <m/>
    <n v="-4386257"/>
  </r>
  <r>
    <x v="2"/>
    <x v="3"/>
    <x v="146"/>
    <x v="367"/>
    <s v="JBS"/>
    <s v="32"/>
    <s v="RGLT SVT CHEQ N° 6187475"/>
    <n v="166950"/>
    <m/>
    <n v="-500850"/>
  </r>
  <r>
    <x v="2"/>
    <x v="3"/>
    <x v="146"/>
    <x v="367"/>
    <s v="JBS"/>
    <s v="33"/>
    <s v="RGLT  SVT CHEQ N° 6187476"/>
    <n v="166950"/>
    <m/>
    <n v="-333900"/>
  </r>
  <r>
    <x v="2"/>
    <x v="3"/>
    <x v="146"/>
    <x v="383"/>
    <s v="JACH"/>
    <s v="29"/>
    <s v="FACT N° FCT234"/>
    <m/>
    <n v="166950"/>
    <n v="-500850"/>
  </r>
  <r>
    <x v="2"/>
    <x v="3"/>
    <x v="152"/>
    <x v="361"/>
    <s v="JCP"/>
    <s v="254"/>
    <s v="RGLT FACT "/>
    <n v="47871"/>
    <m/>
    <n v="18370"/>
  </r>
  <r>
    <x v="2"/>
    <x v="3"/>
    <x v="152"/>
    <x v="371"/>
    <s v="JACH"/>
    <s v="41"/>
    <s v="FACT N° 2012021"/>
    <m/>
    <n v="49608"/>
    <n v="-31238"/>
  </r>
  <r>
    <x v="2"/>
    <x v="3"/>
    <x v="154"/>
    <x v="1"/>
    <s v="JACH"/>
    <s v="34"/>
    <s v="FACT CODE N° 49614125"/>
    <m/>
    <n v="165957"/>
    <n v="-43724871"/>
  </r>
  <r>
    <x v="2"/>
    <x v="0"/>
    <x v="27"/>
    <x v="2"/>
    <s v="JOD"/>
    <s v="63"/>
    <s v="FRAIS TRAIT VOL LX"/>
    <n v="150000"/>
    <m/>
    <n v="53284298"/>
  </r>
  <r>
    <x v="2"/>
    <x v="0"/>
    <x v="27"/>
    <x v="2"/>
    <s v="JOD"/>
    <s v="88"/>
    <s v="FRAIS TRAIT VOLS LX"/>
    <n v="50000"/>
    <m/>
    <n v="53334298"/>
  </r>
  <r>
    <x v="2"/>
    <x v="0"/>
    <x v="27"/>
    <x v="387"/>
    <s v="JOD"/>
    <s v="83"/>
    <s v="FRAIS TRAIT VOL HADID"/>
    <n v="1088761"/>
    <m/>
    <n v="54423059"/>
  </r>
  <r>
    <x v="2"/>
    <x v="0"/>
    <x v="27"/>
    <x v="387"/>
    <s v="JOD"/>
    <s v="84"/>
    <s v=" FRAIS TRAIT VOL HADID"/>
    <n v="874485"/>
    <m/>
    <n v="55297544"/>
  </r>
  <r>
    <x v="2"/>
    <x v="0"/>
    <x v="27"/>
    <x v="395"/>
    <s v="JOD"/>
    <s v="79"/>
    <s v="FRAIS TRAIT VOLS LX"/>
    <n v="50000"/>
    <m/>
    <n v="55347544"/>
  </r>
  <r>
    <x v="2"/>
    <x v="0"/>
    <x v="27"/>
    <x v="395"/>
    <s v="JOD"/>
    <s v="80"/>
    <s v="FRAIS TRAIT VOLS LX"/>
    <n v="150000"/>
    <m/>
    <n v="55497544"/>
  </r>
  <r>
    <x v="2"/>
    <x v="0"/>
    <x v="27"/>
    <x v="404"/>
    <s v="JOD"/>
    <s v="87"/>
    <s v="FRAIS TRAIT VOLS LX"/>
    <n v="40000"/>
    <m/>
    <n v="55537544"/>
  </r>
  <r>
    <x v="2"/>
    <x v="0"/>
    <x v="27"/>
    <x v="404"/>
    <s v="JOD"/>
    <s v="90"/>
    <s v="FRAIS TRAIT VOL JETEX"/>
    <n v="100000"/>
    <m/>
    <n v="55637544"/>
  </r>
  <r>
    <x v="2"/>
    <x v="0"/>
    <x v="27"/>
    <x v="405"/>
    <s v="JOD"/>
    <s v="89"/>
    <s v="FRAIS TRAIT VOLS LX"/>
    <n v="20000"/>
    <m/>
    <n v="55657544"/>
  </r>
  <r>
    <x v="2"/>
    <x v="0"/>
    <x v="27"/>
    <x v="408"/>
    <s v="JOD"/>
    <s v="91"/>
    <s v=" FRAIS TRAIT VOL MH AVIATION"/>
    <n v="1174329"/>
    <m/>
    <n v="56831873"/>
  </r>
  <r>
    <x v="2"/>
    <x v="0"/>
    <x v="27"/>
    <x v="411"/>
    <s v="JOD"/>
    <s v="92"/>
    <s v=" FRAIS TRAIT VOL JETEX"/>
    <n v="100000"/>
    <m/>
    <n v="56931873"/>
  </r>
  <r>
    <x v="2"/>
    <x v="0"/>
    <x v="27"/>
    <x v="412"/>
    <s v="JOD"/>
    <s v="93"/>
    <s v="FRAIS TRAIT VOL JETEX"/>
    <n v="100000"/>
    <m/>
    <n v="57031873"/>
  </r>
  <r>
    <x v="2"/>
    <x v="0"/>
    <x v="33"/>
    <x v="387"/>
    <s v="JCP"/>
    <s v="408"/>
    <s v="FACT SUCRE"/>
    <n v="700"/>
    <m/>
    <n v="57612453"/>
  </r>
  <r>
    <x v="2"/>
    <x v="0"/>
    <x v="33"/>
    <x v="391"/>
    <s v="JCP"/>
    <s v="434"/>
    <s v="FACT GANTS N° 73"/>
    <n v="50000"/>
    <m/>
    <n v="57662453"/>
  </r>
  <r>
    <x v="2"/>
    <x v="0"/>
    <x v="33"/>
    <x v="397"/>
    <s v="JCP"/>
    <s v="471"/>
    <s v="LAIT + MOUCHOIR DE TABLE"/>
    <n v="16750"/>
    <m/>
    <n v="57679203"/>
  </r>
  <r>
    <x v="2"/>
    <x v="0"/>
    <x v="33"/>
    <x v="405"/>
    <s v="JCAA"/>
    <s v="104"/>
    <s v="GANTS SSG"/>
    <n v="25200"/>
    <m/>
    <n v="57704403"/>
  </r>
  <r>
    <x v="2"/>
    <x v="0"/>
    <x v="34"/>
    <x v="2"/>
    <s v="JCP"/>
    <s v="385"/>
    <s v="SAC POUR LAPTOP"/>
    <n v="15000"/>
    <m/>
    <n v="57825833"/>
  </r>
  <r>
    <x v="2"/>
    <x v="0"/>
    <x v="34"/>
    <x v="400"/>
    <s v="JCP"/>
    <s v="489"/>
    <s v="PILE"/>
    <n v="3500"/>
    <m/>
    <n v="57829333"/>
  </r>
  <r>
    <x v="2"/>
    <x v="0"/>
    <x v="34"/>
    <x v="409"/>
    <s v="JCP"/>
    <s v="558"/>
    <s v="ACHAT CD"/>
    <n v="4700"/>
    <m/>
    <n v="57834033"/>
  </r>
  <r>
    <x v="2"/>
    <x v="0"/>
    <x v="35"/>
    <x v="2"/>
    <s v="JCP"/>
    <s v="384"/>
    <s v="FACT REPARATION VEHICULE N° 2261"/>
    <n v="23700"/>
    <m/>
    <n v="58404282"/>
  </r>
  <r>
    <x v="2"/>
    <x v="0"/>
    <x v="35"/>
    <x v="396"/>
    <s v="JOD"/>
    <s v="82"/>
    <s v="ENTRETIEN VEHICULE"/>
    <n v="22250"/>
    <m/>
    <n v="58426532"/>
  </r>
  <r>
    <x v="2"/>
    <x v="0"/>
    <x v="35"/>
    <x v="396"/>
    <s v="JCAA"/>
    <s v="93"/>
    <s v="REPARATION VENTILATEUR"/>
    <n v="15000"/>
    <m/>
    <n v="58441532"/>
  </r>
  <r>
    <x v="2"/>
    <x v="0"/>
    <x v="35"/>
    <x v="396"/>
    <s v="JCP"/>
    <s v="466"/>
    <s v="FRAIS REPARATION VOITURE"/>
    <n v="51000"/>
    <m/>
    <n v="58492532"/>
  </r>
  <r>
    <x v="2"/>
    <x v="0"/>
    <x v="35"/>
    <x v="399"/>
    <s v="JCAA"/>
    <s v="99"/>
    <s v="ENTRETIEN VEHICULE SPVRS"/>
    <n v="25000"/>
    <m/>
    <n v="58517532"/>
  </r>
  <r>
    <x v="2"/>
    <x v="0"/>
    <x v="0"/>
    <x v="413"/>
    <s v="PAIE"/>
    <s v="5"/>
    <s v="SALAIRE DE BASE"/>
    <n v="10859337"/>
    <m/>
    <n v="115462569"/>
  </r>
  <r>
    <x v="2"/>
    <x v="0"/>
    <x v="0"/>
    <x v="413"/>
    <s v="PAIE"/>
    <s v="5"/>
    <s v="PRIME DE RESPONSABILITE"/>
    <n v="1624474"/>
    <m/>
    <n v="117087043"/>
  </r>
  <r>
    <x v="2"/>
    <x v="0"/>
    <x v="0"/>
    <x v="413"/>
    <s v="PAIE"/>
    <s v="5"/>
    <s v="INDEMNITE DE PANIER"/>
    <n v="2046000"/>
    <m/>
    <n v="119133043"/>
  </r>
  <r>
    <x v="2"/>
    <x v="0"/>
    <x v="0"/>
    <x v="413"/>
    <s v="PAIE"/>
    <s v="5"/>
    <s v="INDEMNITE DE TENUE"/>
    <n v="1878809"/>
    <m/>
    <n v="121011852"/>
  </r>
  <r>
    <x v="2"/>
    <x v="0"/>
    <x v="0"/>
    <x v="413"/>
    <s v="PAIE"/>
    <s v="5"/>
    <s v="PRIME DE TRANSPORT"/>
    <n v="1235200"/>
    <m/>
    <n v="122247052"/>
  </r>
  <r>
    <x v="2"/>
    <x v="0"/>
    <x v="0"/>
    <x v="413"/>
    <s v="PAIE"/>
    <s v="5"/>
    <s v="INDEMNITE DE LOGEMENT"/>
    <n v="3750000"/>
    <m/>
    <n v="125997052"/>
  </r>
  <r>
    <x v="2"/>
    <x v="0"/>
    <x v="0"/>
    <x v="413"/>
    <s v="PAIE"/>
    <s v="5"/>
    <s v="INDEMNITE DE REPRESENTATION"/>
    <n v="1937500"/>
    <m/>
    <n v="127934552"/>
  </r>
  <r>
    <x v="2"/>
    <x v="0"/>
    <x v="30"/>
    <x v="413"/>
    <s v="PAIE"/>
    <s v="6"/>
    <s v="AF SAL MARS"/>
    <n v="991086"/>
    <m/>
    <n v="132692372"/>
  </r>
  <r>
    <x v="2"/>
    <x v="0"/>
    <x v="30"/>
    <x v="413"/>
    <s v="PAIE"/>
    <s v="6"/>
    <s v="AT SAL MARS"/>
    <n v="316971"/>
    <m/>
    <n v="133009343"/>
  </r>
  <r>
    <x v="2"/>
    <x v="0"/>
    <x v="30"/>
    <x v="413"/>
    <s v="PAIE"/>
    <s v="6"/>
    <s v="PVID SAL MARS"/>
    <n v="594652"/>
    <m/>
    <n v="133603995"/>
  </r>
  <r>
    <x v="2"/>
    <x v="0"/>
    <x v="40"/>
    <x v="390"/>
    <s v="JCP"/>
    <s v="426"/>
    <s v="FRAIS COLLATION REUNION"/>
    <n v="105000"/>
    <m/>
    <n v="142977612"/>
  </r>
  <r>
    <x v="2"/>
    <x v="0"/>
    <x v="40"/>
    <x v="395"/>
    <s v="JCP"/>
    <s v="455"/>
    <s v="FRAIS REUNION DELEGUE  PERS"/>
    <n v="100000"/>
    <m/>
    <n v="143077612"/>
  </r>
  <r>
    <x v="2"/>
    <x v="0"/>
    <x v="40"/>
    <x v="396"/>
    <s v="JOD"/>
    <s v="85"/>
    <s v="RAFFRAICHISSEMENT REUNION"/>
    <n v="29750"/>
    <m/>
    <n v="143107362"/>
  </r>
  <r>
    <x v="2"/>
    <x v="0"/>
    <x v="40"/>
    <x v="397"/>
    <s v="JCAA"/>
    <s v="96"/>
    <s v="RAFRAICHISSEMANT REUNION"/>
    <n v="50000"/>
    <m/>
    <n v="143157362"/>
  </r>
  <r>
    <x v="2"/>
    <x v="0"/>
    <x v="40"/>
    <x v="400"/>
    <s v="JCP"/>
    <s v="491"/>
    <s v="FRAIS RENCONTRE INSPECTEUR DE TRAV"/>
    <n v="100000"/>
    <m/>
    <n v="143257362"/>
  </r>
  <r>
    <x v="2"/>
    <x v="0"/>
    <x v="40"/>
    <x v="401"/>
    <s v="JCP"/>
    <s v="515"/>
    <s v="FRAIS REUNION ELECTION DELEGUE "/>
    <n v="100000"/>
    <m/>
    <n v="143357362"/>
  </r>
  <r>
    <x v="2"/>
    <x v="0"/>
    <x v="40"/>
    <x v="401"/>
    <s v="JCP"/>
    <s v="516"/>
    <s v="FRAIS REUNION MENSUELLE"/>
    <n v="125025"/>
    <m/>
    <n v="143482387"/>
  </r>
  <r>
    <x v="2"/>
    <x v="0"/>
    <x v="40"/>
    <x v="405"/>
    <s v="JOD"/>
    <s v="94"/>
    <s v="COLLATION DERNIER VOL SWISS"/>
    <n v="170000"/>
    <m/>
    <n v="143652387"/>
  </r>
  <r>
    <x v="2"/>
    <x v="0"/>
    <x v="40"/>
    <x v="405"/>
    <s v="JOD"/>
    <s v="94"/>
    <s v="COLLATION AGENTS "/>
    <n v="250000"/>
    <m/>
    <n v="143902387"/>
  </r>
  <r>
    <x v="2"/>
    <x v="0"/>
    <x v="29"/>
    <x v="2"/>
    <s v="JCP"/>
    <s v="387"/>
    <s v="FRAIS DE TAXI"/>
    <n v="3000"/>
    <m/>
    <n v="153410977"/>
  </r>
  <r>
    <x v="2"/>
    <x v="0"/>
    <x v="29"/>
    <x v="2"/>
    <s v="JCP"/>
    <s v="391"/>
    <s v="REMUNERATION STAGIAIRE NSI"/>
    <n v="181210"/>
    <m/>
    <n v="153592187"/>
  </r>
  <r>
    <x v="2"/>
    <x v="0"/>
    <x v="29"/>
    <x v="2"/>
    <s v="JCP"/>
    <s v="392"/>
    <s v="FRAIS DE TAXI"/>
    <n v="2500"/>
    <m/>
    <n v="153594687"/>
  </r>
  <r>
    <x v="2"/>
    <x v="0"/>
    <x v="29"/>
    <x v="384"/>
    <s v="JOD"/>
    <s v="64"/>
    <s v="FRAIS RETARD VOL KQ"/>
    <n v="60000"/>
    <m/>
    <n v="153654687"/>
  </r>
  <r>
    <x v="2"/>
    <x v="0"/>
    <x v="29"/>
    <x v="384"/>
    <s v="JCP"/>
    <s v="397"/>
    <s v="FRAIS DE TAXI"/>
    <n v="500"/>
    <m/>
    <n v="153655187"/>
  </r>
  <r>
    <x v="2"/>
    <x v="0"/>
    <x v="29"/>
    <x v="384"/>
    <s v="JCP"/>
    <s v="398"/>
    <s v="FRAIS DE TAXI"/>
    <n v="1500"/>
    <m/>
    <n v="153656687"/>
  </r>
  <r>
    <x v="2"/>
    <x v="0"/>
    <x v="29"/>
    <x v="384"/>
    <s v="JCP"/>
    <s v="399"/>
    <s v="FRAIS DE TAXI"/>
    <n v="2500"/>
    <m/>
    <n v="153659187"/>
  </r>
  <r>
    <x v="2"/>
    <x v="0"/>
    <x v="29"/>
    <x v="385"/>
    <s v="JOD"/>
    <s v="68"/>
    <s v="FRAIS RETARD VOL KQ"/>
    <n v="55000"/>
    <m/>
    <n v="153714187"/>
  </r>
  <r>
    <x v="2"/>
    <x v="0"/>
    <x v="29"/>
    <x v="385"/>
    <s v="JOD"/>
    <s v="69"/>
    <s v="FRAIS RETARD VOL KQ"/>
    <n v="20000"/>
    <m/>
    <n v="153734187"/>
  </r>
  <r>
    <x v="2"/>
    <x v="0"/>
    <x v="29"/>
    <x v="385"/>
    <s v="JOD"/>
    <s v="70"/>
    <s v="FRAIS RETARD VOL KQ"/>
    <n v="10000"/>
    <m/>
    <n v="153744187"/>
  </r>
  <r>
    <x v="2"/>
    <x v="0"/>
    <x v="29"/>
    <x v="386"/>
    <s v="JOD"/>
    <s v="72"/>
    <s v="FRAIS RETARD VOLS KQ ET LX"/>
    <n v="5000"/>
    <m/>
    <n v="153749187"/>
  </r>
  <r>
    <x v="2"/>
    <x v="0"/>
    <x v="29"/>
    <x v="387"/>
    <s v="JCAA"/>
    <s v="85"/>
    <s v="TRANSPORT AGENTS LOCAUX"/>
    <n v="387500"/>
    <m/>
    <n v="154136687"/>
  </r>
  <r>
    <x v="2"/>
    <x v="0"/>
    <x v="29"/>
    <x v="387"/>
    <s v="JCP"/>
    <s v="403"/>
    <s v="FRAIS DE TAXI"/>
    <n v="1500"/>
    <m/>
    <n v="154138187"/>
  </r>
  <r>
    <x v="2"/>
    <x v="0"/>
    <x v="29"/>
    <x v="387"/>
    <s v="JCP"/>
    <s v="404"/>
    <s v="SALAIRE DONALD FEV"/>
    <n v="75000"/>
    <m/>
    <n v="154213187"/>
  </r>
  <r>
    <x v="2"/>
    <x v="0"/>
    <x v="29"/>
    <x v="387"/>
    <s v="JCP"/>
    <s v="405"/>
    <s v="FRAIS RETARD VOL"/>
    <n v="4000"/>
    <m/>
    <n v="154217187"/>
  </r>
  <r>
    <x v="2"/>
    <x v="0"/>
    <x v="29"/>
    <x v="387"/>
    <s v="JCP"/>
    <s v="407"/>
    <s v="FRAIS RETARD VOL"/>
    <n v="10000"/>
    <m/>
    <n v="154227187"/>
  </r>
  <r>
    <x v="2"/>
    <x v="0"/>
    <x v="29"/>
    <x v="388"/>
    <s v="JOD"/>
    <s v="73"/>
    <s v=" FRAIS VOL ANNULE  KQ "/>
    <n v="10000"/>
    <m/>
    <n v="154237187"/>
  </r>
  <r>
    <x v="2"/>
    <x v="0"/>
    <x v="29"/>
    <x v="388"/>
    <s v="JOD"/>
    <s v="74"/>
    <s v="FRAIS RETARD VOL   KQ "/>
    <n v="39000"/>
    <m/>
    <n v="154276187"/>
  </r>
  <r>
    <x v="2"/>
    <x v="0"/>
    <x v="29"/>
    <x v="388"/>
    <s v="JCP"/>
    <s v="415"/>
    <s v="FRAIS DE TAXI"/>
    <n v="3700"/>
    <m/>
    <n v="154279887"/>
  </r>
  <r>
    <x v="2"/>
    <x v="0"/>
    <x v="29"/>
    <x v="388"/>
    <s v="JCP"/>
    <s v="416"/>
    <s v=" FRAIS DE TAXI"/>
    <n v="2500"/>
    <m/>
    <n v="154282387"/>
  </r>
  <r>
    <x v="2"/>
    <x v="0"/>
    <x v="29"/>
    <x v="389"/>
    <s v="JCP"/>
    <s v="421"/>
    <s v="FRAIS DE TAXI"/>
    <n v="2000"/>
    <m/>
    <n v="154284387"/>
  </r>
  <r>
    <x v="2"/>
    <x v="0"/>
    <x v="29"/>
    <x v="389"/>
    <s v="JCP"/>
    <s v="422"/>
    <s v=" FRAIS DE TAXI"/>
    <n v="1000"/>
    <m/>
    <n v="154285387"/>
  </r>
  <r>
    <x v="2"/>
    <x v="0"/>
    <x v="29"/>
    <x v="389"/>
    <s v="JCP"/>
    <s v="423"/>
    <s v="FRAIS RETARD VOLS"/>
    <n v="6000"/>
    <m/>
    <n v="154291387"/>
  </r>
  <r>
    <x v="2"/>
    <x v="0"/>
    <x v="29"/>
    <x v="390"/>
    <s v="JOD"/>
    <s v="75"/>
    <s v=" FRAIS  VOL  ANNULE KQ "/>
    <n v="10000"/>
    <m/>
    <n v="154301387"/>
  </r>
  <r>
    <x v="2"/>
    <x v="0"/>
    <x v="29"/>
    <x v="390"/>
    <s v="JCP"/>
    <s v="428"/>
    <s v="FRAIS RETARD VOLS"/>
    <n v="4000"/>
    <m/>
    <n v="154305387"/>
  </r>
  <r>
    <x v="2"/>
    <x v="0"/>
    <x v="29"/>
    <x v="390"/>
    <s v="JCP"/>
    <s v="429"/>
    <s v="FRAIS DE TAXI"/>
    <n v="3500"/>
    <m/>
    <n v="154308887"/>
  </r>
  <r>
    <x v="2"/>
    <x v="0"/>
    <x v="29"/>
    <x v="391"/>
    <s v="JOD"/>
    <s v="76"/>
    <s v="  FRAIS TRANSP YDE- DLA  POUR KQ "/>
    <n v="12000"/>
    <m/>
    <n v="154320887"/>
  </r>
  <r>
    <x v="2"/>
    <x v="0"/>
    <x v="29"/>
    <x v="391"/>
    <s v="JCP"/>
    <s v="431"/>
    <s v="FRAIS RETARD VOLS VK + ET"/>
    <n v="6000"/>
    <m/>
    <n v="154326887"/>
  </r>
  <r>
    <x v="2"/>
    <x v="0"/>
    <x v="29"/>
    <x v="391"/>
    <s v="JCP"/>
    <s v="432"/>
    <s v="FRAIS DE TAXI"/>
    <n v="500"/>
    <m/>
    <n v="154327387"/>
  </r>
  <r>
    <x v="2"/>
    <x v="0"/>
    <x v="29"/>
    <x v="391"/>
    <s v="JCP"/>
    <s v="434"/>
    <s v="FRAIS TAXI"/>
    <n v="2000"/>
    <m/>
    <n v="154329387"/>
  </r>
  <r>
    <x v="2"/>
    <x v="0"/>
    <x v="29"/>
    <x v="393"/>
    <s v="JOD"/>
    <s v="77"/>
    <s v="FRAIS RETARD VOL"/>
    <n v="4000"/>
    <m/>
    <n v="154333387"/>
  </r>
  <r>
    <x v="2"/>
    <x v="0"/>
    <x v="29"/>
    <x v="394"/>
    <s v="JCP"/>
    <s v="439"/>
    <s v="FRAIS DE TAXI"/>
    <n v="1763"/>
    <m/>
    <n v="154335150"/>
  </r>
  <r>
    <x v="2"/>
    <x v="0"/>
    <x v="29"/>
    <x v="394"/>
    <s v="JCP"/>
    <s v="444"/>
    <s v="FRAIS RETARD VOLS"/>
    <n v="4000"/>
    <m/>
    <n v="154339150"/>
  </r>
  <r>
    <x v="2"/>
    <x v="0"/>
    <x v="29"/>
    <x v="394"/>
    <s v="JCP"/>
    <s v="445"/>
    <s v="FRAIS RETARD VOLS"/>
    <n v="14000"/>
    <m/>
    <n v="154353150"/>
  </r>
  <r>
    <x v="2"/>
    <x v="0"/>
    <x v="29"/>
    <x v="394"/>
    <s v="JCP"/>
    <s v="446"/>
    <s v="FRAIS RETARD VOL"/>
    <n v="10000"/>
    <m/>
    <n v="154363150"/>
  </r>
  <r>
    <x v="2"/>
    <x v="0"/>
    <x v="29"/>
    <x v="394"/>
    <s v="JCP"/>
    <s v="448"/>
    <s v="FRAIS DE TAXI"/>
    <n v="500"/>
    <m/>
    <n v="154363650"/>
  </r>
  <r>
    <x v="2"/>
    <x v="0"/>
    <x v="29"/>
    <x v="394"/>
    <s v="JCP"/>
    <s v="449"/>
    <s v=" FRAIS DE TAXI"/>
    <n v="1000"/>
    <m/>
    <n v="154364650"/>
  </r>
  <r>
    <x v="2"/>
    <x v="0"/>
    <x v="29"/>
    <x v="395"/>
    <s v="JCP"/>
    <s v="452"/>
    <s v="FRAIS DE TAXI"/>
    <n v="500"/>
    <m/>
    <n v="154365150"/>
  </r>
  <r>
    <x v="2"/>
    <x v="0"/>
    <x v="29"/>
    <x v="395"/>
    <s v="JCP"/>
    <s v="453"/>
    <s v="FRAIS DE TAXI"/>
    <n v="4000"/>
    <m/>
    <n v="154369150"/>
  </r>
  <r>
    <x v="2"/>
    <x v="0"/>
    <x v="29"/>
    <x v="395"/>
    <s v="JCP"/>
    <s v="457"/>
    <s v="FRAIS DE TAXI"/>
    <n v="500"/>
    <m/>
    <n v="154369650"/>
  </r>
  <r>
    <x v="2"/>
    <x v="0"/>
    <x v="29"/>
    <x v="395"/>
    <s v="JCP"/>
    <s v="458"/>
    <s v="FRAIS RETARD VOL"/>
    <n v="2000"/>
    <m/>
    <n v="154371650"/>
  </r>
  <r>
    <x v="2"/>
    <x v="0"/>
    <x v="29"/>
    <x v="396"/>
    <s v="JOD"/>
    <s v="81"/>
    <s v="FRAIS TRANSP YDE-DLA POUR KQ"/>
    <n v="12000"/>
    <m/>
    <n v="154383650"/>
  </r>
  <r>
    <x v="2"/>
    <x v="0"/>
    <x v="29"/>
    <x v="396"/>
    <s v="JOD"/>
    <s v="85"/>
    <s v="TRANSPORT AGENTS + FRAIS REATARD VO"/>
    <n v="141000"/>
    <m/>
    <n v="154524650"/>
  </r>
  <r>
    <x v="2"/>
    <x v="0"/>
    <x v="29"/>
    <x v="396"/>
    <s v="JCP"/>
    <s v="459"/>
    <s v="FRAIS DE TAXI"/>
    <n v="500"/>
    <m/>
    <n v="154525150"/>
  </r>
  <r>
    <x v="2"/>
    <x v="0"/>
    <x v="29"/>
    <x v="396"/>
    <s v="JCP"/>
    <s v="461"/>
    <s v="FRAIS RETARD VOL VK"/>
    <n v="2000"/>
    <m/>
    <n v="154527150"/>
  </r>
  <r>
    <x v="2"/>
    <x v="0"/>
    <x v="29"/>
    <x v="396"/>
    <s v="JCP"/>
    <s v="462"/>
    <s v=" FRAIS RETARD VOL VK"/>
    <n v="12000"/>
    <m/>
    <n v="154539150"/>
  </r>
  <r>
    <x v="2"/>
    <x v="0"/>
    <x v="29"/>
    <x v="396"/>
    <s v="JCP"/>
    <s v="463"/>
    <s v=" FRAIS RETARD VOL VK"/>
    <n v="6000"/>
    <m/>
    <n v="154545150"/>
  </r>
  <r>
    <x v="2"/>
    <x v="0"/>
    <x v="29"/>
    <x v="396"/>
    <s v="JCP"/>
    <s v="464"/>
    <s v=" FRAIS RETARD VOL VK"/>
    <n v="4000"/>
    <m/>
    <n v="154549150"/>
  </r>
  <r>
    <x v="2"/>
    <x v="0"/>
    <x v="29"/>
    <x v="396"/>
    <s v="JCP"/>
    <s v="465"/>
    <s v="FRAIS DE TAXI"/>
    <n v="500"/>
    <m/>
    <n v="154549650"/>
  </r>
  <r>
    <x v="2"/>
    <x v="0"/>
    <x v="29"/>
    <x v="397"/>
    <s v="JCP"/>
    <s v="472"/>
    <s v="FRAIS DE TAXI"/>
    <n v="3950"/>
    <m/>
    <n v="154553600"/>
  </r>
  <r>
    <x v="2"/>
    <x v="0"/>
    <x v="29"/>
    <x v="397"/>
    <s v="JCP"/>
    <s v="473"/>
    <s v="FRAIS RETARD VOL"/>
    <n v="10000"/>
    <m/>
    <n v="154563600"/>
  </r>
  <r>
    <x v="2"/>
    <x v="0"/>
    <x v="29"/>
    <x v="397"/>
    <s v="JCP"/>
    <s v="474"/>
    <s v=" FRAIS RETARD VOL VK &amp; ET"/>
    <n v="10000"/>
    <m/>
    <n v="154573600"/>
  </r>
  <r>
    <x v="2"/>
    <x v="0"/>
    <x v="29"/>
    <x v="397"/>
    <s v="JCP"/>
    <s v="478"/>
    <s v="FRAIS DE TAXI"/>
    <n v="1000"/>
    <m/>
    <n v="154574600"/>
  </r>
  <r>
    <x v="2"/>
    <x v="0"/>
    <x v="29"/>
    <x v="397"/>
    <s v="JCP"/>
    <s v="479"/>
    <s v="FRAIS RETARD VOL VK"/>
    <n v="4000"/>
    <m/>
    <n v="154578600"/>
  </r>
  <r>
    <x v="2"/>
    <x v="0"/>
    <x v="29"/>
    <x v="398"/>
    <s v="JCP"/>
    <s v="481"/>
    <s v="FRAIS RETARD VOL"/>
    <n v="6000"/>
    <m/>
    <n v="154584600"/>
  </r>
  <r>
    <x v="2"/>
    <x v="0"/>
    <x v="29"/>
    <x v="398"/>
    <s v="JCP"/>
    <s v="482"/>
    <s v="FRAIS DE TAXI"/>
    <n v="2000"/>
    <m/>
    <n v="154586600"/>
  </r>
  <r>
    <x v="2"/>
    <x v="0"/>
    <x v="29"/>
    <x v="398"/>
    <s v="JCP"/>
    <s v="484"/>
    <s v="FRAIS DE TAXI"/>
    <n v="2500"/>
    <m/>
    <n v="154589100"/>
  </r>
  <r>
    <x v="2"/>
    <x v="0"/>
    <x v="29"/>
    <x v="398"/>
    <s v="JCP"/>
    <s v="487"/>
    <s v="FRAIS RETARD VOL VK"/>
    <n v="8000"/>
    <m/>
    <n v="154597100"/>
  </r>
  <r>
    <x v="2"/>
    <x v="0"/>
    <x v="29"/>
    <x v="400"/>
    <s v="JCAA"/>
    <s v="95"/>
    <s v="FRAIS TRANSPORT AGENTS LOCAUX"/>
    <n v="385000"/>
    <m/>
    <n v="154982100"/>
  </r>
  <r>
    <x v="2"/>
    <x v="0"/>
    <x v="29"/>
    <x v="401"/>
    <s v="JCP"/>
    <s v="492"/>
    <s v="FRAIS RETARD VOL"/>
    <n v="4000"/>
    <m/>
    <n v="154986100"/>
  </r>
  <r>
    <x v="2"/>
    <x v="0"/>
    <x v="29"/>
    <x v="401"/>
    <s v="JCP"/>
    <s v="493"/>
    <s v=" FRAIS RETARD VOL VK &amp; ET"/>
    <n v="4000"/>
    <m/>
    <n v="154990100"/>
  </r>
  <r>
    <x v="2"/>
    <x v="0"/>
    <x v="29"/>
    <x v="401"/>
    <s v="JCP"/>
    <s v="494"/>
    <s v="  FRAIS RETARD VOL  ET"/>
    <n v="4000"/>
    <m/>
    <n v="154994100"/>
  </r>
  <r>
    <x v="2"/>
    <x v="0"/>
    <x v="29"/>
    <x v="401"/>
    <s v="JCP"/>
    <s v="495"/>
    <s v=" FRAIS RETARD VOL  VK"/>
    <n v="4000"/>
    <m/>
    <n v="154998100"/>
  </r>
  <r>
    <x v="2"/>
    <x v="0"/>
    <x v="29"/>
    <x v="401"/>
    <s v="JCP"/>
    <s v="496"/>
    <s v=" FRAIS RETARD VOL  VK"/>
    <n v="6000"/>
    <m/>
    <n v="155004100"/>
  </r>
  <r>
    <x v="2"/>
    <x v="0"/>
    <x v="29"/>
    <x v="401"/>
    <s v="JCP"/>
    <s v="497"/>
    <s v="  FRAIS RETARD VOL  VK"/>
    <n v="4000"/>
    <m/>
    <n v="155008100"/>
  </r>
  <r>
    <x v="2"/>
    <x v="0"/>
    <x v="29"/>
    <x v="401"/>
    <s v="JCP"/>
    <s v="498"/>
    <s v=" FRAIS RETARD VOL  VK"/>
    <n v="2000"/>
    <m/>
    <n v="155010100"/>
  </r>
  <r>
    <x v="2"/>
    <x v="0"/>
    <x v="29"/>
    <x v="401"/>
    <s v="JCP"/>
    <s v="499"/>
    <s v="  FRAIS RETARD VOL  ET"/>
    <n v="6000"/>
    <m/>
    <n v="155016100"/>
  </r>
  <r>
    <x v="2"/>
    <x v="0"/>
    <x v="29"/>
    <x v="401"/>
    <s v="JCP"/>
    <s v="500"/>
    <s v="FRAIS RETARD VOL  VK"/>
    <n v="4000"/>
    <m/>
    <n v="155020100"/>
  </r>
  <r>
    <x v="2"/>
    <x v="0"/>
    <x v="29"/>
    <x v="401"/>
    <s v="JCP"/>
    <s v="501"/>
    <s v=" FRAIS RETARD VOL  KQ"/>
    <n v="6000"/>
    <m/>
    <n v="155026100"/>
  </r>
  <r>
    <x v="2"/>
    <x v="0"/>
    <x v="29"/>
    <x v="401"/>
    <s v="JCP"/>
    <s v="502"/>
    <s v=" FRAIS RETARD VOL  VK"/>
    <n v="4000"/>
    <m/>
    <n v="155030100"/>
  </r>
  <r>
    <x v="2"/>
    <x v="0"/>
    <x v="29"/>
    <x v="401"/>
    <s v="JCP"/>
    <s v="503"/>
    <s v=" FRAIS RETARD VOL  ET"/>
    <n v="10000"/>
    <m/>
    <n v="155040100"/>
  </r>
  <r>
    <x v="2"/>
    <x v="0"/>
    <x v="29"/>
    <x v="401"/>
    <s v="JCP"/>
    <s v="504"/>
    <s v="  FRAIS RETARD VOL  KQ"/>
    <n v="8000"/>
    <m/>
    <n v="155048100"/>
  </r>
  <r>
    <x v="2"/>
    <x v="0"/>
    <x v="29"/>
    <x v="401"/>
    <s v="JCP"/>
    <s v="505"/>
    <s v=" FRAIS RETARD VOL  VK"/>
    <n v="2000"/>
    <m/>
    <n v="155050100"/>
  </r>
  <r>
    <x v="2"/>
    <x v="0"/>
    <x v="29"/>
    <x v="401"/>
    <s v="JCP"/>
    <s v="506"/>
    <s v=" FRAIS RETARD VOL  VK"/>
    <n v="6000"/>
    <m/>
    <n v="155056100"/>
  </r>
  <r>
    <x v="2"/>
    <x v="0"/>
    <x v="29"/>
    <x v="401"/>
    <s v="JCP"/>
    <s v="507"/>
    <s v="FRAIS RETARD VOL  ET"/>
    <n v="2000"/>
    <m/>
    <n v="155058100"/>
  </r>
  <r>
    <x v="2"/>
    <x v="0"/>
    <x v="29"/>
    <x v="401"/>
    <s v="JCP"/>
    <s v="508"/>
    <s v="FRAIS RETARD VOL  ET"/>
    <n v="2000"/>
    <m/>
    <n v="155060100"/>
  </r>
  <r>
    <x v="2"/>
    <x v="0"/>
    <x v="29"/>
    <x v="401"/>
    <s v="JCP"/>
    <s v="509"/>
    <s v="FRAIS RETARD VOL  VK"/>
    <n v="2000"/>
    <m/>
    <n v="155062100"/>
  </r>
  <r>
    <x v="2"/>
    <x v="0"/>
    <x v="29"/>
    <x v="401"/>
    <s v="JCP"/>
    <s v="510"/>
    <s v=" FRAIS RETARD VOL  VK ET KQ"/>
    <n v="8000"/>
    <m/>
    <n v="155070100"/>
  </r>
  <r>
    <x v="2"/>
    <x v="0"/>
    <x v="29"/>
    <x v="401"/>
    <s v="JCP"/>
    <s v="511"/>
    <s v=" FRAIS RETARD VOL  VK ET KQ"/>
    <n v="4000"/>
    <m/>
    <n v="155074100"/>
  </r>
  <r>
    <x v="2"/>
    <x v="0"/>
    <x v="29"/>
    <x v="401"/>
    <s v="JCP"/>
    <s v="512"/>
    <s v=" FRAIS RETARD VOL  VK "/>
    <n v="4000"/>
    <m/>
    <n v="155078100"/>
  </r>
  <r>
    <x v="2"/>
    <x v="0"/>
    <x v="29"/>
    <x v="401"/>
    <s v="JCP"/>
    <s v="513"/>
    <s v=" FRAIS RETARD VOL  VK  &amp; ET"/>
    <n v="6000"/>
    <m/>
    <n v="155084100"/>
  </r>
  <r>
    <x v="2"/>
    <x v="0"/>
    <x v="29"/>
    <x v="401"/>
    <s v="JCP"/>
    <s v="518"/>
    <s v="FRAIS DE TAXI"/>
    <n v="5150"/>
    <m/>
    <n v="155089250"/>
  </r>
  <r>
    <x v="2"/>
    <x v="0"/>
    <x v="29"/>
    <x v="401"/>
    <s v="JCP"/>
    <s v="519"/>
    <s v=" FRAIS DE TAXI"/>
    <n v="500"/>
    <m/>
    <n v="155089750"/>
  </r>
  <r>
    <x v="2"/>
    <x v="0"/>
    <x v="29"/>
    <x v="402"/>
    <s v="JCP"/>
    <s v="520"/>
    <s v="FRAIS RETARD VOL VK"/>
    <n v="2000"/>
    <m/>
    <n v="155091750"/>
  </r>
  <r>
    <x v="2"/>
    <x v="0"/>
    <x v="29"/>
    <x v="402"/>
    <s v="JCP"/>
    <s v="522"/>
    <s v="FRAIS DE TAXI"/>
    <n v="2500"/>
    <m/>
    <n v="155094250"/>
  </r>
  <r>
    <x v="2"/>
    <x v="0"/>
    <x v="29"/>
    <x v="402"/>
    <s v="JCP"/>
    <s v="523"/>
    <s v="FRAIS DE TAXI"/>
    <n v="500"/>
    <m/>
    <n v="155094750"/>
  </r>
  <r>
    <x v="2"/>
    <x v="0"/>
    <x v="29"/>
    <x v="402"/>
    <s v="JCP"/>
    <s v="524"/>
    <s v=" FRAIS DE TAXI"/>
    <n v="4000"/>
    <m/>
    <n v="155098750"/>
  </r>
  <r>
    <x v="2"/>
    <x v="0"/>
    <x v="29"/>
    <x v="403"/>
    <s v="JCAA"/>
    <s v="101"/>
    <s v="TRANSPORT AGENTS LOCAUX"/>
    <n v="410000"/>
    <m/>
    <n v="155508750"/>
  </r>
  <r>
    <x v="2"/>
    <x v="0"/>
    <x v="29"/>
    <x v="403"/>
    <s v="JCP"/>
    <s v="526"/>
    <s v="FRAIS DE TAXI"/>
    <n v="1000"/>
    <m/>
    <n v="155509750"/>
  </r>
  <r>
    <x v="2"/>
    <x v="0"/>
    <x v="29"/>
    <x v="403"/>
    <s v="JCP"/>
    <s v="529"/>
    <s v="FRAIS DE TAXI "/>
    <n v="500"/>
    <m/>
    <n v="155510250"/>
  </r>
  <r>
    <x v="2"/>
    <x v="0"/>
    <x v="29"/>
    <x v="404"/>
    <s v="JCP"/>
    <s v="532"/>
    <s v="FRAIS DE TAXI"/>
    <n v="1300"/>
    <m/>
    <n v="155511550"/>
  </r>
  <r>
    <x v="2"/>
    <x v="0"/>
    <x v="29"/>
    <x v="404"/>
    <s v="JCP"/>
    <s v="533"/>
    <s v="FRAIS RETARD VOL VK"/>
    <n v="2000"/>
    <m/>
    <n v="155513550"/>
  </r>
  <r>
    <x v="2"/>
    <x v="0"/>
    <x v="29"/>
    <x v="404"/>
    <s v="JCP"/>
    <s v="534"/>
    <s v="FRAIS DE TAXI"/>
    <n v="500"/>
    <m/>
    <n v="155514050"/>
  </r>
  <r>
    <x v="2"/>
    <x v="0"/>
    <x v="29"/>
    <x v="404"/>
    <s v="JCP"/>
    <s v="535"/>
    <s v="FRAIS RETARD VOL"/>
    <n v="10000"/>
    <m/>
    <n v="155524050"/>
  </r>
  <r>
    <x v="2"/>
    <x v="0"/>
    <x v="29"/>
    <x v="405"/>
    <s v="JOD"/>
    <s v="94"/>
    <s v="TAXI FOX"/>
    <n v="20000"/>
    <m/>
    <n v="155544050"/>
  </r>
  <r>
    <x v="2"/>
    <x v="0"/>
    <x v="29"/>
    <x v="405"/>
    <s v="JOD"/>
    <s v="94"/>
    <s v="FRAIS TAXI AGENT YDE DLA YDE"/>
    <n v="60000"/>
    <m/>
    <n v="155604050"/>
  </r>
  <r>
    <x v="2"/>
    <x v="0"/>
    <x v="29"/>
    <x v="405"/>
    <s v="JOD"/>
    <s v="94"/>
    <s v="FRAIS TAXI  STAFF NSI YDE NSI"/>
    <n v="14000"/>
    <m/>
    <n v="155618050"/>
  </r>
  <r>
    <x v="2"/>
    <x v="0"/>
    <x v="29"/>
    <x v="405"/>
    <s v="JOD"/>
    <s v="94"/>
    <s v="FRAIS TAXI  STAFF NSI YDE"/>
    <n v="7000"/>
    <m/>
    <n v="155625050"/>
  </r>
  <r>
    <x v="2"/>
    <x v="0"/>
    <x v="29"/>
    <x v="405"/>
    <s v="JOD"/>
    <s v="94"/>
    <s v="TRANSPORT FOX"/>
    <n v="287000"/>
    <m/>
    <n v="155912050"/>
  </r>
  <r>
    <x v="2"/>
    <x v="0"/>
    <x v="29"/>
    <x v="405"/>
    <s v="JOD"/>
    <s v="94"/>
    <s v="TRANSPORT FOX"/>
    <n v="224000"/>
    <m/>
    <n v="156136050"/>
  </r>
  <r>
    <x v="2"/>
    <x v="0"/>
    <x v="29"/>
    <x v="405"/>
    <s v="JCP"/>
    <s v="543"/>
    <s v="FRAIS DE TAXI"/>
    <n v="4500"/>
    <m/>
    <n v="156140550"/>
  </r>
  <r>
    <x v="2"/>
    <x v="0"/>
    <x v="29"/>
    <x v="405"/>
    <s v="JCP"/>
    <s v="544"/>
    <s v=" FRAIS DE TAXI"/>
    <n v="500"/>
    <m/>
    <n v="156141050"/>
  </r>
  <r>
    <x v="2"/>
    <x v="0"/>
    <x v="29"/>
    <x v="405"/>
    <s v="JCP"/>
    <s v="546"/>
    <s v="FRAIS RETARD VOL VK"/>
    <n v="2000"/>
    <m/>
    <n v="156143050"/>
  </r>
  <r>
    <x v="2"/>
    <x v="0"/>
    <x v="29"/>
    <x v="408"/>
    <s v="JCAA"/>
    <s v="107"/>
    <s v="TRANSPORT AGENTS LOCAUX"/>
    <n v="410000"/>
    <m/>
    <n v="156553050"/>
  </r>
  <r>
    <x v="2"/>
    <x v="0"/>
    <x v="29"/>
    <x v="408"/>
    <s v="JCP"/>
    <s v="549"/>
    <s v="FRAIS DE TAXI"/>
    <n v="1000"/>
    <m/>
    <n v="156554050"/>
  </r>
  <r>
    <x v="2"/>
    <x v="0"/>
    <x v="29"/>
    <x v="408"/>
    <s v="JCP"/>
    <s v="550"/>
    <s v="FRAIS RETARD VOL VK"/>
    <n v="4000"/>
    <m/>
    <n v="156558050"/>
  </r>
  <r>
    <x v="2"/>
    <x v="0"/>
    <x v="29"/>
    <x v="408"/>
    <s v="JCP"/>
    <s v="551"/>
    <s v="FRAIS RETARD VOL VK"/>
    <n v="10000"/>
    <m/>
    <n v="156568050"/>
  </r>
  <r>
    <x v="2"/>
    <x v="0"/>
    <x v="29"/>
    <x v="408"/>
    <s v="JCP"/>
    <s v="552"/>
    <s v="FRAIS DE TAXI"/>
    <n v="1000"/>
    <m/>
    <n v="156569050"/>
  </r>
  <r>
    <x v="2"/>
    <x v="0"/>
    <x v="29"/>
    <x v="408"/>
    <s v="JCP"/>
    <s v="554"/>
    <s v="FRAIS DE TAXI"/>
    <n v="500"/>
    <m/>
    <n v="156569550"/>
  </r>
  <r>
    <x v="2"/>
    <x v="0"/>
    <x v="29"/>
    <x v="409"/>
    <s v="JOD"/>
    <s v="86"/>
    <s v="FRAIS DE TAXI"/>
    <n v="20000"/>
    <m/>
    <n v="156589550"/>
  </r>
  <r>
    <x v="2"/>
    <x v="0"/>
    <x v="29"/>
    <x v="409"/>
    <s v="JCP"/>
    <s v="556"/>
    <s v="FRAIS DE TAXI"/>
    <n v="1500"/>
    <m/>
    <n v="156591050"/>
  </r>
  <r>
    <x v="2"/>
    <x v="0"/>
    <x v="29"/>
    <x v="409"/>
    <s v="JCP"/>
    <s v="557"/>
    <s v="FRAIS DE TAXI"/>
    <n v="1000"/>
    <m/>
    <n v="156592050"/>
  </r>
  <r>
    <x v="2"/>
    <x v="0"/>
    <x v="29"/>
    <x v="409"/>
    <s v="JCP"/>
    <s v="560"/>
    <s v="FRAIS DE TAXI"/>
    <n v="3777"/>
    <m/>
    <n v="156595827"/>
  </r>
  <r>
    <x v="2"/>
    <x v="0"/>
    <x v="29"/>
    <x v="409"/>
    <s v="JCP"/>
    <s v="596"/>
    <s v="FRAIS DE TAXI"/>
    <n v="500"/>
    <m/>
    <n v="156596327"/>
  </r>
  <r>
    <x v="2"/>
    <x v="0"/>
    <x v="29"/>
    <x v="410"/>
    <s v="JCP"/>
    <s v="569"/>
    <s v="FRAIS DE TAXI"/>
    <n v="500"/>
    <m/>
    <n v="156596827"/>
  </r>
  <r>
    <x v="2"/>
    <x v="0"/>
    <x v="29"/>
    <x v="410"/>
    <s v="JCP"/>
    <s v="570"/>
    <s v=" FRAIS DE TAXI"/>
    <n v="500"/>
    <m/>
    <n v="156597327"/>
  </r>
  <r>
    <x v="2"/>
    <x v="0"/>
    <x v="29"/>
    <x v="410"/>
    <s v="JCP"/>
    <s v="571"/>
    <s v="FRAIS DE TAXI"/>
    <n v="1150"/>
    <m/>
    <n v="156598477"/>
  </r>
  <r>
    <x v="2"/>
    <x v="0"/>
    <x v="29"/>
    <x v="410"/>
    <s v="JCP"/>
    <s v="573"/>
    <s v="FRAIS DE TAXI"/>
    <n v="1500"/>
    <m/>
    <n v="156599977"/>
  </r>
  <r>
    <x v="2"/>
    <x v="0"/>
    <x v="29"/>
    <x v="410"/>
    <s v="JCP"/>
    <s v="574"/>
    <s v="FRAIS TRANSPORT  NSI DLA NSI"/>
    <n v="20000"/>
    <m/>
    <n v="156619977"/>
  </r>
  <r>
    <x v="2"/>
    <x v="0"/>
    <x v="29"/>
    <x v="410"/>
    <s v="JCP"/>
    <s v="575"/>
    <s v="FRAIS RETARD VOL"/>
    <n v="2000"/>
    <m/>
    <n v="156621977"/>
  </r>
  <r>
    <x v="2"/>
    <x v="0"/>
    <x v="29"/>
    <x v="411"/>
    <s v="JCP"/>
    <s v="576"/>
    <s v="FRAIS DE TAXI"/>
    <n v="500"/>
    <m/>
    <n v="156622477"/>
  </r>
  <r>
    <x v="2"/>
    <x v="0"/>
    <x v="29"/>
    <x v="411"/>
    <s v="JCP"/>
    <s v="581"/>
    <s v="FRAIS DE TAXI"/>
    <n v="1038"/>
    <m/>
    <n v="156623515"/>
  </r>
  <r>
    <x v="2"/>
    <x v="0"/>
    <x v="29"/>
    <x v="412"/>
    <s v="JCP"/>
    <s v="584"/>
    <s v="FRAIS DE TAXI"/>
    <n v="1000"/>
    <m/>
    <n v="156624515"/>
  </r>
  <r>
    <x v="2"/>
    <x v="0"/>
    <x v="29"/>
    <x v="412"/>
    <s v="JCP"/>
    <s v="591"/>
    <s v="FRAIS RETARD VOL"/>
    <n v="8000"/>
    <m/>
    <n v="156632515"/>
  </r>
  <r>
    <x v="2"/>
    <x v="0"/>
    <x v="29"/>
    <x v="412"/>
    <s v="JCP"/>
    <s v="592"/>
    <s v=" FRAIS RETARD VOL"/>
    <n v="8000"/>
    <m/>
    <n v="156640515"/>
  </r>
  <r>
    <x v="2"/>
    <x v="0"/>
    <x v="29"/>
    <x v="412"/>
    <s v="JCP"/>
    <s v="595"/>
    <s v="FRAIS DE TAXI"/>
    <n v="2000"/>
    <m/>
    <n v="156642515"/>
  </r>
  <r>
    <x v="2"/>
    <x v="0"/>
    <x v="29"/>
    <x v="413"/>
    <s v="JBF"/>
    <s v="5"/>
    <s v="SVT ETAT DE RAPP JBF"/>
    <n v="1845500"/>
    <m/>
    <n v="158488015"/>
  </r>
  <r>
    <x v="2"/>
    <x v="0"/>
    <x v="29"/>
    <x v="413"/>
    <s v="JBF"/>
    <s v="5"/>
    <s v="SVT ETAT DE RAPP JBF"/>
    <n v="1860500"/>
    <m/>
    <n v="160348515"/>
  </r>
  <r>
    <x v="2"/>
    <x v="0"/>
    <x v="29"/>
    <x v="413"/>
    <s v="JBU"/>
    <s v="5"/>
    <s v="SVT ETAT DE RAPP UBA  AU 31/03"/>
    <n v="1271667"/>
    <m/>
    <n v="161620182"/>
  </r>
  <r>
    <x v="2"/>
    <x v="0"/>
    <x v="29"/>
    <x v="413"/>
    <s v="JBU"/>
    <s v="5"/>
    <s v="SVT ETAT DE RAPP UBA  AU 31/03"/>
    <n v="1218333"/>
    <m/>
    <n v="162838515"/>
  </r>
  <r>
    <x v="2"/>
    <x v="0"/>
    <x v="29"/>
    <x v="413"/>
    <s v="JBS"/>
    <s v="62"/>
    <s v="SVT ETAT DE RAPP AU 31/03"/>
    <n v="1619500"/>
    <m/>
    <n v="164458015"/>
  </r>
  <r>
    <x v="2"/>
    <x v="0"/>
    <x v="8"/>
    <x v="388"/>
    <s v="JACH"/>
    <s v="53"/>
    <s v="FACTLXC  N° 740071"/>
    <n v="14520"/>
    <m/>
    <n v="167372812"/>
  </r>
  <r>
    <x v="2"/>
    <x v="0"/>
    <x v="9"/>
    <x v="384"/>
    <s v="JOD"/>
    <s v="67"/>
    <s v="FACT CARBURANT"/>
    <n v="135000"/>
    <m/>
    <n v="169372633"/>
  </r>
  <r>
    <x v="2"/>
    <x v="0"/>
    <x v="9"/>
    <x v="384"/>
    <s v="JCAA"/>
    <s v="87"/>
    <s v="CARBURANT SUPERVISEUR"/>
    <n v="24000"/>
    <m/>
    <n v="169396633"/>
  </r>
  <r>
    <x v="2"/>
    <x v="0"/>
    <x v="9"/>
    <x v="388"/>
    <s v="JCP"/>
    <s v="417"/>
    <s v="EAU TANGUI"/>
    <n v="7800"/>
    <m/>
    <n v="169404433"/>
  </r>
  <r>
    <x v="2"/>
    <x v="0"/>
    <x v="9"/>
    <x v="389"/>
    <s v="JCAA"/>
    <s v="84"/>
    <s v="CARBURANT SUPERVISEUR"/>
    <n v="24000"/>
    <m/>
    <n v="169428433"/>
  </r>
  <r>
    <x v="2"/>
    <x v="0"/>
    <x v="9"/>
    <x v="391"/>
    <s v="JCP"/>
    <s v="430"/>
    <s v="FACT CARBURANT"/>
    <n v="31900"/>
    <m/>
    <n v="169460333"/>
  </r>
  <r>
    <x v="2"/>
    <x v="0"/>
    <x v="9"/>
    <x v="393"/>
    <s v="JCAA"/>
    <s v="90"/>
    <s v="CARBURANT SPVRS "/>
    <n v="24000"/>
    <m/>
    <n v="169484333"/>
  </r>
  <r>
    <x v="2"/>
    <x v="0"/>
    <x v="9"/>
    <x v="394"/>
    <s v="JCP"/>
    <s v="440"/>
    <s v="EAU TANGUI"/>
    <n v="1950"/>
    <m/>
    <n v="169486283"/>
  </r>
  <r>
    <x v="2"/>
    <x v="0"/>
    <x v="9"/>
    <x v="394"/>
    <s v="JCP"/>
    <s v="442"/>
    <s v="EAU TANGUI"/>
    <n v="5850"/>
    <m/>
    <n v="169492133"/>
  </r>
  <r>
    <x v="2"/>
    <x v="0"/>
    <x v="9"/>
    <x v="396"/>
    <s v="JOD"/>
    <s v="82"/>
    <s v="EAU TANGUI"/>
    <n v="12000"/>
    <m/>
    <n v="169504133"/>
  </r>
  <r>
    <x v="2"/>
    <x v="0"/>
    <x v="9"/>
    <x v="396"/>
    <s v="JOD"/>
    <s v="82"/>
    <s v="FACT CARBURANT"/>
    <n v="60000"/>
    <m/>
    <n v="169564133"/>
  </r>
  <r>
    <x v="2"/>
    <x v="0"/>
    <x v="9"/>
    <x v="396"/>
    <s v="JOD"/>
    <s v="85"/>
    <s v="FACT CARBURANT"/>
    <n v="153000"/>
    <m/>
    <n v="169717133"/>
  </r>
  <r>
    <x v="2"/>
    <x v="0"/>
    <x v="9"/>
    <x v="397"/>
    <s v="JCAA"/>
    <s v="98"/>
    <s v="CARBURANT GROUPE"/>
    <n v="21000"/>
    <m/>
    <n v="169738133"/>
  </r>
  <r>
    <x v="2"/>
    <x v="0"/>
    <x v="9"/>
    <x v="397"/>
    <s v="JCP"/>
    <s v="469"/>
    <s v="EAU TANGUI"/>
    <n v="3900"/>
    <m/>
    <n v="169742033"/>
  </r>
  <r>
    <x v="2"/>
    <x v="0"/>
    <x v="9"/>
    <x v="398"/>
    <s v="JCP"/>
    <s v="486"/>
    <s v="FACT CARBURANT"/>
    <n v="40000"/>
    <m/>
    <n v="169782033"/>
  </r>
  <r>
    <x v="2"/>
    <x v="0"/>
    <x v="9"/>
    <x v="400"/>
    <s v="JCP"/>
    <s v="489"/>
    <s v="FACT CARBURANT"/>
    <n v="90000"/>
    <m/>
    <n v="169872033"/>
  </r>
  <r>
    <x v="2"/>
    <x v="0"/>
    <x v="9"/>
    <x v="404"/>
    <s v="JCAA"/>
    <s v="102"/>
    <s v="CARBURANT SPVSR"/>
    <n v="24000"/>
    <m/>
    <n v="169896033"/>
  </r>
  <r>
    <x v="2"/>
    <x v="0"/>
    <x v="9"/>
    <x v="404"/>
    <s v="JCP"/>
    <s v="531"/>
    <s v="EAU TANGUI"/>
    <n v="3900"/>
    <m/>
    <n v="169899933"/>
  </r>
  <r>
    <x v="2"/>
    <x v="0"/>
    <x v="9"/>
    <x v="405"/>
    <s v="JOD"/>
    <s v="94"/>
    <s v="CARBURANT"/>
    <n v="25000"/>
    <m/>
    <n v="169924933"/>
  </r>
  <r>
    <x v="2"/>
    <x v="0"/>
    <x v="9"/>
    <x v="408"/>
    <s v="JCAA"/>
    <s v="106"/>
    <s v="CARBURANT SPVRS"/>
    <n v="24000"/>
    <m/>
    <n v="169948933"/>
  </r>
  <r>
    <x v="2"/>
    <x v="0"/>
    <x v="9"/>
    <x v="408"/>
    <s v="JCP"/>
    <s v="549"/>
    <s v="EAU TANGUI"/>
    <n v="8000"/>
    <m/>
    <n v="169956933"/>
  </r>
  <r>
    <x v="2"/>
    <x v="0"/>
    <x v="9"/>
    <x v="408"/>
    <s v="JCP"/>
    <s v="553"/>
    <s v="FACT CARBURANT"/>
    <n v="20000"/>
    <m/>
    <n v="169976933"/>
  </r>
  <r>
    <x v="2"/>
    <x v="0"/>
    <x v="9"/>
    <x v="409"/>
    <s v="JOD"/>
    <s v="86"/>
    <s v="FACT EAU TANGUI"/>
    <n v="12000"/>
    <m/>
    <n v="169988933"/>
  </r>
  <r>
    <x v="2"/>
    <x v="0"/>
    <x v="9"/>
    <x v="409"/>
    <s v="JOD"/>
    <s v="86"/>
    <s v="FACT CARBURANT"/>
    <n v="80000"/>
    <m/>
    <n v="170068933"/>
  </r>
  <r>
    <x v="2"/>
    <x v="0"/>
    <x v="9"/>
    <x v="409"/>
    <s v="JCP"/>
    <s v="567"/>
    <s v="FACT CARBURANT"/>
    <n v="10000"/>
    <m/>
    <n v="170078933"/>
  </r>
  <r>
    <x v="2"/>
    <x v="0"/>
    <x v="9"/>
    <x v="410"/>
    <s v="JCP"/>
    <s v="571"/>
    <s v="EAU TANGUI"/>
    <n v="5850"/>
    <m/>
    <n v="170084783"/>
  </r>
  <r>
    <x v="2"/>
    <x v="0"/>
    <x v="9"/>
    <x v="411"/>
    <s v="JCAA"/>
    <s v="111"/>
    <s v="CARBURANT GROUPE"/>
    <n v="21000"/>
    <m/>
    <n v="170105783"/>
  </r>
  <r>
    <x v="2"/>
    <x v="0"/>
    <x v="9"/>
    <x v="412"/>
    <s v="JCP"/>
    <s v="594"/>
    <s v="FACT CARBURANT"/>
    <n v="10000"/>
    <m/>
    <n v="170115783"/>
  </r>
  <r>
    <x v="2"/>
    <x v="0"/>
    <x v="9"/>
    <x v="413"/>
    <s v="JACH"/>
    <s v="69"/>
    <s v="FACT AQUAVITA N° 12030507"/>
    <n v="59076"/>
    <m/>
    <n v="170174859"/>
  </r>
  <r>
    <x v="2"/>
    <x v="0"/>
    <x v="43"/>
    <x v="394"/>
    <s v="JCP"/>
    <s v="450"/>
    <s v="FACT NAK N° 009/03/2012"/>
    <n v="85000"/>
    <m/>
    <n v="170434859"/>
  </r>
  <r>
    <x v="2"/>
    <x v="0"/>
    <x v="43"/>
    <x v="402"/>
    <s v="JCP"/>
    <s v="525"/>
    <s v="FACT NAK N° 020/03/2012"/>
    <n v="25000"/>
    <m/>
    <n v="170459859"/>
  </r>
  <r>
    <x v="2"/>
    <x v="0"/>
    <x v="43"/>
    <x v="405"/>
    <s v="JACH"/>
    <s v="60"/>
    <s v="FACT INTER FROID N° "/>
    <n v="39000"/>
    <m/>
    <n v="170498859"/>
  </r>
  <r>
    <x v="2"/>
    <x v="0"/>
    <x v="43"/>
    <x v="409"/>
    <s v="JOD"/>
    <s v="86"/>
    <s v="FACT REPARATION MAT INFO"/>
    <n v="70000"/>
    <m/>
    <n v="170568859"/>
  </r>
  <r>
    <x v="2"/>
    <x v="0"/>
    <x v="43"/>
    <x v="411"/>
    <s v="JCP"/>
    <s v="580"/>
    <s v="FACT REPARATION SPLIT"/>
    <n v="91000"/>
    <m/>
    <n v="170659859"/>
  </r>
  <r>
    <x v="2"/>
    <x v="0"/>
    <x v="11"/>
    <x v="2"/>
    <s v="JACH"/>
    <s v="66"/>
    <s v="FACT ORANGE N° 0000606939 9"/>
    <n v="1734797"/>
    <m/>
    <n v="178187167"/>
  </r>
  <r>
    <x v="2"/>
    <x v="0"/>
    <x v="11"/>
    <x v="384"/>
    <s v="JOD"/>
    <s v="66"/>
    <s v="CARTE ORANGE"/>
    <n v="10000"/>
    <m/>
    <n v="178197167"/>
  </r>
  <r>
    <x v="2"/>
    <x v="0"/>
    <x v="11"/>
    <x v="388"/>
    <s v="JCAA"/>
    <s v="86"/>
    <s v="FRAIS RECHARGE TELEP SSG"/>
    <n v="60000"/>
    <m/>
    <n v="178257167"/>
  </r>
  <r>
    <x v="2"/>
    <x v="0"/>
    <x v="11"/>
    <x v="396"/>
    <s v="JCAA"/>
    <s v="94"/>
    <s v="FRAIS RECHARGE TELEPHONE SSG"/>
    <n v="60000"/>
    <m/>
    <n v="178317167"/>
  </r>
  <r>
    <x v="2"/>
    <x v="0"/>
    <x v="11"/>
    <x v="405"/>
    <s v="JOD"/>
    <s v="94"/>
    <s v="CARTE ORANGE"/>
    <n v="10000"/>
    <m/>
    <n v="178327167"/>
  </r>
  <r>
    <x v="2"/>
    <x v="0"/>
    <x v="11"/>
    <x v="405"/>
    <s v="JCAA"/>
    <s v="103"/>
    <s v="FRAIS RECHARGE TELEPHONE "/>
    <n v="60000"/>
    <m/>
    <n v="178387167"/>
  </r>
  <r>
    <x v="2"/>
    <x v="0"/>
    <x v="11"/>
    <x v="409"/>
    <s v="JCAA"/>
    <s v="108"/>
    <s v="FRAIS RECHARGE TELEPHONE"/>
    <n v="60000"/>
    <m/>
    <n v="178447167"/>
  </r>
  <r>
    <x v="2"/>
    <x v="0"/>
    <x v="12"/>
    <x v="2"/>
    <s v="JACH"/>
    <s v="49"/>
    <s v="FACT  MTN  N° FINV-00133344-12"/>
    <n v="251572"/>
    <m/>
    <n v="182218033"/>
  </r>
  <r>
    <x v="2"/>
    <x v="0"/>
    <x v="12"/>
    <x v="2"/>
    <s v="JACH"/>
    <s v="50"/>
    <s v="FACT  DLA1  N° FACSE01988"/>
    <n v="946875"/>
    <m/>
    <n v="183164908"/>
  </r>
  <r>
    <x v="2"/>
    <x v="0"/>
    <x v="12"/>
    <x v="405"/>
    <s v="JCP"/>
    <s v="539"/>
    <s v="FRAIS D'ABONNEMENT"/>
    <n v="200000"/>
    <m/>
    <n v="183364908"/>
  </r>
  <r>
    <x v="2"/>
    <x v="0"/>
    <x v="12"/>
    <x v="405"/>
    <s v="JCP"/>
    <s v="540"/>
    <s v="FACT BACK UP CAMTEL"/>
    <n v="240000"/>
    <m/>
    <n v="183604908"/>
  </r>
  <r>
    <x v="2"/>
    <x v="0"/>
    <x v="12"/>
    <x v="409"/>
    <s v="JCP"/>
    <s v="568"/>
    <s v="FACT EASY SERF MARS"/>
    <n v="26552"/>
    <m/>
    <n v="183631460"/>
  </r>
  <r>
    <x v="2"/>
    <x v="0"/>
    <x v="12"/>
    <x v="411"/>
    <s v="JCP"/>
    <s v="577"/>
    <s v="FRAIS ABONNEMENT CAMTEL"/>
    <n v="65862"/>
    <m/>
    <n v="183697322"/>
  </r>
  <r>
    <x v="2"/>
    <x v="0"/>
    <x v="13"/>
    <x v="390"/>
    <s v="JCP"/>
    <s v="427"/>
    <s v="BILLET D'AVION"/>
    <n v="298380"/>
    <m/>
    <n v="185346502"/>
  </r>
  <r>
    <x v="2"/>
    <x v="0"/>
    <x v="13"/>
    <x v="396"/>
    <s v="JOD"/>
    <s v="82"/>
    <s v="BILLET D'AVION"/>
    <n v="36000"/>
    <m/>
    <n v="185382502"/>
  </r>
  <r>
    <x v="2"/>
    <x v="0"/>
    <x v="13"/>
    <x v="397"/>
    <s v="JCP"/>
    <s v="467"/>
    <s v="BILLET D'AVION"/>
    <n v="73000"/>
    <m/>
    <n v="185455502"/>
  </r>
  <r>
    <x v="2"/>
    <x v="0"/>
    <x v="13"/>
    <x v="398"/>
    <s v="JCP"/>
    <s v="480"/>
    <s v="BILLET D'AVION"/>
    <n v="318100"/>
    <m/>
    <n v="185773602"/>
  </r>
  <r>
    <x v="2"/>
    <x v="0"/>
    <x v="13"/>
    <x v="398"/>
    <s v="JCP"/>
    <s v="480"/>
    <s v="TIMBRE AEROPORT"/>
    <n v="10000"/>
    <m/>
    <n v="185783602"/>
  </r>
  <r>
    <x v="2"/>
    <x v="0"/>
    <x v="13"/>
    <x v="409"/>
    <s v="JOD"/>
    <s v="86"/>
    <s v="BILLET D'AVION"/>
    <n v="54000"/>
    <m/>
    <n v="185837602"/>
  </r>
  <r>
    <x v="2"/>
    <x v="0"/>
    <x v="14"/>
    <x v="413"/>
    <s v="JACH"/>
    <s v="65"/>
    <s v="LOYER MARS"/>
    <n v="800000"/>
    <m/>
    <n v="188616602"/>
  </r>
  <r>
    <x v="2"/>
    <x v="0"/>
    <x v="31"/>
    <x v="395"/>
    <s v="JCP"/>
    <s v="456"/>
    <s v="DEPLACEMENT STEPHANE POUR NSI"/>
    <n v="100000"/>
    <m/>
    <n v="194621527"/>
  </r>
  <r>
    <x v="2"/>
    <x v="0"/>
    <x v="31"/>
    <x v="400"/>
    <s v="JCP"/>
    <s v="490"/>
    <s v="FRAIS DEPLACEMENT LUCIEN"/>
    <n v="56500"/>
    <m/>
    <n v="194678027"/>
  </r>
  <r>
    <x v="2"/>
    <x v="0"/>
    <x v="31"/>
    <x v="401"/>
    <s v="JCAA"/>
    <s v="100"/>
    <s v="PERDIEM TIMOYHEE DU 16/03 AU 16/04"/>
    <n v="600000"/>
    <m/>
    <n v="195278027"/>
  </r>
  <r>
    <x v="2"/>
    <x v="0"/>
    <x v="31"/>
    <x v="406"/>
    <s v="JCAA"/>
    <s v="105"/>
    <s v="PERDIEM NDOH DU 13/03 AU 13/04"/>
    <n v="510000"/>
    <m/>
    <n v="195788027"/>
  </r>
  <r>
    <x v="2"/>
    <x v="0"/>
    <x v="31"/>
    <x v="409"/>
    <s v="JCAA"/>
    <s v="110"/>
    <s v="FRAIS RENOUVELLEMENT DOC"/>
    <n v="800000"/>
    <m/>
    <n v="196588027"/>
  </r>
  <r>
    <x v="2"/>
    <x v="0"/>
    <x v="31"/>
    <x v="409"/>
    <s v="JCP"/>
    <s v="563"/>
    <s v="FRAIS DE MISSION NSI DLA NSI"/>
    <n v="45000"/>
    <m/>
    <n v="196633027"/>
  </r>
  <r>
    <x v="2"/>
    <x v="0"/>
    <x v="31"/>
    <x v="409"/>
    <s v="JCP"/>
    <s v="564"/>
    <s v=" FRAIS DE MISSION NSI DLA NSI"/>
    <n v="45000"/>
    <m/>
    <n v="196678027"/>
  </r>
  <r>
    <x v="2"/>
    <x v="0"/>
    <x v="31"/>
    <x v="409"/>
    <s v="JCP"/>
    <s v="566"/>
    <s v="FRAIS MISSION  LUBA POUR NSI"/>
    <n v="75000"/>
    <m/>
    <n v="196753027"/>
  </r>
  <r>
    <x v="2"/>
    <x v="0"/>
    <x v="16"/>
    <x v="396"/>
    <s v="JCP"/>
    <s v="460"/>
    <s v="FRAIS PARAPHAGE REGISTRE EMPLOYEUR"/>
    <n v="160000"/>
    <m/>
    <n v="197923027"/>
  </r>
  <r>
    <x v="2"/>
    <x v="0"/>
    <x v="16"/>
    <x v="398"/>
    <s v="JCP"/>
    <s v="483"/>
    <s v="FRAIS LOCALISATION"/>
    <n v="5000"/>
    <m/>
    <n v="197928027"/>
  </r>
  <r>
    <x v="2"/>
    <x v="0"/>
    <x v="16"/>
    <x v="410"/>
    <s v="JCP"/>
    <s v="572"/>
    <s v="FRAIS DEPLACEMENT INSPECTEUR DE T"/>
    <n v="40000"/>
    <m/>
    <n v="197968027"/>
  </r>
  <r>
    <x v="2"/>
    <x v="0"/>
    <x v="44"/>
    <x v="384"/>
    <s v="JOD"/>
    <s v="65"/>
    <s v="FACT RECEPTION STATION MANAGER"/>
    <n v="13000"/>
    <m/>
    <n v="199204027"/>
  </r>
  <r>
    <x v="2"/>
    <x v="0"/>
    <x v="44"/>
    <x v="390"/>
    <s v="JCP"/>
    <s v="424"/>
    <s v="FACT RECEPTION CLIENTS"/>
    <n v="18500"/>
    <m/>
    <n v="199222527"/>
  </r>
  <r>
    <x v="2"/>
    <x v="0"/>
    <x v="44"/>
    <x v="391"/>
    <s v="JCAA"/>
    <s v="89"/>
    <s v="DINER AVEC STATION MANAGER AIR FRA "/>
    <n v="28000"/>
    <m/>
    <n v="199250527"/>
  </r>
  <r>
    <x v="2"/>
    <x v="0"/>
    <x v="44"/>
    <x v="396"/>
    <s v="JOD"/>
    <s v="82"/>
    <s v="FACT RECEPTION CLIENTS"/>
    <n v="145300"/>
    <m/>
    <n v="199395827"/>
  </r>
  <r>
    <x v="2"/>
    <x v="0"/>
    <x v="44"/>
    <x v="399"/>
    <s v="JCP"/>
    <s v="488"/>
    <s v="FRAIS RECEPTION "/>
    <n v="78250"/>
    <m/>
    <n v="199474077"/>
  </r>
  <r>
    <x v="2"/>
    <x v="0"/>
    <x v="44"/>
    <x v="404"/>
    <s v="JCP"/>
    <s v="537"/>
    <s v="FRAIS DERNIER VOL LX"/>
    <n v="250000"/>
    <m/>
    <n v="199724077"/>
  </r>
  <r>
    <x v="2"/>
    <x v="0"/>
    <x v="44"/>
    <x v="405"/>
    <s v="JOD"/>
    <s v="94"/>
    <s v="DINER STATION MANAGER"/>
    <n v="13400"/>
    <m/>
    <n v="199737477"/>
  </r>
  <r>
    <x v="2"/>
    <x v="0"/>
    <x v="44"/>
    <x v="409"/>
    <s v="JOD"/>
    <s v="86"/>
    <s v="FACT RESTO DEPART SWISS"/>
    <n v="234900"/>
    <m/>
    <n v="199972377"/>
  </r>
  <r>
    <x v="2"/>
    <x v="0"/>
    <x v="17"/>
    <x v="384"/>
    <s v="JCP"/>
    <s v="397"/>
    <s v="FRAIS RELIURE"/>
    <n v="1000"/>
    <m/>
    <n v="202447604"/>
  </r>
  <r>
    <x v="2"/>
    <x v="0"/>
    <x v="17"/>
    <x v="384"/>
    <s v="JCP"/>
    <s v="400"/>
    <s v="FACT PAPIER N° 2639"/>
    <n v="15000"/>
    <m/>
    <n v="202462604"/>
  </r>
  <r>
    <x v="2"/>
    <x v="0"/>
    <x v="17"/>
    <x v="388"/>
    <s v="JCP"/>
    <s v="414"/>
    <s v="FACT BRISTOL N° 430"/>
    <n v="10000"/>
    <m/>
    <n v="202472604"/>
  </r>
  <r>
    <x v="2"/>
    <x v="0"/>
    <x v="17"/>
    <x v="391"/>
    <s v="JCP"/>
    <s v="436"/>
    <s v="FRAIS EXPEDITION COLIS"/>
    <n v="5000"/>
    <m/>
    <n v="202477604"/>
  </r>
  <r>
    <x v="2"/>
    <x v="0"/>
    <x v="17"/>
    <x v="391"/>
    <s v="JCP"/>
    <s v="437"/>
    <s v="FACT ENCRE N° 2220"/>
    <n v="100000"/>
    <m/>
    <n v="202577604"/>
  </r>
  <r>
    <x v="2"/>
    <x v="0"/>
    <x v="17"/>
    <x v="394"/>
    <s v="JCP"/>
    <s v="439"/>
    <s v="RELIURE"/>
    <n v="500"/>
    <m/>
    <n v="202578104"/>
  </r>
  <r>
    <x v="2"/>
    <x v="0"/>
    <x v="17"/>
    <x v="394"/>
    <s v="JCP"/>
    <s v="441"/>
    <s v="FACT REGISTRE"/>
    <n v="12060"/>
    <m/>
    <n v="202590164"/>
  </r>
  <r>
    <x v="2"/>
    <x v="0"/>
    <x v="17"/>
    <x v="395"/>
    <s v="JCAA"/>
    <s v="91"/>
    <s v="REDEVANCE IMAGE TELE"/>
    <n v="20000"/>
    <m/>
    <n v="202610164"/>
  </r>
  <r>
    <x v="2"/>
    <x v="0"/>
    <x v="17"/>
    <x v="395"/>
    <s v="JCP"/>
    <s v="451"/>
    <s v="FACT ENCRES N° 2273 + 2261+2271"/>
    <n v="301000"/>
    <m/>
    <n v="202911164"/>
  </r>
  <r>
    <x v="2"/>
    <x v="0"/>
    <x v="17"/>
    <x v="396"/>
    <s v="JOD"/>
    <s v="85"/>
    <s v="ENVELOPPE+REUNION"/>
    <n v="2450"/>
    <m/>
    <n v="202913614"/>
  </r>
  <r>
    <x v="2"/>
    <x v="0"/>
    <x v="17"/>
    <x v="396"/>
    <s v="JCAA"/>
    <s v="92"/>
    <s v="FACT FOURNITURE DE BUREAU"/>
    <n v="20000"/>
    <m/>
    <n v="202933614"/>
  </r>
  <r>
    <x v="2"/>
    <x v="0"/>
    <x v="17"/>
    <x v="397"/>
    <s v="JCP"/>
    <s v="468"/>
    <s v="FACT ENCRE CANON 728"/>
    <n v="95000"/>
    <m/>
    <n v="203028614"/>
  </r>
  <r>
    <x v="2"/>
    <x v="0"/>
    <x v="17"/>
    <x v="397"/>
    <s v="JCP"/>
    <s v="470"/>
    <s v="CHRONOS"/>
    <n v="17400"/>
    <m/>
    <n v="203046014"/>
  </r>
  <r>
    <x v="2"/>
    <x v="0"/>
    <x v="17"/>
    <x v="398"/>
    <s v="JCAA"/>
    <s v="97"/>
    <s v="FRAIS GARDE AVION AIR FRANCE"/>
    <n v="100000"/>
    <m/>
    <n v="203146014"/>
  </r>
  <r>
    <x v="2"/>
    <x v="0"/>
    <x v="17"/>
    <x v="401"/>
    <s v="JCP"/>
    <s v="517"/>
    <s v="FACT PRODUITS NETTOYAGE"/>
    <n v="14225"/>
    <m/>
    <n v="203160239"/>
  </r>
  <r>
    <x v="2"/>
    <x v="0"/>
    <x v="17"/>
    <x v="405"/>
    <s v="JOD"/>
    <s v="94"/>
    <s v="FRAIS DEMENAGEMENT"/>
    <n v="30000"/>
    <m/>
    <n v="203190239"/>
  </r>
  <r>
    <x v="2"/>
    <x v="0"/>
    <x v="17"/>
    <x v="408"/>
    <s v="JCP"/>
    <s v="548"/>
    <s v="ENCRE + PAPIER"/>
    <n v="134000"/>
    <m/>
    <n v="203324239"/>
  </r>
  <r>
    <x v="2"/>
    <x v="0"/>
    <x v="17"/>
    <x v="409"/>
    <s v="JOD"/>
    <s v="86"/>
    <s v="FRAIS DE DEMENAGEMENT "/>
    <n v="170000"/>
    <m/>
    <n v="203494239"/>
  </r>
  <r>
    <x v="2"/>
    <x v="0"/>
    <x v="17"/>
    <x v="409"/>
    <s v="JCAA"/>
    <s v="109"/>
    <s v="FRAIS GARDE AVION LH"/>
    <n v="150000"/>
    <m/>
    <n v="203644239"/>
  </r>
  <r>
    <x v="2"/>
    <x v="0"/>
    <x v="17"/>
    <x v="409"/>
    <s v="JCP"/>
    <s v="562"/>
    <s v="FACT ENCRE"/>
    <n v="43000"/>
    <m/>
    <n v="203687239"/>
  </r>
  <r>
    <x v="2"/>
    <x v="0"/>
    <x v="17"/>
    <x v="411"/>
    <s v="JCP"/>
    <s v="576"/>
    <s v="RELIURE"/>
    <n v="1000"/>
    <m/>
    <n v="203688239"/>
  </r>
  <r>
    <x v="2"/>
    <x v="0"/>
    <x v="17"/>
    <x v="411"/>
    <s v="JCP"/>
    <s v="578"/>
    <s v="FRAIS TRANSFERT"/>
    <n v="3100"/>
    <m/>
    <n v="203691339"/>
  </r>
  <r>
    <x v="2"/>
    <x v="0"/>
    <x v="17"/>
    <x v="411"/>
    <s v="JCP"/>
    <s v="578"/>
    <s v="FRAIS DE DEMENAGEMENT BUREAU NSI"/>
    <n v="150000"/>
    <m/>
    <n v="203841339"/>
  </r>
  <r>
    <x v="2"/>
    <x v="0"/>
    <x v="17"/>
    <x v="411"/>
    <s v="JCP"/>
    <s v="582"/>
    <s v="FACT CARTE DE VISITE"/>
    <n v="45000"/>
    <m/>
    <n v="203886339"/>
  </r>
  <r>
    <x v="2"/>
    <x v="0"/>
    <x v="17"/>
    <x v="412"/>
    <s v="JACH"/>
    <s v="62"/>
    <s v="FACT INTER FROID DEMONTAGE SPLIT"/>
    <n v="20000"/>
    <m/>
    <n v="203906339"/>
  </r>
  <r>
    <x v="2"/>
    <x v="0"/>
    <x v="17"/>
    <x v="412"/>
    <s v="JACH"/>
    <s v="68"/>
    <s v="FACT KIOSQUE N° 14"/>
    <n v="69900"/>
    <m/>
    <n v="203976239"/>
  </r>
  <r>
    <x v="2"/>
    <x v="0"/>
    <x v="17"/>
    <x v="412"/>
    <s v="JCP"/>
    <s v="585"/>
    <s v="FRAIS RELIURE"/>
    <n v="500"/>
    <m/>
    <n v="203976739"/>
  </r>
  <r>
    <x v="2"/>
    <x v="0"/>
    <x v="18"/>
    <x v="2"/>
    <s v="JACH"/>
    <s v="51"/>
    <s v="FACT  G4S N° FA041625"/>
    <n v="145000"/>
    <m/>
    <n v="240116554"/>
  </r>
  <r>
    <x v="2"/>
    <x v="0"/>
    <x v="18"/>
    <x v="2"/>
    <s v="JACH"/>
    <s v="52"/>
    <s v="FACT  G4S N° FA041624"/>
    <n v="160000"/>
    <m/>
    <n v="240276554"/>
  </r>
  <r>
    <x v="2"/>
    <x v="0"/>
    <x v="18"/>
    <x v="2"/>
    <s v="JCP"/>
    <s v="391"/>
    <s v="SCE NETTOYAGE NSI"/>
    <n v="18000"/>
    <m/>
    <n v="240294554"/>
  </r>
  <r>
    <x v="2"/>
    <x v="0"/>
    <x v="18"/>
    <x v="384"/>
    <s v="JOD"/>
    <s v="65"/>
    <s v="NETTOYAGE PULE"/>
    <n v="3000"/>
    <m/>
    <n v="240297554"/>
  </r>
  <r>
    <x v="2"/>
    <x v="0"/>
    <x v="18"/>
    <x v="384"/>
    <s v="JCP"/>
    <s v="394"/>
    <s v="PORTEUR NSI"/>
    <n v="75000"/>
    <m/>
    <n v="240372554"/>
  </r>
  <r>
    <x v="2"/>
    <x v="0"/>
    <x v="18"/>
    <x v="387"/>
    <s v="JCAA"/>
    <s v="83"/>
    <s v="SCE NETTOYAGE SSG"/>
    <n v="60000"/>
    <m/>
    <n v="240432554"/>
  </r>
  <r>
    <x v="2"/>
    <x v="0"/>
    <x v="18"/>
    <x v="388"/>
    <s v="JCP"/>
    <s v="411"/>
    <s v="PORTEUR DLA"/>
    <n v="90605"/>
    <m/>
    <n v="240523159"/>
  </r>
  <r>
    <x v="2"/>
    <x v="0"/>
    <x v="18"/>
    <x v="389"/>
    <s v="JCP"/>
    <s v="420"/>
    <s v="PORTEUR DOUALA"/>
    <n v="90605"/>
    <m/>
    <n v="240613764"/>
  </r>
  <r>
    <x v="2"/>
    <x v="0"/>
    <x v="18"/>
    <x v="402"/>
    <s v="JACH"/>
    <s v="59"/>
    <s v="FACT ATM N° 120302"/>
    <n v="340000"/>
    <m/>
    <n v="240953764"/>
  </r>
  <r>
    <x v="2"/>
    <x v="0"/>
    <x v="18"/>
    <x v="407"/>
    <s v="JACH"/>
    <s v="55"/>
    <s v="FACT PANTHERE N° FCT361"/>
    <n v="140000"/>
    <m/>
    <n v="241093764"/>
  </r>
  <r>
    <x v="2"/>
    <x v="0"/>
    <x v="18"/>
    <x v="412"/>
    <s v="JCAA"/>
    <s v="112"/>
    <s v="FRAIS DAME MENAGE SSG"/>
    <n v="60000"/>
    <m/>
    <n v="241153764"/>
  </r>
  <r>
    <x v="2"/>
    <x v="0"/>
    <x v="18"/>
    <x v="412"/>
    <s v="JCP"/>
    <s v="593"/>
    <s v="PORTEUR NSI"/>
    <n v="75000"/>
    <m/>
    <n v="241228764"/>
  </r>
  <r>
    <x v="2"/>
    <x v="0"/>
    <x v="18"/>
    <x v="413"/>
    <s v="JACH"/>
    <s v="64"/>
    <s v="FACT SONAVI MARS"/>
    <n v="17000000"/>
    <m/>
    <n v="258228764"/>
  </r>
  <r>
    <x v="2"/>
    <x v="0"/>
    <x v="32"/>
    <x v="391"/>
    <s v="JCP"/>
    <s v="432"/>
    <s v="TIMBRE FISCAL"/>
    <n v="1000"/>
    <m/>
    <n v="262575405"/>
  </r>
  <r>
    <x v="2"/>
    <x v="0"/>
    <x v="32"/>
    <x v="396"/>
    <s v="JCP"/>
    <s v="459"/>
    <s v="TIMBRE FISCAL"/>
    <n v="1000"/>
    <m/>
    <n v="262576405"/>
  </r>
  <r>
    <x v="2"/>
    <x v="0"/>
    <x v="32"/>
    <x v="409"/>
    <s v="JCP"/>
    <s v="557"/>
    <s v="TIMBRE"/>
    <n v="3000"/>
    <m/>
    <n v="262579405"/>
  </r>
  <r>
    <x v="2"/>
    <x v="0"/>
    <x v="32"/>
    <x v="409"/>
    <s v="JCP"/>
    <s v="596"/>
    <s v="TIMBRE"/>
    <n v="1000"/>
    <m/>
    <n v="262580405"/>
  </r>
  <r>
    <x v="2"/>
    <x v="0"/>
    <x v="32"/>
    <x v="413"/>
    <s v="PAIE"/>
    <s v="5"/>
    <s v="CFC PART PATRONALE"/>
    <n v="236653"/>
    <m/>
    <n v="262817058"/>
  </r>
  <r>
    <x v="2"/>
    <x v="0"/>
    <x v="32"/>
    <x v="413"/>
    <s v="PAIE"/>
    <s v="5"/>
    <s v="FNE"/>
    <n v="157769"/>
    <m/>
    <n v="262974827"/>
  </r>
  <r>
    <x v="2"/>
    <x v="0"/>
    <x v="46"/>
    <x v="2"/>
    <s v="JCP"/>
    <s v="386"/>
    <s v="FACT TRAVAUX ELECTRICITE N° 488"/>
    <n v="48500"/>
    <m/>
    <n v="263661127"/>
  </r>
  <r>
    <x v="2"/>
    <x v="0"/>
    <x v="46"/>
    <x v="386"/>
    <s v="JOD"/>
    <s v="71"/>
    <s v="FACT FLEURS"/>
    <n v="12000"/>
    <m/>
    <n v="263673127"/>
  </r>
  <r>
    <x v="2"/>
    <x v="0"/>
    <x v="46"/>
    <x v="394"/>
    <s v="JOD"/>
    <s v="78"/>
    <s v="FACT FLEURS"/>
    <n v="12000"/>
    <m/>
    <n v="263685127"/>
  </r>
  <r>
    <x v="2"/>
    <x v="0"/>
    <x v="46"/>
    <x v="396"/>
    <s v="JOD"/>
    <s v="85"/>
    <s v="FACT FLEURS"/>
    <n v="12000"/>
    <m/>
    <n v="263697127"/>
  </r>
  <r>
    <x v="2"/>
    <x v="0"/>
    <x v="46"/>
    <x v="405"/>
    <s v="JOD"/>
    <s v="94"/>
    <s v="FLEURS"/>
    <n v="8000"/>
    <m/>
    <n v="263705127"/>
  </r>
  <r>
    <x v="2"/>
    <x v="0"/>
    <x v="46"/>
    <x v="408"/>
    <s v="JACH"/>
    <s v="57"/>
    <s v="FACT ALBERT DECOR N° 26D/2012"/>
    <n v="50000"/>
    <m/>
    <n v="263755127"/>
  </r>
  <r>
    <x v="2"/>
    <x v="0"/>
    <x v="46"/>
    <x v="408"/>
    <s v="JACH"/>
    <s v="58"/>
    <s v="FACT ALBERT DECOR N° 26B/2012"/>
    <n v="80000"/>
    <m/>
    <n v="263835127"/>
  </r>
  <r>
    <x v="2"/>
    <x v="0"/>
    <x v="46"/>
    <x v="413"/>
    <s v="JACH"/>
    <s v="63"/>
    <s v="FACT NGUEDONG N° 0089/12"/>
    <n v="65000"/>
    <m/>
    <n v="263900127"/>
  </r>
  <r>
    <x v="2"/>
    <x v="0"/>
    <x v="48"/>
    <x v="384"/>
    <s v="JBS"/>
    <s v="41"/>
    <s v="FRAIS CERTIFICATION CHEQ"/>
    <n v="3200"/>
    <m/>
    <n v="265569272"/>
  </r>
  <r>
    <x v="2"/>
    <x v="0"/>
    <x v="48"/>
    <x v="396"/>
    <s v="JBS"/>
    <s v="47"/>
    <s v="FRAIS CERTIFICATION"/>
    <n v="3200"/>
    <m/>
    <n v="265572472"/>
  </r>
  <r>
    <x v="2"/>
    <x v="0"/>
    <x v="48"/>
    <x v="413"/>
    <s v="JBF"/>
    <s v="5"/>
    <s v="SVT ETAT DE RAPP JBF"/>
    <n v="34539"/>
    <m/>
    <n v="265607011"/>
  </r>
  <r>
    <x v="2"/>
    <x v="0"/>
    <x v="48"/>
    <x v="413"/>
    <s v="JBU"/>
    <s v="5"/>
    <s v="SVT ETAT DE RAPP UBA  AU 31/03"/>
    <n v="13416"/>
    <m/>
    <n v="265620427"/>
  </r>
  <r>
    <x v="2"/>
    <x v="0"/>
    <x v="48"/>
    <x v="413"/>
    <s v="JBS"/>
    <s v="62"/>
    <s v="SVT ETAT DE RAPP AU 31/03"/>
    <n v="172789"/>
    <m/>
    <n v="265793216"/>
  </r>
  <r>
    <x v="2"/>
    <x v="1"/>
    <x v="49"/>
    <x v="403"/>
    <s v="JVTE"/>
    <s v="85"/>
    <s v="INVOICE LX N° 1203072"/>
    <m/>
    <n v="1600000"/>
    <n v="224957207"/>
  </r>
  <r>
    <x v="2"/>
    <x v="1"/>
    <x v="49"/>
    <x v="407"/>
    <s v="JVTE"/>
    <s v="89"/>
    <s v="INVOICE LX N° 1203058"/>
    <m/>
    <n v="1565218"/>
    <n v="223391989"/>
  </r>
  <r>
    <x v="2"/>
    <x v="1"/>
    <x v="49"/>
    <x v="407"/>
    <s v="JVTE"/>
    <s v="90"/>
    <s v="INVOICE LX N° 1203059"/>
    <m/>
    <n v="11687500"/>
    <n v="211704489"/>
  </r>
  <r>
    <x v="2"/>
    <x v="1"/>
    <x v="49"/>
    <x v="407"/>
    <s v="JVTE"/>
    <s v="92"/>
    <s v="INVOICE SN N° 1203071"/>
    <m/>
    <n v="861271"/>
    <n v="210843218"/>
  </r>
  <r>
    <x v="2"/>
    <x v="1"/>
    <x v="49"/>
    <x v="407"/>
    <s v="JVTE"/>
    <s v="111"/>
    <s v="INVOICE CL SAA N° 1203066"/>
    <m/>
    <n v="4505113"/>
    <n v="206338105"/>
  </r>
  <r>
    <x v="2"/>
    <x v="1"/>
    <x v="49"/>
    <x v="409"/>
    <s v="JVTE"/>
    <s v="109"/>
    <s v="NOTE DE FRAIS SN N° 1203078"/>
    <m/>
    <n v="1600000"/>
    <n v="204738105"/>
  </r>
  <r>
    <x v="2"/>
    <x v="1"/>
    <x v="49"/>
    <x v="411"/>
    <s v="JVTE"/>
    <s v="108"/>
    <s v="INVOICE SN N° 1203077"/>
    <m/>
    <n v="412908"/>
    <n v="204325197"/>
  </r>
  <r>
    <x v="2"/>
    <x v="1"/>
    <x v="50"/>
    <x v="407"/>
    <s v="JVTE"/>
    <s v="90"/>
    <s v="INVOICE LX N° 1203059"/>
    <m/>
    <n v="2904892"/>
    <n v="195657460"/>
  </r>
  <r>
    <x v="2"/>
    <x v="1"/>
    <x v="51"/>
    <x v="407"/>
    <s v="JVTE"/>
    <s v="91"/>
    <s v="INVOICE LX N° 1203060"/>
    <m/>
    <n v="800000"/>
    <n v="193257460"/>
  </r>
  <r>
    <x v="2"/>
    <x v="1"/>
    <x v="52"/>
    <x v="407"/>
    <s v="JVTE"/>
    <s v="88"/>
    <s v="INVOICE LX N° 1203057"/>
    <m/>
    <n v="8586957"/>
    <n v="152358796"/>
  </r>
  <r>
    <x v="2"/>
    <x v="1"/>
    <x v="52"/>
    <x v="409"/>
    <s v="JVTE"/>
    <s v="101"/>
    <s v="INVOICE CL ET N° 1203075"/>
    <m/>
    <n v="4339143"/>
    <n v="148019653"/>
  </r>
  <r>
    <x v="2"/>
    <x v="1"/>
    <x v="52"/>
    <x v="409"/>
    <s v="JVTE"/>
    <s v="102"/>
    <s v="CREDIT NOTE ET N° 1203075"/>
    <n v="803545"/>
    <m/>
    <n v="148823198"/>
  </r>
  <r>
    <x v="2"/>
    <x v="1"/>
    <x v="53"/>
    <x v="402"/>
    <s v="JVTE"/>
    <s v="84"/>
    <s v="CREDIT NOTE IB N° 1203055"/>
    <n v="196788"/>
    <m/>
    <n v="52357658"/>
  </r>
  <r>
    <x v="2"/>
    <x v="1"/>
    <x v="53"/>
    <x v="407"/>
    <s v="JVTE"/>
    <s v="87"/>
    <s v="INVOICE LX N° 1203056"/>
    <m/>
    <n v="3750000"/>
    <n v="48607658"/>
  </r>
  <r>
    <x v="2"/>
    <x v="1"/>
    <x v="53"/>
    <x v="407"/>
    <s v="JVTE"/>
    <s v="93"/>
    <s v="INVOICE CL IB N° 1203061"/>
    <m/>
    <n v="918340"/>
    <n v="47689318"/>
  </r>
  <r>
    <x v="2"/>
    <x v="1"/>
    <x v="53"/>
    <x v="407"/>
    <s v="JVTE"/>
    <s v="94"/>
    <s v="INVOICE CL IB N° 1203062"/>
    <m/>
    <n v="4093172"/>
    <n v="43596146"/>
  </r>
  <r>
    <x v="2"/>
    <x v="1"/>
    <x v="53"/>
    <x v="407"/>
    <s v="JVTE"/>
    <s v="95"/>
    <s v="INVOICE CL AF N° 1203065"/>
    <m/>
    <n v="13775097"/>
    <n v="29821049"/>
  </r>
  <r>
    <x v="2"/>
    <x v="1"/>
    <x v="53"/>
    <x v="407"/>
    <s v="JVTE"/>
    <s v="96"/>
    <s v="INVOICE CL AF N° 1203067"/>
    <m/>
    <n v="1744846"/>
    <n v="28076203"/>
  </r>
  <r>
    <x v="2"/>
    <x v="1"/>
    <x v="53"/>
    <x v="407"/>
    <s v="JVTE"/>
    <s v="97"/>
    <s v="INVOICE CL ET N° 1203067"/>
    <m/>
    <n v="4981993"/>
    <n v="23094210"/>
  </r>
  <r>
    <x v="2"/>
    <x v="1"/>
    <x v="53"/>
    <x v="407"/>
    <s v="JVTE"/>
    <s v="100"/>
    <s v="INVOICE CL VK N° 1203063"/>
    <m/>
    <n v="4650000"/>
    <n v="18444210"/>
  </r>
  <r>
    <x v="2"/>
    <x v="1"/>
    <x v="53"/>
    <x v="407"/>
    <s v="JVTE"/>
    <s v="111"/>
    <s v="INVOICE CL SAA N° 1203066"/>
    <m/>
    <n v="3884577"/>
    <n v="14559633"/>
  </r>
  <r>
    <x v="2"/>
    <x v="1"/>
    <x v="53"/>
    <x v="407"/>
    <s v="JVTE"/>
    <s v="112"/>
    <s v="INVOICE CL KQ N° 1203069"/>
    <m/>
    <n v="5923291"/>
    <n v="8636342"/>
  </r>
  <r>
    <x v="2"/>
    <x v="1"/>
    <x v="53"/>
    <x v="408"/>
    <s v="JVTE"/>
    <s v="98"/>
    <s v="INVOICE CL LH N° 1202035"/>
    <m/>
    <n v="10494644"/>
    <n v="-1858302"/>
  </r>
  <r>
    <x v="2"/>
    <x v="1"/>
    <x v="53"/>
    <x v="408"/>
    <s v="JVTE"/>
    <s v="99"/>
    <s v="INVOICE CL LH N° 1203064"/>
    <m/>
    <n v="14869874"/>
    <n v="-16728176"/>
  </r>
  <r>
    <x v="2"/>
    <x v="1"/>
    <x v="53"/>
    <x v="413"/>
    <s v="JVTE"/>
    <s v="113"/>
    <s v="CREDITE NOTE IB N° 1203080"/>
    <n v="157430"/>
    <m/>
    <n v="-16570746"/>
  </r>
  <r>
    <x v="2"/>
    <x v="1"/>
    <x v="54"/>
    <x v="397"/>
    <s v="JVTE"/>
    <s v="78"/>
    <s v="NOTE DE FRAIS LX N° 1203051"/>
    <m/>
    <n v="150000"/>
    <n v="-82060296"/>
  </r>
  <r>
    <x v="2"/>
    <x v="1"/>
    <x v="54"/>
    <x v="397"/>
    <s v="JVTE"/>
    <s v="79"/>
    <s v="NOTE DE FRAIS LX N° 1203052"/>
    <m/>
    <n v="150000"/>
    <n v="-82210296"/>
  </r>
  <r>
    <x v="2"/>
    <x v="1"/>
    <x v="54"/>
    <x v="397"/>
    <s v="JVTE"/>
    <s v="80"/>
    <s v="NOTE DE FRAIS LX N° 1203053"/>
    <m/>
    <n v="100000"/>
    <n v="-82310296"/>
  </r>
  <r>
    <x v="2"/>
    <x v="1"/>
    <x v="54"/>
    <x v="397"/>
    <s v="JVTE"/>
    <s v="81"/>
    <s v="NOTE DE FRAIS LX N° 1203054"/>
    <m/>
    <n v="50000"/>
    <n v="-82360296"/>
  </r>
  <r>
    <x v="2"/>
    <x v="1"/>
    <x v="54"/>
    <x v="397"/>
    <s v="JVTE"/>
    <s v="82"/>
    <s v="INVOICE CL HADID N° 1203001"/>
    <m/>
    <n v="453876"/>
    <n v="-82814172"/>
  </r>
  <r>
    <x v="2"/>
    <x v="1"/>
    <x v="54"/>
    <x v="397"/>
    <s v="JVTE"/>
    <s v="82"/>
    <s v="INVOICE CL HADID N° 1203001"/>
    <m/>
    <n v="1088761"/>
    <n v="-83902933"/>
  </r>
  <r>
    <x v="2"/>
    <x v="1"/>
    <x v="54"/>
    <x v="397"/>
    <s v="JVTE"/>
    <s v="83"/>
    <s v="INVOICE CL HADID N° 1203002"/>
    <m/>
    <n v="432448"/>
    <n v="-84335381"/>
  </r>
  <r>
    <x v="2"/>
    <x v="1"/>
    <x v="54"/>
    <x v="397"/>
    <s v="JVTE"/>
    <s v="83"/>
    <s v="INVOICE CL HADID N° 1203002"/>
    <m/>
    <n v="874485"/>
    <n v="-85209866"/>
  </r>
  <r>
    <x v="2"/>
    <x v="1"/>
    <x v="54"/>
    <x v="403"/>
    <s v="JVTE"/>
    <s v="86"/>
    <s v="NOTE DE FRAIS LX N° 1203073"/>
    <m/>
    <n v="50000"/>
    <n v="-85259866"/>
  </r>
  <r>
    <x v="2"/>
    <x v="1"/>
    <x v="54"/>
    <x v="404"/>
    <s v="JVTE"/>
    <s v="104"/>
    <s v="INVOICE JETEX N° SEA 1202003"/>
    <m/>
    <n v="100000"/>
    <n v="-85359866"/>
  </r>
  <r>
    <x v="2"/>
    <x v="1"/>
    <x v="54"/>
    <x v="408"/>
    <s v="JVTE"/>
    <s v="105"/>
    <s v="INVOICE MH N° SEA 1202004"/>
    <m/>
    <n v="403717"/>
    <n v="-85763583"/>
  </r>
  <r>
    <x v="2"/>
    <x v="1"/>
    <x v="54"/>
    <x v="408"/>
    <s v="JVTE"/>
    <s v="105"/>
    <s v="INVOICE MH N° SEA 1202004"/>
    <m/>
    <n v="1174329"/>
    <n v="-86937912"/>
  </r>
  <r>
    <x v="2"/>
    <x v="1"/>
    <x v="54"/>
    <x v="409"/>
    <s v="JVTE"/>
    <s v="103"/>
    <s v="NOTE DE FRAIS LX N° 1203076"/>
    <m/>
    <n v="40000"/>
    <n v="-86977912"/>
  </r>
  <r>
    <x v="2"/>
    <x v="1"/>
    <x v="54"/>
    <x v="409"/>
    <s v="JVTE"/>
    <s v="107"/>
    <s v="NOTE DE FRAIS LX N° 1203079"/>
    <m/>
    <n v="20000"/>
    <n v="-86997912"/>
  </r>
  <r>
    <x v="2"/>
    <x v="1"/>
    <x v="54"/>
    <x v="411"/>
    <s v="JVTE"/>
    <s v="106"/>
    <s v="INVOICE JETEX N° SEA 1202005"/>
    <m/>
    <n v="100000"/>
    <n v="-87097912"/>
  </r>
  <r>
    <x v="2"/>
    <x v="1"/>
    <x v="54"/>
    <x v="412"/>
    <s v="JVTE"/>
    <s v="110"/>
    <s v="INVOICE JETEX N° 1203006"/>
    <m/>
    <n v="100000"/>
    <n v="-87197912"/>
  </r>
  <r>
    <x v="2"/>
    <x v="2"/>
    <x v="55"/>
    <x v="407"/>
    <s v="JVTE"/>
    <s v="95"/>
    <s v="INVOICE CL AF N° 1203065"/>
    <n v="13775097"/>
    <m/>
    <n v="27058227"/>
  </r>
  <r>
    <x v="2"/>
    <x v="2"/>
    <x v="67"/>
    <x v="413"/>
    <s v="JBS"/>
    <s v="63"/>
    <s v="SVT ETAT DE RAPP AU 31/03"/>
    <m/>
    <n v="9449061"/>
    <n v="2716450"/>
  </r>
  <r>
    <x v="2"/>
    <x v="2"/>
    <x v="71"/>
    <x v="408"/>
    <s v="JVTE"/>
    <s v="105"/>
    <s v="INVOICE MH N° SEA 1202004"/>
    <n v="1655761"/>
    <m/>
    <n v="24347550"/>
  </r>
  <r>
    <x v="2"/>
    <x v="2"/>
    <x v="73"/>
    <x v="398"/>
    <s v="JBS"/>
    <s v="50"/>
    <s v="RGLT FACT N° SEA1202003"/>
    <m/>
    <n v="964275"/>
    <n v="288619"/>
  </r>
  <r>
    <x v="2"/>
    <x v="2"/>
    <x v="80"/>
    <x v="398"/>
    <s v="JCAA"/>
    <s v="115"/>
    <s v="RGLT FACT DECEMBRE 2011 ET JANV 12"/>
    <m/>
    <n v="9169677"/>
    <n v="81532662"/>
  </r>
  <r>
    <x v="2"/>
    <x v="2"/>
    <x v="80"/>
    <x v="403"/>
    <s v="JBS"/>
    <s v="52"/>
    <s v="RGLT FACT N° 1201019"/>
    <m/>
    <n v="5064990"/>
    <n v="76467672"/>
  </r>
  <r>
    <x v="2"/>
    <x v="2"/>
    <x v="80"/>
    <x v="407"/>
    <s v="JVTE"/>
    <s v="97"/>
    <s v="INVOICE CL ET N° 1203067"/>
    <n v="4981993"/>
    <m/>
    <n v="81449665"/>
  </r>
  <r>
    <x v="2"/>
    <x v="2"/>
    <x v="80"/>
    <x v="409"/>
    <s v="JVTE"/>
    <s v="101"/>
    <s v="INVOICE CL ET N° 1203075"/>
    <n v="5174428"/>
    <m/>
    <n v="86624093"/>
  </r>
  <r>
    <x v="2"/>
    <x v="2"/>
    <x v="80"/>
    <x v="409"/>
    <s v="JVTE"/>
    <s v="102"/>
    <s v="CREDIT NOTE ET N° 1203075"/>
    <n v="-958227"/>
    <m/>
    <n v="85665866"/>
  </r>
  <r>
    <x v="2"/>
    <x v="2"/>
    <x v="81"/>
    <x v="397"/>
    <s v="JVTE"/>
    <s v="82"/>
    <s v="INVOICE CL HADID N° 1203001"/>
    <n v="1630008"/>
    <m/>
    <n v="44172917"/>
  </r>
  <r>
    <x v="2"/>
    <x v="2"/>
    <x v="81"/>
    <x v="397"/>
    <s v="JVTE"/>
    <s v="83"/>
    <s v="INVOICE CL HADID N° 1203002"/>
    <n v="1390179"/>
    <m/>
    <n v="45563096"/>
  </r>
  <r>
    <x v="2"/>
    <x v="2"/>
    <x v="81"/>
    <x v="413"/>
    <s v="JBS"/>
    <s v="63"/>
    <s v="SVT ETAT DE RAPP AU 31/03"/>
    <m/>
    <n v="2186961"/>
    <n v="43376135"/>
  </r>
  <r>
    <x v="2"/>
    <x v="2"/>
    <x v="81"/>
    <x v="413"/>
    <s v="JBS"/>
    <s v="63"/>
    <s v="SVT ETAT DE RAPP AU 31/03"/>
    <m/>
    <n v="14664575"/>
    <n v="28711560"/>
  </r>
  <r>
    <x v="2"/>
    <x v="2"/>
    <x v="81"/>
    <x v="413"/>
    <s v="JBS"/>
    <s v="63"/>
    <s v="SVT ETAT DE RAPP AU 31/03"/>
    <m/>
    <n v="3024618"/>
    <n v="25686942"/>
  </r>
  <r>
    <x v="2"/>
    <x v="2"/>
    <x v="83"/>
    <x v="396"/>
    <s v="JCAA"/>
    <s v="114"/>
    <s v="RGLT FACT FEVRIER"/>
    <m/>
    <n v="4872086"/>
    <n v="51005315"/>
  </r>
  <r>
    <x v="2"/>
    <x v="2"/>
    <x v="83"/>
    <x v="402"/>
    <s v="JVTE"/>
    <s v="84"/>
    <s v="CREDIT NOTE IB N° 1203055"/>
    <n v="-196788"/>
    <m/>
    <n v="50808527"/>
  </r>
  <r>
    <x v="2"/>
    <x v="2"/>
    <x v="83"/>
    <x v="407"/>
    <s v="JVTE"/>
    <s v="93"/>
    <s v="INVOICE CL IB N° 1203061"/>
    <n v="918340"/>
    <m/>
    <n v="51726867"/>
  </r>
  <r>
    <x v="2"/>
    <x v="2"/>
    <x v="83"/>
    <x v="407"/>
    <s v="JVTE"/>
    <s v="94"/>
    <s v="INVOICE CL IB N° 1203062"/>
    <n v="4093172"/>
    <m/>
    <n v="55820039"/>
  </r>
  <r>
    <x v="2"/>
    <x v="2"/>
    <x v="83"/>
    <x v="413"/>
    <s v="JVTE"/>
    <s v="113"/>
    <s v="CREDITE NOTE IB N° 1203080"/>
    <n v="-157430"/>
    <m/>
    <n v="55662609"/>
  </r>
  <r>
    <x v="2"/>
    <x v="2"/>
    <x v="84"/>
    <x v="403"/>
    <s v="JBS"/>
    <s v="56"/>
    <s v="REMBOURSEMENT TROP PERCU"/>
    <m/>
    <n v="-1184658"/>
    <n v="-221593"/>
  </r>
  <r>
    <x v="2"/>
    <x v="2"/>
    <x v="85"/>
    <x v="404"/>
    <s v="JVTE"/>
    <s v="104"/>
    <s v="INVOICE JETEX N° SEA 1202003"/>
    <n v="100000"/>
    <m/>
    <n v="42791951"/>
  </r>
  <r>
    <x v="2"/>
    <x v="2"/>
    <x v="85"/>
    <x v="411"/>
    <s v="JVTE"/>
    <s v="106"/>
    <s v="INVOICE JETEX N° SEA 1202005"/>
    <n v="100000"/>
    <m/>
    <n v="42891951"/>
  </r>
  <r>
    <x v="2"/>
    <x v="2"/>
    <x v="85"/>
    <x v="412"/>
    <s v="JVTE"/>
    <s v="110"/>
    <s v="INVOICE JETEX N° 1203006"/>
    <n v="100000"/>
    <m/>
    <n v="42991951"/>
  </r>
  <r>
    <x v="2"/>
    <x v="2"/>
    <x v="85"/>
    <x v="413"/>
    <s v="JBS"/>
    <s v="63"/>
    <s v="SVT ETAT DE RAPP AU 31/03"/>
    <m/>
    <n v="4125871"/>
    <n v="38866080"/>
  </r>
  <r>
    <x v="2"/>
    <x v="2"/>
    <x v="85"/>
    <x v="413"/>
    <s v="JBS"/>
    <s v="63"/>
    <s v="SVT ETAT DE RAPP AU 31/03"/>
    <m/>
    <n v="2001226"/>
    <n v="36864854"/>
  </r>
  <r>
    <x v="2"/>
    <x v="2"/>
    <x v="87"/>
    <x v="407"/>
    <s v="JVTE"/>
    <s v="112"/>
    <s v="INVOICE CL KQ N° 1203069"/>
    <n v="7063525"/>
    <m/>
    <n v="22991537"/>
  </r>
  <r>
    <x v="2"/>
    <x v="2"/>
    <x v="87"/>
    <x v="413"/>
    <s v="JBS"/>
    <s v="63"/>
    <s v="SVT ETAT DE RAPP AU 31/03"/>
    <m/>
    <n v="7820736"/>
    <n v="15170801"/>
  </r>
  <r>
    <x v="2"/>
    <x v="2"/>
    <x v="88"/>
    <x v="408"/>
    <s v="JVTE"/>
    <s v="98"/>
    <s v="INVOICE CL LH N° 1202035"/>
    <n v="10494644"/>
    <m/>
    <n v="116044019"/>
  </r>
  <r>
    <x v="2"/>
    <x v="2"/>
    <x v="88"/>
    <x v="408"/>
    <s v="JVTE"/>
    <s v="99"/>
    <s v="INVOICE CL LH N° 1203064"/>
    <n v="14869874"/>
    <m/>
    <n v="130913893"/>
  </r>
  <r>
    <x v="2"/>
    <x v="2"/>
    <x v="90"/>
    <x v="397"/>
    <s v="JVTE"/>
    <s v="78"/>
    <s v="NOTE DE FRAIS LX N° 1203051"/>
    <n v="150000"/>
    <m/>
    <n v="39759973"/>
  </r>
  <r>
    <x v="2"/>
    <x v="2"/>
    <x v="90"/>
    <x v="397"/>
    <s v="JVTE"/>
    <s v="79"/>
    <s v="NOTE DE FRAIS LX N° 1203052"/>
    <n v="150000"/>
    <m/>
    <n v="39909973"/>
  </r>
  <r>
    <x v="2"/>
    <x v="2"/>
    <x v="90"/>
    <x v="397"/>
    <s v="JVTE"/>
    <s v="80"/>
    <s v="NOTE DE FRAIS LX N° 1203053"/>
    <n v="100000"/>
    <m/>
    <n v="40009973"/>
  </r>
  <r>
    <x v="2"/>
    <x v="2"/>
    <x v="90"/>
    <x v="397"/>
    <s v="JVTE"/>
    <s v="81"/>
    <s v="NOTE DE FRAIS LX N° 1203054"/>
    <n v="50000"/>
    <m/>
    <n v="40059973"/>
  </r>
  <r>
    <x v="2"/>
    <x v="2"/>
    <x v="90"/>
    <x v="403"/>
    <s v="JVTE"/>
    <s v="85"/>
    <s v="INVOICE LX N° 1203072"/>
    <n v="1908000"/>
    <m/>
    <n v="41967973"/>
  </r>
  <r>
    <x v="2"/>
    <x v="2"/>
    <x v="90"/>
    <x v="403"/>
    <s v="JVTE"/>
    <s v="86"/>
    <s v="NOTE DE FRAIS LX N° 1203073"/>
    <n v="50000"/>
    <m/>
    <n v="42017973"/>
  </r>
  <r>
    <x v="2"/>
    <x v="2"/>
    <x v="90"/>
    <x v="407"/>
    <s v="JVTE"/>
    <s v="87"/>
    <s v="INVOICE LX N° 1203056"/>
    <n v="4471875"/>
    <m/>
    <n v="46489848"/>
  </r>
  <r>
    <x v="2"/>
    <x v="2"/>
    <x v="90"/>
    <x v="407"/>
    <s v="JVTE"/>
    <s v="88"/>
    <s v="INVOICE LX N° 1203057"/>
    <n v="10239946"/>
    <m/>
    <n v="56729794"/>
  </r>
  <r>
    <x v="2"/>
    <x v="2"/>
    <x v="90"/>
    <x v="407"/>
    <s v="JVTE"/>
    <s v="89"/>
    <s v="INVOICE LX N° 1203058"/>
    <n v="1866522"/>
    <m/>
    <n v="58596316"/>
  </r>
  <r>
    <x v="2"/>
    <x v="2"/>
    <x v="90"/>
    <x v="407"/>
    <s v="JVTE"/>
    <s v="90"/>
    <s v="INVOICE LX N° 1203059"/>
    <n v="17401427"/>
    <m/>
    <n v="75997743"/>
  </r>
  <r>
    <x v="2"/>
    <x v="2"/>
    <x v="90"/>
    <x v="407"/>
    <s v="JVTE"/>
    <s v="91"/>
    <s v="INVOICE LX N° 1203060"/>
    <n v="954000"/>
    <m/>
    <n v="76951743"/>
  </r>
  <r>
    <x v="2"/>
    <x v="2"/>
    <x v="90"/>
    <x v="409"/>
    <s v="JVTE"/>
    <s v="103"/>
    <s v="NOTE DE FRAIS LX N° 1203076"/>
    <n v="40000"/>
    <m/>
    <n v="76991743"/>
  </r>
  <r>
    <x v="2"/>
    <x v="2"/>
    <x v="90"/>
    <x v="409"/>
    <s v="JVTE"/>
    <s v="107"/>
    <s v="NOTE DE FRAIS LX N° 1203079"/>
    <n v="20000"/>
    <m/>
    <n v="77011743"/>
  </r>
  <r>
    <x v="2"/>
    <x v="2"/>
    <x v="90"/>
    <x v="413"/>
    <s v="JBS"/>
    <s v="63"/>
    <s v="SVT ETAT DE RAPP AU 31/03"/>
    <m/>
    <n v="37182473"/>
    <n v="39829270"/>
  </r>
  <r>
    <x v="2"/>
    <x v="2"/>
    <x v="90"/>
    <x v="413"/>
    <s v="JBS"/>
    <s v="63"/>
    <s v="SVT ETAT DE RAPP AU 31/03"/>
    <m/>
    <n v="20000"/>
    <n v="39809270"/>
  </r>
  <r>
    <x v="2"/>
    <x v="2"/>
    <x v="90"/>
    <x v="413"/>
    <s v="JBS"/>
    <s v="63"/>
    <s v="SVT ETAT DE RAPP AU 31/03"/>
    <m/>
    <n v="300000"/>
    <n v="39509270"/>
  </r>
  <r>
    <x v="2"/>
    <x v="2"/>
    <x v="90"/>
    <x v="413"/>
    <s v="JBS"/>
    <s v="63"/>
    <s v="SVT ETAT DE RAPP AU 31/03"/>
    <m/>
    <n v="440000"/>
    <n v="39069270"/>
  </r>
  <r>
    <x v="2"/>
    <x v="2"/>
    <x v="160"/>
    <x v="384"/>
    <s v="JCP"/>
    <s v="395"/>
    <s v="REMBOURSEMENT PARTIEL EMP"/>
    <m/>
    <n v="20000"/>
    <n v="10000"/>
  </r>
  <r>
    <x v="2"/>
    <x v="2"/>
    <x v="94"/>
    <x v="407"/>
    <s v="JVTE"/>
    <s v="111"/>
    <s v="INVOICE CL SAA N° 1203066"/>
    <n v="10004705"/>
    <m/>
    <n v="28934638"/>
  </r>
  <r>
    <x v="2"/>
    <x v="2"/>
    <x v="94"/>
    <x v="413"/>
    <s v="JBS"/>
    <s v="63"/>
    <s v="SVT ETAT DE RAPP AU 31/03"/>
    <m/>
    <n v="9464968"/>
    <n v="19469670"/>
  </r>
  <r>
    <x v="2"/>
    <x v="2"/>
    <x v="96"/>
    <x v="407"/>
    <s v="JVTE"/>
    <s v="92"/>
    <s v="INVOICE SN N° 1203071"/>
    <n v="1027066"/>
    <m/>
    <n v="3020397"/>
  </r>
  <r>
    <x v="2"/>
    <x v="2"/>
    <x v="96"/>
    <x v="409"/>
    <s v="JVTE"/>
    <s v="109"/>
    <s v="NOTE DE FRAIS SN N° 1203078"/>
    <n v="1600000"/>
    <m/>
    <n v="4620397"/>
  </r>
  <r>
    <x v="2"/>
    <x v="2"/>
    <x v="96"/>
    <x v="411"/>
    <s v="JVTE"/>
    <s v="108"/>
    <s v="INVOICE SN N° 1203077"/>
    <n v="492393"/>
    <m/>
    <n v="5112790"/>
  </r>
  <r>
    <x v="2"/>
    <x v="2"/>
    <x v="96"/>
    <x v="413"/>
    <s v="JBS"/>
    <s v="63"/>
    <s v="SVT ETAT DE RAPP AU 31/03"/>
    <m/>
    <n v="1027066"/>
    <n v="4085724"/>
  </r>
  <r>
    <x v="2"/>
    <x v="2"/>
    <x v="97"/>
    <x v="407"/>
    <s v="JVTE"/>
    <s v="96"/>
    <s v="INVOICE CL AF N° 1203067"/>
    <n v="1744846"/>
    <m/>
    <n v="26870620"/>
  </r>
  <r>
    <x v="2"/>
    <x v="2"/>
    <x v="98"/>
    <x v="407"/>
    <s v="JVTE"/>
    <s v="100"/>
    <s v="INVOICE CL VK N° 1203063"/>
    <n v="5545125"/>
    <m/>
    <n v="20838937"/>
  </r>
  <r>
    <x v="2"/>
    <x v="3"/>
    <x v="101"/>
    <x v="409"/>
    <s v="JCP"/>
    <s v="561"/>
    <s v="RGLT FACT FEV"/>
    <n v="145470"/>
    <m/>
    <n v="193790"/>
  </r>
  <r>
    <x v="2"/>
    <x v="3"/>
    <x v="104"/>
    <x v="391"/>
    <s v="JCP"/>
    <s v="433"/>
    <s v="RGLT FACT FEV"/>
    <n v="155025"/>
    <m/>
    <m/>
  </r>
  <r>
    <x v="2"/>
    <x v="3"/>
    <x v="104"/>
    <x v="408"/>
    <s v="JACH"/>
    <s v="57"/>
    <s v="FACT ALBERT DECOR N° 26D/2012"/>
    <m/>
    <n v="59625"/>
    <n v="-59625"/>
  </r>
  <r>
    <x v="2"/>
    <x v="3"/>
    <x v="104"/>
    <x v="408"/>
    <s v="JACH"/>
    <s v="58"/>
    <s v="FACT ALBERT DECOR N° 26B/2012"/>
    <m/>
    <n v="95400"/>
    <n v="-155025"/>
  </r>
  <r>
    <x v="2"/>
    <x v="3"/>
    <x v="105"/>
    <x v="394"/>
    <s v="JCP"/>
    <s v="438"/>
    <s v="RGLT FACT FEV"/>
    <n v="73057"/>
    <m/>
    <n v="146080"/>
  </r>
  <r>
    <x v="2"/>
    <x v="3"/>
    <x v="105"/>
    <x v="413"/>
    <s v="JACH"/>
    <s v="69"/>
    <s v="FACT AQUAVITA N° 12030507"/>
    <m/>
    <n v="70448"/>
    <n v="75632"/>
  </r>
  <r>
    <x v="2"/>
    <x v="3"/>
    <x v="109"/>
    <x v="384"/>
    <s v="JCP"/>
    <s v="393"/>
    <s v="RGLT FACT FEV"/>
    <n v="300000"/>
    <m/>
    <n v="-2289720"/>
  </r>
  <r>
    <x v="2"/>
    <x v="3"/>
    <x v="109"/>
    <x v="402"/>
    <s v="JACH"/>
    <s v="59"/>
    <s v="FACT  N° 120302"/>
    <m/>
    <n v="340000"/>
    <n v="-2629720"/>
  </r>
  <r>
    <x v="2"/>
    <x v="3"/>
    <x v="111"/>
    <x v="389"/>
    <s v="JBS"/>
    <s v="44"/>
    <s v="ACOMPTE/ HONORAIRE"/>
    <n v="500000"/>
    <m/>
    <n v="-1958875"/>
  </r>
  <r>
    <x v="2"/>
    <x v="3"/>
    <x v="112"/>
    <x v="384"/>
    <s v="JBS"/>
    <s v="41"/>
    <s v="RGLT FACT N° 11302343"/>
    <n v="580666"/>
    <m/>
    <n v="-2661370"/>
  </r>
  <r>
    <x v="2"/>
    <x v="3"/>
    <x v="112"/>
    <x v="387"/>
    <s v="JCP"/>
    <s v="406"/>
    <s v="RGLT FACT N° 11296152 ET 11355486"/>
    <n v="12665"/>
    <m/>
    <n v="-2648705"/>
  </r>
  <r>
    <x v="2"/>
    <x v="3"/>
    <x v="120"/>
    <x v="2"/>
    <s v="JACH"/>
    <s v="50"/>
    <s v="FACT   N° FACSE01988"/>
    <m/>
    <n v="1129148"/>
    <n v="-3387444"/>
  </r>
  <r>
    <x v="2"/>
    <x v="3"/>
    <x v="120"/>
    <x v="391"/>
    <s v="JBS"/>
    <s v="45"/>
    <s v="RGLT FACT N° FACSE01919"/>
    <n v="1129148"/>
    <m/>
    <n v="-2258296"/>
  </r>
  <r>
    <x v="2"/>
    <x v="3"/>
    <x v="120"/>
    <x v="404"/>
    <s v="JBS"/>
    <s v="49"/>
    <s v="RGLT FACT N° FACSE01988"/>
    <n v="1129148"/>
    <m/>
    <n v="-1129148"/>
  </r>
  <r>
    <x v="2"/>
    <x v="3"/>
    <x v="121"/>
    <x v="387"/>
    <s v="JCAA"/>
    <s v="88"/>
    <s v="RGLT LOYER OCT 2011 - MARS 2012"/>
    <n v="4800000"/>
    <m/>
    <n v="4014540"/>
  </r>
  <r>
    <x v="2"/>
    <x v="3"/>
    <x v="121"/>
    <x v="413"/>
    <s v="JACH"/>
    <s v="65"/>
    <s v="FACT LOYER MARS"/>
    <m/>
    <n v="800000"/>
    <n v="3214540"/>
  </r>
  <r>
    <x v="2"/>
    <x v="3"/>
    <x v="124"/>
    <x v="405"/>
    <s v="JCAA"/>
    <s v="116"/>
    <s v="RGLT FACT"/>
    <n v="17000000"/>
    <m/>
    <n v="-17000000"/>
  </r>
  <r>
    <x v="2"/>
    <x v="3"/>
    <x v="124"/>
    <x v="413"/>
    <s v="JACH"/>
    <s v="64"/>
    <s v="FACT PRESTATIONS  MARS"/>
    <m/>
    <n v="17000000"/>
    <n v="-34000000"/>
  </r>
  <r>
    <x v="2"/>
    <x v="3"/>
    <x v="132"/>
    <x v="2"/>
    <s v="JACH"/>
    <s v="51"/>
    <s v="FACT  N° FA041625"/>
    <m/>
    <n v="172913"/>
    <n v="-843719"/>
  </r>
  <r>
    <x v="2"/>
    <x v="3"/>
    <x v="132"/>
    <x v="2"/>
    <s v="JACH"/>
    <s v="52"/>
    <s v="FACT  N° FA041624"/>
    <m/>
    <n v="190800"/>
    <n v="-1034519"/>
  </r>
  <r>
    <x v="2"/>
    <x v="3"/>
    <x v="136"/>
    <x v="405"/>
    <s v="JCP"/>
    <s v="545"/>
    <s v="RGLT FACT FEV"/>
    <n v="70000"/>
    <m/>
    <m/>
  </r>
  <r>
    <x v="2"/>
    <x v="3"/>
    <x v="161"/>
    <x v="405"/>
    <s v="JACH"/>
    <s v="60"/>
    <s v="FACT ENTRETIEN SYSTEMATIQUE N° "/>
    <m/>
    <n v="39000"/>
    <n v="-39000"/>
  </r>
  <r>
    <x v="2"/>
    <x v="3"/>
    <x v="161"/>
    <x v="412"/>
    <s v="JACH"/>
    <s v="62"/>
    <s v="FACT DEMONTAGE SPLI"/>
    <m/>
    <n v="20000"/>
    <n v="-59000"/>
  </r>
  <r>
    <x v="2"/>
    <x v="3"/>
    <x v="137"/>
    <x v="394"/>
    <s v="JCP"/>
    <s v="447"/>
    <s v="RGLT FACT FEV"/>
    <n v="67500"/>
    <m/>
    <m/>
  </r>
  <r>
    <x v="2"/>
    <x v="3"/>
    <x v="137"/>
    <x v="412"/>
    <s v="JACH"/>
    <s v="68"/>
    <s v="FACT  N° 14"/>
    <m/>
    <n v="69900"/>
    <n v="-69900"/>
  </r>
  <r>
    <x v="2"/>
    <x v="3"/>
    <x v="139"/>
    <x v="388"/>
    <s v="JACH"/>
    <s v="53"/>
    <s v="FACT  N° 740071"/>
    <m/>
    <n v="14520"/>
    <n v="-485038"/>
  </r>
  <r>
    <x v="2"/>
    <x v="3"/>
    <x v="139"/>
    <x v="409"/>
    <s v="JBS"/>
    <s v="55"/>
    <s v="RGLT FACT N° 74008, 740070, 740071"/>
    <n v="1101175"/>
    <m/>
    <n v="616137"/>
  </r>
  <r>
    <x v="2"/>
    <x v="3"/>
    <x v="140"/>
    <x v="2"/>
    <s v="JACH"/>
    <s v="49"/>
    <s v="FACT   N° FINV-00133344-12"/>
    <m/>
    <n v="300000"/>
    <n v="-291935"/>
  </r>
  <r>
    <x v="2"/>
    <x v="3"/>
    <x v="140"/>
    <x v="405"/>
    <s v="JBS"/>
    <s v="53"/>
    <s v="RGLT FACT N° FINV-00133344-12"/>
    <n v="300000"/>
    <m/>
    <n v="8065"/>
  </r>
  <r>
    <x v="2"/>
    <x v="3"/>
    <x v="142"/>
    <x v="391"/>
    <s v="JCP"/>
    <s v="435"/>
    <s v="RGLT FACT FEV"/>
    <n v="65000"/>
    <m/>
    <m/>
  </r>
  <r>
    <x v="2"/>
    <x v="3"/>
    <x v="142"/>
    <x v="413"/>
    <s v="JACH"/>
    <s v="63"/>
    <s v="FACT NGUEDONG N° 0089/12"/>
    <m/>
    <n v="65000"/>
    <n v="-65000"/>
  </r>
  <r>
    <x v="2"/>
    <x v="3"/>
    <x v="145"/>
    <x v="2"/>
    <s v="JACH"/>
    <s v="66"/>
    <s v="FACT ORANGE N° 0000606939 9"/>
    <m/>
    <n v="2068745"/>
    <n v="-6455002"/>
  </r>
  <r>
    <x v="2"/>
    <x v="3"/>
    <x v="145"/>
    <x v="404"/>
    <s v="JBS"/>
    <s v="48"/>
    <s v="RGLT FACT N° 0000574769 9"/>
    <n v="2323117"/>
    <m/>
    <n v="-4131885"/>
  </r>
  <r>
    <x v="2"/>
    <x v="3"/>
    <x v="146"/>
    <x v="407"/>
    <s v="JACH"/>
    <s v="55"/>
    <s v="FACT  N° FCT361"/>
    <m/>
    <n v="166950"/>
    <n v="-667800"/>
  </r>
  <r>
    <x v="2"/>
    <x v="3"/>
    <x v="146"/>
    <x v="409"/>
    <s v="JBS"/>
    <s v="54"/>
    <s v="RGLT FACT N° FCT 1507"/>
    <n v="166950"/>
    <m/>
    <n v="-500850"/>
  </r>
  <r>
    <x v="2"/>
    <x v="3"/>
    <x v="152"/>
    <x v="394"/>
    <s v="JCP"/>
    <s v="443"/>
    <s v="RGLT FACT FEV"/>
    <n v="49608"/>
    <m/>
    <n v="18370"/>
  </r>
  <r>
    <x v="2"/>
    <x v="0"/>
    <x v="27"/>
    <x v="3"/>
    <s v="JOD"/>
    <s v="99"/>
    <s v="FRAIS TRAIT VOL JETEX"/>
    <n v="100000"/>
    <m/>
    <n v="57131873"/>
  </r>
  <r>
    <x v="2"/>
    <x v="0"/>
    <x v="27"/>
    <x v="414"/>
    <s v="JOD"/>
    <s v="100"/>
    <s v=" FRAIS TRAIT VOL NESTLE"/>
    <n v="1072187"/>
    <m/>
    <n v="58204060"/>
  </r>
  <r>
    <x v="2"/>
    <x v="0"/>
    <x v="27"/>
    <x v="415"/>
    <s v="JOD"/>
    <s v="102"/>
    <s v="FRAIS TRAIT VOL NESTLE"/>
    <n v="596191"/>
    <m/>
    <n v="58800251"/>
  </r>
  <r>
    <x v="2"/>
    <x v="0"/>
    <x v="27"/>
    <x v="416"/>
    <s v="JOD"/>
    <s v="101"/>
    <s v="  FRAIS TRAIT VOL MH AVIATION"/>
    <n v="1096649"/>
    <m/>
    <n v="59896900"/>
  </r>
  <r>
    <x v="2"/>
    <x v="0"/>
    <x v="27"/>
    <x v="417"/>
    <s v="JOD"/>
    <s v="103"/>
    <s v=" FRAIS TRAIT VOL GIE ODER"/>
    <n v="467482"/>
    <m/>
    <n v="60364382"/>
  </r>
  <r>
    <x v="2"/>
    <x v="0"/>
    <x v="27"/>
    <x v="418"/>
    <s v="JOD"/>
    <s v="104"/>
    <s v=" FRAIS TRAIT VOL JETEX"/>
    <n v="100000"/>
    <m/>
    <n v="60464382"/>
  </r>
  <r>
    <x v="2"/>
    <x v="0"/>
    <x v="27"/>
    <x v="418"/>
    <s v="JOD"/>
    <s v="106"/>
    <s v="FRAIS TRAIT VOL JETEX"/>
    <n v="100000"/>
    <m/>
    <n v="60564382"/>
  </r>
  <r>
    <x v="2"/>
    <x v="0"/>
    <x v="27"/>
    <x v="419"/>
    <s v="JOD"/>
    <s v="110"/>
    <s v="FRAIS TRAIT VOL JETEX"/>
    <n v="1109503"/>
    <m/>
    <n v="61673885"/>
  </r>
  <r>
    <x v="2"/>
    <x v="0"/>
    <x v="33"/>
    <x v="420"/>
    <s v="JCAA"/>
    <s v="132"/>
    <s v="ACHAT BONBONNE GAZ"/>
    <n v="5000"/>
    <m/>
    <n v="83523126"/>
  </r>
  <r>
    <x v="2"/>
    <x v="0"/>
    <x v="33"/>
    <x v="421"/>
    <s v="JCP"/>
    <s v="631"/>
    <s v="FACT PILES + LAIT"/>
    <n v="31150"/>
    <m/>
    <n v="83554276"/>
  </r>
  <r>
    <x v="2"/>
    <x v="0"/>
    <x v="33"/>
    <x v="422"/>
    <s v="JCP"/>
    <s v="639"/>
    <s v="FACT GANTS"/>
    <n v="40000"/>
    <m/>
    <n v="83594276"/>
  </r>
  <r>
    <x v="2"/>
    <x v="0"/>
    <x v="33"/>
    <x v="423"/>
    <s v="JCP"/>
    <s v="647"/>
    <s v="FACT CLAVIER NAK INFO"/>
    <n v="40000"/>
    <m/>
    <n v="83634276"/>
  </r>
  <r>
    <x v="2"/>
    <x v="0"/>
    <x v="33"/>
    <x v="424"/>
    <s v="JOD"/>
    <s v="134"/>
    <s v="ACHAT GANTS"/>
    <n v="9900"/>
    <m/>
    <n v="83644176"/>
  </r>
  <r>
    <x v="2"/>
    <x v="0"/>
    <x v="33"/>
    <x v="416"/>
    <s v="JCAA"/>
    <s v="143"/>
    <s v="FACT GANTS"/>
    <n v="44000"/>
    <m/>
    <n v="83688176"/>
  </r>
  <r>
    <x v="2"/>
    <x v="0"/>
    <x v="33"/>
    <x v="416"/>
    <s v="JCP"/>
    <s v="667"/>
    <s v="FACT GILLET N° 186/04/04/2012"/>
    <n v="125000"/>
    <m/>
    <n v="83813176"/>
  </r>
  <r>
    <x v="2"/>
    <x v="0"/>
    <x v="33"/>
    <x v="416"/>
    <s v="JCP"/>
    <s v="668"/>
    <s v="FACT BATTERIE LAPTOP N° 715"/>
    <n v="39000"/>
    <m/>
    <n v="83852176"/>
  </r>
  <r>
    <x v="2"/>
    <x v="0"/>
    <x v="33"/>
    <x v="425"/>
    <s v="JCAA"/>
    <s v="145"/>
    <s v="ACHAT LAMPE TORCHE"/>
    <n v="15000"/>
    <m/>
    <n v="83867176"/>
  </r>
  <r>
    <x v="2"/>
    <x v="0"/>
    <x v="33"/>
    <x v="426"/>
    <s v="JCP"/>
    <s v="716"/>
    <s v="FACT NAK INFO N° 019/04/2012"/>
    <n v="15000"/>
    <m/>
    <n v="83882176"/>
  </r>
  <r>
    <x v="2"/>
    <x v="0"/>
    <x v="33"/>
    <x v="427"/>
    <s v="JCAA"/>
    <s v="192"/>
    <s v=" ACHAT PANTALON SUPERVISEURS"/>
    <n v="30000"/>
    <m/>
    <n v="83912176"/>
  </r>
  <r>
    <x v="2"/>
    <x v="0"/>
    <x v="33"/>
    <x v="427"/>
    <s v="JCP"/>
    <s v="756"/>
    <s v="ACHAT GANTS LATEX"/>
    <n v="42100"/>
    <m/>
    <n v="83954276"/>
  </r>
  <r>
    <x v="2"/>
    <x v="0"/>
    <x v="34"/>
    <x v="415"/>
    <s v="JCP"/>
    <s v="660"/>
    <s v="FACT CADENA"/>
    <n v="4000"/>
    <m/>
    <n v="84828306"/>
  </r>
  <r>
    <x v="2"/>
    <x v="0"/>
    <x v="35"/>
    <x v="417"/>
    <s v="JCP"/>
    <s v="690"/>
    <s v="FRAIS COLLAGE ROUE"/>
    <n v="2000"/>
    <m/>
    <n v="85577805"/>
  </r>
  <r>
    <x v="2"/>
    <x v="0"/>
    <x v="35"/>
    <x v="427"/>
    <s v="JCP"/>
    <s v="757"/>
    <s v="FRAIS VIDANGE"/>
    <n v="26000"/>
    <m/>
    <n v="85603805"/>
  </r>
  <r>
    <x v="2"/>
    <x v="0"/>
    <x v="0"/>
    <x v="416"/>
    <s v="JCP"/>
    <s v="676"/>
    <s v="DROITS LICENCIEMENT ECONOMIQUE"/>
    <n v="1175000"/>
    <m/>
    <n v="156443825"/>
  </r>
  <r>
    <x v="2"/>
    <x v="0"/>
    <x v="0"/>
    <x v="428"/>
    <s v="JCP"/>
    <s v="696"/>
    <s v="DROITS LICENCIEMENT"/>
    <n v="822400"/>
    <m/>
    <n v="157266225"/>
  </r>
  <r>
    <x v="2"/>
    <x v="0"/>
    <x v="0"/>
    <x v="429"/>
    <s v="PAIE"/>
    <s v="7"/>
    <s v="SALAIRE DE BASE"/>
    <n v="10076004"/>
    <m/>
    <n v="167342229"/>
  </r>
  <r>
    <x v="2"/>
    <x v="0"/>
    <x v="0"/>
    <x v="429"/>
    <s v="PAIE"/>
    <s v="7"/>
    <s v="PRIME DE RESPONSABILITE"/>
    <n v="1546098"/>
    <m/>
    <n v="168888327"/>
  </r>
  <r>
    <x v="2"/>
    <x v="0"/>
    <x v="0"/>
    <x v="429"/>
    <s v="PAIE"/>
    <s v="7"/>
    <s v="PRIME DE PANIER"/>
    <n v="1811000"/>
    <m/>
    <n v="170699327"/>
  </r>
  <r>
    <x v="2"/>
    <x v="0"/>
    <x v="0"/>
    <x v="429"/>
    <s v="PAIE"/>
    <s v="7"/>
    <s v="PRIME DE TENUE"/>
    <n v="1657186"/>
    <m/>
    <n v="172356513"/>
  </r>
  <r>
    <x v="2"/>
    <x v="0"/>
    <x v="0"/>
    <x v="429"/>
    <s v="PAIE"/>
    <s v="7"/>
    <s v="PRIME DE TRANSPORT"/>
    <n v="1235200"/>
    <m/>
    <n v="173591713"/>
  </r>
  <r>
    <x v="2"/>
    <x v="0"/>
    <x v="0"/>
    <x v="429"/>
    <s v="PAIE"/>
    <s v="7"/>
    <s v="INDEMNITE DE LOGEMENT"/>
    <n v="3515000"/>
    <m/>
    <n v="177106713"/>
  </r>
  <r>
    <x v="2"/>
    <x v="0"/>
    <x v="0"/>
    <x v="429"/>
    <s v="PAIE"/>
    <s v="7"/>
    <s v="INDEMNITE DE REPRES"/>
    <n v="1937500"/>
    <m/>
    <n v="179044213"/>
  </r>
  <r>
    <x v="2"/>
    <x v="0"/>
    <x v="30"/>
    <x v="429"/>
    <s v="PAIE"/>
    <s v="8"/>
    <s v="ALLOCATION FAMILIALE"/>
    <n v="900319"/>
    <m/>
    <n v="228467181"/>
  </r>
  <r>
    <x v="2"/>
    <x v="0"/>
    <x v="30"/>
    <x v="429"/>
    <s v="PAIE"/>
    <s v="8"/>
    <s v="ACCIDENT DE TRAVAIL"/>
    <n v="293900"/>
    <m/>
    <n v="228761081"/>
  </r>
  <r>
    <x v="2"/>
    <x v="0"/>
    <x v="30"/>
    <x v="429"/>
    <s v="PAIE"/>
    <s v="8"/>
    <s v="PENSION VIELLESSE"/>
    <n v="540191"/>
    <m/>
    <n v="229301272"/>
  </r>
  <r>
    <x v="2"/>
    <x v="0"/>
    <x v="28"/>
    <x v="430"/>
    <s v="JACH"/>
    <s v="87"/>
    <s v="POLICE N° 04/0/550818"/>
    <n v="-542891"/>
    <m/>
    <n v="240821917"/>
  </r>
  <r>
    <x v="2"/>
    <x v="0"/>
    <x v="39"/>
    <x v="417"/>
    <s v="JCP"/>
    <s v="689"/>
    <s v="ACHAT CHEMISES BLANCHES"/>
    <n v="7000"/>
    <m/>
    <n v="248650341"/>
  </r>
  <r>
    <x v="2"/>
    <x v="0"/>
    <x v="39"/>
    <x v="428"/>
    <s v="JCP"/>
    <s v="691"/>
    <s v="FACT UNIFORMR SSG N° 6734"/>
    <n v="200000"/>
    <m/>
    <n v="248850341"/>
  </r>
  <r>
    <x v="2"/>
    <x v="0"/>
    <x v="39"/>
    <x v="430"/>
    <s v="JCP"/>
    <s v="731"/>
    <s v="ACHAT UNIFORME SSG"/>
    <n v="80000"/>
    <m/>
    <n v="248930341"/>
  </r>
  <r>
    <x v="2"/>
    <x v="0"/>
    <x v="39"/>
    <x v="431"/>
    <s v="JCP"/>
    <s v="740"/>
    <s v="FRAIS CONFECTION UNIFORME"/>
    <n v="12000"/>
    <m/>
    <n v="248942341"/>
  </r>
  <r>
    <x v="2"/>
    <x v="0"/>
    <x v="40"/>
    <x v="432"/>
    <s v="JCP"/>
    <s v="609"/>
    <s v="FRAIS RAFFRAICHISSEMENT"/>
    <n v="23845"/>
    <m/>
    <n v="250474236"/>
  </r>
  <r>
    <x v="2"/>
    <x v="0"/>
    <x v="40"/>
    <x v="432"/>
    <s v="JCP"/>
    <s v="612"/>
    <s v="FRAIS RAFFRAICHISSEMENT"/>
    <n v="8000"/>
    <m/>
    <n v="250482236"/>
  </r>
  <r>
    <x v="2"/>
    <x v="0"/>
    <x v="40"/>
    <x v="431"/>
    <s v="JCP"/>
    <s v="734"/>
    <s v="FRAIS COLLATION FETE DU TRAVAIL"/>
    <n v="200000"/>
    <m/>
    <n v="250682236"/>
  </r>
  <r>
    <x v="2"/>
    <x v="0"/>
    <x v="40"/>
    <x v="431"/>
    <s v="JCP"/>
    <s v="742"/>
    <s v="FRAIS REUNION DELEGUE"/>
    <n v="26700"/>
    <m/>
    <n v="250708936"/>
  </r>
  <r>
    <x v="2"/>
    <x v="0"/>
    <x v="29"/>
    <x v="3"/>
    <s v="JBU"/>
    <s v="7"/>
    <s v="SVT ETAT DE RAPP UBA  AU 30/04"/>
    <n v="1218333"/>
    <m/>
    <n v="277354009"/>
  </r>
  <r>
    <x v="2"/>
    <x v="0"/>
    <x v="29"/>
    <x v="433"/>
    <s v="JCP"/>
    <s v="600"/>
    <s v="STAGIAIRE NSI"/>
    <n v="181210"/>
    <m/>
    <n v="277535219"/>
  </r>
  <r>
    <x v="2"/>
    <x v="0"/>
    <x v="29"/>
    <x v="433"/>
    <s v="JCP"/>
    <s v="602"/>
    <s v="FRAIS DE TAXI"/>
    <n v="3700"/>
    <m/>
    <n v="277538919"/>
  </r>
  <r>
    <x v="2"/>
    <x v="0"/>
    <x v="29"/>
    <x v="433"/>
    <s v="JCP"/>
    <s v="603"/>
    <s v="FRAIS RETARD VOL"/>
    <n v="2000"/>
    <m/>
    <n v="277540919"/>
  </r>
  <r>
    <x v="2"/>
    <x v="0"/>
    <x v="29"/>
    <x v="433"/>
    <s v="JCP"/>
    <s v="604"/>
    <s v=" FRAIS RETARD VOL"/>
    <n v="6000"/>
    <m/>
    <n v="277546919"/>
  </r>
  <r>
    <x v="2"/>
    <x v="0"/>
    <x v="29"/>
    <x v="433"/>
    <s v="JCP"/>
    <s v="605"/>
    <s v="FRAIS TAXI"/>
    <n v="500"/>
    <m/>
    <n v="277547419"/>
  </r>
  <r>
    <x v="2"/>
    <x v="0"/>
    <x v="29"/>
    <x v="432"/>
    <s v="JCP"/>
    <s v="606"/>
    <s v="REMUNERATION DONALD"/>
    <n v="75000"/>
    <m/>
    <n v="277622419"/>
  </r>
  <r>
    <x v="2"/>
    <x v="0"/>
    <x v="29"/>
    <x v="432"/>
    <s v="JCP"/>
    <s v="607"/>
    <s v="FRAIS DE TAXI"/>
    <n v="500"/>
    <m/>
    <n v="277622919"/>
  </r>
  <r>
    <x v="2"/>
    <x v="0"/>
    <x v="29"/>
    <x v="432"/>
    <s v="JCP"/>
    <s v="610"/>
    <s v="FRAIS RETARD VOL VK"/>
    <n v="2000"/>
    <m/>
    <n v="277624919"/>
  </r>
  <r>
    <x v="2"/>
    <x v="0"/>
    <x v="29"/>
    <x v="432"/>
    <s v="JCP"/>
    <s v="611"/>
    <s v=" FRAIS RETARD VOL VK"/>
    <n v="2000"/>
    <m/>
    <n v="277626919"/>
  </r>
  <r>
    <x v="2"/>
    <x v="0"/>
    <x v="29"/>
    <x v="432"/>
    <s v="JCP"/>
    <s v="613"/>
    <s v="FRAIS RETARD VOL VK &amp; ET"/>
    <n v="6000"/>
    <m/>
    <n v="277632919"/>
  </r>
  <r>
    <x v="2"/>
    <x v="0"/>
    <x v="29"/>
    <x v="432"/>
    <s v="JCP"/>
    <s v="614"/>
    <s v="FRAIS RETARD VOL VK "/>
    <n v="2000"/>
    <m/>
    <n v="277634919"/>
  </r>
  <r>
    <x v="2"/>
    <x v="0"/>
    <x v="29"/>
    <x v="434"/>
    <s v="JCAA"/>
    <s v="126"/>
    <s v="FRAIS TRANSPORT AGENTS LOCAUX"/>
    <n v="430000"/>
    <m/>
    <n v="278064919"/>
  </r>
  <r>
    <x v="2"/>
    <x v="0"/>
    <x v="29"/>
    <x v="434"/>
    <s v="JCP"/>
    <s v="615"/>
    <s v="FRAIS RETARD VOL VK "/>
    <n v="2000"/>
    <m/>
    <n v="278066919"/>
  </r>
  <r>
    <x v="2"/>
    <x v="0"/>
    <x v="29"/>
    <x v="434"/>
    <s v="JCP"/>
    <s v="616"/>
    <s v=" FRAIS RETARD VOL VK "/>
    <n v="6000"/>
    <m/>
    <n v="278072919"/>
  </r>
  <r>
    <x v="2"/>
    <x v="0"/>
    <x v="29"/>
    <x v="435"/>
    <s v="JCP"/>
    <s v="623"/>
    <s v="FRAIS DE TAXI"/>
    <n v="5105"/>
    <m/>
    <n v="278078024"/>
  </r>
  <r>
    <x v="2"/>
    <x v="0"/>
    <x v="29"/>
    <x v="435"/>
    <s v="JCP"/>
    <s v="624"/>
    <s v="FRAIS DE TAXI"/>
    <n v="1500"/>
    <m/>
    <n v="278079524"/>
  </r>
  <r>
    <x v="2"/>
    <x v="0"/>
    <x v="29"/>
    <x v="421"/>
    <s v="JCAA"/>
    <s v="133"/>
    <s v="FRAIS TRANSPORT AGENTS LOCAUX"/>
    <n v="405000"/>
    <m/>
    <n v="278484524"/>
  </r>
  <r>
    <x v="2"/>
    <x v="0"/>
    <x v="29"/>
    <x v="421"/>
    <s v="JCP"/>
    <s v="625"/>
    <s v=" FRAIS DE TAXI"/>
    <n v="2000"/>
    <m/>
    <n v="278486524"/>
  </r>
  <r>
    <x v="2"/>
    <x v="0"/>
    <x v="29"/>
    <x v="421"/>
    <s v="JCP"/>
    <s v="626"/>
    <s v=" FRAIS DE TAXI"/>
    <n v="500"/>
    <m/>
    <n v="278487024"/>
  </r>
  <r>
    <x v="2"/>
    <x v="0"/>
    <x v="29"/>
    <x v="421"/>
    <s v="JCP"/>
    <s v="627"/>
    <s v="FRAIS RETARD VOL VK"/>
    <n v="2000"/>
    <m/>
    <n v="278489024"/>
  </r>
  <r>
    <x v="2"/>
    <x v="0"/>
    <x v="29"/>
    <x v="421"/>
    <s v="JCP"/>
    <s v="630"/>
    <s v="FRAIS DE TAXI"/>
    <n v="4550"/>
    <m/>
    <n v="278493574"/>
  </r>
  <r>
    <x v="2"/>
    <x v="0"/>
    <x v="29"/>
    <x v="422"/>
    <s v="JCP"/>
    <s v="636"/>
    <s v="FRAIS RETARD VOL VK"/>
    <n v="2000"/>
    <m/>
    <n v="278495574"/>
  </r>
  <r>
    <x v="2"/>
    <x v="0"/>
    <x v="29"/>
    <x v="422"/>
    <s v="JCP"/>
    <s v="638"/>
    <s v="FRAIS DE TAXI"/>
    <n v="2000"/>
    <m/>
    <n v="278497574"/>
  </r>
  <r>
    <x v="2"/>
    <x v="0"/>
    <x v="29"/>
    <x v="423"/>
    <s v="JCP"/>
    <s v="640"/>
    <s v="FRAIS DE TAXI"/>
    <n v="5000"/>
    <m/>
    <n v="278502574"/>
  </r>
  <r>
    <x v="2"/>
    <x v="0"/>
    <x v="29"/>
    <x v="423"/>
    <s v="JCP"/>
    <s v="644"/>
    <s v="FRAIS DE TAXI"/>
    <n v="2000"/>
    <m/>
    <n v="278504574"/>
  </r>
  <r>
    <x v="2"/>
    <x v="0"/>
    <x v="29"/>
    <x v="423"/>
    <s v="JCP"/>
    <s v="645"/>
    <s v="FRAIS RETARD VOL VK"/>
    <n v="4000"/>
    <m/>
    <n v="278508574"/>
  </r>
  <r>
    <x v="2"/>
    <x v="0"/>
    <x v="29"/>
    <x v="423"/>
    <s v="JCP"/>
    <s v="646"/>
    <s v=" FRAIS RETARD VOL VK"/>
    <n v="2000"/>
    <m/>
    <n v="278510574"/>
  </r>
  <r>
    <x v="2"/>
    <x v="0"/>
    <x v="29"/>
    <x v="423"/>
    <s v="JCP"/>
    <s v="648"/>
    <s v="FRAIS TAXI"/>
    <n v="500"/>
    <m/>
    <n v="278511074"/>
  </r>
  <r>
    <x v="2"/>
    <x v="0"/>
    <x v="29"/>
    <x v="414"/>
    <s v="JCP"/>
    <s v="651"/>
    <s v="FRAIS DE TAXI"/>
    <n v="1000"/>
    <m/>
    <n v="278512074"/>
  </r>
  <r>
    <x v="2"/>
    <x v="0"/>
    <x v="29"/>
    <x v="414"/>
    <s v="JCP"/>
    <s v="655"/>
    <s v="FRAIS DE TAXI"/>
    <n v="1000"/>
    <m/>
    <n v="278513074"/>
  </r>
  <r>
    <x v="2"/>
    <x v="0"/>
    <x v="29"/>
    <x v="415"/>
    <s v="JCP"/>
    <s v="656"/>
    <s v="FRAIS RETARD VOL VK"/>
    <n v="2000"/>
    <m/>
    <n v="278515074"/>
  </r>
  <r>
    <x v="2"/>
    <x v="0"/>
    <x v="29"/>
    <x v="415"/>
    <s v="JCP"/>
    <s v="659"/>
    <s v="FRAIS RETARD VOL VK"/>
    <n v="2000"/>
    <m/>
    <n v="278517074"/>
  </r>
  <r>
    <x v="2"/>
    <x v="0"/>
    <x v="29"/>
    <x v="415"/>
    <s v="JCP"/>
    <s v="661"/>
    <s v="FRAIS DE TAXI"/>
    <n v="5264"/>
    <m/>
    <n v="278522338"/>
  </r>
  <r>
    <x v="2"/>
    <x v="0"/>
    <x v="29"/>
    <x v="415"/>
    <s v="JCP"/>
    <s v="666"/>
    <s v="FRAIS DE TAXI"/>
    <n v="2000"/>
    <m/>
    <n v="278524338"/>
  </r>
  <r>
    <x v="2"/>
    <x v="0"/>
    <x v="29"/>
    <x v="416"/>
    <s v="JCAA"/>
    <s v="142"/>
    <s v="FRAIS TRANSPORT AGENTS LOCAUX"/>
    <n v="495000"/>
    <m/>
    <n v="279019338"/>
  </r>
  <r>
    <x v="2"/>
    <x v="0"/>
    <x v="29"/>
    <x v="416"/>
    <s v="JCP"/>
    <s v="672"/>
    <s v="FRAIS DE TAXI"/>
    <n v="2000"/>
    <m/>
    <n v="279021338"/>
  </r>
  <r>
    <x v="2"/>
    <x v="0"/>
    <x v="29"/>
    <x v="416"/>
    <s v="JCP"/>
    <s v="677"/>
    <s v="FRAIS DE TAXI"/>
    <n v="2500"/>
    <m/>
    <n v="279023838"/>
  </r>
  <r>
    <x v="2"/>
    <x v="0"/>
    <x v="29"/>
    <x v="425"/>
    <s v="JCP"/>
    <s v="682"/>
    <s v="FRAIS DE TAXI"/>
    <n v="500"/>
    <m/>
    <n v="279024338"/>
  </r>
  <r>
    <x v="2"/>
    <x v="0"/>
    <x v="29"/>
    <x v="417"/>
    <s v="JCP"/>
    <s v="683"/>
    <s v="FRAIS DE TAXI"/>
    <n v="500"/>
    <m/>
    <n v="279024838"/>
  </r>
  <r>
    <x v="2"/>
    <x v="0"/>
    <x v="29"/>
    <x v="417"/>
    <s v="JCP"/>
    <s v="685"/>
    <s v="FRAIS DE TAXI"/>
    <n v="1000"/>
    <m/>
    <n v="279025838"/>
  </r>
  <r>
    <x v="2"/>
    <x v="0"/>
    <x v="29"/>
    <x v="417"/>
    <s v="JCP"/>
    <s v="686"/>
    <s v="FRAIS DE TAXI"/>
    <n v="11000"/>
    <m/>
    <n v="279036838"/>
  </r>
  <r>
    <x v="2"/>
    <x v="0"/>
    <x v="29"/>
    <x v="417"/>
    <s v="JCP"/>
    <s v="687"/>
    <s v="FRAIS DE DEPLACEMENT NSI-DLA-NSI"/>
    <n v="10000"/>
    <m/>
    <n v="279046838"/>
  </r>
  <r>
    <x v="2"/>
    <x v="0"/>
    <x v="29"/>
    <x v="417"/>
    <s v="JCP"/>
    <s v="688"/>
    <s v="FRAIS DE DEPLACEMENT NSI-DLA-NSI"/>
    <n v="10000"/>
    <m/>
    <n v="279056838"/>
  </r>
  <r>
    <x v="2"/>
    <x v="0"/>
    <x v="29"/>
    <x v="428"/>
    <s v="JCP"/>
    <s v="697"/>
    <s v="FRAIS DE TAXI"/>
    <n v="500"/>
    <m/>
    <n v="279057338"/>
  </r>
  <r>
    <x v="2"/>
    <x v="0"/>
    <x v="29"/>
    <x v="428"/>
    <s v="JCP"/>
    <s v="698"/>
    <s v="FRAIS DE TAXI"/>
    <n v="2000"/>
    <m/>
    <n v="279059338"/>
  </r>
  <r>
    <x v="2"/>
    <x v="0"/>
    <x v="29"/>
    <x v="418"/>
    <s v="JCP"/>
    <s v="703"/>
    <s v="FRAIS TAXI"/>
    <n v="5400"/>
    <m/>
    <n v="279064738"/>
  </r>
  <r>
    <x v="2"/>
    <x v="0"/>
    <x v="29"/>
    <x v="418"/>
    <s v="JCP"/>
    <s v="704"/>
    <s v=" FRAIS TAXI"/>
    <n v="500"/>
    <m/>
    <n v="279065238"/>
  </r>
  <r>
    <x v="2"/>
    <x v="0"/>
    <x v="29"/>
    <x v="436"/>
    <s v="JCP"/>
    <s v="706"/>
    <s v="FRAIS DE TAXI"/>
    <n v="1000"/>
    <m/>
    <n v="279066238"/>
  </r>
  <r>
    <x v="2"/>
    <x v="0"/>
    <x v="29"/>
    <x v="437"/>
    <s v="JCAA"/>
    <s v="149"/>
    <s v="FRAIS TRANSPORT AGENTS LOCAUX"/>
    <n v="495000"/>
    <m/>
    <n v="279561238"/>
  </r>
  <r>
    <x v="2"/>
    <x v="0"/>
    <x v="29"/>
    <x v="437"/>
    <s v="JCP"/>
    <s v="709"/>
    <s v="FRAIS DE TAXI"/>
    <n v="500"/>
    <m/>
    <n v="279561738"/>
  </r>
  <r>
    <x v="2"/>
    <x v="0"/>
    <x v="29"/>
    <x v="437"/>
    <s v="JCP"/>
    <s v="710"/>
    <s v="FRAIS RETARD VOL VK"/>
    <n v="4000"/>
    <m/>
    <n v="279565738"/>
  </r>
  <r>
    <x v="2"/>
    <x v="0"/>
    <x v="29"/>
    <x v="426"/>
    <s v="JCP"/>
    <s v="711"/>
    <s v="FRAIS DE TAXI"/>
    <n v="2500"/>
    <m/>
    <n v="279568238"/>
  </r>
  <r>
    <x v="2"/>
    <x v="0"/>
    <x v="29"/>
    <x v="426"/>
    <s v="JCP"/>
    <s v="715"/>
    <s v="FRAIS DE TAXI"/>
    <n v="500"/>
    <m/>
    <n v="279568738"/>
  </r>
  <r>
    <x v="2"/>
    <x v="0"/>
    <x v="29"/>
    <x v="426"/>
    <s v="JCP"/>
    <s v="717"/>
    <s v="FRAIS RETARD VOL"/>
    <n v="2000"/>
    <m/>
    <n v="279570738"/>
  </r>
  <r>
    <x v="2"/>
    <x v="0"/>
    <x v="29"/>
    <x v="426"/>
    <s v="JCP"/>
    <s v="718"/>
    <s v="FRAIS DE TAXI"/>
    <n v="3000"/>
    <m/>
    <n v="279573738"/>
  </r>
  <r>
    <x v="2"/>
    <x v="0"/>
    <x v="29"/>
    <x v="430"/>
    <s v="JCP"/>
    <s v="722"/>
    <s v="FRAIS DE TAXI"/>
    <n v="2000"/>
    <m/>
    <n v="279575738"/>
  </r>
  <r>
    <x v="2"/>
    <x v="0"/>
    <x v="29"/>
    <x v="430"/>
    <s v="JCP"/>
    <s v="723"/>
    <s v="FRAIS RETARD VOL"/>
    <n v="6000"/>
    <m/>
    <n v="279581738"/>
  </r>
  <r>
    <x v="2"/>
    <x v="0"/>
    <x v="29"/>
    <x v="430"/>
    <s v="JCP"/>
    <s v="725"/>
    <s v="FRAIS RETARD VOL VK"/>
    <n v="6000"/>
    <m/>
    <n v="279587738"/>
  </r>
  <r>
    <x v="2"/>
    <x v="0"/>
    <x v="29"/>
    <x v="430"/>
    <s v="JCP"/>
    <s v="730"/>
    <s v="FRAIS DE TAXI"/>
    <n v="3066"/>
    <m/>
    <n v="279590804"/>
  </r>
  <r>
    <x v="2"/>
    <x v="0"/>
    <x v="29"/>
    <x v="430"/>
    <s v="JCP"/>
    <s v="732"/>
    <s v="FRAIS DE TAXI"/>
    <n v="1000"/>
    <m/>
    <n v="279591804"/>
  </r>
  <r>
    <x v="2"/>
    <x v="0"/>
    <x v="29"/>
    <x v="430"/>
    <s v="JCP"/>
    <s v="733"/>
    <s v=" FRAIS DE TAXI"/>
    <n v="1500"/>
    <m/>
    <n v="279593304"/>
  </r>
  <r>
    <x v="2"/>
    <x v="0"/>
    <x v="29"/>
    <x v="431"/>
    <s v="JCP"/>
    <s v="739"/>
    <s v="FRAIS DE TAXI"/>
    <n v="11000"/>
    <m/>
    <n v="279604304"/>
  </r>
  <r>
    <x v="2"/>
    <x v="0"/>
    <x v="29"/>
    <x v="431"/>
    <s v="JCP"/>
    <s v="741"/>
    <s v="FRAIS RETARD VOL"/>
    <n v="6000"/>
    <m/>
    <n v="279610304"/>
  </r>
  <r>
    <x v="2"/>
    <x v="0"/>
    <x v="29"/>
    <x v="431"/>
    <s v="JCP"/>
    <s v="743"/>
    <s v="FRAIS RETARD VOL"/>
    <n v="6000"/>
    <m/>
    <n v="279616304"/>
  </r>
  <r>
    <x v="2"/>
    <x v="0"/>
    <x v="29"/>
    <x v="431"/>
    <s v="JCP"/>
    <s v="745"/>
    <s v="FRAIS RETARD VOL "/>
    <n v="2000"/>
    <m/>
    <n v="279618304"/>
  </r>
  <r>
    <x v="2"/>
    <x v="0"/>
    <x v="29"/>
    <x v="431"/>
    <s v="JCP"/>
    <s v="746"/>
    <s v="FRAIS RETARD VOL VK"/>
    <n v="4000"/>
    <m/>
    <n v="279622304"/>
  </r>
  <r>
    <x v="2"/>
    <x v="0"/>
    <x v="29"/>
    <x v="431"/>
    <s v="JCP"/>
    <s v="747"/>
    <s v="FRAIS RETARD VOL"/>
    <n v="4000"/>
    <m/>
    <n v="279626304"/>
  </r>
  <r>
    <x v="2"/>
    <x v="0"/>
    <x v="29"/>
    <x v="431"/>
    <s v="JCP"/>
    <s v="748"/>
    <s v="FRAIS RETARD VOL VK"/>
    <n v="10000"/>
    <m/>
    <n v="279636304"/>
  </r>
  <r>
    <x v="2"/>
    <x v="0"/>
    <x v="29"/>
    <x v="431"/>
    <s v="JCP"/>
    <s v="749"/>
    <s v="FRAIS RETARD VOL"/>
    <n v="18000"/>
    <m/>
    <n v="279654304"/>
  </r>
  <r>
    <x v="2"/>
    <x v="0"/>
    <x v="29"/>
    <x v="431"/>
    <s v="JCP"/>
    <s v="750"/>
    <s v="FRAIS DE TAXI"/>
    <n v="2500"/>
    <m/>
    <n v="279656804"/>
  </r>
  <r>
    <x v="2"/>
    <x v="0"/>
    <x v="29"/>
    <x v="431"/>
    <s v="JCP"/>
    <s v="751"/>
    <s v="FRAIS DE TAXI"/>
    <n v="2300"/>
    <m/>
    <n v="279659104"/>
  </r>
  <r>
    <x v="2"/>
    <x v="0"/>
    <x v="29"/>
    <x v="427"/>
    <s v="JCAA"/>
    <s v="158"/>
    <s v="FRAIS TRANSPORT AGENTS DOUBLE VOLS"/>
    <n v="37500"/>
    <m/>
    <n v="279696604"/>
  </r>
  <r>
    <x v="2"/>
    <x v="0"/>
    <x v="29"/>
    <x v="427"/>
    <s v="JCP"/>
    <s v="752"/>
    <s v="FRAIS RETARD VOL"/>
    <n v="2000"/>
    <m/>
    <n v="279698604"/>
  </r>
  <r>
    <x v="2"/>
    <x v="0"/>
    <x v="29"/>
    <x v="427"/>
    <s v="JCP"/>
    <s v="753"/>
    <s v="FRAIS DE TAXI"/>
    <n v="500"/>
    <m/>
    <n v="279699104"/>
  </r>
  <r>
    <x v="2"/>
    <x v="0"/>
    <x v="29"/>
    <x v="427"/>
    <s v="JCP"/>
    <s v="756"/>
    <s v="FRAIS DE TAXI"/>
    <n v="2000"/>
    <m/>
    <n v="279701104"/>
  </r>
  <r>
    <x v="2"/>
    <x v="0"/>
    <x v="29"/>
    <x v="427"/>
    <s v="JCP"/>
    <s v="758"/>
    <s v="FRAIS RETARD VOL"/>
    <n v="6000"/>
    <m/>
    <n v="279707104"/>
  </r>
  <r>
    <x v="2"/>
    <x v="0"/>
    <x v="29"/>
    <x v="427"/>
    <s v="JCP"/>
    <s v="761"/>
    <s v="FRAIS DE TAXI"/>
    <n v="500"/>
    <m/>
    <n v="279707604"/>
  </r>
  <r>
    <x v="2"/>
    <x v="0"/>
    <x v="29"/>
    <x v="429"/>
    <s v="JBS"/>
    <s v="80"/>
    <s v="SVT ETAT DE RAPP AU 30/04/12"/>
    <n v="1619500"/>
    <m/>
    <n v="281327104"/>
  </r>
  <r>
    <x v="2"/>
    <x v="0"/>
    <x v="29"/>
    <x v="429"/>
    <s v="JCAA"/>
    <s v="161"/>
    <s v="FRAIS TRANSPORT AGENT "/>
    <n v="2742500"/>
    <m/>
    <n v="284069604"/>
  </r>
  <r>
    <x v="2"/>
    <x v="0"/>
    <x v="29"/>
    <x v="429"/>
    <s v="JCP"/>
    <s v="762"/>
    <s v="FRAIS TAXI"/>
    <n v="2000"/>
    <m/>
    <n v="284071604"/>
  </r>
  <r>
    <x v="2"/>
    <x v="0"/>
    <x v="29"/>
    <x v="429"/>
    <s v="JCP"/>
    <s v="763"/>
    <s v=" FRAIS TAXI"/>
    <n v="13395"/>
    <m/>
    <n v="284084999"/>
  </r>
  <r>
    <x v="2"/>
    <x v="0"/>
    <x v="42"/>
    <x v="426"/>
    <s v="JCAA"/>
    <s v="153"/>
    <s v="FRAIS FORMATION AGENTS"/>
    <n v="140000"/>
    <m/>
    <n v="295300190"/>
  </r>
  <r>
    <x v="2"/>
    <x v="0"/>
    <x v="42"/>
    <x v="431"/>
    <s v="JCP"/>
    <s v="736"/>
    <s v="FRAIS FORMATION DELEGUES"/>
    <n v="450000"/>
    <m/>
    <n v="295750190"/>
  </r>
  <r>
    <x v="2"/>
    <x v="0"/>
    <x v="42"/>
    <x v="431"/>
    <s v="JCP"/>
    <s v="744"/>
    <s v="FRAIS DE FORMATION DELEGUE"/>
    <n v="70000"/>
    <m/>
    <n v="295820190"/>
  </r>
  <r>
    <x v="2"/>
    <x v="0"/>
    <x v="8"/>
    <x v="435"/>
    <s v="JACH"/>
    <s v="90"/>
    <s v="FACT N° 001-0014174T"/>
    <n v="2106000"/>
    <m/>
    <n v="300786987"/>
  </r>
  <r>
    <x v="2"/>
    <x v="0"/>
    <x v="8"/>
    <x v="418"/>
    <s v="JACH"/>
    <s v="84"/>
    <s v="FACT LXC N° 740076 LOYER JANV-MARS "/>
    <n v="337199"/>
    <m/>
    <n v="301124186"/>
  </r>
  <r>
    <x v="2"/>
    <x v="0"/>
    <x v="9"/>
    <x v="433"/>
    <s v="JCP"/>
    <s v="598"/>
    <s v="FACT EAU TANGUI"/>
    <n v="7800"/>
    <m/>
    <n v="315525491"/>
  </r>
  <r>
    <x v="2"/>
    <x v="0"/>
    <x v="9"/>
    <x v="432"/>
    <s v="JCAA"/>
    <s v="123"/>
    <s v=" FACT CARBURANT SPVRS"/>
    <n v="12000"/>
    <m/>
    <n v="315537491"/>
  </r>
  <r>
    <x v="2"/>
    <x v="0"/>
    <x v="9"/>
    <x v="438"/>
    <s v="JCAA"/>
    <s v="136"/>
    <s v="FACT CARBURANT SPVRS"/>
    <n v="24000"/>
    <m/>
    <n v="315561491"/>
  </r>
  <r>
    <x v="2"/>
    <x v="0"/>
    <x v="9"/>
    <x v="420"/>
    <s v="JCAA"/>
    <s v="131"/>
    <s v="FACT CARBURANT SPVRS"/>
    <n v="24000"/>
    <m/>
    <n v="315585491"/>
  </r>
  <r>
    <x v="2"/>
    <x v="0"/>
    <x v="9"/>
    <x v="421"/>
    <s v="JCP"/>
    <s v="632"/>
    <s v="FACT EAU TANGUI"/>
    <n v="7800"/>
    <m/>
    <n v="315593291"/>
  </r>
  <r>
    <x v="2"/>
    <x v="0"/>
    <x v="9"/>
    <x v="414"/>
    <s v="JOD"/>
    <s v="109"/>
    <s v="FACT CARBURANT"/>
    <n v="63200"/>
    <m/>
    <n v="315656491"/>
  </r>
  <r>
    <x v="2"/>
    <x v="0"/>
    <x v="9"/>
    <x v="414"/>
    <s v="JCAA"/>
    <s v="138"/>
    <s v="FACT CARBURANT SPVRS"/>
    <n v="24000"/>
    <m/>
    <n v="315680491"/>
  </r>
  <r>
    <x v="2"/>
    <x v="0"/>
    <x v="9"/>
    <x v="415"/>
    <s v="JCP"/>
    <s v="660"/>
    <s v="FACT EAU TANGUI"/>
    <n v="20835"/>
    <m/>
    <n v="315701326"/>
  </r>
  <r>
    <x v="2"/>
    <x v="0"/>
    <x v="9"/>
    <x v="425"/>
    <s v="JCP"/>
    <s v="679"/>
    <s v="FACT EAU TANGUI"/>
    <n v="7600"/>
    <m/>
    <n v="315708926"/>
  </r>
  <r>
    <x v="2"/>
    <x v="0"/>
    <x v="9"/>
    <x v="417"/>
    <s v="JCAA"/>
    <s v="146"/>
    <s v="FACT CARBURANT"/>
    <n v="24000"/>
    <m/>
    <n v="315732926"/>
  </r>
  <r>
    <x v="2"/>
    <x v="0"/>
    <x v="9"/>
    <x v="437"/>
    <s v="JCAA"/>
    <s v="150"/>
    <s v="FACT CARBURANT SPVRS"/>
    <n v="10000"/>
    <m/>
    <n v="315742926"/>
  </r>
  <r>
    <x v="2"/>
    <x v="0"/>
    <x v="9"/>
    <x v="437"/>
    <s v="JCP"/>
    <s v="707"/>
    <s v="FACT EAU"/>
    <n v="7600"/>
    <m/>
    <n v="315750526"/>
  </r>
  <r>
    <x v="2"/>
    <x v="0"/>
    <x v="9"/>
    <x v="437"/>
    <s v="JCP"/>
    <s v="708"/>
    <s v="FACT CARBURANT"/>
    <n v="72050"/>
    <m/>
    <n v="315822576"/>
  </r>
  <r>
    <x v="2"/>
    <x v="0"/>
    <x v="9"/>
    <x v="426"/>
    <s v="JCP"/>
    <s v="721"/>
    <s v="FACT CARBURANT "/>
    <n v="90000"/>
    <m/>
    <n v="315912576"/>
  </r>
  <r>
    <x v="2"/>
    <x v="0"/>
    <x v="9"/>
    <x v="439"/>
    <s v="JCAA"/>
    <s v="159"/>
    <s v="FACT CARBURANT"/>
    <n v="118500"/>
    <m/>
    <n v="316031076"/>
  </r>
  <r>
    <x v="2"/>
    <x v="0"/>
    <x v="9"/>
    <x v="429"/>
    <s v="JACH"/>
    <s v="95"/>
    <s v="FACT AQUAVITA N° 12040469"/>
    <n v="70016"/>
    <m/>
    <n v="316101092"/>
  </r>
  <r>
    <x v="2"/>
    <x v="0"/>
    <x v="9"/>
    <x v="429"/>
    <s v="JACH"/>
    <s v="102"/>
    <s v="FACT SNEC N° 2012041"/>
    <n v="62196"/>
    <m/>
    <n v="316163288"/>
  </r>
  <r>
    <x v="2"/>
    <x v="0"/>
    <x v="9"/>
    <x v="429"/>
    <s v="JACH"/>
    <s v="104"/>
    <s v="FACT SONEL N° 247058498"/>
    <n v="163133"/>
    <m/>
    <n v="316326421"/>
  </r>
  <r>
    <x v="2"/>
    <x v="0"/>
    <x v="9"/>
    <x v="429"/>
    <s v="JOD"/>
    <s v="116"/>
    <s v="FACT CARBURANT"/>
    <n v="275166"/>
    <m/>
    <n v="316601587"/>
  </r>
  <r>
    <x v="2"/>
    <x v="0"/>
    <x v="43"/>
    <x v="425"/>
    <s v="JCP"/>
    <s v="681"/>
    <s v="FACT NAK INFO N° 023/04/2012"/>
    <n v="50000"/>
    <m/>
    <n v="317851672"/>
  </r>
  <r>
    <x v="2"/>
    <x v="0"/>
    <x v="10"/>
    <x v="423"/>
    <s v="JACH"/>
    <s v="83"/>
    <s v="FACT LXC N° 740075"/>
    <n v="218486"/>
    <m/>
    <n v="320776634"/>
  </r>
  <r>
    <x v="2"/>
    <x v="0"/>
    <x v="10"/>
    <x v="429"/>
    <s v="JACH"/>
    <s v="103"/>
    <s v="FACT CAMTEL N° 11733336/05-2012"/>
    <n v="677254"/>
    <m/>
    <n v="321453888"/>
  </r>
  <r>
    <x v="2"/>
    <x v="0"/>
    <x v="11"/>
    <x v="3"/>
    <s v="JACH"/>
    <s v="81"/>
    <s v="FACT ORANGE N° 635500 9"/>
    <n v="1622233"/>
    <m/>
    <n v="329945259"/>
  </r>
  <r>
    <x v="2"/>
    <x v="0"/>
    <x v="11"/>
    <x v="434"/>
    <s v="JCAA"/>
    <s v="134"/>
    <s v="FRAIS RECHARGE TELEPHONE"/>
    <n v="60000"/>
    <m/>
    <n v="330005259"/>
  </r>
  <r>
    <x v="2"/>
    <x v="0"/>
    <x v="11"/>
    <x v="421"/>
    <s v="JCAA"/>
    <s v="134"/>
    <s v="FRAIS RECHARGE TELEPHONE"/>
    <n v="60000"/>
    <m/>
    <n v="330065259"/>
  </r>
  <r>
    <x v="2"/>
    <x v="0"/>
    <x v="11"/>
    <x v="425"/>
    <s v="JCAA"/>
    <s v="144"/>
    <s v="FRAIS RECHARGE TELEPHONE"/>
    <n v="60000"/>
    <m/>
    <n v="330125259"/>
  </r>
  <r>
    <x v="2"/>
    <x v="0"/>
    <x v="11"/>
    <x v="426"/>
    <s v="JCAA"/>
    <s v="151"/>
    <s v="FRAIS RECHARGE TELEPHONE"/>
    <n v="60000"/>
    <m/>
    <n v="330185259"/>
  </r>
  <r>
    <x v="2"/>
    <x v="0"/>
    <x v="11"/>
    <x v="429"/>
    <s v="JCAA"/>
    <s v="160"/>
    <s v="FRAIS TELEPHONE SVPS"/>
    <n v="20000"/>
    <m/>
    <n v="330205259"/>
  </r>
  <r>
    <x v="2"/>
    <x v="0"/>
    <x v="12"/>
    <x v="3"/>
    <s v="JACH"/>
    <s v="79"/>
    <s v="FACT  MTN N° FINV-00188520-52"/>
    <n v="251572"/>
    <m/>
    <n v="339723185"/>
  </r>
  <r>
    <x v="2"/>
    <x v="0"/>
    <x v="12"/>
    <x v="425"/>
    <s v="JBS"/>
    <s v="76"/>
    <s v="FACT CONSOMMATION  CREOLINK"/>
    <n v="250167"/>
    <m/>
    <n v="339973352"/>
  </r>
  <r>
    <x v="2"/>
    <x v="0"/>
    <x v="12"/>
    <x v="430"/>
    <s v="JCP"/>
    <s v="727"/>
    <s v="BACKUP INTERNET AVRIL"/>
    <n v="100000"/>
    <m/>
    <n v="340073352"/>
  </r>
  <r>
    <x v="2"/>
    <x v="0"/>
    <x v="12"/>
    <x v="429"/>
    <s v="JACH"/>
    <s v="96"/>
    <s v="FACT HTT N° 23712000741"/>
    <n v="29350"/>
    <m/>
    <n v="340102702"/>
  </r>
  <r>
    <x v="2"/>
    <x v="0"/>
    <x v="12"/>
    <x v="429"/>
    <s v="JACH"/>
    <s v="97"/>
    <s v="FACT HTT N° 23712000888"/>
    <n v="29350"/>
    <m/>
    <n v="340132052"/>
  </r>
  <r>
    <x v="2"/>
    <x v="0"/>
    <x v="13"/>
    <x v="434"/>
    <s v="JCAA"/>
    <s v="125"/>
    <s v="BILLET D'AVION SSG"/>
    <n v="95000"/>
    <m/>
    <n v="343394568"/>
  </r>
  <r>
    <x v="2"/>
    <x v="0"/>
    <x v="13"/>
    <x v="435"/>
    <s v="JCP"/>
    <s v="618"/>
    <s v="BILLET D'AVION ELAME"/>
    <n v="192000"/>
    <m/>
    <n v="343586568"/>
  </r>
  <r>
    <x v="2"/>
    <x v="0"/>
    <x v="13"/>
    <x v="438"/>
    <s v="JCAA"/>
    <s v="128"/>
    <s v="BILLET D'AVION SSG"/>
    <n v="100000"/>
    <m/>
    <n v="343686568"/>
  </r>
  <r>
    <x v="2"/>
    <x v="0"/>
    <x v="13"/>
    <x v="414"/>
    <s v="JCAA"/>
    <s v="135"/>
    <s v="BILLET D'AVION SSG"/>
    <n v="130000"/>
    <m/>
    <n v="343816568"/>
  </r>
  <r>
    <x v="2"/>
    <x v="0"/>
    <x v="13"/>
    <x v="415"/>
    <s v="JCP"/>
    <s v="658"/>
    <s v="BILLET D'AVION"/>
    <n v="192000"/>
    <m/>
    <n v="344008568"/>
  </r>
  <r>
    <x v="2"/>
    <x v="0"/>
    <x v="13"/>
    <x v="428"/>
    <s v="JCAA"/>
    <s v="148"/>
    <s v="BILLET D'AVION SSG"/>
    <n v="100000"/>
    <m/>
    <n v="344108568"/>
  </r>
  <r>
    <x v="2"/>
    <x v="0"/>
    <x v="13"/>
    <x v="430"/>
    <s v="JCP"/>
    <s v="726"/>
    <s v="BILLET D'AVION"/>
    <n v="182000"/>
    <m/>
    <n v="344290568"/>
  </r>
  <r>
    <x v="2"/>
    <x v="0"/>
    <x v="13"/>
    <x v="430"/>
    <s v="JCP"/>
    <s v="726"/>
    <s v="TIMBRE AEROPORT"/>
    <n v="10000"/>
    <m/>
    <n v="344300568"/>
  </r>
  <r>
    <x v="2"/>
    <x v="0"/>
    <x v="13"/>
    <x v="439"/>
    <s v="JCAA"/>
    <s v="157"/>
    <s v="BILLET D'AVION SSG"/>
    <n v="165000"/>
    <m/>
    <n v="344465568"/>
  </r>
  <r>
    <x v="2"/>
    <x v="0"/>
    <x v="14"/>
    <x v="426"/>
    <s v="JOD"/>
    <s v="118"/>
    <s v="FACT N° 437735"/>
    <n v="65500"/>
    <m/>
    <n v="348323768"/>
  </r>
  <r>
    <x v="2"/>
    <x v="0"/>
    <x v="14"/>
    <x v="429"/>
    <s v="JBS"/>
    <s v="80"/>
    <s v="SVT ETAT DE RAPP AU 30/04/12"/>
    <n v="121400"/>
    <m/>
    <n v="348445168"/>
  </r>
  <r>
    <x v="2"/>
    <x v="0"/>
    <x v="14"/>
    <x v="429"/>
    <s v="JACH"/>
    <s v="91"/>
    <s v="LOYER AVRIL"/>
    <n v="800000"/>
    <m/>
    <n v="349245168"/>
  </r>
  <r>
    <x v="2"/>
    <x v="0"/>
    <x v="31"/>
    <x v="434"/>
    <s v="JCAA"/>
    <s v="124"/>
    <s v="PERDIEM DINN DU 24/03 AU 04/04"/>
    <n v="204000"/>
    <m/>
    <n v="359262593"/>
  </r>
  <r>
    <x v="2"/>
    <x v="0"/>
    <x v="31"/>
    <x v="434"/>
    <s v="JCAA"/>
    <s v="125"/>
    <s v="FRAIS VISA SSG"/>
    <n v="30000"/>
    <m/>
    <n v="359292593"/>
  </r>
  <r>
    <x v="2"/>
    <x v="0"/>
    <x v="31"/>
    <x v="435"/>
    <s v="JCP"/>
    <s v="618"/>
    <s v="AVANCE PERDIEM ELAME"/>
    <n v="100000"/>
    <m/>
    <n v="359392593"/>
  </r>
  <r>
    <x v="2"/>
    <x v="0"/>
    <x v="31"/>
    <x v="438"/>
    <s v="JCAA"/>
    <s v="127"/>
    <s v="FRAIS VISA D'ENTREE SSG"/>
    <n v="150000"/>
    <m/>
    <n v="359542593"/>
  </r>
  <r>
    <x v="2"/>
    <x v="0"/>
    <x v="31"/>
    <x v="438"/>
    <s v="JCAA"/>
    <s v="129"/>
    <s v="PERDIEM ELEME DU 07/04 AU 07/05"/>
    <n v="410000"/>
    <m/>
    <n v="359952593"/>
  </r>
  <r>
    <x v="2"/>
    <x v="0"/>
    <x v="31"/>
    <x v="438"/>
    <s v="JCAA"/>
    <s v="130"/>
    <s v="PERDIEM NDOH DU 13/03 AU 13/04"/>
    <n v="510000"/>
    <m/>
    <n v="360462593"/>
  </r>
  <r>
    <x v="2"/>
    <x v="0"/>
    <x v="31"/>
    <x v="414"/>
    <s v="JCAA"/>
    <s v="135"/>
    <s v="FRAIS VISA SORTIE SSG"/>
    <n v="30000"/>
    <m/>
    <n v="360492593"/>
  </r>
  <r>
    <x v="2"/>
    <x v="0"/>
    <x v="31"/>
    <x v="424"/>
    <s v="JCAA"/>
    <s v="139"/>
    <s v="PERDIEM ELESSA DU 14/04 AU 14/05"/>
    <n v="450000"/>
    <m/>
    <n v="360942593"/>
  </r>
  <r>
    <x v="2"/>
    <x v="0"/>
    <x v="31"/>
    <x v="416"/>
    <s v="JCP"/>
    <s v="658"/>
    <s v="AVANCE PERDIEM ELESSA"/>
    <n v="100000"/>
    <m/>
    <n v="361042593"/>
  </r>
  <r>
    <x v="2"/>
    <x v="0"/>
    <x v="31"/>
    <x v="416"/>
    <s v="JCP"/>
    <s v="669"/>
    <s v="FRAIS DEPLACEMENT NSI"/>
    <n v="98100"/>
    <m/>
    <n v="361140693"/>
  </r>
  <r>
    <x v="2"/>
    <x v="0"/>
    <x v="31"/>
    <x v="416"/>
    <s v="JCP"/>
    <s v="678"/>
    <s v="FRAIS DEPLACEMENT NSI"/>
    <n v="91900"/>
    <m/>
    <n v="361232593"/>
  </r>
  <r>
    <x v="2"/>
    <x v="0"/>
    <x v="31"/>
    <x v="430"/>
    <s v="JCP"/>
    <s v="726"/>
    <s v="AVANCE PERDIEM SSG"/>
    <n v="100000"/>
    <m/>
    <n v="361332593"/>
  </r>
  <r>
    <x v="2"/>
    <x v="0"/>
    <x v="31"/>
    <x v="431"/>
    <s v="JCAA"/>
    <s v="189"/>
    <s v="FRAIS ACCESSOIRES TITRE DE SEJOUR"/>
    <n v="5000"/>
    <m/>
    <n v="361337593"/>
  </r>
  <r>
    <x v="2"/>
    <x v="0"/>
    <x v="31"/>
    <x v="431"/>
    <s v="JCAA"/>
    <s v="190"/>
    <s v="FRAIS CARTE DE SEJOUR GEORGES"/>
    <n v="30000"/>
    <m/>
    <n v="361367593"/>
  </r>
  <r>
    <x v="2"/>
    <x v="0"/>
    <x v="31"/>
    <x v="431"/>
    <s v="JCAA"/>
    <s v="191"/>
    <s v="FRAIS VISA ALAIN"/>
    <n v="150000"/>
    <m/>
    <n v="361517593"/>
  </r>
  <r>
    <x v="2"/>
    <x v="0"/>
    <x v="31"/>
    <x v="427"/>
    <s v="JCAA"/>
    <s v="155"/>
    <s v="FRAIS TITRE DE SEJOUR ELESSA"/>
    <n v="600000"/>
    <m/>
    <n v="362117593"/>
  </r>
  <r>
    <x v="2"/>
    <x v="0"/>
    <x v="31"/>
    <x v="439"/>
    <s v="JCAA"/>
    <s v="156"/>
    <s v="PERDIEM ALONGA DU 16 AU 29/04"/>
    <n v="280000"/>
    <m/>
    <n v="362397593"/>
  </r>
  <r>
    <x v="2"/>
    <x v="0"/>
    <x v="16"/>
    <x v="422"/>
    <s v="JCP"/>
    <s v="634"/>
    <s v="FACILITATION AUX AGENTS D'IMPOTS"/>
    <n v="500000"/>
    <m/>
    <n v="368465593"/>
  </r>
  <r>
    <x v="2"/>
    <x v="0"/>
    <x v="44"/>
    <x v="3"/>
    <s v="JOD"/>
    <s v="107"/>
    <s v="FACT RESTO"/>
    <n v="82000"/>
    <m/>
    <n v="372168743"/>
  </r>
  <r>
    <x v="2"/>
    <x v="0"/>
    <x v="44"/>
    <x v="414"/>
    <s v="JOD"/>
    <s v="108"/>
    <s v=" FACT RESTO"/>
    <n v="58500"/>
    <m/>
    <n v="372227243"/>
  </r>
  <r>
    <x v="2"/>
    <x v="0"/>
    <x v="44"/>
    <x v="426"/>
    <s v="JOD"/>
    <s v="118"/>
    <s v="FACT RESTAURATION"/>
    <n v="152400"/>
    <m/>
    <n v="372379643"/>
  </r>
  <r>
    <x v="2"/>
    <x v="0"/>
    <x v="17"/>
    <x v="433"/>
    <s v="JCP"/>
    <s v="599"/>
    <s v="FRAIS EXPEDITION PLI"/>
    <n v="4000"/>
    <m/>
    <n v="376562105"/>
  </r>
  <r>
    <x v="2"/>
    <x v="0"/>
    <x v="17"/>
    <x v="433"/>
    <s v="JCP"/>
    <s v="600"/>
    <s v="FRAIS TRANSFERT D'ARGENT"/>
    <n v="4100"/>
    <m/>
    <n v="376566205"/>
  </r>
  <r>
    <x v="2"/>
    <x v="0"/>
    <x v="17"/>
    <x v="435"/>
    <s v="JCP"/>
    <s v="617"/>
    <s v="FRAIS TRANSPORT COFFRE"/>
    <n v="15000"/>
    <m/>
    <n v="376581205"/>
  </r>
  <r>
    <x v="2"/>
    <x v="0"/>
    <x v="17"/>
    <x v="435"/>
    <s v="JCP"/>
    <s v="620"/>
    <s v="FRAIS TRANSPORT COFFRE"/>
    <n v="40000"/>
    <m/>
    <n v="376621205"/>
  </r>
  <r>
    <x v="2"/>
    <x v="0"/>
    <x v="17"/>
    <x v="421"/>
    <s v="JCP"/>
    <s v="628"/>
    <s v="FACT ENCRE"/>
    <n v="36000"/>
    <m/>
    <n v="376657205"/>
  </r>
  <r>
    <x v="2"/>
    <x v="0"/>
    <x v="17"/>
    <x v="421"/>
    <s v="JCP"/>
    <s v="629"/>
    <s v="FACT ENCRE N° 002"/>
    <n v="95000"/>
    <m/>
    <n v="376752205"/>
  </r>
  <r>
    <x v="2"/>
    <x v="0"/>
    <x v="17"/>
    <x v="422"/>
    <s v="JOD"/>
    <s v="132"/>
    <s v="FRAIS TRANSPORT MATERIEL"/>
    <n v="25000"/>
    <m/>
    <n v="376777205"/>
  </r>
  <r>
    <x v="2"/>
    <x v="0"/>
    <x v="17"/>
    <x v="422"/>
    <s v="JCP"/>
    <s v="635"/>
    <s v="FRAIS PHOTOCOPIES"/>
    <n v="1400"/>
    <m/>
    <n v="376778605"/>
  </r>
  <r>
    <x v="2"/>
    <x v="0"/>
    <x v="17"/>
    <x v="423"/>
    <s v="JCP"/>
    <s v="641"/>
    <s v="FACT ENCRE N° DT001279"/>
    <n v="95000"/>
    <m/>
    <n v="376873605"/>
  </r>
  <r>
    <x v="2"/>
    <x v="0"/>
    <x v="17"/>
    <x v="423"/>
    <s v="JCP"/>
    <s v="649"/>
    <s v="FACT ENCRE N° 1216"/>
    <n v="100000"/>
    <m/>
    <n v="376973605"/>
  </r>
  <r>
    <x v="2"/>
    <x v="0"/>
    <x v="17"/>
    <x v="414"/>
    <s v="JCAA"/>
    <s v="137"/>
    <s v="FRAIS IMAGE TELE"/>
    <n v="20000"/>
    <m/>
    <n v="376993605"/>
  </r>
  <r>
    <x v="2"/>
    <x v="0"/>
    <x v="17"/>
    <x v="414"/>
    <s v="JCP"/>
    <s v="652"/>
    <s v="FRAIS TRANSFERT "/>
    <n v="3900"/>
    <m/>
    <n v="376997505"/>
  </r>
  <r>
    <x v="2"/>
    <x v="0"/>
    <x v="17"/>
    <x v="414"/>
    <s v="JCP"/>
    <s v="653"/>
    <s v="FRAIS EXPEDITION"/>
    <n v="4500"/>
    <m/>
    <n v="377002005"/>
  </r>
  <r>
    <x v="2"/>
    <x v="0"/>
    <x v="17"/>
    <x v="414"/>
    <s v="JCP"/>
    <s v="654"/>
    <s v="FACT PAPIER N° 1223"/>
    <n v="15000"/>
    <m/>
    <n v="377017005"/>
  </r>
  <r>
    <x v="2"/>
    <x v="0"/>
    <x v="17"/>
    <x v="424"/>
    <s v="JCAA"/>
    <s v="140"/>
    <s v="FRAIS GARDE AVION AF"/>
    <n v="100000"/>
    <m/>
    <n v="377117005"/>
  </r>
  <r>
    <x v="2"/>
    <x v="0"/>
    <x v="17"/>
    <x v="416"/>
    <s v="JCAA"/>
    <s v="141"/>
    <s v="FACT FOURNITURES"/>
    <n v="44000"/>
    <m/>
    <n v="377161005"/>
  </r>
  <r>
    <x v="2"/>
    <x v="0"/>
    <x v="17"/>
    <x v="416"/>
    <s v="JCP"/>
    <s v="671"/>
    <s v="AVANCE SUR FACT N° 001/dzp/15/11"/>
    <n v="100000"/>
    <m/>
    <n v="377261005"/>
  </r>
  <r>
    <x v="2"/>
    <x v="0"/>
    <x v="17"/>
    <x v="416"/>
    <s v="JCP"/>
    <s v="676"/>
    <s v="FRAIS TRANSFERT "/>
    <n v="14500"/>
    <m/>
    <n v="377275505"/>
  </r>
  <r>
    <x v="2"/>
    <x v="0"/>
    <x v="17"/>
    <x v="425"/>
    <s v="JCP"/>
    <s v="680"/>
    <s v="FRAIS INTALLATION INTERNET"/>
    <n v="65000"/>
    <m/>
    <n v="377340505"/>
  </r>
  <r>
    <x v="2"/>
    <x v="0"/>
    <x v="17"/>
    <x v="417"/>
    <s v="JCAA"/>
    <s v="147"/>
    <s v="FACT N° 5312"/>
    <n v="39000"/>
    <m/>
    <n v="377379505"/>
  </r>
  <r>
    <x v="2"/>
    <x v="0"/>
    <x v="17"/>
    <x v="417"/>
    <s v="JCP"/>
    <s v="683"/>
    <s v="FACT N° 44218"/>
    <n v="3150"/>
    <m/>
    <n v="377382655"/>
  </r>
  <r>
    <x v="2"/>
    <x v="0"/>
    <x v="17"/>
    <x v="428"/>
    <s v="JCP"/>
    <s v="697"/>
    <s v="FRAIS PHOTOCOPIES"/>
    <n v="3000"/>
    <m/>
    <n v="377385655"/>
  </r>
  <r>
    <x v="2"/>
    <x v="0"/>
    <x v="17"/>
    <x v="418"/>
    <s v="JCP"/>
    <s v="701"/>
    <s v="FRAIS PHOTOCOPIES"/>
    <n v="575"/>
    <m/>
    <n v="377386230"/>
  </r>
  <r>
    <x v="2"/>
    <x v="0"/>
    <x v="17"/>
    <x v="418"/>
    <s v="JCP"/>
    <s v="702"/>
    <s v="FRAIS EXPEDITION COLIS SSG"/>
    <n v="30000"/>
    <m/>
    <n v="377416230"/>
  </r>
  <r>
    <x v="2"/>
    <x v="0"/>
    <x v="17"/>
    <x v="418"/>
    <s v="JCP"/>
    <s v="705"/>
    <s v="FRAIS SALON VIP ADC"/>
    <n v="100000"/>
    <m/>
    <n v="377516230"/>
  </r>
  <r>
    <x v="2"/>
    <x v="0"/>
    <x v="17"/>
    <x v="437"/>
    <s v="JCP"/>
    <s v="707"/>
    <s v="FACT N° 4767"/>
    <n v="265400"/>
    <m/>
    <n v="377781630"/>
  </r>
  <r>
    <x v="2"/>
    <x v="0"/>
    <x v="17"/>
    <x v="426"/>
    <s v="JCAA"/>
    <s v="152"/>
    <s v="LOCATION PROJECTEUR"/>
    <n v="160000"/>
    <m/>
    <n v="377941630"/>
  </r>
  <r>
    <x v="2"/>
    <x v="0"/>
    <x v="17"/>
    <x v="426"/>
    <s v="JCAA"/>
    <s v="154"/>
    <s v="FACT PAPIER N° 5307"/>
    <n v="34000"/>
    <m/>
    <n v="377975630"/>
  </r>
  <r>
    <x v="2"/>
    <x v="0"/>
    <x v="17"/>
    <x v="426"/>
    <s v="JCP"/>
    <s v="714"/>
    <s v="FACT ENCRE N° 1273"/>
    <n v="63000"/>
    <m/>
    <n v="378038630"/>
  </r>
  <r>
    <x v="2"/>
    <x v="0"/>
    <x v="17"/>
    <x v="430"/>
    <s v="JCP"/>
    <s v="729"/>
    <s v="FRAIS PHOTOCOPIES"/>
    <n v="500"/>
    <m/>
    <n v="378039130"/>
  </r>
  <r>
    <x v="2"/>
    <x v="0"/>
    <x v="17"/>
    <x v="431"/>
    <s v="JCP"/>
    <s v="734"/>
    <s v="FRAIS TRANSFERT"/>
    <n v="3100"/>
    <m/>
    <n v="378042230"/>
  </r>
  <r>
    <x v="2"/>
    <x v="0"/>
    <x v="17"/>
    <x v="427"/>
    <s v="JACH"/>
    <s v="88"/>
    <s v="FACT KIOSQUE N° 20"/>
    <n v="73400"/>
    <m/>
    <n v="378115630"/>
  </r>
  <r>
    <x v="2"/>
    <x v="0"/>
    <x v="17"/>
    <x v="429"/>
    <s v="JCAA"/>
    <s v="162"/>
    <s v="FRAIS BLANCHISSERIE SUPERVISEUR"/>
    <n v="48000"/>
    <m/>
    <n v="378163630"/>
  </r>
  <r>
    <x v="2"/>
    <x v="0"/>
    <x v="18"/>
    <x v="3"/>
    <s v="JACH"/>
    <s v="77"/>
    <s v="FACT G4S N° FA043000"/>
    <n v="160000"/>
    <m/>
    <n v="434575435"/>
  </r>
  <r>
    <x v="2"/>
    <x v="0"/>
    <x v="18"/>
    <x v="3"/>
    <s v="JACH"/>
    <s v="78"/>
    <s v="FACT G4S N° FA043001"/>
    <n v="145000"/>
    <m/>
    <n v="434720435"/>
  </r>
  <r>
    <x v="2"/>
    <x v="0"/>
    <x v="18"/>
    <x v="433"/>
    <s v="JCP"/>
    <s v="600"/>
    <s v="SCE NETTOYAGE NSI"/>
    <n v="18000"/>
    <m/>
    <n v="434738435"/>
  </r>
  <r>
    <x v="2"/>
    <x v="0"/>
    <x v="18"/>
    <x v="432"/>
    <s v="JCP"/>
    <s v="608"/>
    <s v="PORTEUR DOUALA"/>
    <n v="90605"/>
    <m/>
    <n v="434829040"/>
  </r>
  <r>
    <x v="2"/>
    <x v="0"/>
    <x v="18"/>
    <x v="423"/>
    <s v="JCP"/>
    <s v="642"/>
    <s v="PORTEUR DOUALA"/>
    <n v="90605"/>
    <m/>
    <n v="434919645"/>
  </r>
  <r>
    <x v="2"/>
    <x v="0"/>
    <x v="18"/>
    <x v="415"/>
    <s v="JOD"/>
    <s v="133"/>
    <s v="FRAIS TRANSPORT FOX"/>
    <n v="539000"/>
    <m/>
    <n v="435458645"/>
  </r>
  <r>
    <x v="2"/>
    <x v="0"/>
    <x v="18"/>
    <x v="430"/>
    <s v="JACH"/>
    <s v="82"/>
    <s v="FACT  PANTHERE N° FCT 491"/>
    <n v="140000"/>
    <m/>
    <n v="435598645"/>
  </r>
  <r>
    <x v="2"/>
    <x v="0"/>
    <x v="18"/>
    <x v="431"/>
    <s v="JACH"/>
    <s v="94"/>
    <s v="FACT ATM N° 120402"/>
    <n v="340000"/>
    <m/>
    <n v="435938645"/>
  </r>
  <r>
    <x v="2"/>
    <x v="0"/>
    <x v="18"/>
    <x v="429"/>
    <s v="JACH"/>
    <s v="92"/>
    <s v="FACT N° 15/12"/>
    <n v="17000000"/>
    <m/>
    <n v="452938645"/>
  </r>
  <r>
    <x v="2"/>
    <x v="0"/>
    <x v="22"/>
    <x v="427"/>
    <s v="JCP"/>
    <s v="760"/>
    <s v="COMPLEMENT ASSURANCE"/>
    <n v="1300"/>
    <m/>
    <n v="492809279"/>
  </r>
  <r>
    <x v="2"/>
    <x v="0"/>
    <x v="32"/>
    <x v="423"/>
    <s v="JCP"/>
    <s v="644"/>
    <s v="TIMBRES FISCAUX"/>
    <n v="8000"/>
    <m/>
    <n v="496372342"/>
  </r>
  <r>
    <x v="2"/>
    <x v="0"/>
    <x v="32"/>
    <x v="428"/>
    <s v="JCP"/>
    <s v="694"/>
    <s v="ACHAT TIMBRES"/>
    <n v="16000"/>
    <m/>
    <n v="496388342"/>
  </r>
  <r>
    <x v="2"/>
    <x v="0"/>
    <x v="32"/>
    <x v="429"/>
    <s v="PAIE"/>
    <s v="7"/>
    <s v="CFC PART PATRONALE"/>
    <n v="221788"/>
    <m/>
    <n v="496610130"/>
  </r>
  <r>
    <x v="2"/>
    <x v="0"/>
    <x v="32"/>
    <x v="429"/>
    <s v="PAIE"/>
    <s v="7"/>
    <s v="FNE"/>
    <n v="147859"/>
    <m/>
    <n v="496757989"/>
  </r>
  <r>
    <x v="2"/>
    <x v="0"/>
    <x v="32"/>
    <x v="429"/>
    <s v="JOD"/>
    <s v="116"/>
    <s v="PEAGE"/>
    <n v="10000"/>
    <m/>
    <n v="496767989"/>
  </r>
  <r>
    <x v="2"/>
    <x v="0"/>
    <x v="46"/>
    <x v="426"/>
    <s v="JCP"/>
    <s v="713"/>
    <s v="FRAIS REPARATION TOITURE"/>
    <n v="120000"/>
    <m/>
    <n v="498533195"/>
  </r>
  <r>
    <x v="2"/>
    <x v="0"/>
    <x v="46"/>
    <x v="430"/>
    <s v="JACH"/>
    <s v="85"/>
    <s v="FACT ALBERT DECOR N° 28B/2012"/>
    <n v="80000"/>
    <m/>
    <n v="498613195"/>
  </r>
  <r>
    <x v="2"/>
    <x v="0"/>
    <x v="46"/>
    <x v="430"/>
    <s v="JACH"/>
    <s v="86"/>
    <s v="FACT ALBERT DECOR N° 28D/2012"/>
    <n v="50000"/>
    <m/>
    <n v="498663195"/>
  </r>
  <r>
    <x v="2"/>
    <x v="0"/>
    <x v="46"/>
    <x v="431"/>
    <s v="JCP"/>
    <s v="738"/>
    <s v="REFECTION TOITURE"/>
    <n v="55000"/>
    <m/>
    <n v="498718195"/>
  </r>
  <r>
    <x v="2"/>
    <x v="0"/>
    <x v="46"/>
    <x v="429"/>
    <s v="JACH"/>
    <s v="93"/>
    <s v="FACT NGUEDONG N° 0122/12"/>
    <n v="65000"/>
    <m/>
    <n v="498783195"/>
  </r>
  <r>
    <x v="2"/>
    <x v="0"/>
    <x v="48"/>
    <x v="3"/>
    <s v="JBU"/>
    <s v="7"/>
    <s v="SVT ETAT DE RAPP UBA  AU 30/04"/>
    <n v="13369"/>
    <m/>
    <n v="501106950"/>
  </r>
  <r>
    <x v="2"/>
    <x v="0"/>
    <x v="48"/>
    <x v="435"/>
    <s v="JBS"/>
    <s v="66"/>
    <s v="FRAIS CERTFICATION CHEQ"/>
    <n v="3200"/>
    <m/>
    <n v="501110150"/>
  </r>
  <r>
    <x v="2"/>
    <x v="0"/>
    <x v="48"/>
    <x v="415"/>
    <s v="JBS"/>
    <s v="71"/>
    <s v="FRAIS CERTIFICATION CHEQ"/>
    <n v="3200"/>
    <m/>
    <n v="501113350"/>
  </r>
  <r>
    <x v="2"/>
    <x v="0"/>
    <x v="48"/>
    <x v="429"/>
    <s v="JBA"/>
    <s v="4"/>
    <s v="FRAIS COMPTE"/>
    <n v="7500"/>
    <m/>
    <n v="501120850"/>
  </r>
  <r>
    <x v="2"/>
    <x v="0"/>
    <x v="48"/>
    <x v="429"/>
    <s v="JBF"/>
    <s v="7"/>
    <s v="SVT ETAT DE RAPP AU 30/04/12"/>
    <n v="4600"/>
    <m/>
    <n v="501125450"/>
  </r>
  <r>
    <x v="2"/>
    <x v="0"/>
    <x v="48"/>
    <x v="429"/>
    <s v="JBS"/>
    <s v="80"/>
    <s v="SVT ETAT DE RAPP AU 30/04/12"/>
    <n v="1172321"/>
    <m/>
    <n v="502297771"/>
  </r>
  <r>
    <x v="2"/>
    <x v="0"/>
    <x v="48"/>
    <x v="429"/>
    <s v="JBS"/>
    <s v="80"/>
    <s v="SVT ETAT DE RAPP AU 30/04/12"/>
    <n v="195337"/>
    <m/>
    <n v="502493108"/>
  </r>
  <r>
    <x v="2"/>
    <x v="1"/>
    <x v="49"/>
    <x v="426"/>
    <s v="JVTE"/>
    <s v="123"/>
    <s v="INVOICE  SN N° 1204092"/>
    <m/>
    <n v="2531207"/>
    <n v="438919492"/>
  </r>
  <r>
    <x v="2"/>
    <x v="1"/>
    <x v="49"/>
    <x v="430"/>
    <s v="JVTE"/>
    <s v="131"/>
    <s v="INVOICE CL SAA N° 1204088"/>
    <m/>
    <n v="4031512"/>
    <n v="434887980"/>
  </r>
  <r>
    <x v="2"/>
    <x v="1"/>
    <x v="52"/>
    <x v="426"/>
    <s v="JVTE"/>
    <s v="122"/>
    <s v="INVOICE ET  N° 1204093"/>
    <m/>
    <n v="4017725"/>
    <n v="370305842"/>
  </r>
  <r>
    <x v="2"/>
    <x v="1"/>
    <x v="53"/>
    <x v="423"/>
    <s v="JVTE"/>
    <s v="133"/>
    <s v="CREDIT NOTE ET N° 1204081"/>
    <n v="1709600"/>
    <m/>
    <n v="199752376"/>
  </r>
  <r>
    <x v="2"/>
    <x v="1"/>
    <x v="53"/>
    <x v="423"/>
    <s v="JVTE"/>
    <s v="134"/>
    <s v="CREDIT NOTE ET N° 1204082"/>
    <n v="1632100"/>
    <m/>
    <n v="201384476"/>
  </r>
  <r>
    <x v="2"/>
    <x v="1"/>
    <x v="53"/>
    <x v="430"/>
    <s v="JVTE"/>
    <s v="124"/>
    <s v="INVOICE VK  N° 1204085"/>
    <m/>
    <n v="4500000"/>
    <n v="196884476"/>
  </r>
  <r>
    <x v="2"/>
    <x v="1"/>
    <x v="53"/>
    <x v="430"/>
    <s v="JVTE"/>
    <s v="125"/>
    <s v="INVOICE LH N° 1204086"/>
    <m/>
    <n v="20898790"/>
    <n v="175985686"/>
  </r>
  <r>
    <x v="2"/>
    <x v="1"/>
    <x v="53"/>
    <x v="430"/>
    <s v="JVTE"/>
    <s v="126"/>
    <s v="INVOICE IB N° 1204083"/>
    <m/>
    <n v="852744"/>
    <n v="175132942"/>
  </r>
  <r>
    <x v="2"/>
    <x v="1"/>
    <x v="53"/>
    <x v="430"/>
    <s v="JVTE"/>
    <s v="127"/>
    <s v="INVOICE IB N° 1204084"/>
    <m/>
    <n v="4093172"/>
    <n v="171039770"/>
  </r>
  <r>
    <x v="2"/>
    <x v="1"/>
    <x v="53"/>
    <x v="430"/>
    <s v="JVTE"/>
    <s v="128"/>
    <s v="INVOICE AF N° 1204087"/>
    <m/>
    <n v="17484540"/>
    <n v="153555230"/>
  </r>
  <r>
    <x v="2"/>
    <x v="1"/>
    <x v="53"/>
    <x v="430"/>
    <s v="JVTE"/>
    <s v="129"/>
    <s v="INVOICE UX N° 1204089"/>
    <m/>
    <n v="1395876"/>
    <n v="152159354"/>
  </r>
  <r>
    <x v="2"/>
    <x v="1"/>
    <x v="53"/>
    <x v="430"/>
    <s v="JVTE"/>
    <s v="130"/>
    <s v="INVOICE  ET N° 1204091"/>
    <m/>
    <n v="4821284"/>
    <n v="147338070"/>
  </r>
  <r>
    <x v="2"/>
    <x v="1"/>
    <x v="53"/>
    <x v="430"/>
    <s v="JVTE"/>
    <s v="131"/>
    <s v="INVOICE CL SAA N° 1204088"/>
    <m/>
    <n v="3452958"/>
    <n v="143885112"/>
  </r>
  <r>
    <x v="2"/>
    <x v="1"/>
    <x v="53"/>
    <x v="430"/>
    <s v="JVTE"/>
    <s v="132"/>
    <s v="INVOICE KQ N° 1204090"/>
    <m/>
    <n v="6064322"/>
    <n v="137820790"/>
  </r>
  <r>
    <x v="2"/>
    <x v="1"/>
    <x v="54"/>
    <x v="3"/>
    <s v="JVTE"/>
    <s v="114"/>
    <s v="INVOICE JETEX N° 1204001"/>
    <m/>
    <n v="100000"/>
    <n v="-53836981"/>
  </r>
  <r>
    <x v="2"/>
    <x v="1"/>
    <x v="54"/>
    <x v="414"/>
    <s v="JVTE"/>
    <s v="115"/>
    <s v="INVOICE  NESTLE N° SEA1204002"/>
    <m/>
    <n v="398609"/>
    <n v="-54235590"/>
  </r>
  <r>
    <x v="2"/>
    <x v="1"/>
    <x v="54"/>
    <x v="414"/>
    <s v="JVTE"/>
    <s v="115"/>
    <s v="INVOICE  NESTLE N° SEA1204002"/>
    <m/>
    <n v="1072187"/>
    <n v="-55307777"/>
  </r>
  <r>
    <x v="2"/>
    <x v="1"/>
    <x v="54"/>
    <x v="415"/>
    <s v="JVTE"/>
    <s v="117"/>
    <s v="INVOICE NESTLE  N° SEA1204004"/>
    <m/>
    <n v="374810"/>
    <n v="-55682587"/>
  </r>
  <r>
    <x v="2"/>
    <x v="1"/>
    <x v="54"/>
    <x v="415"/>
    <s v="JVTE"/>
    <s v="117"/>
    <s v="INVOICE NESTLE  N° SEA1204004"/>
    <m/>
    <n v="596191"/>
    <n v="-56278778"/>
  </r>
  <r>
    <x v="2"/>
    <x v="1"/>
    <x v="54"/>
    <x v="416"/>
    <s v="JVTE"/>
    <s v="116"/>
    <s v="INVOICE  MH  N° SEA1204003"/>
    <m/>
    <n v="454665"/>
    <n v="-56733443"/>
  </r>
  <r>
    <x v="2"/>
    <x v="1"/>
    <x v="54"/>
    <x v="416"/>
    <s v="JVTE"/>
    <s v="116"/>
    <s v="INVOICE  MH  N° SEA1204003"/>
    <m/>
    <n v="1096649"/>
    <n v="-57830092"/>
  </r>
  <r>
    <x v="2"/>
    <x v="1"/>
    <x v="54"/>
    <x v="417"/>
    <s v="JVTE"/>
    <s v="118"/>
    <s v="INVOICE  GIE ODER  N° SEA1204005"/>
    <m/>
    <n v="140374"/>
    <n v="-57970466"/>
  </r>
  <r>
    <x v="2"/>
    <x v="1"/>
    <x v="54"/>
    <x v="417"/>
    <s v="JVTE"/>
    <s v="118"/>
    <s v="INVOICE  GIE ODER  N° SEA1204005"/>
    <m/>
    <n v="467482"/>
    <n v="-58437948"/>
  </r>
  <r>
    <x v="2"/>
    <x v="1"/>
    <x v="54"/>
    <x v="418"/>
    <s v="JVTE"/>
    <s v="119"/>
    <s v="INVOICE  N° 1204006"/>
    <m/>
    <n v="100000"/>
    <n v="-58537948"/>
  </r>
  <r>
    <x v="2"/>
    <x v="1"/>
    <x v="54"/>
    <x v="419"/>
    <s v="JVTE"/>
    <s v="121"/>
    <s v="INVOICE  JETEX N° SEA1204007"/>
    <m/>
    <n v="332875"/>
    <n v="-58870823"/>
  </r>
  <r>
    <x v="2"/>
    <x v="1"/>
    <x v="54"/>
    <x v="419"/>
    <s v="JVTE"/>
    <s v="121"/>
    <s v="INVOICE  N° SEA1204007"/>
    <m/>
    <n v="1109503"/>
    <n v="-59980326"/>
  </r>
  <r>
    <x v="2"/>
    <x v="1"/>
    <x v="54"/>
    <x v="426"/>
    <s v="JVTE"/>
    <s v="120"/>
    <s v="INVOICE JETEX N° 1204008"/>
    <m/>
    <n v="100000"/>
    <n v="-60080326"/>
  </r>
  <r>
    <x v="2"/>
    <x v="2"/>
    <x v="55"/>
    <x v="430"/>
    <s v="JVTE"/>
    <s v="128"/>
    <s v="INVOICE N° 1204087"/>
    <n v="17484540"/>
    <m/>
    <n v="44542767"/>
  </r>
  <r>
    <x v="2"/>
    <x v="2"/>
    <x v="55"/>
    <x v="429"/>
    <s v="JBS"/>
    <s v="81"/>
    <s v="SVT ETAT DE RAPP AU 30/04/12"/>
    <m/>
    <n v="27058226"/>
    <n v="17484541"/>
  </r>
  <r>
    <x v="2"/>
    <x v="2"/>
    <x v="162"/>
    <x v="417"/>
    <s v="JVTE"/>
    <s v="118"/>
    <s v="INVOICE   N° SEA1204005"/>
    <n v="634878"/>
    <m/>
    <n v="634878"/>
  </r>
  <r>
    <x v="2"/>
    <x v="2"/>
    <x v="162"/>
    <x v="429"/>
    <s v="JBS"/>
    <s v="81"/>
    <s v="SVT ETAT DE RAPP AU 30/04/12"/>
    <m/>
    <n v="635000"/>
    <n v="-122"/>
  </r>
  <r>
    <x v="2"/>
    <x v="2"/>
    <x v="71"/>
    <x v="416"/>
    <s v="JVTE"/>
    <s v="116"/>
    <s v="INVOICE   N° SEA1204003"/>
    <n v="1638837"/>
    <m/>
    <n v="25986387"/>
  </r>
  <r>
    <x v="2"/>
    <x v="2"/>
    <x v="71"/>
    <x v="429"/>
    <s v="JBS"/>
    <s v="81"/>
    <s v="SVT ETAT DE RAPP AU 30/04/12"/>
    <m/>
    <n v="1624805"/>
    <n v="24361582"/>
  </r>
  <r>
    <x v="2"/>
    <x v="2"/>
    <x v="71"/>
    <x v="429"/>
    <s v="JBS"/>
    <s v="81"/>
    <s v="SVT ETAT DE RAPP AU 30/04/12"/>
    <m/>
    <n v="1658259"/>
    <n v="22703323"/>
  </r>
  <r>
    <x v="2"/>
    <x v="2"/>
    <x v="73"/>
    <x v="414"/>
    <s v="JVTE"/>
    <s v="115"/>
    <s v="INVOICE  N° SEA1204002"/>
    <n v="1547528"/>
    <m/>
    <n v="1547528"/>
  </r>
  <r>
    <x v="2"/>
    <x v="2"/>
    <x v="73"/>
    <x v="415"/>
    <s v="JVTE"/>
    <s v="117"/>
    <s v="INVOICE  N° SEA1204004"/>
    <n v="1043152"/>
    <m/>
    <n v="2590680"/>
  </r>
  <r>
    <x v="2"/>
    <x v="2"/>
    <x v="73"/>
    <x v="418"/>
    <s v="JVTE"/>
    <s v="119"/>
    <s v="INVOICE  N° 1204006"/>
    <n v="100000"/>
    <m/>
    <n v="2690680"/>
  </r>
  <r>
    <x v="2"/>
    <x v="2"/>
    <x v="80"/>
    <x v="440"/>
    <s v="JBCM"/>
    <s v="9"/>
    <s v="RGLT FACT MARS"/>
    <m/>
    <n v="4981993"/>
    <n v="22579200"/>
  </r>
  <r>
    <x v="2"/>
    <x v="2"/>
    <x v="80"/>
    <x v="423"/>
    <s v="JVTE"/>
    <s v="133"/>
    <s v="CREDIT NOTE ET N° 1204081"/>
    <n v="-1709600"/>
    <m/>
    <n v="20869600"/>
  </r>
  <r>
    <x v="2"/>
    <x v="2"/>
    <x v="80"/>
    <x v="423"/>
    <s v="JVTE"/>
    <s v="134"/>
    <s v="CREDIT NOTE ET N° 1204082"/>
    <n v="-1632100"/>
    <m/>
    <n v="19237500"/>
  </r>
  <r>
    <x v="2"/>
    <x v="2"/>
    <x v="80"/>
    <x v="426"/>
    <s v="JVTE"/>
    <s v="122"/>
    <s v="INVOICE  N° 1204093"/>
    <n v="4791137"/>
    <m/>
    <n v="24028637"/>
  </r>
  <r>
    <x v="2"/>
    <x v="2"/>
    <x v="80"/>
    <x v="430"/>
    <s v="JVTE"/>
    <s v="130"/>
    <s v="INVOICE  N° 1204091"/>
    <n v="4821284"/>
    <m/>
    <n v="28849921"/>
  </r>
  <r>
    <x v="2"/>
    <x v="2"/>
    <x v="83"/>
    <x v="416"/>
    <s v="JBCM"/>
    <s v="10"/>
    <s v="RGLT FACT "/>
    <m/>
    <n v="5011512"/>
    <n v="378196"/>
  </r>
  <r>
    <x v="2"/>
    <x v="2"/>
    <x v="83"/>
    <x v="430"/>
    <s v="JVTE"/>
    <s v="126"/>
    <s v="INVOICE N° 1204083"/>
    <n v="852744"/>
    <m/>
    <n v="1230940"/>
  </r>
  <r>
    <x v="2"/>
    <x v="2"/>
    <x v="83"/>
    <x v="430"/>
    <s v="JVTE"/>
    <s v="127"/>
    <s v="INVOICE IB N° 1204084"/>
    <n v="4093172"/>
    <m/>
    <n v="5324112"/>
  </r>
  <r>
    <x v="2"/>
    <x v="2"/>
    <x v="85"/>
    <x v="3"/>
    <s v="JVTE"/>
    <s v="114"/>
    <s v="INVOICE N° 1204001"/>
    <n v="100000"/>
    <m/>
    <n v="16268270"/>
  </r>
  <r>
    <x v="2"/>
    <x v="2"/>
    <x v="85"/>
    <x v="419"/>
    <s v="JVTE"/>
    <s v="121"/>
    <s v="INVOICE  N° SEA1204007"/>
    <n v="1506456"/>
    <m/>
    <n v="17774726"/>
  </r>
  <r>
    <x v="2"/>
    <x v="2"/>
    <x v="85"/>
    <x v="426"/>
    <s v="JVTE"/>
    <s v="120"/>
    <s v="INVOICE N° 1204008"/>
    <n v="100000"/>
    <m/>
    <n v="17874726"/>
  </r>
  <r>
    <x v="2"/>
    <x v="2"/>
    <x v="85"/>
    <x v="429"/>
    <s v="JBS"/>
    <s v="81"/>
    <s v="SVT ETAT DE RAPP AU 30/04/12"/>
    <m/>
    <n v="294426"/>
    <n v="17580300"/>
  </r>
  <r>
    <x v="2"/>
    <x v="2"/>
    <x v="87"/>
    <x v="430"/>
    <s v="JVTE"/>
    <s v="132"/>
    <s v="INVOICE N° 1204090"/>
    <n v="7231705"/>
    <m/>
    <n v="21838383"/>
  </r>
  <r>
    <x v="2"/>
    <x v="2"/>
    <x v="87"/>
    <x v="429"/>
    <s v="JBS"/>
    <s v="81"/>
    <s v="SVT ETAT DE RAPP AU 30/04/12"/>
    <m/>
    <n v="6895346"/>
    <n v="14943037"/>
  </r>
  <r>
    <x v="2"/>
    <x v="2"/>
    <x v="88"/>
    <x v="430"/>
    <s v="JVTE"/>
    <s v="125"/>
    <s v="INVOICE N° 1204086"/>
    <n v="20898790"/>
    <m/>
    <n v="46263307"/>
  </r>
  <r>
    <x v="2"/>
    <x v="2"/>
    <x v="90"/>
    <x v="429"/>
    <s v="JBS"/>
    <s v="81"/>
    <s v="SVT ETAT DE RAPP AU 30/04/12"/>
    <m/>
    <n v="90000"/>
    <n v="38979270"/>
  </r>
  <r>
    <x v="2"/>
    <x v="2"/>
    <x v="90"/>
    <x v="429"/>
    <s v="JBS"/>
    <s v="81"/>
    <s v="SVT ETAT DE RAPP AU 30/04/12"/>
    <m/>
    <n v="23164949"/>
    <n v="15814321"/>
  </r>
  <r>
    <x v="2"/>
    <x v="2"/>
    <x v="90"/>
    <x v="429"/>
    <s v="JBS"/>
    <s v="81"/>
    <s v="SVT ETAT DE RAPP AU 30/04/12"/>
    <m/>
    <n v="14711821"/>
    <n v="1102500"/>
  </r>
  <r>
    <x v="2"/>
    <x v="2"/>
    <x v="94"/>
    <x v="430"/>
    <s v="JVTE"/>
    <s v="131"/>
    <s v="INVOICE CL  N° 1204088"/>
    <n v="8925230"/>
    <m/>
    <n v="28394900"/>
  </r>
  <r>
    <x v="2"/>
    <x v="2"/>
    <x v="94"/>
    <x v="429"/>
    <s v="JBS"/>
    <s v="81"/>
    <s v="SVT ETAT DE RAPP AU 30/04/12"/>
    <m/>
    <n v="9464968"/>
    <n v="18929932"/>
  </r>
  <r>
    <x v="2"/>
    <x v="2"/>
    <x v="96"/>
    <x v="426"/>
    <s v="JVTE"/>
    <s v="123"/>
    <s v="INVOICE  N° 1204092"/>
    <n v="3018464"/>
    <m/>
    <n v="7104188"/>
  </r>
  <r>
    <x v="2"/>
    <x v="2"/>
    <x v="96"/>
    <x v="429"/>
    <s v="JBS"/>
    <s v="81"/>
    <s v="SVT ETAT DE RAPP AU 30/04/12"/>
    <m/>
    <n v="1600000"/>
    <n v="5504188"/>
  </r>
  <r>
    <x v="2"/>
    <x v="2"/>
    <x v="96"/>
    <x v="429"/>
    <s v="JBS"/>
    <s v="81"/>
    <s v="SVT ETAT DE RAPP AU 30/04/12"/>
    <m/>
    <n v="1519459"/>
    <n v="3984729"/>
  </r>
  <r>
    <x v="2"/>
    <x v="2"/>
    <x v="97"/>
    <x v="430"/>
    <s v="JVTE"/>
    <s v="129"/>
    <s v="INVOICE N° 1204089"/>
    <n v="1395876"/>
    <m/>
    <n v="8027074"/>
  </r>
  <r>
    <x v="2"/>
    <x v="2"/>
    <x v="98"/>
    <x v="430"/>
    <s v="JVTE"/>
    <s v="124"/>
    <s v="INVOICE   N° 1204085"/>
    <n v="5366250"/>
    <m/>
    <n v="26205187"/>
  </r>
  <r>
    <x v="2"/>
    <x v="3"/>
    <x v="158"/>
    <x v="435"/>
    <s v="JACH"/>
    <s v="90"/>
    <s v="FACT N° 001-0014174T"/>
    <m/>
    <n v="2106000"/>
    <n v="-2556000"/>
  </r>
  <r>
    <x v="2"/>
    <x v="3"/>
    <x v="158"/>
    <x v="430"/>
    <s v="JBCM"/>
    <s v="12"/>
    <s v="RGLT FACT AVRIL-JUIN"/>
    <n v="2556000"/>
    <m/>
    <m/>
  </r>
  <r>
    <x v="2"/>
    <x v="3"/>
    <x v="101"/>
    <x v="430"/>
    <s v="JCP"/>
    <s v="728"/>
    <s v="RGLT FACT MARS"/>
    <n v="175530"/>
    <m/>
    <n v="193790"/>
  </r>
  <r>
    <x v="2"/>
    <x v="3"/>
    <x v="101"/>
    <x v="429"/>
    <s v="JACH"/>
    <s v="104"/>
    <s v="FACT  N° 247058498"/>
    <m/>
    <n v="163133"/>
    <n v="30657"/>
  </r>
  <r>
    <x v="2"/>
    <x v="3"/>
    <x v="104"/>
    <x v="423"/>
    <s v="JCP"/>
    <s v="643"/>
    <s v="RGLT FACT MARS 2012"/>
    <n v="155025"/>
    <m/>
    <m/>
  </r>
  <r>
    <x v="2"/>
    <x v="3"/>
    <x v="104"/>
    <x v="430"/>
    <s v="JACH"/>
    <s v="85"/>
    <s v="FACT  N° 28B/2012"/>
    <m/>
    <n v="95400"/>
    <n v="-95400"/>
  </r>
  <r>
    <x v="2"/>
    <x v="3"/>
    <x v="104"/>
    <x v="430"/>
    <s v="JACH"/>
    <s v="86"/>
    <s v="FACT N° 28D/2012"/>
    <m/>
    <n v="59625"/>
    <n v="-155025"/>
  </r>
  <r>
    <x v="2"/>
    <x v="3"/>
    <x v="105"/>
    <x v="429"/>
    <s v="JACH"/>
    <s v="95"/>
    <s v="FACT  N° 12040469"/>
    <m/>
    <n v="83494"/>
    <n v="-153942"/>
  </r>
  <r>
    <x v="2"/>
    <x v="3"/>
    <x v="109"/>
    <x v="433"/>
    <s v="JCP"/>
    <s v="597"/>
    <s v="RGLT FACT MARS"/>
    <n v="310000"/>
    <m/>
    <n v="-2319720"/>
  </r>
  <r>
    <x v="2"/>
    <x v="3"/>
    <x v="109"/>
    <x v="431"/>
    <s v="JACH"/>
    <s v="94"/>
    <s v="FACT ATM N° 120402"/>
    <m/>
    <n v="340000"/>
    <n v="-2659720"/>
  </r>
  <r>
    <x v="2"/>
    <x v="3"/>
    <x v="111"/>
    <x v="435"/>
    <s v="JCP"/>
    <s v="622"/>
    <s v="ACOMPTE SUR HONORAIRE"/>
    <n v="300000"/>
    <m/>
    <n v="-4895125"/>
  </r>
  <r>
    <x v="2"/>
    <x v="3"/>
    <x v="111"/>
    <x v="415"/>
    <s v="JCP"/>
    <s v="665"/>
    <s v="AVANCE / HONORAIRE"/>
    <n v="200000"/>
    <m/>
    <n v="-4695125"/>
  </r>
  <r>
    <x v="2"/>
    <x v="3"/>
    <x v="111"/>
    <x v="425"/>
    <s v="JBS"/>
    <s v="75"/>
    <s v="ACOMPTE/ HONORAIRE"/>
    <n v="1500000"/>
    <m/>
    <n v="-3195125"/>
  </r>
  <r>
    <x v="2"/>
    <x v="3"/>
    <x v="111"/>
    <x v="429"/>
    <s v="JOD"/>
    <s v="111"/>
    <s v="P/REGUL COMPTE"/>
    <n v="2670000"/>
    <m/>
    <n v="-525125"/>
  </r>
  <r>
    <x v="2"/>
    <x v="3"/>
    <x v="112"/>
    <x v="435"/>
    <s v="JBS"/>
    <s v="66"/>
    <s v="RGLT   N° 11431582"/>
    <n v="719699"/>
    <m/>
    <n v="-2559826"/>
  </r>
  <r>
    <x v="2"/>
    <x v="3"/>
    <x v="112"/>
    <x v="429"/>
    <s v="JACH"/>
    <s v="103"/>
    <s v="FACT CAMTEL N° 11733336/05-2012"/>
    <m/>
    <n v="807625"/>
    <n v="-3367451"/>
  </r>
  <r>
    <x v="2"/>
    <x v="3"/>
    <x v="120"/>
    <x v="427"/>
    <s v="JCP"/>
    <s v="759"/>
    <s v="AVANCE RGLT FACT"/>
    <n v="655900"/>
    <m/>
    <n v="-473248"/>
  </r>
  <r>
    <x v="2"/>
    <x v="3"/>
    <x v="121"/>
    <x v="429"/>
    <s v="JACH"/>
    <s v="91"/>
    <s v="FACT LOYER AVRIL"/>
    <m/>
    <n v="800000"/>
    <n v="-925960"/>
  </r>
  <r>
    <x v="2"/>
    <x v="3"/>
    <x v="124"/>
    <x v="430"/>
    <s v="JBCM"/>
    <s v="11"/>
    <s v="RGLT FACT"/>
    <n v="34000000"/>
    <m/>
    <n v="-7000000"/>
  </r>
  <r>
    <x v="2"/>
    <x v="3"/>
    <x v="124"/>
    <x v="429"/>
    <s v="JACH"/>
    <s v="92"/>
    <s v="FACT N° 15/12"/>
    <m/>
    <n v="17000000"/>
    <n v="-24000000"/>
  </r>
  <r>
    <x v="2"/>
    <x v="3"/>
    <x v="130"/>
    <x v="432"/>
    <s v="JBS"/>
    <s v="68"/>
    <s v="RGLT FACT"/>
    <n v="144311"/>
    <m/>
    <n v="-137881"/>
  </r>
  <r>
    <x v="2"/>
    <x v="3"/>
    <x v="132"/>
    <x v="3"/>
    <s v="JACH"/>
    <s v="77"/>
    <s v="FACT  N° FA043000"/>
    <m/>
    <n v="190800"/>
    <n v="-1225319"/>
  </r>
  <r>
    <x v="2"/>
    <x v="3"/>
    <x v="132"/>
    <x v="3"/>
    <s v="JACH"/>
    <s v="78"/>
    <s v="FACT  N° FA043001"/>
    <m/>
    <n v="172913"/>
    <n v="-1398232"/>
  </r>
  <r>
    <x v="2"/>
    <x v="3"/>
    <x v="132"/>
    <x v="432"/>
    <s v="JBS"/>
    <s v="64"/>
    <s v="RGLT FACT JANV  2012"/>
    <n v="363713"/>
    <m/>
    <n v="-1034519"/>
  </r>
  <r>
    <x v="2"/>
    <x v="3"/>
    <x v="132"/>
    <x v="429"/>
    <s v="JBS"/>
    <s v="80"/>
    <s v="SVT ETAT DE RAPP AU 30/04/12"/>
    <n v="363713"/>
    <m/>
    <n v="-670806"/>
  </r>
  <r>
    <x v="2"/>
    <x v="3"/>
    <x v="134"/>
    <x v="430"/>
    <s v="JACH"/>
    <s v="87"/>
    <s v="POLICE N° 04/0/550818"/>
    <m/>
    <n v="-542891"/>
    <n v="7783710"/>
  </r>
  <r>
    <x v="2"/>
    <x v="3"/>
    <x v="136"/>
    <x v="426"/>
    <s v="JCP"/>
    <s v="720"/>
    <s v="RGLT FACT  MARS"/>
    <n v="305000"/>
    <m/>
    <m/>
  </r>
  <r>
    <x v="2"/>
    <x v="3"/>
    <x v="136"/>
    <x v="429"/>
    <s v="JACH"/>
    <s v="96"/>
    <s v="FACT N° 23712000741"/>
    <m/>
    <n v="35000"/>
    <n v="-35000"/>
  </r>
  <r>
    <x v="2"/>
    <x v="3"/>
    <x v="136"/>
    <x v="429"/>
    <s v="JACH"/>
    <s v="97"/>
    <s v="FACT  N° 23712000888"/>
    <m/>
    <n v="35000"/>
    <n v="-70000"/>
  </r>
  <r>
    <x v="2"/>
    <x v="3"/>
    <x v="161"/>
    <x v="414"/>
    <s v="JCP"/>
    <s v="650"/>
    <s v="RGLT FACT"/>
    <n v="59000"/>
    <m/>
    <m/>
  </r>
  <r>
    <x v="2"/>
    <x v="3"/>
    <x v="137"/>
    <x v="416"/>
    <s v="JCP"/>
    <s v="670"/>
    <s v="RGLT FACT MARS"/>
    <n v="69900"/>
    <m/>
    <m/>
  </r>
  <r>
    <x v="2"/>
    <x v="3"/>
    <x v="137"/>
    <x v="427"/>
    <s v="JACH"/>
    <s v="88"/>
    <s v="FACT  N° 20"/>
    <m/>
    <n v="73400"/>
    <n v="-73400"/>
  </r>
  <r>
    <x v="2"/>
    <x v="3"/>
    <x v="139"/>
    <x v="423"/>
    <s v="JACH"/>
    <s v="83"/>
    <s v="FACT N° 740075"/>
    <m/>
    <n v="218486"/>
    <n v="50156"/>
  </r>
  <r>
    <x v="2"/>
    <x v="3"/>
    <x v="139"/>
    <x v="418"/>
    <s v="JACH"/>
    <s v="84"/>
    <s v="FACT  N° 740076 LOYER JANV-MARS "/>
    <m/>
    <n v="337199"/>
    <n v="-287043"/>
  </r>
  <r>
    <x v="2"/>
    <x v="3"/>
    <x v="140"/>
    <x v="3"/>
    <s v="JACH"/>
    <s v="79"/>
    <s v="FACT N° FINV-00188520-52"/>
    <m/>
    <n v="300000"/>
    <n v="-291935"/>
  </r>
  <r>
    <x v="2"/>
    <x v="3"/>
    <x v="140"/>
    <x v="426"/>
    <s v="JCP"/>
    <s v="719"/>
    <s v="RGLT FACT AVRIL"/>
    <n v="300000"/>
    <m/>
    <n v="8065"/>
  </r>
  <r>
    <x v="2"/>
    <x v="3"/>
    <x v="142"/>
    <x v="429"/>
    <s v="JACH"/>
    <s v="93"/>
    <s v="FACTN° 0122/12"/>
    <m/>
    <n v="65000"/>
    <n v="-130000"/>
  </r>
  <r>
    <x v="2"/>
    <x v="3"/>
    <x v="145"/>
    <x v="3"/>
    <s v="JACH"/>
    <s v="81"/>
    <s v="FACT  N° 635500 9"/>
    <m/>
    <n v="1934513"/>
    <n v="-6066398"/>
  </r>
  <r>
    <x v="2"/>
    <x v="3"/>
    <x v="145"/>
    <x v="435"/>
    <s v="JBS"/>
    <s v="67"/>
    <s v="RGLT FACT N° 604136 9"/>
    <n v="2063140"/>
    <m/>
    <n v="-4003258"/>
  </r>
  <r>
    <x v="2"/>
    <x v="3"/>
    <x v="146"/>
    <x v="432"/>
    <s v="JBS"/>
    <s v="65"/>
    <s v="RGLT FACT N° 111"/>
    <n v="166950"/>
    <m/>
    <n v="-333900"/>
  </r>
  <r>
    <x v="2"/>
    <x v="3"/>
    <x v="146"/>
    <x v="430"/>
    <s v="JACH"/>
    <s v="82"/>
    <s v="FACT  N° FCT 491"/>
    <m/>
    <n v="166950"/>
    <n v="-500850"/>
  </r>
  <r>
    <x v="2"/>
    <x v="3"/>
    <x v="152"/>
    <x v="415"/>
    <s v="JCP"/>
    <s v="657"/>
    <s v="RGLT FACT MARS"/>
    <n v="42663"/>
    <m/>
    <n v="18370"/>
  </r>
  <r>
    <x v="2"/>
    <x v="3"/>
    <x v="152"/>
    <x v="429"/>
    <s v="JACH"/>
    <s v="102"/>
    <s v="FACT N° 2012041"/>
    <m/>
    <n v="62196"/>
    <n v="-43826"/>
  </r>
  <r>
    <x v="2"/>
    <x v="0"/>
    <x v="27"/>
    <x v="441"/>
    <s v="JOD"/>
    <s v="125"/>
    <s v="FRAIS TRAIT VOL IMAGE"/>
    <n v="154000"/>
    <m/>
    <n v="61827885"/>
  </r>
  <r>
    <x v="2"/>
    <x v="0"/>
    <x v="27"/>
    <x v="442"/>
    <s v="JOD"/>
    <s v="126"/>
    <s v=" FRAIS TRAIT VOL JETEX"/>
    <n v="100000"/>
    <m/>
    <n v="61927885"/>
  </r>
  <r>
    <x v="2"/>
    <x v="0"/>
    <x v="27"/>
    <x v="443"/>
    <s v="JOD"/>
    <s v="129"/>
    <s v="FRAIS TRAIT VOL CONTINENTAL"/>
    <n v="1304320"/>
    <m/>
    <n v="63232205"/>
  </r>
  <r>
    <x v="2"/>
    <x v="0"/>
    <x v="27"/>
    <x v="444"/>
    <s v="JOD"/>
    <s v="127"/>
    <s v=" FRAIS TRAIT VOL MH AVIATION"/>
    <n v="100000"/>
    <m/>
    <n v="63332205"/>
  </r>
  <r>
    <x v="2"/>
    <x v="0"/>
    <x v="27"/>
    <x v="444"/>
    <s v="JOD"/>
    <s v="128"/>
    <s v="  FRAIS TRAIT VOL JETEX"/>
    <n v="100000"/>
    <m/>
    <n v="63432205"/>
  </r>
  <r>
    <x v="2"/>
    <x v="0"/>
    <x v="27"/>
    <x v="445"/>
    <s v="JOD"/>
    <s v="130"/>
    <s v=" FRAIS TRAIT VOL DRF"/>
    <n v="996522"/>
    <m/>
    <n v="64428727"/>
  </r>
  <r>
    <x v="2"/>
    <x v="0"/>
    <x v="33"/>
    <x v="446"/>
    <s v="JCP"/>
    <s v="771"/>
    <s v="FACT MODEM"/>
    <n v="149900"/>
    <m/>
    <n v="84104176"/>
  </r>
  <r>
    <x v="2"/>
    <x v="0"/>
    <x v="33"/>
    <x v="447"/>
    <s v="JOD"/>
    <s v="136"/>
    <s v="ACHAT GANTS"/>
    <n v="50000"/>
    <m/>
    <n v="84154176"/>
  </r>
  <r>
    <x v="2"/>
    <x v="0"/>
    <x v="33"/>
    <x v="448"/>
    <s v="JCAA"/>
    <s v="176"/>
    <s v="FACT GANTS"/>
    <n v="22000"/>
    <m/>
    <n v="84176176"/>
  </r>
  <r>
    <x v="2"/>
    <x v="0"/>
    <x v="33"/>
    <x v="449"/>
    <s v="JCAA"/>
    <s v="178"/>
    <s v="ACHAT PANTALON AGENTS"/>
    <n v="340000"/>
    <m/>
    <n v="84516176"/>
  </r>
  <r>
    <x v="2"/>
    <x v="0"/>
    <x v="33"/>
    <x v="450"/>
    <s v="JCAA"/>
    <s v="181"/>
    <s v="ACHAT AMPOULE"/>
    <n v="1500"/>
    <m/>
    <n v="84517676"/>
  </r>
  <r>
    <x v="2"/>
    <x v="0"/>
    <x v="33"/>
    <x v="450"/>
    <s v="JCP"/>
    <s v="897"/>
    <s v="FACT CABLE N° 3398"/>
    <n v="35000"/>
    <m/>
    <n v="84552676"/>
  </r>
  <r>
    <x v="2"/>
    <x v="0"/>
    <x v="33"/>
    <x v="451"/>
    <s v="JCAA"/>
    <s v="184"/>
    <s v="ACHAT GANTS ET AMPOULES"/>
    <n v="24000"/>
    <m/>
    <n v="84576676"/>
  </r>
  <r>
    <x v="2"/>
    <x v="0"/>
    <x v="34"/>
    <x v="4"/>
    <s v="JCAA"/>
    <s v="163"/>
    <s v="ACHAT GAZ"/>
    <n v="12000"/>
    <m/>
    <n v="84840306"/>
  </r>
  <r>
    <x v="2"/>
    <x v="0"/>
    <x v="35"/>
    <x v="452"/>
    <s v="JCP"/>
    <s v="798"/>
    <s v="FACT REPARATION AMORTISSEUR"/>
    <n v="75000"/>
    <m/>
    <n v="85678805"/>
  </r>
  <r>
    <x v="2"/>
    <x v="0"/>
    <x v="35"/>
    <x v="442"/>
    <s v="JCP"/>
    <s v="836"/>
    <s v="ACHAT BATTERIE"/>
    <n v="70000"/>
    <m/>
    <n v="85748805"/>
  </r>
  <r>
    <x v="2"/>
    <x v="0"/>
    <x v="35"/>
    <x v="453"/>
    <s v="JCP"/>
    <s v="921"/>
    <s v="REPARATIONS VEHUCILE"/>
    <n v="98000"/>
    <m/>
    <n v="85846805"/>
  </r>
  <r>
    <x v="2"/>
    <x v="0"/>
    <x v="0"/>
    <x v="444"/>
    <s v="JCP"/>
    <s v="881"/>
    <s v="INDEMNITE LICENCEMENT ECO"/>
    <n v="514000"/>
    <m/>
    <n v="179558213"/>
  </r>
  <r>
    <x v="2"/>
    <x v="0"/>
    <x v="0"/>
    <x v="450"/>
    <s v="JCP"/>
    <s v="894"/>
    <s v="INDEMNITE DE LICENCIEMENT ECO"/>
    <n v="108300"/>
    <m/>
    <n v="179666513"/>
  </r>
  <r>
    <x v="2"/>
    <x v="0"/>
    <x v="0"/>
    <x v="454"/>
    <s v="PAIE"/>
    <s v="9"/>
    <s v="SALAIRE DE BASE"/>
    <n v="9750761"/>
    <m/>
    <n v="189417274"/>
  </r>
  <r>
    <x v="2"/>
    <x v="0"/>
    <x v="0"/>
    <x v="454"/>
    <s v="PAIE"/>
    <s v="9"/>
    <s v="PRIME DE RESP"/>
    <n v="1551666"/>
    <m/>
    <n v="190968940"/>
  </r>
  <r>
    <x v="2"/>
    <x v="0"/>
    <x v="0"/>
    <x v="454"/>
    <s v="PAIE"/>
    <s v="9"/>
    <s v="INDEMNITE DE PANIER"/>
    <n v="1707000"/>
    <m/>
    <n v="192675940"/>
  </r>
  <r>
    <x v="2"/>
    <x v="0"/>
    <x v="0"/>
    <x v="454"/>
    <s v="PAIE"/>
    <s v="9"/>
    <s v="INDEMNITE DE TENUE"/>
    <n v="1552493"/>
    <m/>
    <n v="194228433"/>
  </r>
  <r>
    <x v="2"/>
    <x v="0"/>
    <x v="0"/>
    <x v="454"/>
    <s v="PAIE"/>
    <s v="9"/>
    <s v="PRIME DE TRANSPORT"/>
    <n v="1217700"/>
    <m/>
    <n v="195446133"/>
  </r>
  <r>
    <x v="2"/>
    <x v="0"/>
    <x v="0"/>
    <x v="454"/>
    <s v="PAIE"/>
    <s v="9"/>
    <s v="INDEMNITE DE LOGEMENT"/>
    <n v="3398333"/>
    <m/>
    <n v="198844466"/>
  </r>
  <r>
    <x v="2"/>
    <x v="0"/>
    <x v="0"/>
    <x v="454"/>
    <s v="PAIE"/>
    <s v="9"/>
    <s v="INDEMNITE DE REPRESENTATION"/>
    <n v="1937500"/>
    <m/>
    <n v="200781966"/>
  </r>
  <r>
    <x v="2"/>
    <x v="0"/>
    <x v="30"/>
    <x v="454"/>
    <s v="PAIE"/>
    <s v="10"/>
    <s v="ALLOCATION FAMILIALE"/>
    <n v="862447"/>
    <m/>
    <n v="230163719"/>
  </r>
  <r>
    <x v="2"/>
    <x v="0"/>
    <x v="30"/>
    <x v="454"/>
    <s v="PAIE"/>
    <s v="10"/>
    <s v="ACCIDENT DE TRAVAIL"/>
    <n v="284432"/>
    <m/>
    <n v="230448151"/>
  </r>
  <r>
    <x v="2"/>
    <x v="0"/>
    <x v="30"/>
    <x v="454"/>
    <s v="PAIE"/>
    <s v="10"/>
    <s v="PENSION VIELLESSE PATRONALE"/>
    <n v="517468"/>
    <m/>
    <n v="230965619"/>
  </r>
  <r>
    <x v="2"/>
    <x v="0"/>
    <x v="28"/>
    <x v="4"/>
    <s v="JACH"/>
    <s v="101"/>
    <s v="POLICE N° 04/0/550 818"/>
    <n v="7661924"/>
    <m/>
    <n v="248483841"/>
  </r>
  <r>
    <x v="2"/>
    <x v="0"/>
    <x v="38"/>
    <x v="446"/>
    <s v="JCP"/>
    <s v="766"/>
    <s v="FACT BADGES N° FAS82663"/>
    <n v="104000"/>
    <m/>
    <n v="248607341"/>
  </r>
  <r>
    <x v="2"/>
    <x v="0"/>
    <x v="40"/>
    <x v="455"/>
    <s v="JCP"/>
    <s v="826"/>
    <s v="FRAIS LOCATION CHAISES"/>
    <n v="48055"/>
    <m/>
    <n v="250756991"/>
  </r>
  <r>
    <x v="2"/>
    <x v="0"/>
    <x v="40"/>
    <x v="450"/>
    <s v="JCP"/>
    <s v="906"/>
    <s v="COLLATION VOL VK RETARDE"/>
    <n v="15000"/>
    <m/>
    <n v="250771991"/>
  </r>
  <r>
    <x v="2"/>
    <x v="0"/>
    <x v="29"/>
    <x v="446"/>
    <s v="JCAA"/>
    <s v="165"/>
    <s v="FRAIS TRANSPORT SVPS"/>
    <n v="10000"/>
    <m/>
    <n v="284094999"/>
  </r>
  <r>
    <x v="2"/>
    <x v="0"/>
    <x v="29"/>
    <x v="446"/>
    <s v="JCP"/>
    <s v="765"/>
    <s v="FRAIS RETARD VOL SAA"/>
    <n v="2000"/>
    <m/>
    <n v="284096999"/>
  </r>
  <r>
    <x v="2"/>
    <x v="0"/>
    <x v="29"/>
    <x v="446"/>
    <s v="JCP"/>
    <s v="773"/>
    <s v="FRAIS RETARD VOL"/>
    <n v="8000"/>
    <m/>
    <n v="284104999"/>
  </r>
  <r>
    <x v="2"/>
    <x v="0"/>
    <x v="29"/>
    <x v="446"/>
    <s v="JCP"/>
    <s v="774"/>
    <s v=" FRAIS RETARD VOL SAA"/>
    <n v="2000"/>
    <m/>
    <n v="284106999"/>
  </r>
  <r>
    <x v="2"/>
    <x v="0"/>
    <x v="29"/>
    <x v="446"/>
    <s v="JCP"/>
    <s v="775"/>
    <s v="FRAIS RETARD VOL VK"/>
    <n v="2000"/>
    <m/>
    <n v="284108999"/>
  </r>
  <r>
    <x v="2"/>
    <x v="0"/>
    <x v="29"/>
    <x v="446"/>
    <s v="JCP"/>
    <s v="776"/>
    <s v="FRAIS DE TAXI"/>
    <n v="2000"/>
    <m/>
    <n v="284110999"/>
  </r>
  <r>
    <x v="2"/>
    <x v="0"/>
    <x v="29"/>
    <x v="446"/>
    <s v="JCP"/>
    <s v="777"/>
    <s v=" FRAIS DE TAXI"/>
    <n v="3000"/>
    <m/>
    <n v="284113999"/>
  </r>
  <r>
    <x v="2"/>
    <x v="0"/>
    <x v="29"/>
    <x v="456"/>
    <s v="JCP"/>
    <s v="779"/>
    <s v="FRAIS DE TAXI"/>
    <n v="500"/>
    <m/>
    <n v="284114499"/>
  </r>
  <r>
    <x v="2"/>
    <x v="0"/>
    <x v="29"/>
    <x v="456"/>
    <s v="JCP"/>
    <s v="782"/>
    <s v="FRAIS DE TAXI"/>
    <n v="500"/>
    <m/>
    <n v="284114999"/>
  </r>
  <r>
    <x v="2"/>
    <x v="0"/>
    <x v="29"/>
    <x v="456"/>
    <s v="JCP"/>
    <s v="785"/>
    <s v="FRAIS DE TAXI"/>
    <n v="2500"/>
    <m/>
    <n v="284117499"/>
  </r>
  <r>
    <x v="2"/>
    <x v="0"/>
    <x v="29"/>
    <x v="456"/>
    <s v="JCP"/>
    <s v="786"/>
    <s v=" FRAIS DE TAXI"/>
    <n v="3500"/>
    <m/>
    <n v="284120999"/>
  </r>
  <r>
    <x v="2"/>
    <x v="0"/>
    <x v="29"/>
    <x v="452"/>
    <s v="JCP"/>
    <s v="791"/>
    <s v="FRAIS DE TAXI"/>
    <n v="3756"/>
    <m/>
    <n v="284124755"/>
  </r>
  <r>
    <x v="2"/>
    <x v="0"/>
    <x v="29"/>
    <x v="452"/>
    <s v="JCP"/>
    <s v="797"/>
    <s v="FRAIS DE TAXI"/>
    <n v="500"/>
    <m/>
    <n v="284125255"/>
  </r>
  <r>
    <x v="2"/>
    <x v="0"/>
    <x v="29"/>
    <x v="452"/>
    <s v="JCP"/>
    <s v="800"/>
    <s v="SALAIRE DONAL AVRIL"/>
    <n v="75000"/>
    <m/>
    <n v="284200255"/>
  </r>
  <r>
    <x v="2"/>
    <x v="0"/>
    <x v="29"/>
    <x v="452"/>
    <s v="JCP"/>
    <s v="801"/>
    <s v="FRAIS DE TAXI"/>
    <n v="500"/>
    <m/>
    <n v="284200755"/>
  </r>
  <r>
    <x v="2"/>
    <x v="0"/>
    <x v="29"/>
    <x v="447"/>
    <s v="JOD"/>
    <s v="137"/>
    <s v="FRAIS RETARD VOL"/>
    <n v="206000"/>
    <m/>
    <n v="284406755"/>
  </r>
  <r>
    <x v="2"/>
    <x v="0"/>
    <x v="29"/>
    <x v="457"/>
    <s v="JCP"/>
    <s v="804"/>
    <s v="FRAIS DE TAXI"/>
    <n v="2000"/>
    <m/>
    <n v="284408755"/>
  </r>
  <r>
    <x v="2"/>
    <x v="0"/>
    <x v="29"/>
    <x v="457"/>
    <s v="JCP"/>
    <s v="805"/>
    <s v=" FRAIS DE TAXI"/>
    <n v="2500"/>
    <m/>
    <n v="284411255"/>
  </r>
  <r>
    <x v="2"/>
    <x v="0"/>
    <x v="29"/>
    <x v="457"/>
    <s v="JCP"/>
    <s v="808"/>
    <s v="FRAIS RETRAD VOL"/>
    <n v="14000"/>
    <m/>
    <n v="284425255"/>
  </r>
  <r>
    <x v="2"/>
    <x v="0"/>
    <x v="29"/>
    <x v="458"/>
    <s v="JCP"/>
    <s v="809"/>
    <s v="FRAIS DE TAXI"/>
    <n v="1000"/>
    <m/>
    <n v="284426255"/>
  </r>
  <r>
    <x v="2"/>
    <x v="0"/>
    <x v="29"/>
    <x v="458"/>
    <s v="JCP"/>
    <s v="810"/>
    <s v="FRAIS RETARD VOL"/>
    <n v="6000"/>
    <m/>
    <n v="284432255"/>
  </r>
  <r>
    <x v="2"/>
    <x v="0"/>
    <x v="29"/>
    <x v="458"/>
    <s v="JCP"/>
    <s v="811"/>
    <s v="FRAIS RETARD VOL"/>
    <n v="2000"/>
    <m/>
    <n v="284434255"/>
  </r>
  <r>
    <x v="2"/>
    <x v="0"/>
    <x v="29"/>
    <x v="459"/>
    <s v="JCP"/>
    <s v="813"/>
    <s v="FRAIS DE TAXI"/>
    <n v="1500"/>
    <m/>
    <n v="284435755"/>
  </r>
  <r>
    <x v="2"/>
    <x v="0"/>
    <x v="29"/>
    <x v="459"/>
    <s v="JCP"/>
    <s v="814"/>
    <s v="FRAIS DE TAXI"/>
    <n v="4000"/>
    <m/>
    <n v="284439755"/>
  </r>
  <r>
    <x v="2"/>
    <x v="0"/>
    <x v="29"/>
    <x v="459"/>
    <s v="JCP"/>
    <s v="815"/>
    <s v=" FRAIS DE TAXI"/>
    <n v="2000"/>
    <m/>
    <n v="284441755"/>
  </r>
  <r>
    <x v="2"/>
    <x v="0"/>
    <x v="29"/>
    <x v="460"/>
    <s v="JOD"/>
    <s v="139"/>
    <s v="FRAIS RETARD VOL"/>
    <n v="2000"/>
    <m/>
    <n v="284443755"/>
  </r>
  <r>
    <x v="2"/>
    <x v="0"/>
    <x v="29"/>
    <x v="460"/>
    <s v="JCP"/>
    <s v="816"/>
    <s v="FRAIS RETARD VOL"/>
    <n v="2000"/>
    <m/>
    <n v="284445755"/>
  </r>
  <r>
    <x v="2"/>
    <x v="0"/>
    <x v="29"/>
    <x v="460"/>
    <s v="JCP"/>
    <s v="818"/>
    <s v="FRAIS DE TAXI"/>
    <n v="500"/>
    <m/>
    <n v="284446255"/>
  </r>
  <r>
    <x v="2"/>
    <x v="0"/>
    <x v="29"/>
    <x v="461"/>
    <s v="JCP"/>
    <s v="819"/>
    <s v="FRAIS DE TAXI"/>
    <n v="1000"/>
    <m/>
    <n v="284447255"/>
  </r>
  <r>
    <x v="2"/>
    <x v="0"/>
    <x v="29"/>
    <x v="441"/>
    <s v="JCP"/>
    <s v="824"/>
    <s v="FRAIS DE TAXI"/>
    <n v="2000"/>
    <m/>
    <n v="284449255"/>
  </r>
  <r>
    <x v="2"/>
    <x v="0"/>
    <x v="29"/>
    <x v="455"/>
    <s v="JCP"/>
    <s v="827"/>
    <s v="FRAIS DE TAXI"/>
    <n v="2850"/>
    <m/>
    <n v="284452105"/>
  </r>
  <r>
    <x v="2"/>
    <x v="0"/>
    <x v="29"/>
    <x v="455"/>
    <s v="JCP"/>
    <s v="829"/>
    <s v="FRAIS DE TAXI"/>
    <n v="2000"/>
    <m/>
    <n v="284454105"/>
  </r>
  <r>
    <x v="2"/>
    <x v="0"/>
    <x v="29"/>
    <x v="455"/>
    <s v="JCP"/>
    <s v="830"/>
    <s v="FRAIS DE TAXI"/>
    <n v="500"/>
    <m/>
    <n v="284454605"/>
  </r>
  <r>
    <x v="2"/>
    <x v="0"/>
    <x v="29"/>
    <x v="455"/>
    <s v="JCP"/>
    <s v="832"/>
    <s v="FRAIS DE TAXI"/>
    <n v="500"/>
    <m/>
    <n v="284455105"/>
  </r>
  <r>
    <x v="2"/>
    <x v="0"/>
    <x v="29"/>
    <x v="442"/>
    <s v="JCP"/>
    <s v="840"/>
    <s v="FRAIS DE TAXI"/>
    <n v="5000"/>
    <m/>
    <n v="284460105"/>
  </r>
  <r>
    <x v="2"/>
    <x v="0"/>
    <x v="29"/>
    <x v="442"/>
    <s v="JCP"/>
    <s v="842"/>
    <s v="FRAIS DE TAXI"/>
    <n v="2000"/>
    <m/>
    <n v="284462105"/>
  </r>
  <r>
    <x v="2"/>
    <x v="0"/>
    <x v="29"/>
    <x v="462"/>
    <s v="JCP"/>
    <s v="843"/>
    <s v="FRAIS DE TAXI"/>
    <n v="3500"/>
    <m/>
    <n v="284465605"/>
  </r>
  <r>
    <x v="2"/>
    <x v="0"/>
    <x v="29"/>
    <x v="462"/>
    <s v="JCP"/>
    <s v="844"/>
    <s v="FRAIS RETARD VOL"/>
    <n v="2000"/>
    <m/>
    <n v="284467605"/>
  </r>
  <r>
    <x v="2"/>
    <x v="0"/>
    <x v="29"/>
    <x v="462"/>
    <s v="JCP"/>
    <s v="845"/>
    <s v=" FRAIS RETARD VOL"/>
    <n v="6000"/>
    <m/>
    <n v="284473605"/>
  </r>
  <r>
    <x v="2"/>
    <x v="0"/>
    <x v="29"/>
    <x v="462"/>
    <s v="JCP"/>
    <s v="847"/>
    <s v="FRAIS RETARD VOL SAA"/>
    <n v="2000"/>
    <m/>
    <n v="284475605"/>
  </r>
  <r>
    <x v="2"/>
    <x v="0"/>
    <x v="29"/>
    <x v="462"/>
    <s v="JCP"/>
    <s v="848"/>
    <s v="FRAIS DE TAXI"/>
    <n v="500"/>
    <m/>
    <n v="284476105"/>
  </r>
  <r>
    <x v="2"/>
    <x v="0"/>
    <x v="29"/>
    <x v="443"/>
    <s v="JCP"/>
    <s v="849"/>
    <s v=" FRAIS DE TAXI"/>
    <n v="500"/>
    <m/>
    <n v="284476605"/>
  </r>
  <r>
    <x v="2"/>
    <x v="0"/>
    <x v="29"/>
    <x v="443"/>
    <s v="JCP"/>
    <s v="850"/>
    <s v=" FRAIS DE TAXI"/>
    <n v="500"/>
    <m/>
    <n v="284477105"/>
  </r>
  <r>
    <x v="2"/>
    <x v="0"/>
    <x v="29"/>
    <x v="443"/>
    <s v="JCP"/>
    <s v="852"/>
    <s v="FRAIS RETARD VOL"/>
    <n v="4000"/>
    <m/>
    <n v="284481105"/>
  </r>
  <r>
    <x v="2"/>
    <x v="0"/>
    <x v="29"/>
    <x v="448"/>
    <s v="JCP"/>
    <s v="856"/>
    <s v="FRAIS DE TAXI"/>
    <n v="3000"/>
    <m/>
    <n v="284484105"/>
  </r>
  <r>
    <x v="2"/>
    <x v="0"/>
    <x v="29"/>
    <x v="449"/>
    <s v="JCP"/>
    <s v="857"/>
    <s v="FRAIS RETARD VOL"/>
    <n v="4000"/>
    <m/>
    <n v="284488105"/>
  </r>
  <r>
    <x v="2"/>
    <x v="0"/>
    <x v="29"/>
    <x v="449"/>
    <s v="JCP"/>
    <s v="858"/>
    <s v="FRAIS RETARD VOL"/>
    <n v="2000"/>
    <m/>
    <n v="284490105"/>
  </r>
  <r>
    <x v="2"/>
    <x v="0"/>
    <x v="29"/>
    <x v="449"/>
    <s v="JCP"/>
    <s v="860"/>
    <s v="FRAIS RETARD VOL"/>
    <n v="6000"/>
    <m/>
    <n v="284496105"/>
  </r>
  <r>
    <x v="2"/>
    <x v="0"/>
    <x v="29"/>
    <x v="449"/>
    <s v="JCP"/>
    <s v="861"/>
    <s v="FRAIS DE TAXI"/>
    <n v="1500"/>
    <m/>
    <n v="284497605"/>
  </r>
  <r>
    <x v="2"/>
    <x v="0"/>
    <x v="29"/>
    <x v="449"/>
    <s v="JCP"/>
    <s v="862"/>
    <s v=" FRAIS DE TAXI"/>
    <n v="2000"/>
    <m/>
    <n v="284499605"/>
  </r>
  <r>
    <x v="2"/>
    <x v="0"/>
    <x v="29"/>
    <x v="449"/>
    <s v="JCP"/>
    <s v="863"/>
    <s v="FRAIS RETARD VOL"/>
    <n v="2000"/>
    <m/>
    <n v="284501605"/>
  </r>
  <r>
    <x v="2"/>
    <x v="0"/>
    <x v="29"/>
    <x v="463"/>
    <s v="JCP"/>
    <s v="868"/>
    <s v="FRAIS DE TAXI"/>
    <n v="2000"/>
    <m/>
    <n v="284503605"/>
  </r>
  <r>
    <x v="2"/>
    <x v="0"/>
    <x v="29"/>
    <x v="463"/>
    <s v="JCP"/>
    <s v="873"/>
    <s v="FRAIS DE TAXI"/>
    <n v="2000"/>
    <m/>
    <n v="284505605"/>
  </r>
  <r>
    <x v="2"/>
    <x v="0"/>
    <x v="29"/>
    <x v="463"/>
    <s v="JCP"/>
    <s v="874"/>
    <s v="FRAIS RETARD VOL"/>
    <n v="6000"/>
    <m/>
    <n v="284511605"/>
  </r>
  <r>
    <x v="2"/>
    <x v="0"/>
    <x v="29"/>
    <x v="463"/>
    <s v="JCP"/>
    <s v="875"/>
    <s v="FRAIS RETARD VOL"/>
    <n v="2000"/>
    <m/>
    <n v="284513605"/>
  </r>
  <r>
    <x v="2"/>
    <x v="0"/>
    <x v="29"/>
    <x v="463"/>
    <s v="JCP"/>
    <s v="876"/>
    <s v=" FRAIS RETARD VOL"/>
    <n v="8000"/>
    <m/>
    <n v="284521605"/>
  </r>
  <r>
    <x v="2"/>
    <x v="0"/>
    <x v="29"/>
    <x v="463"/>
    <s v="JCP"/>
    <s v="877"/>
    <s v="  FRAIS RETARD VOL"/>
    <n v="8000"/>
    <m/>
    <n v="284529605"/>
  </r>
  <r>
    <x v="2"/>
    <x v="0"/>
    <x v="29"/>
    <x v="463"/>
    <s v="JCP"/>
    <s v="878"/>
    <s v="FRAIS DE TAXI"/>
    <n v="1500"/>
    <m/>
    <n v="284531105"/>
  </r>
  <r>
    <x v="2"/>
    <x v="0"/>
    <x v="29"/>
    <x v="444"/>
    <s v="JCP"/>
    <s v="882"/>
    <s v="FRAIS RETARD VOL"/>
    <n v="2000"/>
    <m/>
    <n v="284533105"/>
  </r>
  <r>
    <x v="2"/>
    <x v="0"/>
    <x v="29"/>
    <x v="444"/>
    <s v="JCP"/>
    <s v="886"/>
    <s v="FRAIS RETARD VOL"/>
    <n v="8000"/>
    <m/>
    <n v="284541105"/>
  </r>
  <r>
    <x v="2"/>
    <x v="0"/>
    <x v="29"/>
    <x v="444"/>
    <s v="JCP"/>
    <s v="887"/>
    <s v="FRAIS DE TAXI"/>
    <n v="500"/>
    <m/>
    <n v="284541605"/>
  </r>
  <r>
    <x v="2"/>
    <x v="0"/>
    <x v="29"/>
    <x v="444"/>
    <s v="JCP"/>
    <s v="889"/>
    <s v="FRAIS DE TAXI"/>
    <n v="2000"/>
    <m/>
    <n v="284543605"/>
  </r>
  <r>
    <x v="2"/>
    <x v="0"/>
    <x v="29"/>
    <x v="450"/>
    <s v="JOD"/>
    <s v="140"/>
    <s v="FRAIS RETARD VOL"/>
    <n v="325000"/>
    <m/>
    <n v="284868605"/>
  </r>
  <r>
    <x v="2"/>
    <x v="0"/>
    <x v="29"/>
    <x v="450"/>
    <s v="JCP"/>
    <s v="898"/>
    <s v="FRAIS RETARD VOL"/>
    <n v="6000"/>
    <m/>
    <n v="284874605"/>
  </r>
  <r>
    <x v="2"/>
    <x v="0"/>
    <x v="29"/>
    <x v="450"/>
    <s v="JCP"/>
    <s v="899"/>
    <s v="FRAIS RETARD VOL"/>
    <n v="8000"/>
    <m/>
    <n v="284882605"/>
  </r>
  <r>
    <x v="2"/>
    <x v="0"/>
    <x v="29"/>
    <x v="450"/>
    <s v="JCP"/>
    <s v="900"/>
    <s v="FRAIS RETARD VOL"/>
    <n v="4000"/>
    <m/>
    <n v="284886605"/>
  </r>
  <r>
    <x v="2"/>
    <x v="0"/>
    <x v="29"/>
    <x v="450"/>
    <s v="JCP"/>
    <s v="901"/>
    <s v="FRAIS RETARD VOL"/>
    <n v="4000"/>
    <m/>
    <n v="284890605"/>
  </r>
  <r>
    <x v="2"/>
    <x v="0"/>
    <x v="29"/>
    <x v="450"/>
    <s v="JCP"/>
    <s v="904"/>
    <s v="FRAIS DE TAXI"/>
    <n v="300"/>
    <m/>
    <n v="284890905"/>
  </r>
  <r>
    <x v="2"/>
    <x v="0"/>
    <x v="29"/>
    <x v="450"/>
    <s v="JCP"/>
    <s v="907"/>
    <s v="FRAIS DE TAXI"/>
    <n v="1000"/>
    <m/>
    <n v="284891905"/>
  </r>
  <r>
    <x v="2"/>
    <x v="0"/>
    <x v="29"/>
    <x v="464"/>
    <s v="JCP"/>
    <s v="908"/>
    <s v="FRAIS DE TAXI"/>
    <n v="500"/>
    <m/>
    <n v="284892405"/>
  </r>
  <r>
    <x v="2"/>
    <x v="0"/>
    <x v="29"/>
    <x v="451"/>
    <s v="JCP"/>
    <s v="909"/>
    <s v="FRAIS RETARD VOL VK"/>
    <n v="6000"/>
    <m/>
    <n v="284898405"/>
  </r>
  <r>
    <x v="2"/>
    <x v="0"/>
    <x v="29"/>
    <x v="451"/>
    <s v="JCP"/>
    <s v="910"/>
    <s v=" FRAIS RETARD VOL"/>
    <n v="4000"/>
    <m/>
    <n v="284902405"/>
  </r>
  <r>
    <x v="2"/>
    <x v="0"/>
    <x v="29"/>
    <x v="451"/>
    <s v="JCP"/>
    <s v="911"/>
    <s v=" FRAIS RETARD VOL VK"/>
    <n v="10000"/>
    <m/>
    <n v="284912405"/>
  </r>
  <r>
    <x v="2"/>
    <x v="0"/>
    <x v="29"/>
    <x v="451"/>
    <s v="JCP"/>
    <s v="912"/>
    <s v=" FRAIS RETARD VOL VK"/>
    <n v="2000"/>
    <m/>
    <n v="284914405"/>
  </r>
  <r>
    <x v="2"/>
    <x v="0"/>
    <x v="29"/>
    <x v="451"/>
    <s v="JCP"/>
    <s v="914"/>
    <s v="FRAIS RETARD VOL VK"/>
    <n v="6000"/>
    <m/>
    <n v="284920405"/>
  </r>
  <r>
    <x v="2"/>
    <x v="0"/>
    <x v="29"/>
    <x v="453"/>
    <s v="JCP"/>
    <s v="916"/>
    <s v="FRAIS RETARD VOL VK"/>
    <n v="2000"/>
    <m/>
    <n v="284922405"/>
  </r>
  <r>
    <x v="2"/>
    <x v="0"/>
    <x v="29"/>
    <x v="453"/>
    <s v="JCP"/>
    <s v="917"/>
    <s v=" FRAIS RETARD VOL VK"/>
    <n v="2000"/>
    <m/>
    <n v="284924405"/>
  </r>
  <r>
    <x v="2"/>
    <x v="0"/>
    <x v="29"/>
    <x v="453"/>
    <s v="JCP"/>
    <s v="918"/>
    <s v="FRAIS RETARD VOL VK"/>
    <n v="2000"/>
    <m/>
    <n v="284926405"/>
  </r>
  <r>
    <x v="2"/>
    <x v="0"/>
    <x v="29"/>
    <x v="453"/>
    <s v="JCP"/>
    <s v="918"/>
    <s v="FRAIS RETARD VOL VK"/>
    <n v="12000"/>
    <m/>
    <n v="284938405"/>
  </r>
  <r>
    <x v="2"/>
    <x v="0"/>
    <x v="29"/>
    <x v="453"/>
    <s v="JCP"/>
    <s v="920"/>
    <s v="FRAIS RETARD VOL"/>
    <n v="2000"/>
    <m/>
    <n v="284940405"/>
  </r>
  <r>
    <x v="2"/>
    <x v="0"/>
    <x v="29"/>
    <x v="453"/>
    <s v="JCP"/>
    <s v="923"/>
    <s v="FRAIS DE TAXI"/>
    <n v="1500"/>
    <m/>
    <n v="284941905"/>
  </r>
  <r>
    <x v="2"/>
    <x v="0"/>
    <x v="29"/>
    <x v="445"/>
    <s v="JCP"/>
    <s v="926"/>
    <s v="FRAIS DE TAXI"/>
    <n v="1000"/>
    <m/>
    <n v="284942905"/>
  </r>
  <r>
    <x v="2"/>
    <x v="0"/>
    <x v="29"/>
    <x v="454"/>
    <s v="JBU"/>
    <s v="8"/>
    <s v="SVT ETAT DE RAPP AU 31/05/12"/>
    <n v="1150000"/>
    <m/>
    <n v="286092905"/>
  </r>
  <r>
    <x v="2"/>
    <x v="0"/>
    <x v="29"/>
    <x v="454"/>
    <s v="JBF"/>
    <s v="8"/>
    <s v="SVT ETAT DE RAPP AU 31/05/12"/>
    <n v="1795500"/>
    <m/>
    <n v="287888405"/>
  </r>
  <r>
    <x v="2"/>
    <x v="0"/>
    <x v="29"/>
    <x v="454"/>
    <s v="JBS"/>
    <s v="102"/>
    <s v="SVT ETAT DE RAPP AU 31/05/12"/>
    <n v="1219500"/>
    <m/>
    <n v="289107905"/>
  </r>
  <r>
    <x v="2"/>
    <x v="0"/>
    <x v="29"/>
    <x v="454"/>
    <s v="JCP"/>
    <s v="927"/>
    <s v="FRAIS RETARD VOL VK"/>
    <n v="6000"/>
    <m/>
    <n v="289113905"/>
  </r>
  <r>
    <x v="2"/>
    <x v="0"/>
    <x v="29"/>
    <x v="454"/>
    <s v="JCP"/>
    <s v="928"/>
    <s v="FRAIS RETARD VOL VK"/>
    <n v="12000"/>
    <m/>
    <n v="289125905"/>
  </r>
  <r>
    <x v="2"/>
    <x v="0"/>
    <x v="29"/>
    <x v="454"/>
    <s v="JCP"/>
    <s v="930"/>
    <s v="FRAIS RETARD VOL"/>
    <n v="8000"/>
    <m/>
    <n v="289133905"/>
  </r>
  <r>
    <x v="2"/>
    <x v="0"/>
    <x v="29"/>
    <x v="454"/>
    <s v="JCP"/>
    <s v="931"/>
    <s v=" FRAIS RETARD VOL"/>
    <n v="14000"/>
    <m/>
    <n v="289147905"/>
  </r>
  <r>
    <x v="2"/>
    <x v="0"/>
    <x v="29"/>
    <x v="454"/>
    <s v="JCP"/>
    <s v="932"/>
    <s v="FRAIS DE TAXI"/>
    <n v="2000"/>
    <m/>
    <n v="289149905"/>
  </r>
  <r>
    <x v="2"/>
    <x v="0"/>
    <x v="29"/>
    <x v="454"/>
    <s v="JCP"/>
    <s v="933"/>
    <s v="FRAIS RETARD VOL VK"/>
    <n v="4000"/>
    <m/>
    <n v="289153905"/>
  </r>
  <r>
    <x v="2"/>
    <x v="0"/>
    <x v="29"/>
    <x v="454"/>
    <s v="JCP"/>
    <s v="935"/>
    <s v="FRAIS DE TAXI"/>
    <n v="500"/>
    <m/>
    <n v="289154405"/>
  </r>
  <r>
    <x v="2"/>
    <x v="0"/>
    <x v="8"/>
    <x v="460"/>
    <s v="JACH"/>
    <s v="113"/>
    <s v="LOYER JANV 12- OCT 12"/>
    <n v="11000000"/>
    <m/>
    <n v="312124186"/>
  </r>
  <r>
    <x v="2"/>
    <x v="0"/>
    <x v="9"/>
    <x v="446"/>
    <s v="JCP"/>
    <s v="764"/>
    <s v="FACT EAU TANGUI"/>
    <n v="7800"/>
    <m/>
    <n v="316609387"/>
  </r>
  <r>
    <x v="2"/>
    <x v="0"/>
    <x v="9"/>
    <x v="460"/>
    <s v="JCP"/>
    <s v="817"/>
    <s v="FACT EAU TANGUI"/>
    <n v="5850"/>
    <m/>
    <n v="316615237"/>
  </r>
  <r>
    <x v="2"/>
    <x v="0"/>
    <x v="9"/>
    <x v="442"/>
    <s v="JCP"/>
    <s v="838"/>
    <s v="FACT CARBURANT"/>
    <n v="83000"/>
    <m/>
    <n v="316698237"/>
  </r>
  <r>
    <x v="2"/>
    <x v="0"/>
    <x v="9"/>
    <x v="449"/>
    <s v="JCP"/>
    <s v="866"/>
    <s v="FACT EAU TANGUI"/>
    <n v="7750"/>
    <m/>
    <n v="316705987"/>
  </r>
  <r>
    <x v="2"/>
    <x v="0"/>
    <x v="9"/>
    <x v="463"/>
    <s v="JCP"/>
    <s v="879"/>
    <s v="FACT CARBURANT"/>
    <n v="5000"/>
    <m/>
    <n v="316710987"/>
  </r>
  <r>
    <x v="2"/>
    <x v="0"/>
    <x v="9"/>
    <x v="450"/>
    <s v="JCP"/>
    <s v="904"/>
    <s v="EAU TANGUI"/>
    <n v="5700"/>
    <m/>
    <n v="316716687"/>
  </r>
  <r>
    <x v="2"/>
    <x v="0"/>
    <x v="9"/>
    <x v="450"/>
    <s v="JCP"/>
    <s v="905"/>
    <s v="FACT CARBURANT"/>
    <n v="20000"/>
    <m/>
    <n v="316736687"/>
  </r>
  <r>
    <x v="2"/>
    <x v="0"/>
    <x v="9"/>
    <x v="445"/>
    <s v="JCP"/>
    <s v="925"/>
    <s v="FACT CARBURANT"/>
    <n v="20000"/>
    <m/>
    <n v="316756687"/>
  </r>
  <r>
    <x v="2"/>
    <x v="0"/>
    <x v="9"/>
    <x v="454"/>
    <s v="JACH"/>
    <s v="114"/>
    <s v="FACT AQUAVITA N° 12050497"/>
    <n v="43760"/>
    <m/>
    <n v="316800447"/>
  </r>
  <r>
    <x v="2"/>
    <x v="0"/>
    <x v="9"/>
    <x v="454"/>
    <s v="JACH"/>
    <s v="115"/>
    <s v="FACT SNEC N° 2012051"/>
    <n v="65668"/>
    <m/>
    <n v="316866115"/>
  </r>
  <r>
    <x v="2"/>
    <x v="0"/>
    <x v="9"/>
    <x v="454"/>
    <s v="JACH"/>
    <s v="121"/>
    <s v="FACT SONEL N° 251525108"/>
    <n v="135596"/>
    <m/>
    <n v="317001711"/>
  </r>
  <r>
    <x v="2"/>
    <x v="0"/>
    <x v="10"/>
    <x v="451"/>
    <s v="JCP"/>
    <s v="915"/>
    <s v="FACT CAMTEL N° 11784316"/>
    <n v="1789"/>
    <m/>
    <n v="321455677"/>
  </r>
  <r>
    <x v="2"/>
    <x v="0"/>
    <x v="10"/>
    <x v="454"/>
    <s v="JACH"/>
    <s v="119"/>
    <s v="FACT CAMTEL N° 11920833/06-2012"/>
    <n v="815020"/>
    <m/>
    <n v="322270697"/>
  </r>
  <r>
    <x v="2"/>
    <x v="0"/>
    <x v="10"/>
    <x v="454"/>
    <s v="JACH"/>
    <s v="120"/>
    <s v="FACT CAMTEL N° 11973350/06-2012"/>
    <n v="6329"/>
    <m/>
    <n v="322277026"/>
  </r>
  <r>
    <x v="2"/>
    <x v="0"/>
    <x v="11"/>
    <x v="4"/>
    <s v="JACH"/>
    <s v="105"/>
    <s v="FACT  ORANGE N° 0000703743 9"/>
    <n v="1489126"/>
    <m/>
    <n v="331694385"/>
  </r>
  <r>
    <x v="2"/>
    <x v="0"/>
    <x v="11"/>
    <x v="465"/>
    <s v="JCAA"/>
    <s v="168"/>
    <s v="FRAIS TELEPHONE LAURENT"/>
    <n v="20000"/>
    <m/>
    <n v="331714385"/>
  </r>
  <r>
    <x v="2"/>
    <x v="0"/>
    <x v="11"/>
    <x v="455"/>
    <s v="JCAA"/>
    <s v="169"/>
    <s v=" FRAIS TELEPHONE SVPS"/>
    <n v="30000"/>
    <m/>
    <n v="331744385"/>
  </r>
  <r>
    <x v="2"/>
    <x v="0"/>
    <x v="11"/>
    <x v="466"/>
    <s v="JCAA"/>
    <s v="177"/>
    <s v="FRAIS TELEPHONE SVPS"/>
    <n v="30000"/>
    <m/>
    <n v="331774385"/>
  </r>
  <r>
    <x v="2"/>
    <x v="0"/>
    <x v="11"/>
    <x v="450"/>
    <s v="JCAA"/>
    <s v="179"/>
    <s v="FRAIS TELEPHONE SVPS"/>
    <n v="30000"/>
    <m/>
    <n v="331804385"/>
  </r>
  <r>
    <x v="2"/>
    <x v="0"/>
    <x v="12"/>
    <x v="4"/>
    <s v="JACH"/>
    <s v="98"/>
    <s v="FACT MTN  N° FIN-00210492-12"/>
    <n v="293501"/>
    <m/>
    <n v="340425553"/>
  </r>
  <r>
    <x v="2"/>
    <x v="0"/>
    <x v="12"/>
    <x v="452"/>
    <s v="JCP"/>
    <s v="789"/>
    <s v="FACT BACK UP"/>
    <n v="40000"/>
    <m/>
    <n v="340465553"/>
  </r>
  <r>
    <x v="2"/>
    <x v="0"/>
    <x v="12"/>
    <x v="442"/>
    <s v="JCP"/>
    <s v="840"/>
    <s v="FACT BACK UP ETHIOPIAN"/>
    <n v="23850"/>
    <m/>
    <n v="340489403"/>
  </r>
  <r>
    <x v="2"/>
    <x v="0"/>
    <x v="12"/>
    <x v="463"/>
    <s v="JCP"/>
    <s v="871"/>
    <s v="FACT BACK UP "/>
    <n v="160000"/>
    <m/>
    <n v="340649403"/>
  </r>
  <r>
    <x v="2"/>
    <x v="0"/>
    <x v="12"/>
    <x v="454"/>
    <s v="JACH"/>
    <s v="122"/>
    <s v="FACT HTT N° 23712001113"/>
    <n v="29350"/>
    <m/>
    <n v="340678753"/>
  </r>
  <r>
    <x v="2"/>
    <x v="0"/>
    <x v="12"/>
    <x v="454"/>
    <s v="JACH"/>
    <s v="123"/>
    <s v="FACT HTT N° 23712001063"/>
    <n v="29350"/>
    <m/>
    <n v="340708103"/>
  </r>
  <r>
    <x v="2"/>
    <x v="0"/>
    <x v="12"/>
    <x v="454"/>
    <s v="JACH"/>
    <s v="124"/>
    <s v="FACT HTT N° 23712001062"/>
    <n v="29350"/>
    <m/>
    <n v="340737453"/>
  </r>
  <r>
    <x v="2"/>
    <x v="0"/>
    <x v="13"/>
    <x v="457"/>
    <s v="JOD"/>
    <s v="123"/>
    <s v="BILLET D'AVION"/>
    <n v="231400"/>
    <m/>
    <n v="344696968"/>
  </r>
  <r>
    <x v="2"/>
    <x v="0"/>
    <x v="13"/>
    <x v="457"/>
    <s v="JCP"/>
    <s v="806"/>
    <s v="BILLET D'AVION JOSH"/>
    <n v="567300"/>
    <m/>
    <n v="345264268"/>
  </r>
  <r>
    <x v="2"/>
    <x v="0"/>
    <x v="13"/>
    <x v="450"/>
    <s v="JCP"/>
    <s v="891"/>
    <s v="BILLET D'AVION"/>
    <n v="165000"/>
    <m/>
    <n v="345429268"/>
  </r>
  <r>
    <x v="2"/>
    <x v="0"/>
    <x v="13"/>
    <x v="450"/>
    <s v="JCP"/>
    <s v="891"/>
    <s v="TIMBRE"/>
    <n v="10000"/>
    <m/>
    <n v="345439268"/>
  </r>
  <r>
    <x v="2"/>
    <x v="0"/>
    <x v="14"/>
    <x v="454"/>
    <s v="JACH"/>
    <s v="108"/>
    <s v="FACT LOYER MAI"/>
    <n v="800000"/>
    <m/>
    <n v="350045168"/>
  </r>
  <r>
    <x v="2"/>
    <x v="0"/>
    <x v="31"/>
    <x v="456"/>
    <s v="JCAA"/>
    <s v="166"/>
    <s v="PERDIEM ALAIN"/>
    <n v="160000"/>
    <m/>
    <n v="362557593"/>
  </r>
  <r>
    <x v="2"/>
    <x v="0"/>
    <x v="31"/>
    <x v="447"/>
    <s v="JCAA"/>
    <s v="167"/>
    <s v="AVANCE PERDIEM LAURENT"/>
    <n v="100000"/>
    <m/>
    <n v="362657593"/>
  </r>
  <r>
    <x v="2"/>
    <x v="0"/>
    <x v="31"/>
    <x v="443"/>
    <s v="JCAA"/>
    <s v="171"/>
    <s v="PERDIEMS GEORGES"/>
    <n v="510000"/>
    <m/>
    <n v="363167593"/>
  </r>
  <r>
    <x v="2"/>
    <x v="0"/>
    <x v="31"/>
    <x v="443"/>
    <s v="JCAA"/>
    <s v="172"/>
    <s v="PERDIEM LAURENT"/>
    <n v="410000"/>
    <m/>
    <n v="363577593"/>
  </r>
  <r>
    <x v="2"/>
    <x v="0"/>
    <x v="31"/>
    <x v="443"/>
    <s v="JCP"/>
    <s v="853"/>
    <s v="FRAIS DEPLACEMENT LUCIEN A MFOU"/>
    <n v="100000"/>
    <m/>
    <n v="363677593"/>
  </r>
  <r>
    <x v="2"/>
    <x v="0"/>
    <x v="31"/>
    <x v="450"/>
    <s v="JCP"/>
    <s v="891"/>
    <s v="AVANCE/PERDIEM TIMOTHEE"/>
    <n v="100000"/>
    <m/>
    <n v="363777593"/>
  </r>
  <r>
    <x v="2"/>
    <x v="0"/>
    <x v="31"/>
    <x v="451"/>
    <s v="JCAA"/>
    <s v="182"/>
    <s v="PERDIEMS TIMOTHEE"/>
    <n v="150000"/>
    <m/>
    <n v="363927593"/>
  </r>
  <r>
    <x v="2"/>
    <x v="0"/>
    <x v="31"/>
    <x v="445"/>
    <s v="JCAA"/>
    <s v="185"/>
    <s v="PERDIEMS TIMOTHEE"/>
    <n v="100000"/>
    <m/>
    <n v="364027593"/>
  </r>
  <r>
    <x v="2"/>
    <x v="0"/>
    <x v="31"/>
    <x v="454"/>
    <s v="JCP"/>
    <s v="934"/>
    <s v="FRAIS PASSPORT STEPHANE"/>
    <n v="200000"/>
    <m/>
    <n v="364227593"/>
  </r>
  <r>
    <x v="2"/>
    <x v="0"/>
    <x v="44"/>
    <x v="444"/>
    <s v="JOD"/>
    <s v="124"/>
    <s v="FACT RESTO"/>
    <n v="85900"/>
    <m/>
    <n v="372465543"/>
  </r>
  <r>
    <x v="2"/>
    <x v="0"/>
    <x v="17"/>
    <x v="446"/>
    <s v="JCP"/>
    <s v="768"/>
    <s v="FRAIS EXPEDITIONS"/>
    <n v="4000"/>
    <m/>
    <n v="378167630"/>
  </r>
  <r>
    <x v="2"/>
    <x v="0"/>
    <x v="17"/>
    <x v="446"/>
    <s v="JCP"/>
    <s v="769"/>
    <s v="FRAIS PHOTOCOPIES"/>
    <n v="400"/>
    <m/>
    <n v="378168030"/>
  </r>
  <r>
    <x v="2"/>
    <x v="0"/>
    <x v="17"/>
    <x v="456"/>
    <s v="JCP"/>
    <s v="780"/>
    <s v="FACT PAPIER  N° 3080"/>
    <n v="15000"/>
    <m/>
    <n v="378183030"/>
  </r>
  <r>
    <x v="2"/>
    <x v="0"/>
    <x v="17"/>
    <x v="456"/>
    <s v="JCP"/>
    <s v="781"/>
    <s v="FACT ENCRE N° DT001295"/>
    <n v="95000"/>
    <m/>
    <n v="378278030"/>
  </r>
  <r>
    <x v="2"/>
    <x v="0"/>
    <x v="17"/>
    <x v="456"/>
    <s v="JCP"/>
    <s v="787"/>
    <s v="FRAIS TRANSFERT"/>
    <n v="3300"/>
    <m/>
    <n v="378281330"/>
  </r>
  <r>
    <x v="2"/>
    <x v="0"/>
    <x v="17"/>
    <x v="452"/>
    <s v="JCP"/>
    <s v="788"/>
    <s v="FRAIS EXPEDITION"/>
    <n v="123100"/>
    <m/>
    <n v="378404430"/>
  </r>
  <r>
    <x v="2"/>
    <x v="0"/>
    <x v="17"/>
    <x v="452"/>
    <s v="JCP"/>
    <s v="793"/>
    <s v="SOLDE FACT IMPRESSION GILET"/>
    <n v="35000"/>
    <m/>
    <n v="378439430"/>
  </r>
  <r>
    <x v="2"/>
    <x v="0"/>
    <x v="17"/>
    <x v="452"/>
    <s v="JCP"/>
    <s v="796"/>
    <s v="FACT ENCRE N° 1282"/>
    <n v="129000"/>
    <m/>
    <n v="378568430"/>
  </r>
  <r>
    <x v="2"/>
    <x v="0"/>
    <x v="17"/>
    <x v="447"/>
    <s v="JOD"/>
    <s v="135"/>
    <s v="FACT A-Z COMPUTER"/>
    <n v="95000"/>
    <m/>
    <n v="378663430"/>
  </r>
  <r>
    <x v="2"/>
    <x v="0"/>
    <x v="17"/>
    <x v="447"/>
    <s v="JOD"/>
    <s v="135"/>
    <s v="FRAIS INSTALLATION ENCRE"/>
    <n v="5000"/>
    <m/>
    <n v="378668430"/>
  </r>
  <r>
    <x v="2"/>
    <x v="0"/>
    <x v="17"/>
    <x v="458"/>
    <s v="JOD"/>
    <s v="138"/>
    <s v="ACHAT ENVELOPPE"/>
    <n v="6000"/>
    <m/>
    <n v="378674430"/>
  </r>
  <r>
    <x v="2"/>
    <x v="0"/>
    <x v="17"/>
    <x v="460"/>
    <s v="JOD"/>
    <s v="139"/>
    <s v="FACT PAPIER N° 2630"/>
    <n v="12000"/>
    <m/>
    <n v="378686430"/>
  </r>
  <r>
    <x v="2"/>
    <x v="0"/>
    <x v="17"/>
    <x v="460"/>
    <s v="JCP"/>
    <s v="817"/>
    <s v="PRODUIT DE NETTOYAGE"/>
    <n v="29150"/>
    <m/>
    <n v="378715580"/>
  </r>
  <r>
    <x v="2"/>
    <x v="0"/>
    <x v="17"/>
    <x v="460"/>
    <s v="JCP"/>
    <s v="817"/>
    <s v="FACT N° 4805"/>
    <n v="14000"/>
    <m/>
    <n v="378729580"/>
  </r>
  <r>
    <x v="2"/>
    <x v="0"/>
    <x v="17"/>
    <x v="461"/>
    <s v="JCP"/>
    <s v="822"/>
    <s v="FRAIS TRANSFERT "/>
    <n v="3100"/>
    <m/>
    <n v="378732680"/>
  </r>
  <r>
    <x v="2"/>
    <x v="0"/>
    <x v="17"/>
    <x v="461"/>
    <s v="JCP"/>
    <s v="822"/>
    <s v="FRAIS DE DEMENAGEMENT GERARD"/>
    <n v="200000"/>
    <m/>
    <n v="378932680"/>
  </r>
  <r>
    <x v="2"/>
    <x v="0"/>
    <x v="17"/>
    <x v="455"/>
    <s v="JCAA"/>
    <s v="170"/>
    <s v="FRAIS MENAGE BUREAU"/>
    <n v="6000"/>
    <m/>
    <n v="378938680"/>
  </r>
  <r>
    <x v="2"/>
    <x v="0"/>
    <x v="17"/>
    <x v="455"/>
    <s v="JCP"/>
    <s v="828"/>
    <s v="FRAIS EXPEDITION PLI ZURICH"/>
    <n v="56200"/>
    <m/>
    <n v="378994880"/>
  </r>
  <r>
    <x v="2"/>
    <x v="0"/>
    <x v="17"/>
    <x v="442"/>
    <s v="JCP"/>
    <s v="839"/>
    <s v=" FACT ENCRE N° 3151"/>
    <n v="100000"/>
    <m/>
    <n v="379094880"/>
  </r>
  <r>
    <x v="2"/>
    <x v="0"/>
    <x v="17"/>
    <x v="442"/>
    <s v="JCP"/>
    <s v="841"/>
    <s v="FRAIS PHOTOCOPIES"/>
    <n v="1300"/>
    <m/>
    <n v="379096180"/>
  </r>
  <r>
    <x v="2"/>
    <x v="0"/>
    <x v="17"/>
    <x v="448"/>
    <s v="JCAA"/>
    <s v="174"/>
    <s v="FRAIS CABLE TV"/>
    <n v="20000"/>
    <m/>
    <n v="379116180"/>
  </r>
  <r>
    <x v="2"/>
    <x v="0"/>
    <x v="17"/>
    <x v="448"/>
    <s v="JCAA"/>
    <s v="175"/>
    <s v="FACT FOURNITURES DE BUREAU"/>
    <n v="60000"/>
    <m/>
    <n v="379176180"/>
  </r>
  <r>
    <x v="2"/>
    <x v="0"/>
    <x v="17"/>
    <x v="448"/>
    <s v="JCP"/>
    <s v="855"/>
    <s v="FACT RAME N° 4454"/>
    <n v="2500"/>
    <m/>
    <n v="379178680"/>
  </r>
  <r>
    <x v="2"/>
    <x v="0"/>
    <x v="17"/>
    <x v="449"/>
    <s v="JCP"/>
    <s v="867"/>
    <s v="FACT PAPIER N° 3175"/>
    <n v="15000"/>
    <m/>
    <n v="379193680"/>
  </r>
  <r>
    <x v="2"/>
    <x v="0"/>
    <x v="17"/>
    <x v="444"/>
    <s v="JCP"/>
    <s v="884"/>
    <s v="FRAIS RELIURE"/>
    <n v="500"/>
    <m/>
    <n v="379194180"/>
  </r>
  <r>
    <x v="2"/>
    <x v="0"/>
    <x v="17"/>
    <x v="444"/>
    <s v="JCP"/>
    <s v="887"/>
    <s v="FRAIS EXPEDITION PLI"/>
    <n v="1000"/>
    <m/>
    <n v="379195180"/>
  </r>
  <r>
    <x v="2"/>
    <x v="0"/>
    <x v="17"/>
    <x v="450"/>
    <s v="JCAA"/>
    <s v="180"/>
    <s v="FRAIS RECUPERATION CLE"/>
    <n v="20000"/>
    <m/>
    <n v="379215180"/>
  </r>
  <r>
    <x v="2"/>
    <x v="0"/>
    <x v="17"/>
    <x v="450"/>
    <s v="JCP"/>
    <s v="890"/>
    <s v="FRAIS TRANSFERT"/>
    <n v="3300"/>
    <m/>
    <n v="379218480"/>
  </r>
  <r>
    <x v="2"/>
    <x v="0"/>
    <x v="17"/>
    <x v="450"/>
    <s v="JCP"/>
    <s v="893"/>
    <s v="FACT ENCRE PHOTOCOPIEUSE"/>
    <n v="90000"/>
    <m/>
    <n v="379308480"/>
  </r>
  <r>
    <x v="2"/>
    <x v="0"/>
    <x v="17"/>
    <x v="450"/>
    <s v="JCP"/>
    <s v="902"/>
    <s v="FRAIS PHOTOCOPIE"/>
    <n v="650"/>
    <m/>
    <n v="379309130"/>
  </r>
  <r>
    <x v="2"/>
    <x v="0"/>
    <x v="17"/>
    <x v="464"/>
    <s v="JOD"/>
    <s v="141"/>
    <s v="FACT ENCREUR ET PILES"/>
    <n v="4000"/>
    <m/>
    <n v="379313130"/>
  </r>
  <r>
    <x v="2"/>
    <x v="0"/>
    <x v="17"/>
    <x v="464"/>
    <s v="JCP"/>
    <s v="908"/>
    <s v="FRAIS EXPEDITION PLI"/>
    <n v="4000"/>
    <m/>
    <n v="379317130"/>
  </r>
  <r>
    <x v="2"/>
    <x v="0"/>
    <x v="17"/>
    <x v="451"/>
    <s v="JCP"/>
    <s v="913"/>
    <s v="FRAIS DE DEMENAGEMENT NSI-DLA"/>
    <n v="75000"/>
    <m/>
    <n v="379392130"/>
  </r>
  <r>
    <x v="2"/>
    <x v="0"/>
    <x v="17"/>
    <x v="453"/>
    <s v="JCP"/>
    <s v="919"/>
    <s v="FRAIS CONFECTION CARTE DE VISITE"/>
    <n v="15000"/>
    <m/>
    <n v="379407130"/>
  </r>
  <r>
    <x v="2"/>
    <x v="0"/>
    <x v="17"/>
    <x v="453"/>
    <s v="JCP"/>
    <s v="924"/>
    <s v="FACT ENCRE N° 1367"/>
    <n v="100000"/>
    <m/>
    <n v="379507130"/>
  </r>
  <r>
    <x v="2"/>
    <x v="0"/>
    <x v="17"/>
    <x v="454"/>
    <s v="JACH"/>
    <s v="112"/>
    <s v="FACT KIOSQUE N° 12"/>
    <n v="76800"/>
    <m/>
    <n v="379583930"/>
  </r>
  <r>
    <x v="2"/>
    <x v="0"/>
    <x v="17"/>
    <x v="454"/>
    <s v="JCAA"/>
    <s v="186"/>
    <s v="FACT FOURNITURES DE BUREAU"/>
    <n v="12000"/>
    <m/>
    <n v="379595930"/>
  </r>
  <r>
    <x v="2"/>
    <x v="0"/>
    <x v="17"/>
    <x v="454"/>
    <s v="JCP"/>
    <s v="929"/>
    <s v="FRAIS DE DEMENAGEMENT NSI-DLA"/>
    <n v="75000"/>
    <m/>
    <n v="379670930"/>
  </r>
  <r>
    <x v="2"/>
    <x v="0"/>
    <x v="18"/>
    <x v="4"/>
    <s v="JACH"/>
    <s v="99"/>
    <s v="FACT G4S N° FA043734"/>
    <n v="160000"/>
    <m/>
    <n v="453098645"/>
  </r>
  <r>
    <x v="2"/>
    <x v="0"/>
    <x v="18"/>
    <x v="4"/>
    <s v="JACH"/>
    <s v="100"/>
    <s v="FACT  G4S N° FA043735"/>
    <n v="145000"/>
    <m/>
    <n v="453243645"/>
  </r>
  <r>
    <x v="2"/>
    <x v="0"/>
    <x v="18"/>
    <x v="454"/>
    <s v="JACH"/>
    <s v="109"/>
    <s v="FACT N° 15/12"/>
    <n v="17000000"/>
    <m/>
    <n v="470243645"/>
  </r>
  <r>
    <x v="2"/>
    <x v="0"/>
    <x v="18"/>
    <x v="454"/>
    <s v="JACH"/>
    <s v="111"/>
    <s v="FACT ATM N° "/>
    <n v="340000"/>
    <m/>
    <n v="470583645"/>
  </r>
  <r>
    <x v="2"/>
    <x v="0"/>
    <x v="20"/>
    <x v="446"/>
    <s v="JCAA"/>
    <s v="164"/>
    <s v="HONORAIRE AVOCAT SSG"/>
    <n v="500000"/>
    <m/>
    <n v="490278645"/>
  </r>
  <r>
    <x v="2"/>
    <x v="0"/>
    <x v="20"/>
    <x v="461"/>
    <s v="JCP"/>
    <s v="820"/>
    <s v="FRAIS  HONORAIRES ARISTOTE"/>
    <n v="220000"/>
    <m/>
    <n v="490498645"/>
  </r>
  <r>
    <x v="2"/>
    <x v="0"/>
    <x v="21"/>
    <x v="454"/>
    <s v="JACH"/>
    <s v="128"/>
    <s v="FACT HONORAIRES "/>
    <n v="1500000"/>
    <m/>
    <n v="492378645"/>
  </r>
  <r>
    <x v="2"/>
    <x v="0"/>
    <x v="32"/>
    <x v="454"/>
    <s v="PAIE"/>
    <s v="9"/>
    <s v="CFC PART PATRONALE"/>
    <n v="215972"/>
    <m/>
    <n v="496983961"/>
  </r>
  <r>
    <x v="2"/>
    <x v="0"/>
    <x v="32"/>
    <x v="454"/>
    <s v="PAIE"/>
    <s v="9"/>
    <s v="FNE"/>
    <n v="143981"/>
    <m/>
    <n v="497127942"/>
  </r>
  <r>
    <x v="2"/>
    <x v="0"/>
    <x v="46"/>
    <x v="450"/>
    <s v="JACH"/>
    <s v="106"/>
    <s v="FACT N° 29B/2012"/>
    <n v="80000"/>
    <m/>
    <n v="498863195"/>
  </r>
  <r>
    <x v="2"/>
    <x v="0"/>
    <x v="46"/>
    <x v="450"/>
    <s v="JACH"/>
    <s v="107"/>
    <s v="FACT N° 29D/2012"/>
    <n v="50000"/>
    <m/>
    <n v="498913195"/>
  </r>
  <r>
    <x v="2"/>
    <x v="0"/>
    <x v="46"/>
    <x v="454"/>
    <s v="JACH"/>
    <s v="110"/>
    <s v="FACT NGUEDONG N° 0156/12"/>
    <n v="65000"/>
    <m/>
    <n v="498978195"/>
  </r>
  <r>
    <x v="2"/>
    <x v="0"/>
    <x v="48"/>
    <x v="456"/>
    <s v="JBS"/>
    <s v="85"/>
    <s v="FRAIS CERTIFICATION CHEQ"/>
    <n v="3200"/>
    <m/>
    <n v="502496308"/>
  </r>
  <r>
    <x v="2"/>
    <x v="0"/>
    <x v="48"/>
    <x v="442"/>
    <s v="JBS"/>
    <s v="93"/>
    <s v="FRAIS CERTIFICA TION CHEQ"/>
    <n v="3200"/>
    <m/>
    <n v="502499508"/>
  </r>
  <r>
    <x v="2"/>
    <x v="0"/>
    <x v="48"/>
    <x v="451"/>
    <s v="JBS"/>
    <s v="101"/>
    <s v="FRAIS CERTIFICATION"/>
    <n v="3200"/>
    <m/>
    <n v="502502708"/>
  </r>
  <r>
    <x v="2"/>
    <x v="0"/>
    <x v="48"/>
    <x v="454"/>
    <s v="JBU"/>
    <s v="8"/>
    <s v="SVT ETAT DE RAPP AU 31/05/12"/>
    <n v="19458"/>
    <m/>
    <n v="502522166"/>
  </r>
  <r>
    <x v="2"/>
    <x v="0"/>
    <x v="48"/>
    <x v="454"/>
    <s v="JBF"/>
    <s v="8"/>
    <s v="FRAIS BANCAIRES"/>
    <n v="29805"/>
    <m/>
    <n v="502551971"/>
  </r>
  <r>
    <x v="2"/>
    <x v="0"/>
    <x v="48"/>
    <x v="454"/>
    <s v="JBS"/>
    <s v="102"/>
    <s v="SVT ETAT DE RAPP AU 31/05/12"/>
    <n v="88592"/>
    <m/>
    <n v="502640563"/>
  </r>
  <r>
    <x v="3"/>
    <x v="4"/>
    <x v="163"/>
    <x v="467"/>
    <m/>
    <m/>
    <m/>
    <m/>
    <m/>
    <m/>
  </r>
  <r>
    <x v="2"/>
    <x v="1"/>
    <x v="49"/>
    <x v="463"/>
    <s v="JVTE"/>
    <s v="136"/>
    <s v="INVOICE SN BRUSSELS N° 1205103"/>
    <m/>
    <n v="2531207"/>
    <n v="432356773"/>
  </r>
  <r>
    <x v="2"/>
    <x v="1"/>
    <x v="52"/>
    <x v="463"/>
    <s v="JVTE"/>
    <s v="135"/>
    <s v="INVOICE ETHIOPIAN N° 1205104"/>
    <m/>
    <n v="3453624"/>
    <n v="366852218"/>
  </r>
  <r>
    <x v="2"/>
    <x v="1"/>
    <x v="52"/>
    <x v="454"/>
    <s v="JVTE"/>
    <s v="151"/>
    <s v="CREDIT NOTE  ETHIOPIAN N° 1205105"/>
    <n v="166038"/>
    <m/>
    <n v="367018256"/>
  </r>
  <r>
    <x v="2"/>
    <x v="1"/>
    <x v="53"/>
    <x v="450"/>
    <s v="JVTE"/>
    <s v="137"/>
    <s v="INVOICE  HANGESA N° 1205095"/>
    <m/>
    <n v="4250601"/>
    <n v="133570189"/>
  </r>
  <r>
    <x v="2"/>
    <x v="1"/>
    <x v="53"/>
    <x v="450"/>
    <s v="JVTE"/>
    <s v="137"/>
    <s v="INVOICE  HANGESA N° 1205095"/>
    <m/>
    <n v="852744"/>
    <n v="132717445"/>
  </r>
  <r>
    <x v="2"/>
    <x v="1"/>
    <x v="53"/>
    <x v="450"/>
    <s v="JVTE"/>
    <s v="139"/>
    <s v="INVOICE AIR FRANCE  N° 1205098"/>
    <m/>
    <n v="19536367"/>
    <n v="113181078"/>
  </r>
  <r>
    <x v="2"/>
    <x v="1"/>
    <x v="53"/>
    <x v="450"/>
    <s v="JVTE"/>
    <s v="140"/>
    <s v="INVOICE ETHIOPIAN  N° 1205102"/>
    <m/>
    <n v="4981993"/>
    <n v="108199085"/>
  </r>
  <r>
    <x v="2"/>
    <x v="1"/>
    <x v="53"/>
    <x v="450"/>
    <s v="JVTE"/>
    <s v="141"/>
    <s v="INVOICE VIAJES GUINEA N° 1205100"/>
    <m/>
    <n v="1395876"/>
    <n v="106803209"/>
  </r>
  <r>
    <x v="2"/>
    <x v="1"/>
    <x v="53"/>
    <x v="450"/>
    <s v="JVTE"/>
    <s v="142"/>
    <s v="INVOICE LUFTHANSA N° 1205100"/>
    <m/>
    <n v="21595406"/>
    <n v="85207803"/>
  </r>
  <r>
    <x v="2"/>
    <x v="1"/>
    <x v="53"/>
    <x v="450"/>
    <s v="JVTE"/>
    <s v="149"/>
    <s v="INVOICE SAA  N° 1205099"/>
    <m/>
    <n v="4604819"/>
    <n v="80602984"/>
  </r>
  <r>
    <x v="2"/>
    <x v="1"/>
    <x v="53"/>
    <x v="450"/>
    <s v="JVTE"/>
    <s v="150"/>
    <s v="INVOICE  KQ N° 1205101"/>
    <m/>
    <n v="6769481"/>
    <n v="73833503"/>
  </r>
  <r>
    <x v="2"/>
    <x v="1"/>
    <x v="53"/>
    <x v="450"/>
    <s v="JVTE"/>
    <s v="152"/>
    <s v="INVOICE   VK N° 1205096"/>
    <m/>
    <n v="4575000"/>
    <n v="69258503"/>
  </r>
  <r>
    <x v="2"/>
    <x v="1"/>
    <x v="54"/>
    <x v="441"/>
    <s v="JVTE"/>
    <s v="143"/>
    <s v="INVOIVE CL IMAGE AIR N° SEA1205001"/>
    <m/>
    <n v="154000"/>
    <n v="-60234326"/>
  </r>
  <r>
    <x v="2"/>
    <x v="1"/>
    <x v="54"/>
    <x v="442"/>
    <s v="JVTE"/>
    <s v="144"/>
    <s v="INVOIVE  JETEX N° SEA1205002"/>
    <m/>
    <n v="100000"/>
    <n v="-60334326"/>
  </r>
  <r>
    <x v="2"/>
    <x v="1"/>
    <x v="54"/>
    <x v="443"/>
    <s v="JVTE"/>
    <s v="147"/>
    <s v="INVOIVE  CL CONT N° SEA1205003"/>
    <m/>
    <n v="410216"/>
    <n v="-60744542"/>
  </r>
  <r>
    <x v="2"/>
    <x v="1"/>
    <x v="54"/>
    <x v="443"/>
    <s v="JVTE"/>
    <s v="147"/>
    <s v="INVOIVE  CL CONT N° SEA1205003"/>
    <m/>
    <n v="1304320"/>
    <n v="-62048862"/>
  </r>
  <r>
    <x v="2"/>
    <x v="1"/>
    <x v="54"/>
    <x v="444"/>
    <s v="JVTE"/>
    <s v="145"/>
    <s v="INVOIVE CL MH N° SEA1205005"/>
    <m/>
    <n v="100000"/>
    <n v="-62148862"/>
  </r>
  <r>
    <x v="2"/>
    <x v="1"/>
    <x v="54"/>
    <x v="444"/>
    <s v="JVTE"/>
    <s v="146"/>
    <s v="INVOIVE  JETEX N° SEA1205004"/>
    <m/>
    <n v="100000"/>
    <n v="-62248862"/>
  </r>
  <r>
    <x v="2"/>
    <x v="1"/>
    <x v="54"/>
    <x v="445"/>
    <s v="JVTE"/>
    <s v="148"/>
    <s v="INVOIVE   CL DRF N° SEA1205006"/>
    <m/>
    <n v="341826"/>
    <n v="-62590688"/>
  </r>
  <r>
    <x v="2"/>
    <x v="1"/>
    <x v="54"/>
    <x v="445"/>
    <s v="JVTE"/>
    <s v="148"/>
    <s v="INVOIVE   CL DRF N° SEA1205006"/>
    <m/>
    <n v="996522"/>
    <n v="-63587210"/>
  </r>
  <r>
    <x v="3"/>
    <x v="4"/>
    <x v="163"/>
    <x v="467"/>
    <m/>
    <m/>
    <m/>
    <m/>
    <m/>
    <m/>
  </r>
  <r>
    <x v="2"/>
    <x v="2"/>
    <x v="55"/>
    <x v="450"/>
    <s v="JVTE"/>
    <s v="139"/>
    <s v="INVOICE  N° 1205098"/>
    <n v="19536367"/>
    <m/>
    <n v="37020908"/>
  </r>
  <r>
    <x v="2"/>
    <x v="2"/>
    <x v="55"/>
    <x v="454"/>
    <s v="JBS"/>
    <s v="103"/>
    <s v="SVT ETAT DE RAPP AU 31/05/12"/>
    <m/>
    <n v="17484540"/>
    <n v="19536368"/>
  </r>
  <r>
    <x v="2"/>
    <x v="2"/>
    <x v="67"/>
    <x v="443"/>
    <s v="JVTE"/>
    <s v="147"/>
    <s v="INVOIVE  N° SEA1205003"/>
    <n v="1793503"/>
    <m/>
    <n v="2967260"/>
  </r>
  <r>
    <x v="2"/>
    <x v="2"/>
    <x v="67"/>
    <x v="454"/>
    <s v="JBS"/>
    <s v="103"/>
    <s v="SVT ETAT DE RAPP AU 31/05/12"/>
    <m/>
    <n v="892757"/>
    <n v="2074503"/>
  </r>
  <r>
    <x v="2"/>
    <x v="2"/>
    <x v="164"/>
    <x v="445"/>
    <s v="JVTE"/>
    <s v="148"/>
    <s v="INVOIVE   N° SEA1205006"/>
    <n v="1404150"/>
    <m/>
    <n v="1404150"/>
  </r>
  <r>
    <x v="2"/>
    <x v="2"/>
    <x v="165"/>
    <x v="441"/>
    <s v="JVTE"/>
    <s v="143"/>
    <s v="INVOIVE N° SEA1205001"/>
    <n v="154000"/>
    <m/>
    <n v="154000"/>
  </r>
  <r>
    <x v="2"/>
    <x v="2"/>
    <x v="71"/>
    <x v="444"/>
    <s v="JVTE"/>
    <s v="145"/>
    <s v="INVOIVE N° SEA1205005"/>
    <n v="100000"/>
    <m/>
    <n v="22803323"/>
  </r>
  <r>
    <x v="2"/>
    <x v="2"/>
    <x v="80"/>
    <x v="449"/>
    <s v="JBS"/>
    <s v="97"/>
    <s v="RGLT FACT SVT CHEQ N° 0504748"/>
    <m/>
    <n v="14558502"/>
    <n v="14291419"/>
  </r>
  <r>
    <x v="2"/>
    <x v="2"/>
    <x v="80"/>
    <x v="463"/>
    <s v="JVTE"/>
    <s v="135"/>
    <s v="INVOICE N° 1205104"/>
    <n v="4118447"/>
    <m/>
    <n v="18409866"/>
  </r>
  <r>
    <x v="2"/>
    <x v="2"/>
    <x v="80"/>
    <x v="450"/>
    <s v="JVTE"/>
    <s v="140"/>
    <s v="INVOICE  N° 1205102"/>
    <n v="4981993"/>
    <m/>
    <n v="23391859"/>
  </r>
  <r>
    <x v="2"/>
    <x v="2"/>
    <x v="80"/>
    <x v="454"/>
    <s v="JVTE"/>
    <s v="151"/>
    <s v="CREDIT NOTE N° 1205105"/>
    <n v="-198000"/>
    <m/>
    <n v="23193859"/>
  </r>
  <r>
    <x v="2"/>
    <x v="2"/>
    <x v="83"/>
    <x v="450"/>
    <s v="JVTE"/>
    <s v="137"/>
    <s v="INVOICE  N° 1205095"/>
    <n v="4250601"/>
    <m/>
    <n v="9574713"/>
  </r>
  <r>
    <x v="2"/>
    <x v="2"/>
    <x v="83"/>
    <x v="450"/>
    <s v="JVTE"/>
    <s v="138"/>
    <s v="INVOICE  N° 1205094"/>
    <n v="852744"/>
    <m/>
    <n v="10427457"/>
  </r>
  <r>
    <x v="2"/>
    <x v="2"/>
    <x v="85"/>
    <x v="442"/>
    <s v="JVTE"/>
    <s v="144"/>
    <s v="INVOIVE  N° SEA1205002"/>
    <n v="100000"/>
    <m/>
    <n v="17680300"/>
  </r>
  <r>
    <x v="2"/>
    <x v="2"/>
    <x v="85"/>
    <x v="444"/>
    <s v="JVTE"/>
    <s v="146"/>
    <s v="INVOIVE N° SEA1205004"/>
    <n v="100000"/>
    <m/>
    <n v="17780300"/>
  </r>
  <r>
    <x v="2"/>
    <x v="2"/>
    <x v="85"/>
    <x v="454"/>
    <s v="JBS"/>
    <s v="103"/>
    <s v="SVT ETAT DE RAPP AU 31/05/12"/>
    <m/>
    <n v="1803121"/>
    <n v="15977179"/>
  </r>
  <r>
    <x v="2"/>
    <x v="2"/>
    <x v="87"/>
    <x v="450"/>
    <s v="JVTE"/>
    <s v="150"/>
    <s v="INVOICE  N° 1205101"/>
    <n v="8072606"/>
    <m/>
    <n v="23015643"/>
  </r>
  <r>
    <x v="2"/>
    <x v="2"/>
    <x v="87"/>
    <x v="454"/>
    <s v="JBS"/>
    <s v="103"/>
    <s v="SVT ETAT DE RAPP AU 31/05/12"/>
    <m/>
    <n v="564123"/>
    <n v="22451520"/>
  </r>
  <r>
    <x v="2"/>
    <x v="2"/>
    <x v="87"/>
    <x v="454"/>
    <s v="JBS"/>
    <s v="103"/>
    <s v="SVT ETAT DE RAPP AU 31/05/12"/>
    <m/>
    <n v="7063525"/>
    <n v="15387995"/>
  </r>
  <r>
    <x v="2"/>
    <x v="2"/>
    <x v="88"/>
    <x v="450"/>
    <s v="JVTE"/>
    <s v="142"/>
    <s v="INVOICE N° 1205100"/>
    <n v="21595406"/>
    <m/>
    <n v="67858713"/>
  </r>
  <r>
    <x v="2"/>
    <x v="2"/>
    <x v="90"/>
    <x v="454"/>
    <s v="JBS"/>
    <s v="103"/>
    <s v="SVT ETAT DE RAPP AU 31/05/12"/>
    <m/>
    <n v="90000"/>
    <n v="1012500"/>
  </r>
  <r>
    <x v="2"/>
    <x v="2"/>
    <x v="90"/>
    <x v="454"/>
    <s v="JBS"/>
    <s v="103"/>
    <s v="SVT ETAT DE RAPP AU 31/05/12"/>
    <m/>
    <n v="954000"/>
    <n v="58500"/>
  </r>
  <r>
    <x v="2"/>
    <x v="2"/>
    <x v="94"/>
    <x v="450"/>
    <s v="JVTE"/>
    <s v="149"/>
    <s v="INVOICE N° 1205099"/>
    <n v="5491246"/>
    <m/>
    <n v="24421178"/>
  </r>
  <r>
    <x v="2"/>
    <x v="2"/>
    <x v="94"/>
    <x v="454"/>
    <s v="JBS"/>
    <s v="103"/>
    <s v="SVT ETAT DE RAPP AU 31/05/12"/>
    <m/>
    <n v="10004705"/>
    <n v="14416473"/>
  </r>
  <r>
    <x v="2"/>
    <x v="2"/>
    <x v="94"/>
    <x v="454"/>
    <s v="JBS"/>
    <s v="103"/>
    <s v="SVT ETAT DE RAPP AU 31/05/12"/>
    <m/>
    <n v="8925230"/>
    <n v="5491243"/>
  </r>
  <r>
    <x v="2"/>
    <x v="2"/>
    <x v="96"/>
    <x v="463"/>
    <s v="JVTE"/>
    <s v="136"/>
    <s v="INVOICE  N° 1205103"/>
    <n v="3018464"/>
    <m/>
    <n v="7003193"/>
  </r>
  <r>
    <x v="2"/>
    <x v="2"/>
    <x v="96"/>
    <x v="454"/>
    <s v="JBS"/>
    <s v="103"/>
    <s v="SVT ETAT DE RAPP AU 31/05/12"/>
    <m/>
    <n v="3018464"/>
    <n v="3984729"/>
  </r>
  <r>
    <x v="2"/>
    <x v="2"/>
    <x v="97"/>
    <x v="450"/>
    <s v="JVTE"/>
    <s v="141"/>
    <s v="INVOICE N° 1205100"/>
    <n v="1395876"/>
    <m/>
    <n v="9422950"/>
  </r>
  <r>
    <x v="2"/>
    <x v="2"/>
    <x v="98"/>
    <x v="450"/>
    <s v="JVTE"/>
    <s v="152"/>
    <s v="INVOICE   N° 1205096"/>
    <n v="5455688"/>
    <m/>
    <n v="31660875"/>
  </r>
  <r>
    <x v="3"/>
    <x v="4"/>
    <x v="163"/>
    <x v="467"/>
    <m/>
    <m/>
    <m/>
    <m/>
    <m/>
    <m/>
  </r>
  <r>
    <x v="2"/>
    <x v="3"/>
    <x v="100"/>
    <x v="454"/>
    <s v="JACH"/>
    <s v="111"/>
    <s v="FACT N° "/>
    <m/>
    <n v="340000"/>
    <n v="5975036"/>
  </r>
  <r>
    <x v="2"/>
    <x v="3"/>
    <x v="101"/>
    <x v="450"/>
    <s v="JCP"/>
    <s v="892"/>
    <s v="RGLT FACT N° 247058498"/>
    <n v="163133"/>
    <m/>
    <n v="193790"/>
  </r>
  <r>
    <x v="2"/>
    <x v="3"/>
    <x v="101"/>
    <x v="454"/>
    <s v="JACH"/>
    <s v="121"/>
    <s v="FACT  N° 251525108"/>
    <m/>
    <n v="135596"/>
    <n v="58194"/>
  </r>
  <r>
    <x v="2"/>
    <x v="3"/>
    <x v="104"/>
    <x v="452"/>
    <s v="JCP"/>
    <s v="794"/>
    <s v="RGLT FACT AVRIL"/>
    <n v="155025"/>
    <m/>
    <m/>
  </r>
  <r>
    <x v="2"/>
    <x v="3"/>
    <x v="104"/>
    <x v="450"/>
    <s v="JACH"/>
    <s v="106"/>
    <s v="FACT N° 29B/2012"/>
    <m/>
    <n v="95400"/>
    <n v="-95400"/>
  </r>
  <r>
    <x v="2"/>
    <x v="3"/>
    <x v="104"/>
    <x v="450"/>
    <s v="JACH"/>
    <s v="107"/>
    <s v="FACT N° 29D/2012"/>
    <m/>
    <n v="59625"/>
    <n v="-155025"/>
  </r>
  <r>
    <x v="2"/>
    <x v="3"/>
    <x v="105"/>
    <x v="452"/>
    <s v="JCP"/>
    <s v="799"/>
    <s v="RGLT FACT MARS"/>
    <n v="70448"/>
    <m/>
    <n v="-83494"/>
  </r>
  <r>
    <x v="2"/>
    <x v="3"/>
    <x v="105"/>
    <x v="450"/>
    <s v="JCP"/>
    <s v="895"/>
    <s v="RGLT FACT AVRIL"/>
    <n v="83494"/>
    <m/>
    <m/>
  </r>
  <r>
    <x v="2"/>
    <x v="3"/>
    <x v="105"/>
    <x v="454"/>
    <s v="JACH"/>
    <s v="114"/>
    <s v="FACT N° 12050497"/>
    <m/>
    <n v="52183"/>
    <n v="-52183"/>
  </r>
  <r>
    <x v="2"/>
    <x v="3"/>
    <x v="109"/>
    <x v="452"/>
    <s v="JCP"/>
    <s v="792"/>
    <s v="RGLT FACT AVRIL"/>
    <n v="310000"/>
    <m/>
    <n v="-2349720"/>
  </r>
  <r>
    <x v="2"/>
    <x v="3"/>
    <x v="109"/>
    <x v="463"/>
    <s v="JCP"/>
    <s v="872"/>
    <s v="EMRUNT REMBOURSABLE ERNEST"/>
    <n v="75000"/>
    <m/>
    <n v="-2274720"/>
  </r>
  <r>
    <x v="2"/>
    <x v="3"/>
    <x v="111"/>
    <x v="454"/>
    <s v="JACH"/>
    <s v="128"/>
    <s v="FACT HONORAIRES "/>
    <m/>
    <n v="1788750"/>
    <n v="-2313875"/>
  </r>
  <r>
    <x v="2"/>
    <x v="3"/>
    <x v="112"/>
    <x v="456"/>
    <s v="JBS"/>
    <s v="85"/>
    <s v="RGLT FACT N° 11554892/04-2012"/>
    <n v="1092597"/>
    <m/>
    <n v="-2274854"/>
  </r>
  <r>
    <x v="2"/>
    <x v="3"/>
    <x v="112"/>
    <x v="452"/>
    <s v="JCP"/>
    <s v="790"/>
    <s v="RGLT FACT N° 11601186 ET 11594347"/>
    <n v="8944"/>
    <m/>
    <n v="-2265910"/>
  </r>
  <r>
    <x v="2"/>
    <x v="3"/>
    <x v="112"/>
    <x v="451"/>
    <s v="JBS"/>
    <s v="101"/>
    <s v="RGLT FACT N° 11733336"/>
    <n v="807625"/>
    <m/>
    <n v="-1458285"/>
  </r>
  <r>
    <x v="2"/>
    <x v="3"/>
    <x v="112"/>
    <x v="454"/>
    <s v="JACH"/>
    <s v="119"/>
    <s v="FACT N° 11920833/06-2012"/>
    <m/>
    <n v="971911"/>
    <n v="-2430196"/>
  </r>
  <r>
    <x v="2"/>
    <x v="3"/>
    <x v="112"/>
    <x v="454"/>
    <s v="JACH"/>
    <s v="120"/>
    <s v="FACT  N° 11973350/06-2012"/>
    <m/>
    <n v="7547"/>
    <n v="-2437743"/>
  </r>
  <r>
    <x v="2"/>
    <x v="3"/>
    <x v="121"/>
    <x v="443"/>
    <s v="JCAA"/>
    <s v="173"/>
    <s v="AVANCE SUR LOYER"/>
    <n v="200000"/>
    <m/>
    <n v="-725960"/>
  </r>
  <r>
    <x v="2"/>
    <x v="3"/>
    <x v="121"/>
    <x v="451"/>
    <s v="JCAA"/>
    <s v="183"/>
    <s v="AVANCE SUR LOYER"/>
    <n v="200000"/>
    <m/>
    <n v="-525960"/>
  </r>
  <r>
    <x v="2"/>
    <x v="3"/>
    <x v="121"/>
    <x v="454"/>
    <s v="JACH"/>
    <s v="108"/>
    <s v="FACT LOYER MAI"/>
    <m/>
    <n v="800000"/>
    <n v="-1325960"/>
  </r>
  <r>
    <x v="2"/>
    <x v="3"/>
    <x v="124"/>
    <x v="454"/>
    <s v="JACH"/>
    <s v="109"/>
    <s v="FACT N° 15/12"/>
    <m/>
    <n v="17000000"/>
    <n v="-41000000"/>
  </r>
  <r>
    <x v="2"/>
    <x v="3"/>
    <x v="129"/>
    <x v="460"/>
    <s v="JBS"/>
    <s v="89"/>
    <s v="RGLT 6 MOIS LOYER"/>
    <n v="5739130"/>
    <m/>
    <n v="10661488"/>
  </r>
  <r>
    <x v="2"/>
    <x v="3"/>
    <x v="129"/>
    <x v="460"/>
    <s v="JACH"/>
    <s v="113"/>
    <s v="LOYER JANV 12- OCTO 12"/>
    <m/>
    <n v="10139134"/>
    <n v="522354"/>
  </r>
  <r>
    <x v="2"/>
    <x v="3"/>
    <x v="132"/>
    <x v="4"/>
    <s v="JACH"/>
    <s v="99"/>
    <s v="FACT  N° FA043734"/>
    <m/>
    <n v="190800"/>
    <n v="-861606"/>
  </r>
  <r>
    <x v="2"/>
    <x v="3"/>
    <x v="132"/>
    <x v="4"/>
    <s v="JACH"/>
    <s v="100"/>
    <s v="FACT  N° FA043735"/>
    <m/>
    <n v="172913"/>
    <n v="-1034519"/>
  </r>
  <r>
    <x v="2"/>
    <x v="3"/>
    <x v="132"/>
    <x v="462"/>
    <s v="JCP"/>
    <s v="846"/>
    <s v="RGLT FACT "/>
    <n v="727426"/>
    <m/>
    <n v="-307093"/>
  </r>
  <r>
    <x v="2"/>
    <x v="3"/>
    <x v="132"/>
    <x v="443"/>
    <s v="JCP"/>
    <s v="851"/>
    <s v="RGLT FACT"/>
    <n v="727425"/>
    <m/>
    <n v="420332"/>
  </r>
  <r>
    <x v="2"/>
    <x v="3"/>
    <x v="134"/>
    <x v="4"/>
    <s v="JACH"/>
    <s v="101"/>
    <s v="POLICE N° 04/0/550 818"/>
    <m/>
    <n v="7661924"/>
    <n v="121786"/>
  </r>
  <r>
    <x v="2"/>
    <x v="3"/>
    <x v="134"/>
    <x v="446"/>
    <s v="JBS"/>
    <s v="82"/>
    <s v="RGLT FACT "/>
    <n v="7119033"/>
    <m/>
    <n v="7240819"/>
  </r>
  <r>
    <x v="2"/>
    <x v="3"/>
    <x v="136"/>
    <x v="449"/>
    <s v="JCP"/>
    <s v="865"/>
    <s v="RGLT FACT MAI"/>
    <n v="70000"/>
    <m/>
    <m/>
  </r>
  <r>
    <x v="2"/>
    <x v="3"/>
    <x v="136"/>
    <x v="454"/>
    <s v="JACH"/>
    <s v="122"/>
    <s v="FACT  N° 23712001113"/>
    <m/>
    <n v="35000"/>
    <n v="-35000"/>
  </r>
  <r>
    <x v="2"/>
    <x v="3"/>
    <x v="136"/>
    <x v="454"/>
    <s v="JACH"/>
    <s v="123"/>
    <s v="FACT  N° 23712001063"/>
    <m/>
    <n v="35000"/>
    <n v="-70000"/>
  </r>
  <r>
    <x v="2"/>
    <x v="3"/>
    <x v="136"/>
    <x v="454"/>
    <s v="JACH"/>
    <s v="124"/>
    <s v="FACT  N° 23712001062"/>
    <m/>
    <n v="35000"/>
    <n v="-105000"/>
  </r>
  <r>
    <x v="2"/>
    <x v="3"/>
    <x v="137"/>
    <x v="452"/>
    <s v="JCP"/>
    <s v="802"/>
    <s v="RGLT FACT AVRIL"/>
    <n v="73400"/>
    <m/>
    <m/>
  </r>
  <r>
    <x v="2"/>
    <x v="3"/>
    <x v="137"/>
    <x v="454"/>
    <s v="JACH"/>
    <s v="112"/>
    <s v="FACT  N° 12"/>
    <m/>
    <n v="76800"/>
    <n v="-76800"/>
  </r>
  <r>
    <x v="2"/>
    <x v="3"/>
    <x v="139"/>
    <x v="452"/>
    <s v="JBS"/>
    <s v="88"/>
    <s v="RGLT FACT"/>
    <n v="735515"/>
    <m/>
    <n v="448472"/>
  </r>
  <r>
    <x v="2"/>
    <x v="3"/>
    <x v="140"/>
    <x v="4"/>
    <s v="JACH"/>
    <s v="98"/>
    <s v="FACT  N° FIN-00210492-12"/>
    <m/>
    <n v="350000"/>
    <n v="-341935"/>
  </r>
  <r>
    <x v="2"/>
    <x v="3"/>
    <x v="142"/>
    <x v="452"/>
    <s v="JCP"/>
    <s v="795"/>
    <s v="RGLT FACT   AVRIL"/>
    <n v="65000"/>
    <m/>
    <n v="-65000"/>
  </r>
  <r>
    <x v="2"/>
    <x v="3"/>
    <x v="142"/>
    <x v="450"/>
    <s v="JCP"/>
    <s v="896"/>
    <s v="RGLT FACT AVRIL"/>
    <n v="65000"/>
    <m/>
    <m/>
  </r>
  <r>
    <x v="2"/>
    <x v="3"/>
    <x v="142"/>
    <x v="454"/>
    <s v="JACH"/>
    <s v="110"/>
    <s v="FACT  N° 0156/12"/>
    <m/>
    <n v="65000"/>
    <n v="-65000"/>
  </r>
  <r>
    <x v="2"/>
    <x v="3"/>
    <x v="145"/>
    <x v="4"/>
    <s v="JACH"/>
    <s v="105"/>
    <s v="FACT  N° 0000703743 9"/>
    <m/>
    <n v="1775783"/>
    <n v="-5779041"/>
  </r>
  <r>
    <x v="2"/>
    <x v="0"/>
    <x v="27"/>
    <x v="468"/>
    <s v="JOD"/>
    <s v="144"/>
    <s v="FRAIS TRAIT VOL CONTINENTAL"/>
    <n v="1017680"/>
    <m/>
    <n v="65446407"/>
  </r>
  <r>
    <x v="2"/>
    <x v="0"/>
    <x v="27"/>
    <x v="469"/>
    <s v="JOD"/>
    <s v="145"/>
    <s v="FRAIS TRAIT VOL JETEX"/>
    <n v="100000"/>
    <m/>
    <n v="65546407"/>
  </r>
  <r>
    <x v="2"/>
    <x v="0"/>
    <x v="27"/>
    <x v="470"/>
    <s v="JOD"/>
    <s v="146"/>
    <s v=" FRAIS TRAIT VOL HADID"/>
    <n v="3675421"/>
    <m/>
    <n v="69221828"/>
  </r>
  <r>
    <x v="2"/>
    <x v="0"/>
    <x v="27"/>
    <x v="471"/>
    <s v="JOD"/>
    <s v="147"/>
    <s v=" FRAIS TRAIT VOL MH AVIATION"/>
    <n v="775326"/>
    <m/>
    <n v="69997154"/>
  </r>
  <r>
    <x v="2"/>
    <x v="0"/>
    <x v="27"/>
    <x v="472"/>
    <s v="JOD"/>
    <s v="148"/>
    <s v="FRAIS TRAIT VOL HADID"/>
    <n v="2122456"/>
    <m/>
    <n v="72119610"/>
  </r>
  <r>
    <x v="2"/>
    <x v="0"/>
    <x v="27"/>
    <x v="472"/>
    <s v="JOD"/>
    <s v="149"/>
    <s v=" FRAIS TRAIT VOL HADID"/>
    <n v="10325986"/>
    <m/>
    <n v="82445596"/>
  </r>
  <r>
    <x v="2"/>
    <x v="0"/>
    <x v="27"/>
    <x v="473"/>
    <s v="JOD"/>
    <s v="150"/>
    <s v=" FRAIS TRAIT VOL JETEX"/>
    <n v="400000"/>
    <m/>
    <n v="82845596"/>
  </r>
  <r>
    <x v="2"/>
    <x v="0"/>
    <x v="33"/>
    <x v="474"/>
    <s v="JCP"/>
    <s v="959"/>
    <s v="FACT GANTS N° 6958"/>
    <n v="40000"/>
    <m/>
    <n v="84616676"/>
  </r>
  <r>
    <x v="2"/>
    <x v="0"/>
    <x v="33"/>
    <x v="475"/>
    <s v="JCP"/>
    <s v="989"/>
    <s v="FACT CLE USB"/>
    <n v="8000"/>
    <m/>
    <n v="84624676"/>
  </r>
  <r>
    <x v="2"/>
    <x v="0"/>
    <x v="33"/>
    <x v="473"/>
    <s v="JCAA"/>
    <s v="193"/>
    <s v="PREVISION GANTS"/>
    <n v="50000"/>
    <m/>
    <n v="84674676"/>
  </r>
  <r>
    <x v="2"/>
    <x v="0"/>
    <x v="33"/>
    <x v="473"/>
    <s v="JCAA"/>
    <s v="193"/>
    <s v="PREVISION  FRAIS CABLAGE"/>
    <n v="20000"/>
    <m/>
    <n v="84694676"/>
  </r>
  <r>
    <x v="2"/>
    <x v="0"/>
    <x v="34"/>
    <x v="476"/>
    <s v="JCP"/>
    <s v="991"/>
    <s v="FACT CISEAUX"/>
    <n v="1500"/>
    <m/>
    <n v="84841806"/>
  </r>
  <r>
    <x v="2"/>
    <x v="0"/>
    <x v="34"/>
    <x v="476"/>
    <s v="JCP"/>
    <s v="995"/>
    <s v="FACT CHARGEUR TEL"/>
    <n v="5000"/>
    <m/>
    <n v="84846806"/>
  </r>
  <r>
    <x v="2"/>
    <x v="0"/>
    <x v="34"/>
    <x v="477"/>
    <s v="JCP"/>
    <s v="1059"/>
    <s v="FACT PILES N° 445"/>
    <n v="2000"/>
    <m/>
    <n v="84848806"/>
  </r>
  <r>
    <x v="2"/>
    <x v="0"/>
    <x v="34"/>
    <x v="477"/>
    <s v="JCP"/>
    <s v="1061"/>
    <s v="FACT AMPOULES N° 2435"/>
    <n v="19000"/>
    <m/>
    <n v="84867806"/>
  </r>
  <r>
    <x v="2"/>
    <x v="0"/>
    <x v="34"/>
    <x v="472"/>
    <s v="JCP"/>
    <s v="1088"/>
    <s v="FACT AMPOULES"/>
    <n v="6000"/>
    <m/>
    <n v="84873806"/>
  </r>
  <r>
    <x v="2"/>
    <x v="0"/>
    <x v="34"/>
    <x v="478"/>
    <s v="JCP"/>
    <s v="1099"/>
    <s v="ACHAT PARAPLUIE"/>
    <n v="1500"/>
    <m/>
    <n v="84875306"/>
  </r>
  <r>
    <x v="2"/>
    <x v="0"/>
    <x v="34"/>
    <x v="479"/>
    <s v="JCP"/>
    <s v="1108"/>
    <s v="FACT PILES"/>
    <n v="17000"/>
    <m/>
    <n v="84892306"/>
  </r>
  <r>
    <x v="2"/>
    <x v="0"/>
    <x v="35"/>
    <x v="478"/>
    <s v="JCP"/>
    <s v="1102"/>
    <s v="FRAIS VIDANGE"/>
    <n v="5000"/>
    <m/>
    <n v="85851805"/>
  </r>
  <r>
    <x v="2"/>
    <x v="0"/>
    <x v="0"/>
    <x v="473"/>
    <s v="PAIE"/>
    <s v="11"/>
    <s v="SALAIRE DE BASE"/>
    <n v="9750761"/>
    <m/>
    <n v="210532727"/>
  </r>
  <r>
    <x v="2"/>
    <x v="0"/>
    <x v="0"/>
    <x v="473"/>
    <s v="PAIE"/>
    <s v="11"/>
    <s v="PRIME DE RESP"/>
    <n v="1551666"/>
    <m/>
    <n v="212084393"/>
  </r>
  <r>
    <x v="2"/>
    <x v="0"/>
    <x v="0"/>
    <x v="473"/>
    <s v="PAIE"/>
    <s v="11"/>
    <s v="INDEMNITE DE PANIER"/>
    <n v="1707000"/>
    <m/>
    <n v="213791393"/>
  </r>
  <r>
    <x v="2"/>
    <x v="0"/>
    <x v="0"/>
    <x v="473"/>
    <s v="PAIE"/>
    <s v="11"/>
    <s v="INDEMNITE DE TENUE"/>
    <n v="1552493"/>
    <m/>
    <n v="215343886"/>
  </r>
  <r>
    <x v="2"/>
    <x v="0"/>
    <x v="0"/>
    <x v="473"/>
    <s v="PAIE"/>
    <s v="11"/>
    <s v="PRIME DE TRANSPORT"/>
    <n v="1217700"/>
    <m/>
    <n v="216561586"/>
  </r>
  <r>
    <x v="2"/>
    <x v="0"/>
    <x v="0"/>
    <x v="473"/>
    <s v="PAIE"/>
    <s v="11"/>
    <s v="INDEMNITE DE LOGEMENT"/>
    <n v="3398333"/>
    <m/>
    <n v="219959919"/>
  </r>
  <r>
    <x v="2"/>
    <x v="0"/>
    <x v="0"/>
    <x v="473"/>
    <s v="PAIE"/>
    <s v="11"/>
    <s v="INDEMNITE DE REPRESENTATION"/>
    <n v="1937500"/>
    <m/>
    <n v="221897419"/>
  </r>
  <r>
    <x v="2"/>
    <x v="0"/>
    <x v="30"/>
    <x v="473"/>
    <s v="PAIE"/>
    <s v="12"/>
    <s v="ALLOCATION FAMILIALE"/>
    <n v="862447"/>
    <m/>
    <n v="231828066"/>
  </r>
  <r>
    <x v="2"/>
    <x v="0"/>
    <x v="30"/>
    <x v="473"/>
    <s v="PAIE"/>
    <s v="12"/>
    <s v="ACCIDENT DE TRAVAIL"/>
    <n v="284432"/>
    <m/>
    <n v="232112498"/>
  </r>
  <r>
    <x v="2"/>
    <x v="0"/>
    <x v="30"/>
    <x v="473"/>
    <s v="PAIE"/>
    <s v="12"/>
    <s v="PENSION VIELLESSE"/>
    <n v="517468"/>
    <m/>
    <n v="232629966"/>
  </r>
  <r>
    <x v="2"/>
    <x v="0"/>
    <x v="40"/>
    <x v="480"/>
    <s v="JOD"/>
    <s v="142"/>
    <s v="FRAIS RAFRAICHISSEMENT AGENTS SUR V"/>
    <n v="30000"/>
    <m/>
    <n v="250801991"/>
  </r>
  <r>
    <x v="2"/>
    <x v="0"/>
    <x v="40"/>
    <x v="477"/>
    <s v="JCP"/>
    <s v="1063"/>
    <s v="FRAIS REUNION MENSUELLE"/>
    <n v="16390"/>
    <m/>
    <n v="250818381"/>
  </r>
  <r>
    <x v="2"/>
    <x v="0"/>
    <x v="29"/>
    <x v="5"/>
    <s v="JCP"/>
    <s v="939"/>
    <s v="FRAIS DE TAXI"/>
    <n v="3500"/>
    <m/>
    <n v="289157905"/>
  </r>
  <r>
    <x v="2"/>
    <x v="0"/>
    <x v="29"/>
    <x v="5"/>
    <s v="JCP"/>
    <s v="940"/>
    <s v="FRAIS DE TAXI"/>
    <n v="2000"/>
    <m/>
    <n v="289159905"/>
  </r>
  <r>
    <x v="2"/>
    <x v="0"/>
    <x v="29"/>
    <x v="481"/>
    <s v="JCP"/>
    <s v="941"/>
    <s v="FRAIS DE TAXI"/>
    <n v="500"/>
    <m/>
    <n v="289160405"/>
  </r>
  <r>
    <x v="2"/>
    <x v="0"/>
    <x v="29"/>
    <x v="482"/>
    <s v="JCP"/>
    <s v="943"/>
    <s v="FRAIS RETARD VOL VK"/>
    <n v="2000"/>
    <m/>
    <n v="289162405"/>
  </r>
  <r>
    <x v="2"/>
    <x v="0"/>
    <x v="29"/>
    <x v="482"/>
    <s v="JCP"/>
    <s v="948"/>
    <s v="FRAIS DE TAXI"/>
    <n v="3500"/>
    <m/>
    <n v="289165905"/>
  </r>
  <r>
    <x v="2"/>
    <x v="0"/>
    <x v="29"/>
    <x v="482"/>
    <s v="JCP"/>
    <s v="952"/>
    <s v="FRAIS DE TAXI"/>
    <n v="4745"/>
    <m/>
    <n v="289170650"/>
  </r>
  <r>
    <x v="2"/>
    <x v="0"/>
    <x v="29"/>
    <x v="474"/>
    <s v="JCP"/>
    <s v="956"/>
    <s v="SALAIRE DONAL MAI"/>
    <n v="75000"/>
    <m/>
    <n v="289245650"/>
  </r>
  <r>
    <x v="2"/>
    <x v="0"/>
    <x v="29"/>
    <x v="474"/>
    <s v="JCP"/>
    <s v="957"/>
    <s v="FRAIS RETARD VOL VK"/>
    <n v="4000"/>
    <m/>
    <n v="289249650"/>
  </r>
  <r>
    <x v="2"/>
    <x v="0"/>
    <x v="29"/>
    <x v="474"/>
    <s v="JCP"/>
    <s v="958"/>
    <s v="FRAIS DE TAXI"/>
    <n v="6000"/>
    <m/>
    <n v="289255650"/>
  </r>
  <r>
    <x v="2"/>
    <x v="0"/>
    <x v="29"/>
    <x v="474"/>
    <s v="JCP"/>
    <s v="960"/>
    <s v="FRAIS RETARD VOLS"/>
    <n v="4000"/>
    <m/>
    <n v="289259650"/>
  </r>
  <r>
    <x v="2"/>
    <x v="0"/>
    <x v="29"/>
    <x v="474"/>
    <s v="JCP"/>
    <s v="961"/>
    <s v="FRAIS DE TAXI"/>
    <n v="1000"/>
    <m/>
    <n v="289260650"/>
  </r>
  <r>
    <x v="2"/>
    <x v="0"/>
    <x v="29"/>
    <x v="480"/>
    <s v="JCP"/>
    <s v="965"/>
    <s v="FRAIS DE TRANSPORT NDOH DLA-NSI-DLA"/>
    <n v="20000"/>
    <m/>
    <n v="289280650"/>
  </r>
  <r>
    <x v="2"/>
    <x v="0"/>
    <x v="29"/>
    <x v="480"/>
    <s v="JCP"/>
    <s v="967"/>
    <s v="FRAIS DE TAXI"/>
    <n v="1900"/>
    <m/>
    <n v="289282550"/>
  </r>
  <r>
    <x v="2"/>
    <x v="0"/>
    <x v="29"/>
    <x v="480"/>
    <s v="JCP"/>
    <s v="968"/>
    <s v="FRAIS DE TAXI"/>
    <n v="500"/>
    <m/>
    <n v="289283050"/>
  </r>
  <r>
    <x v="2"/>
    <x v="0"/>
    <x v="29"/>
    <x v="480"/>
    <s v="JCP"/>
    <s v="969"/>
    <s v="FRAIS RETARD VOL"/>
    <n v="4000"/>
    <m/>
    <n v="289287050"/>
  </r>
  <r>
    <x v="2"/>
    <x v="0"/>
    <x v="29"/>
    <x v="480"/>
    <s v="JCP"/>
    <s v="970"/>
    <s v="FRAIS DE TAXI"/>
    <n v="2000"/>
    <m/>
    <n v="289289050"/>
  </r>
  <r>
    <x v="2"/>
    <x v="0"/>
    <x v="29"/>
    <x v="483"/>
    <s v="JCP"/>
    <s v="971"/>
    <s v="FRAIS DE TAXI"/>
    <n v="500"/>
    <m/>
    <n v="289289550"/>
  </r>
  <r>
    <x v="2"/>
    <x v="0"/>
    <x v="29"/>
    <x v="483"/>
    <s v="JCP"/>
    <s v="972"/>
    <s v="FRAIS RETARD VOL"/>
    <n v="12000"/>
    <m/>
    <n v="289301550"/>
  </r>
  <r>
    <x v="2"/>
    <x v="0"/>
    <x v="29"/>
    <x v="483"/>
    <s v="JCP"/>
    <s v="975"/>
    <s v="FRAIS RETARD VOL VK"/>
    <n v="2000"/>
    <m/>
    <n v="289303550"/>
  </r>
  <r>
    <x v="2"/>
    <x v="0"/>
    <x v="29"/>
    <x v="483"/>
    <s v="JCP"/>
    <s v="976"/>
    <s v=" FRAIS RETARD VOL VK"/>
    <n v="10000"/>
    <m/>
    <n v="289313550"/>
  </r>
  <r>
    <x v="2"/>
    <x v="0"/>
    <x v="29"/>
    <x v="483"/>
    <s v="JCP"/>
    <s v="977"/>
    <s v="FRAIS DE TAXI"/>
    <n v="2000"/>
    <m/>
    <n v="289315550"/>
  </r>
  <r>
    <x v="2"/>
    <x v="0"/>
    <x v="29"/>
    <x v="483"/>
    <s v="JCP"/>
    <s v="979"/>
    <s v="FRAIS RETARD VOL SAA"/>
    <n v="2000"/>
    <m/>
    <n v="289317550"/>
  </r>
  <r>
    <x v="2"/>
    <x v="0"/>
    <x v="29"/>
    <x v="483"/>
    <s v="JCP"/>
    <s v="981"/>
    <s v="FRAIS TRAIT VOL ETHIOPIAN"/>
    <n v="4000"/>
    <m/>
    <n v="289321550"/>
  </r>
  <r>
    <x v="2"/>
    <x v="0"/>
    <x v="29"/>
    <x v="483"/>
    <s v="JCP"/>
    <s v="982"/>
    <s v="FRAIS RETARD VOLVK"/>
    <n v="4000"/>
    <m/>
    <n v="289325550"/>
  </r>
  <r>
    <x v="2"/>
    <x v="0"/>
    <x v="29"/>
    <x v="475"/>
    <s v="JCAA"/>
    <s v="187"/>
    <s v="FRAIS TRANSPORT SVPS"/>
    <n v="15000"/>
    <m/>
    <n v="289340550"/>
  </r>
  <r>
    <x v="2"/>
    <x v="0"/>
    <x v="29"/>
    <x v="475"/>
    <s v="JCP"/>
    <s v="985"/>
    <s v="FRAIS RETARD VOL VK"/>
    <n v="4000"/>
    <m/>
    <n v="289344550"/>
  </r>
  <r>
    <x v="2"/>
    <x v="0"/>
    <x v="29"/>
    <x v="475"/>
    <s v="JCP"/>
    <s v="987"/>
    <s v="FRAIS RETARD VOL"/>
    <n v="4000"/>
    <m/>
    <n v="289348550"/>
  </r>
  <r>
    <x v="2"/>
    <x v="0"/>
    <x v="29"/>
    <x v="475"/>
    <s v="JCP"/>
    <s v="988"/>
    <s v="FRAIS DE TAXI"/>
    <n v="500"/>
    <m/>
    <n v="289349050"/>
  </r>
  <r>
    <x v="2"/>
    <x v="0"/>
    <x v="29"/>
    <x v="484"/>
    <s v="JOD"/>
    <s v="143"/>
    <s v="FRAIS RETARD VOL KQ"/>
    <n v="160000"/>
    <m/>
    <n v="289509050"/>
  </r>
  <r>
    <x v="2"/>
    <x v="0"/>
    <x v="29"/>
    <x v="476"/>
    <s v="JCP"/>
    <s v="992"/>
    <s v="FRAIS DE TAXI"/>
    <n v="900"/>
    <m/>
    <n v="289509950"/>
  </r>
  <r>
    <x v="2"/>
    <x v="0"/>
    <x v="29"/>
    <x v="476"/>
    <s v="JCP"/>
    <s v="994"/>
    <s v="FRAIS RETARD VOL VK"/>
    <n v="2000"/>
    <m/>
    <n v="289511950"/>
  </r>
  <r>
    <x v="2"/>
    <x v="0"/>
    <x v="29"/>
    <x v="476"/>
    <s v="JCP"/>
    <s v="996"/>
    <s v="FRAIS DE TAXI"/>
    <n v="500"/>
    <m/>
    <n v="289512450"/>
  </r>
  <r>
    <x v="2"/>
    <x v="0"/>
    <x v="29"/>
    <x v="485"/>
    <s v="JCP"/>
    <s v="998"/>
    <s v="FRAIS DE TAXI"/>
    <n v="1000"/>
    <m/>
    <n v="289513450"/>
  </r>
  <r>
    <x v="2"/>
    <x v="0"/>
    <x v="29"/>
    <x v="468"/>
    <s v="JCP"/>
    <s v="1009"/>
    <s v="FRAIS RETARD VOL KQ"/>
    <n v="7000"/>
    <m/>
    <n v="289520450"/>
  </r>
  <r>
    <x v="2"/>
    <x v="0"/>
    <x v="29"/>
    <x v="468"/>
    <s v="JCP"/>
    <s v="1011"/>
    <s v="FRAIS DE TAXI"/>
    <n v="500"/>
    <m/>
    <n v="289520950"/>
  </r>
  <r>
    <x v="2"/>
    <x v="0"/>
    <x v="29"/>
    <x v="468"/>
    <s v="JCP"/>
    <s v="1012"/>
    <s v="FRAIS DE TAXI"/>
    <n v="2000"/>
    <m/>
    <n v="289522950"/>
  </r>
  <r>
    <x v="2"/>
    <x v="0"/>
    <x v="29"/>
    <x v="486"/>
    <s v="JCP"/>
    <s v="1019"/>
    <s v="FRAIS DE TAXI"/>
    <n v="4700"/>
    <m/>
    <n v="289527650"/>
  </r>
  <r>
    <x v="2"/>
    <x v="0"/>
    <x v="29"/>
    <x v="486"/>
    <s v="JCP"/>
    <s v="1022"/>
    <s v="FRAIS RETARD VOL KQ"/>
    <n v="7000"/>
    <m/>
    <n v="289534650"/>
  </r>
  <r>
    <x v="2"/>
    <x v="0"/>
    <x v="29"/>
    <x v="486"/>
    <s v="JCP"/>
    <s v="1023"/>
    <s v="FRAIS DE TAXI"/>
    <n v="1500"/>
    <m/>
    <n v="289536150"/>
  </r>
  <r>
    <x v="2"/>
    <x v="0"/>
    <x v="29"/>
    <x v="487"/>
    <s v="JCP"/>
    <s v="1025"/>
    <s v="FRAIS DE TAXI"/>
    <n v="900"/>
    <m/>
    <n v="289537050"/>
  </r>
  <r>
    <x v="2"/>
    <x v="0"/>
    <x v="29"/>
    <x v="487"/>
    <s v="JCP"/>
    <s v="1029"/>
    <s v="FRAIS RETARD VOL VK"/>
    <n v="6000"/>
    <m/>
    <n v="289543050"/>
  </r>
  <r>
    <x v="2"/>
    <x v="0"/>
    <x v="29"/>
    <x v="487"/>
    <s v="JCP"/>
    <s v="1030"/>
    <s v="FRAIS DE TAXI"/>
    <n v="1000"/>
    <m/>
    <n v="289544050"/>
  </r>
  <r>
    <x v="2"/>
    <x v="0"/>
    <x v="29"/>
    <x v="477"/>
    <s v="JCP"/>
    <s v="1034"/>
    <s v="FRAIS RETARD VOL"/>
    <n v="11000"/>
    <m/>
    <n v="289555050"/>
  </r>
  <r>
    <x v="2"/>
    <x v="0"/>
    <x v="29"/>
    <x v="477"/>
    <s v="JCP"/>
    <s v="1035"/>
    <s v="FRAIS RETARD VOL VK"/>
    <n v="7000"/>
    <m/>
    <n v="289562050"/>
  </r>
  <r>
    <x v="2"/>
    <x v="0"/>
    <x v="29"/>
    <x v="477"/>
    <s v="JCP"/>
    <s v="1036"/>
    <s v=" FRAIS RETARD VOL "/>
    <n v="10000"/>
    <m/>
    <n v="289572050"/>
  </r>
  <r>
    <x v="2"/>
    <x v="0"/>
    <x v="29"/>
    <x v="477"/>
    <s v="JCP"/>
    <s v="1037"/>
    <s v=" FRAIS RETARD VOL  KQ"/>
    <n v="11000"/>
    <m/>
    <n v="289583050"/>
  </r>
  <r>
    <x v="2"/>
    <x v="0"/>
    <x v="29"/>
    <x v="477"/>
    <s v="JCP"/>
    <s v="1038"/>
    <s v=" FRAIS RETARD VOL  KQ"/>
    <n v="7000"/>
    <m/>
    <n v="289590050"/>
  </r>
  <r>
    <x v="2"/>
    <x v="0"/>
    <x v="29"/>
    <x v="477"/>
    <s v="JCP"/>
    <s v="1039"/>
    <s v=" FRAIS RETARD VOL  KQ"/>
    <n v="7000"/>
    <m/>
    <n v="289597050"/>
  </r>
  <r>
    <x v="2"/>
    <x v="0"/>
    <x v="29"/>
    <x v="477"/>
    <s v="JCP"/>
    <s v="1040"/>
    <s v=" FRAIS RETARD VOL  VK"/>
    <n v="4000"/>
    <m/>
    <n v="289601050"/>
  </r>
  <r>
    <x v="2"/>
    <x v="0"/>
    <x v="29"/>
    <x v="477"/>
    <s v="JCP"/>
    <s v="1041"/>
    <s v=" FRAIS RETARD VOL  KQ ET VK"/>
    <n v="9000"/>
    <m/>
    <n v="289610050"/>
  </r>
  <r>
    <x v="2"/>
    <x v="0"/>
    <x v="29"/>
    <x v="477"/>
    <s v="JCP"/>
    <s v="1042"/>
    <s v=" FRAIS RETARD VOL  KQ "/>
    <n v="4000"/>
    <m/>
    <n v="289614050"/>
  </r>
  <r>
    <x v="2"/>
    <x v="0"/>
    <x v="29"/>
    <x v="477"/>
    <s v="JCP"/>
    <s v="1043"/>
    <s v=" FRAIS RETARD VOL  KQ "/>
    <n v="2000"/>
    <m/>
    <n v="289616050"/>
  </r>
  <r>
    <x v="2"/>
    <x v="0"/>
    <x v="29"/>
    <x v="477"/>
    <s v="JCP"/>
    <s v="1044"/>
    <s v=" FRAIS RETARD VOL  VK"/>
    <n v="8000"/>
    <m/>
    <n v="289624050"/>
  </r>
  <r>
    <x v="2"/>
    <x v="0"/>
    <x v="29"/>
    <x v="477"/>
    <s v="JCP"/>
    <s v="1045"/>
    <s v="  FRAIS RETARD VOL  "/>
    <n v="4000"/>
    <m/>
    <n v="289628050"/>
  </r>
  <r>
    <x v="2"/>
    <x v="0"/>
    <x v="29"/>
    <x v="477"/>
    <s v="JCP"/>
    <s v="1046"/>
    <s v="  FRAIS RETARD VOL  KQ "/>
    <n v="2000"/>
    <m/>
    <n v="289630050"/>
  </r>
  <r>
    <x v="2"/>
    <x v="0"/>
    <x v="29"/>
    <x v="477"/>
    <s v="JCP"/>
    <s v="1047"/>
    <s v="  FRAIS RETARD VOL  KQ  ET VK"/>
    <n v="4000"/>
    <m/>
    <n v="289634050"/>
  </r>
  <r>
    <x v="2"/>
    <x v="0"/>
    <x v="29"/>
    <x v="477"/>
    <s v="JCP"/>
    <s v="1048"/>
    <s v=" FRAIS RETARD VOL  KQ  "/>
    <n v="2000"/>
    <m/>
    <n v="289636050"/>
  </r>
  <r>
    <x v="2"/>
    <x v="0"/>
    <x v="29"/>
    <x v="477"/>
    <s v="JCP"/>
    <s v="1049"/>
    <s v="FRAIS RETARD VOL  SAA"/>
    <n v="4000"/>
    <m/>
    <n v="289640050"/>
  </r>
  <r>
    <x v="2"/>
    <x v="0"/>
    <x v="29"/>
    <x v="477"/>
    <s v="JCP"/>
    <s v="1050"/>
    <s v=" FRAIS RETARD VOL  "/>
    <n v="6000"/>
    <m/>
    <n v="289646050"/>
  </r>
  <r>
    <x v="2"/>
    <x v="0"/>
    <x v="29"/>
    <x v="477"/>
    <s v="JCP"/>
    <s v="1051"/>
    <s v="FRAIS RETARD VOL  KQ"/>
    <n v="7000"/>
    <m/>
    <n v="289653050"/>
  </r>
  <r>
    <x v="2"/>
    <x v="0"/>
    <x v="29"/>
    <x v="477"/>
    <s v="JCP"/>
    <s v="1052"/>
    <s v=" FRAIS RETARD VOL  VK"/>
    <n v="6000"/>
    <m/>
    <n v="289659050"/>
  </r>
  <r>
    <x v="2"/>
    <x v="0"/>
    <x v="29"/>
    <x v="477"/>
    <s v="JCP"/>
    <s v="1053"/>
    <s v=" FRAIS RETARD VOL  VK"/>
    <n v="4000"/>
    <m/>
    <n v="289663050"/>
  </r>
  <r>
    <x v="2"/>
    <x v="0"/>
    <x v="29"/>
    <x v="477"/>
    <s v="JCP"/>
    <s v="1054"/>
    <s v=" FRAIS RETARD VOL  ET"/>
    <n v="4000"/>
    <m/>
    <n v="289667050"/>
  </r>
  <r>
    <x v="2"/>
    <x v="0"/>
    <x v="29"/>
    <x v="477"/>
    <s v="JCP"/>
    <s v="1055"/>
    <s v=" FRAIS RETARD VOL  VK"/>
    <n v="4000"/>
    <m/>
    <n v="289671050"/>
  </r>
  <r>
    <x v="2"/>
    <x v="0"/>
    <x v="29"/>
    <x v="477"/>
    <s v="JCP"/>
    <s v="1056"/>
    <s v="  FRAIS RETARD VOL  VK"/>
    <n v="4000"/>
    <m/>
    <n v="289675050"/>
  </r>
  <r>
    <x v="2"/>
    <x v="0"/>
    <x v="29"/>
    <x v="477"/>
    <s v="JCP"/>
    <s v="1057"/>
    <s v=" FRAIS RETARD VOL  VK &amp;ET"/>
    <n v="4000"/>
    <m/>
    <n v="289679050"/>
  </r>
  <r>
    <x v="2"/>
    <x v="0"/>
    <x v="29"/>
    <x v="477"/>
    <s v="JCP"/>
    <s v="1058"/>
    <s v=" FRAIS RETARD VOL  KQ"/>
    <n v="9000"/>
    <m/>
    <n v="289688050"/>
  </r>
  <r>
    <x v="2"/>
    <x v="0"/>
    <x v="29"/>
    <x v="477"/>
    <s v="JCP"/>
    <s v="1060"/>
    <s v="FRAIS DE TAXI"/>
    <n v="500"/>
    <m/>
    <n v="289688550"/>
  </r>
  <r>
    <x v="2"/>
    <x v="0"/>
    <x v="29"/>
    <x v="477"/>
    <s v="JCP"/>
    <s v="1062"/>
    <s v="FRAIS DE TAXI"/>
    <n v="2610"/>
    <m/>
    <n v="289691160"/>
  </r>
  <r>
    <x v="2"/>
    <x v="0"/>
    <x v="29"/>
    <x v="469"/>
    <s v="JCP"/>
    <s v="1064"/>
    <s v="FRAIS DE TAXI"/>
    <n v="1000"/>
    <m/>
    <n v="289692160"/>
  </r>
  <r>
    <x v="2"/>
    <x v="0"/>
    <x v="29"/>
    <x v="470"/>
    <s v="JCP"/>
    <s v="1067"/>
    <s v="FRAIS DE TAXI"/>
    <n v="2000"/>
    <m/>
    <n v="289694160"/>
  </r>
  <r>
    <x v="2"/>
    <x v="0"/>
    <x v="29"/>
    <x v="471"/>
    <s v="JCP"/>
    <s v="1070"/>
    <s v="FRAIS DE TAXI"/>
    <n v="500"/>
    <m/>
    <n v="289694660"/>
  </r>
  <r>
    <x v="2"/>
    <x v="0"/>
    <x v="29"/>
    <x v="488"/>
    <s v="JCP"/>
    <s v="1080"/>
    <s v="FRAIS DE TAXI"/>
    <n v="3200"/>
    <m/>
    <n v="289697860"/>
  </r>
  <r>
    <x v="2"/>
    <x v="0"/>
    <x v="29"/>
    <x v="488"/>
    <s v="JCP"/>
    <s v="1082"/>
    <s v="FRAIS DE TAXI"/>
    <n v="2500"/>
    <m/>
    <n v="289700360"/>
  </r>
  <r>
    <x v="2"/>
    <x v="0"/>
    <x v="29"/>
    <x v="472"/>
    <s v="JCP"/>
    <s v="1084"/>
    <s v="FRAIS RETARD VOL"/>
    <n v="4000"/>
    <m/>
    <n v="289704360"/>
  </r>
  <r>
    <x v="2"/>
    <x v="0"/>
    <x v="29"/>
    <x v="472"/>
    <s v="JCP"/>
    <s v="1086"/>
    <s v="FRAIS RETARD VOL"/>
    <n v="10000"/>
    <m/>
    <n v="289714360"/>
  </r>
  <r>
    <x v="2"/>
    <x v="0"/>
    <x v="29"/>
    <x v="472"/>
    <s v="JCP"/>
    <s v="1087"/>
    <s v="FRAIS RETARD VOL"/>
    <n v="2000"/>
    <m/>
    <n v="289716360"/>
  </r>
  <r>
    <x v="2"/>
    <x v="0"/>
    <x v="29"/>
    <x v="472"/>
    <s v="JCP"/>
    <s v="1090"/>
    <s v="FRAIS TAXI"/>
    <n v="1922"/>
    <m/>
    <n v="289718282"/>
  </r>
  <r>
    <x v="2"/>
    <x v="0"/>
    <x v="29"/>
    <x v="472"/>
    <s v="JCP"/>
    <s v="1091"/>
    <s v="FRAIS DE TAXI"/>
    <n v="500"/>
    <m/>
    <n v="289718782"/>
  </r>
  <r>
    <x v="2"/>
    <x v="0"/>
    <x v="29"/>
    <x v="489"/>
    <s v="JCP"/>
    <s v="1096"/>
    <s v="FRAIS RETARD VOL"/>
    <n v="2000"/>
    <m/>
    <n v="289720782"/>
  </r>
  <r>
    <x v="2"/>
    <x v="0"/>
    <x v="29"/>
    <x v="489"/>
    <s v="JCP"/>
    <s v="1097"/>
    <s v="FRAIS DE TAXI"/>
    <n v="2000"/>
    <m/>
    <n v="289722782"/>
  </r>
  <r>
    <x v="2"/>
    <x v="0"/>
    <x v="29"/>
    <x v="478"/>
    <s v="JCP"/>
    <s v="1098"/>
    <s v=" FRAIS DE TAXI"/>
    <n v="1408"/>
    <m/>
    <n v="289724190"/>
  </r>
  <r>
    <x v="2"/>
    <x v="0"/>
    <x v="29"/>
    <x v="478"/>
    <s v="JCP"/>
    <s v="1100"/>
    <s v="FRAIS DE TAXI"/>
    <n v="500"/>
    <m/>
    <n v="289724690"/>
  </r>
  <r>
    <x v="2"/>
    <x v="0"/>
    <x v="29"/>
    <x v="478"/>
    <s v="JCP"/>
    <s v="1106"/>
    <s v="FRAIS DE TAXI"/>
    <n v="500"/>
    <m/>
    <n v="289725190"/>
  </r>
  <r>
    <x v="2"/>
    <x v="0"/>
    <x v="29"/>
    <x v="479"/>
    <s v="JCP"/>
    <s v="1108"/>
    <s v="FRAIS DE TAXI"/>
    <n v="2500"/>
    <m/>
    <n v="289727690"/>
  </r>
  <r>
    <x v="2"/>
    <x v="0"/>
    <x v="29"/>
    <x v="479"/>
    <s v="JCP"/>
    <s v="1109"/>
    <s v="FRAIS DE TAXI"/>
    <n v="500"/>
    <m/>
    <n v="289728190"/>
  </r>
  <r>
    <x v="2"/>
    <x v="0"/>
    <x v="29"/>
    <x v="479"/>
    <s v="JCP"/>
    <s v="1111"/>
    <s v="FRAIS RETARD VOL"/>
    <n v="6000"/>
    <m/>
    <n v="289734190"/>
  </r>
  <r>
    <x v="2"/>
    <x v="0"/>
    <x v="29"/>
    <x v="479"/>
    <s v="JCP"/>
    <s v="1112"/>
    <s v="FRAIS RETARD VOL"/>
    <n v="4000"/>
    <m/>
    <n v="289738190"/>
  </r>
  <r>
    <x v="2"/>
    <x v="0"/>
    <x v="29"/>
    <x v="490"/>
    <s v="JCP"/>
    <s v="1113"/>
    <s v="FRAIS DE TAXI"/>
    <n v="500"/>
    <m/>
    <n v="289738690"/>
  </r>
  <r>
    <x v="2"/>
    <x v="0"/>
    <x v="29"/>
    <x v="490"/>
    <s v="JCP"/>
    <s v="1116"/>
    <s v="FRAIS RETARD VOL SAA"/>
    <n v="2000"/>
    <m/>
    <n v="289740690"/>
  </r>
  <r>
    <x v="2"/>
    <x v="0"/>
    <x v="29"/>
    <x v="473"/>
    <s v="JBF"/>
    <s v="10"/>
    <s v="ETAT DE RAPP AU 30/06"/>
    <n v="1795500"/>
    <m/>
    <n v="291536190"/>
  </r>
  <r>
    <x v="2"/>
    <x v="0"/>
    <x v="29"/>
    <x v="473"/>
    <s v="JBU"/>
    <s v="10"/>
    <s v="ETAT DE RAPP AU 30/06"/>
    <n v="1150000"/>
    <m/>
    <n v="292686190"/>
  </r>
  <r>
    <x v="2"/>
    <x v="0"/>
    <x v="29"/>
    <x v="473"/>
    <s v="JBS"/>
    <s v="121"/>
    <s v="SVT ETAT DE RAPPR AU 30/06"/>
    <n v="919500"/>
    <m/>
    <n v="293605690"/>
  </r>
  <r>
    <x v="2"/>
    <x v="0"/>
    <x v="29"/>
    <x v="473"/>
    <s v="JCAA"/>
    <s v="193"/>
    <s v="PREVISION  FRAIS TRANSPORT AGENTS"/>
    <n v="1500000"/>
    <m/>
    <n v="295105690"/>
  </r>
  <r>
    <x v="2"/>
    <x v="0"/>
    <x v="29"/>
    <x v="473"/>
    <s v="JCP"/>
    <s v="1119"/>
    <s v="FRAIS DE TAXI"/>
    <n v="500"/>
    <m/>
    <n v="295106190"/>
  </r>
  <r>
    <x v="2"/>
    <x v="0"/>
    <x v="9"/>
    <x v="482"/>
    <s v="JCP"/>
    <s v="942"/>
    <s v="FACT EAU TANGUI"/>
    <n v="5850"/>
    <m/>
    <n v="317007561"/>
  </r>
  <r>
    <x v="2"/>
    <x v="0"/>
    <x v="9"/>
    <x v="482"/>
    <s v="JCP"/>
    <s v="949"/>
    <s v="FACT CARBURANT"/>
    <n v="40000"/>
    <m/>
    <n v="317047561"/>
  </r>
  <r>
    <x v="2"/>
    <x v="0"/>
    <x v="9"/>
    <x v="475"/>
    <s v="JCP"/>
    <s v="984"/>
    <s v="FACT CARBURANT"/>
    <n v="33400"/>
    <m/>
    <n v="317080961"/>
  </r>
  <r>
    <x v="2"/>
    <x v="0"/>
    <x v="9"/>
    <x v="476"/>
    <s v="JCP"/>
    <s v="991"/>
    <s v="FACT EAU TANGUI"/>
    <n v="3000"/>
    <m/>
    <n v="317083961"/>
  </r>
  <r>
    <x v="2"/>
    <x v="0"/>
    <x v="9"/>
    <x v="486"/>
    <s v="JCP"/>
    <s v="1017"/>
    <s v="FACT EAU TANGUI"/>
    <n v="5600"/>
    <m/>
    <n v="317089561"/>
  </r>
  <r>
    <x v="2"/>
    <x v="0"/>
    <x v="9"/>
    <x v="486"/>
    <s v="JCP"/>
    <s v="1024"/>
    <s v="FACT EAU TANGUI"/>
    <n v="1950"/>
    <m/>
    <n v="317091511"/>
  </r>
  <r>
    <x v="2"/>
    <x v="0"/>
    <x v="9"/>
    <x v="488"/>
    <s v="JCP"/>
    <s v="1083"/>
    <s v="FACT CARBURANT"/>
    <n v="40000"/>
    <m/>
    <n v="317131511"/>
  </r>
  <r>
    <x v="2"/>
    <x v="0"/>
    <x v="9"/>
    <x v="472"/>
    <s v="JCP"/>
    <s v="1092"/>
    <s v="FACT CARBURANT"/>
    <n v="30800"/>
    <m/>
    <n v="317162311"/>
  </r>
  <r>
    <x v="2"/>
    <x v="0"/>
    <x v="9"/>
    <x v="489"/>
    <s v="JCP"/>
    <s v="1094"/>
    <s v="FACT EAU TANGUI"/>
    <n v="7800"/>
    <m/>
    <n v="317170111"/>
  </r>
  <r>
    <x v="2"/>
    <x v="0"/>
    <x v="9"/>
    <x v="478"/>
    <s v="JCP"/>
    <s v="1104"/>
    <s v="FACT CARBURANT"/>
    <n v="5000"/>
    <m/>
    <n v="317175111"/>
  </r>
  <r>
    <x v="2"/>
    <x v="0"/>
    <x v="9"/>
    <x v="473"/>
    <s v="JCAA"/>
    <s v="193"/>
    <s v="PREVISION CARBURANT"/>
    <n v="108000"/>
    <m/>
    <n v="317283111"/>
  </r>
  <r>
    <x v="2"/>
    <x v="0"/>
    <x v="9"/>
    <x v="473"/>
    <s v="JCP"/>
    <s v="1117"/>
    <s v="FACT CARBURANT "/>
    <n v="33561"/>
    <m/>
    <n v="317316672"/>
  </r>
  <r>
    <x v="2"/>
    <x v="0"/>
    <x v="43"/>
    <x v="483"/>
    <s v="JCP"/>
    <s v="980"/>
    <s v="FRAIS REPARATION TELE"/>
    <n v="40000"/>
    <m/>
    <n v="317891672"/>
  </r>
  <r>
    <x v="2"/>
    <x v="0"/>
    <x v="11"/>
    <x v="5"/>
    <s v="JACH"/>
    <s v="125"/>
    <s v="FACT ORANGE N° 729005"/>
    <n v="1607664"/>
    <m/>
    <n v="333412049"/>
  </r>
  <r>
    <x v="2"/>
    <x v="0"/>
    <x v="11"/>
    <x v="473"/>
    <s v="JCAA"/>
    <s v="193"/>
    <s v="PREVISION  FRAIS TELEPHONE"/>
    <n v="110000"/>
    <m/>
    <n v="333522049"/>
  </r>
  <r>
    <x v="2"/>
    <x v="0"/>
    <x v="12"/>
    <x v="5"/>
    <s v="JACH"/>
    <s v="116"/>
    <s v="FACT MTN N° FINV-00271945-12"/>
    <n v="231935"/>
    <m/>
    <n v="340969388"/>
  </r>
  <r>
    <x v="2"/>
    <x v="0"/>
    <x v="12"/>
    <x v="488"/>
    <s v="JCP"/>
    <s v="1074"/>
    <s v="BACK UP"/>
    <n v="160000"/>
    <m/>
    <n v="341129388"/>
  </r>
  <r>
    <x v="2"/>
    <x v="0"/>
    <x v="14"/>
    <x v="473"/>
    <s v="JBS"/>
    <s v="121"/>
    <s v="FACT HOTEL HILTON N° 441929"/>
    <n v="77000"/>
    <m/>
    <n v="350122168"/>
  </r>
  <r>
    <x v="2"/>
    <x v="0"/>
    <x v="14"/>
    <x v="473"/>
    <s v="JACH"/>
    <s v="129"/>
    <s v="FACT LOYER JUIN"/>
    <n v="800000"/>
    <m/>
    <n v="350922168"/>
  </r>
  <r>
    <x v="2"/>
    <x v="0"/>
    <x v="31"/>
    <x v="486"/>
    <s v="JCP"/>
    <s v="1018"/>
    <s v="FRAIS DE DEPLACEMENT LUCIEN"/>
    <n v="100000"/>
    <m/>
    <n v="364327593"/>
  </r>
  <r>
    <x v="2"/>
    <x v="0"/>
    <x v="31"/>
    <x v="486"/>
    <s v="JCP"/>
    <s v="1020"/>
    <s v="FRAIS DE MISSION ALBERT POUR NSI"/>
    <n v="195000"/>
    <m/>
    <n v="364522593"/>
  </r>
  <r>
    <x v="2"/>
    <x v="0"/>
    <x v="31"/>
    <x v="488"/>
    <s v="JCP"/>
    <s v="1079"/>
    <s v="FRAIS DOSSIER AGREMENT"/>
    <n v="103000"/>
    <m/>
    <n v="364625593"/>
  </r>
  <r>
    <x v="2"/>
    <x v="0"/>
    <x v="31"/>
    <x v="488"/>
    <s v="JCP"/>
    <s v="1081"/>
    <s v="FRAIS PERMIS GEORGES"/>
    <n v="25000"/>
    <m/>
    <n v="364650593"/>
  </r>
  <r>
    <x v="2"/>
    <x v="0"/>
    <x v="31"/>
    <x v="478"/>
    <s v="JCP"/>
    <s v="1103"/>
    <s v="FRAIS VISAS GERARD + ADOLPHE SSG"/>
    <n v="300000"/>
    <m/>
    <n v="364950593"/>
  </r>
  <r>
    <x v="2"/>
    <x v="0"/>
    <x v="31"/>
    <x v="473"/>
    <s v="JCAA"/>
    <s v="193"/>
    <s v="PREVISION  FRAIS PERDIEM"/>
    <n v="1800000"/>
    <m/>
    <n v="366750593"/>
  </r>
  <r>
    <x v="2"/>
    <x v="0"/>
    <x v="16"/>
    <x v="480"/>
    <s v="JCP"/>
    <s v="964"/>
    <s v="FACILITATION AUX AGENTS CNPS"/>
    <n v="1200000"/>
    <m/>
    <n v="369665593"/>
  </r>
  <r>
    <x v="2"/>
    <x v="0"/>
    <x v="16"/>
    <x v="488"/>
    <s v="JCP"/>
    <s v="1078"/>
    <s v="DONS POUR DEUIL A ABELA"/>
    <n v="100000"/>
    <m/>
    <n v="369765593"/>
  </r>
  <r>
    <x v="2"/>
    <x v="0"/>
    <x v="17"/>
    <x v="5"/>
    <s v="JCP"/>
    <s v="936"/>
    <s v="FACT N° 18540"/>
    <n v="625"/>
    <m/>
    <n v="379671555"/>
  </r>
  <r>
    <x v="2"/>
    <x v="0"/>
    <x v="17"/>
    <x v="481"/>
    <s v="JCP"/>
    <s v="941"/>
    <s v="FRAIS EXPEDITION PLI"/>
    <n v="3000"/>
    <m/>
    <n v="379674555"/>
  </r>
  <r>
    <x v="2"/>
    <x v="0"/>
    <x v="17"/>
    <x v="482"/>
    <s v="JCP"/>
    <s v="942"/>
    <s v="PAPIER HYGIENIQUE+ DIVERS"/>
    <n v="29405"/>
    <m/>
    <n v="379703960"/>
  </r>
  <r>
    <x v="2"/>
    <x v="0"/>
    <x v="17"/>
    <x v="482"/>
    <s v="JCP"/>
    <s v="944"/>
    <s v="FACT ENCRE N° 1398"/>
    <n v="52000"/>
    <m/>
    <n v="379755960"/>
  </r>
  <r>
    <x v="2"/>
    <x v="0"/>
    <x v="17"/>
    <x v="482"/>
    <s v="JCP"/>
    <s v="950"/>
    <s v="FRAIS GARDE AVION"/>
    <n v="7500"/>
    <m/>
    <n v="379763460"/>
  </r>
  <r>
    <x v="2"/>
    <x v="0"/>
    <x v="17"/>
    <x v="482"/>
    <s v="JCP"/>
    <s v="951"/>
    <s v="FRAIS GARDE AVION KQ"/>
    <n v="7500"/>
    <m/>
    <n v="379770960"/>
  </r>
  <r>
    <x v="2"/>
    <x v="0"/>
    <x v="17"/>
    <x v="474"/>
    <s v="JCP"/>
    <s v="962"/>
    <s v="FACT PAPIER N° 3205"/>
    <n v="20000"/>
    <m/>
    <n v="379790960"/>
  </r>
  <r>
    <x v="2"/>
    <x v="0"/>
    <x v="17"/>
    <x v="480"/>
    <s v="JCP"/>
    <s v="966"/>
    <s v="FRAIS TRANSFERT ARGENT"/>
    <n v="3100"/>
    <m/>
    <n v="379794060"/>
  </r>
  <r>
    <x v="2"/>
    <x v="0"/>
    <x v="17"/>
    <x v="475"/>
    <s v="JCAA"/>
    <s v="188"/>
    <s v="FRAIS MENAGE BUREAU"/>
    <n v="5000"/>
    <m/>
    <n v="379799060"/>
  </r>
  <r>
    <x v="2"/>
    <x v="0"/>
    <x v="17"/>
    <x v="475"/>
    <s v="JCP"/>
    <s v="988"/>
    <s v="FRAIS RELIURE"/>
    <n v="500"/>
    <m/>
    <n v="379799560"/>
  </r>
  <r>
    <x v="2"/>
    <x v="0"/>
    <x v="17"/>
    <x v="491"/>
    <s v="JCP"/>
    <s v="990"/>
    <s v="FRAIS EXPEDITION"/>
    <n v="3500"/>
    <m/>
    <n v="379803060"/>
  </r>
  <r>
    <x v="2"/>
    <x v="0"/>
    <x v="17"/>
    <x v="476"/>
    <s v="JCP"/>
    <s v="991"/>
    <s v="FACT N° 7735"/>
    <n v="7600"/>
    <m/>
    <n v="379810660"/>
  </r>
  <r>
    <x v="2"/>
    <x v="0"/>
    <x v="17"/>
    <x v="476"/>
    <s v="JCP"/>
    <s v="997"/>
    <s v="FRAIS PHOTOCOPIES"/>
    <n v="1200"/>
    <m/>
    <n v="379811860"/>
  </r>
  <r>
    <x v="2"/>
    <x v="0"/>
    <x v="17"/>
    <x v="468"/>
    <s v="JCP"/>
    <s v="1006"/>
    <s v="FACT ENCRE N° 92 ET 2581"/>
    <n v="156500"/>
    <m/>
    <n v="379968360"/>
  </r>
  <r>
    <x v="2"/>
    <x v="0"/>
    <x v="17"/>
    <x v="468"/>
    <s v="JCP"/>
    <s v="1008"/>
    <s v="FRAIS TRANSFERT "/>
    <n v="2500"/>
    <m/>
    <n v="379970860"/>
  </r>
  <r>
    <x v="2"/>
    <x v="0"/>
    <x v="17"/>
    <x v="468"/>
    <s v="JCP"/>
    <s v="1010"/>
    <s v="FRAIS PHOTOCOPIES"/>
    <n v="2500"/>
    <m/>
    <n v="379973360"/>
  </r>
  <r>
    <x v="2"/>
    <x v="0"/>
    <x v="17"/>
    <x v="486"/>
    <s v="JCP"/>
    <s v="1017"/>
    <s v="FACT AGRAPHE"/>
    <n v="6500"/>
    <m/>
    <n v="379979860"/>
  </r>
  <r>
    <x v="2"/>
    <x v="0"/>
    <x v="17"/>
    <x v="486"/>
    <s v="JCP"/>
    <s v="1018"/>
    <s v="FRAIS TRANSFERT"/>
    <n v="5000"/>
    <m/>
    <n v="379984860"/>
  </r>
  <r>
    <x v="2"/>
    <x v="0"/>
    <x v="17"/>
    <x v="487"/>
    <s v="JCP"/>
    <s v="1025"/>
    <s v="ACHAT JOURNAL"/>
    <n v="400"/>
    <m/>
    <n v="379985260"/>
  </r>
  <r>
    <x v="2"/>
    <x v="0"/>
    <x v="17"/>
    <x v="487"/>
    <s v="JCP"/>
    <s v="1025"/>
    <s v="FRAIS PHOTOCOPIES"/>
    <n v="1700"/>
    <m/>
    <n v="379986960"/>
  </r>
  <r>
    <x v="2"/>
    <x v="0"/>
    <x v="17"/>
    <x v="487"/>
    <s v="JCP"/>
    <s v="1026"/>
    <s v="FACT NAK INFO N° 017/06/2012"/>
    <n v="40000"/>
    <m/>
    <n v="380026960"/>
  </r>
  <r>
    <x v="2"/>
    <x v="0"/>
    <x v="17"/>
    <x v="487"/>
    <s v="JCP"/>
    <s v="1032"/>
    <s v="FRAIS PHOTOCOPIES"/>
    <n v="825"/>
    <m/>
    <n v="380027785"/>
  </r>
  <r>
    <x v="2"/>
    <x v="0"/>
    <x v="17"/>
    <x v="488"/>
    <s v="JCP"/>
    <s v="1073"/>
    <s v="FRAIS DEPANNAGE ADSL"/>
    <n v="35000"/>
    <m/>
    <n v="380062785"/>
  </r>
  <r>
    <x v="2"/>
    <x v="0"/>
    <x v="17"/>
    <x v="488"/>
    <s v="JCP"/>
    <s v="1076"/>
    <s v="FRAIS RELIURE"/>
    <n v="1000"/>
    <m/>
    <n v="380063785"/>
  </r>
  <r>
    <x v="2"/>
    <x v="0"/>
    <x v="17"/>
    <x v="488"/>
    <s v="JCP"/>
    <s v="1078"/>
    <s v="FRAIS TRANSFERT"/>
    <n v="3000"/>
    <m/>
    <n v="380066785"/>
  </r>
  <r>
    <x v="2"/>
    <x v="0"/>
    <x v="17"/>
    <x v="472"/>
    <s v="JCP"/>
    <s v="1085"/>
    <s v="FRAIS REPARATION ROBINET"/>
    <n v="12500"/>
    <m/>
    <n v="380079285"/>
  </r>
  <r>
    <x v="2"/>
    <x v="0"/>
    <x v="17"/>
    <x v="472"/>
    <s v="JCP"/>
    <s v="1090"/>
    <s v="FRAIS RELIURE"/>
    <n v="500"/>
    <m/>
    <n v="380079785"/>
  </r>
  <r>
    <x v="2"/>
    <x v="0"/>
    <x v="17"/>
    <x v="489"/>
    <s v="JCP"/>
    <s v="1094"/>
    <s v="FACT PRODUIT NETTOYAGE"/>
    <n v="3200"/>
    <m/>
    <n v="380082985"/>
  </r>
  <r>
    <x v="2"/>
    <x v="0"/>
    <x v="17"/>
    <x v="478"/>
    <s v="JCP"/>
    <s v="1105"/>
    <s v="FACT ENCRE N° 103 ET 3253"/>
    <n v="73000"/>
    <m/>
    <n v="380155985"/>
  </r>
  <r>
    <x v="2"/>
    <x v="0"/>
    <x v="17"/>
    <x v="490"/>
    <s v="JCP"/>
    <s v="1115"/>
    <s v="FACT PHOTOCOPIES N° 10593"/>
    <n v="1425"/>
    <m/>
    <n v="380157410"/>
  </r>
  <r>
    <x v="2"/>
    <x v="0"/>
    <x v="17"/>
    <x v="473"/>
    <s v="JCAA"/>
    <s v="193"/>
    <s v="PREVISION  FRAIS MENAGE"/>
    <n v="6000"/>
    <m/>
    <n v="380163410"/>
  </r>
  <r>
    <x v="2"/>
    <x v="0"/>
    <x v="18"/>
    <x v="5"/>
    <s v="JACH"/>
    <s v="117"/>
    <s v="FACT  G4S N° FA044337"/>
    <n v="160000"/>
    <m/>
    <n v="470743645"/>
  </r>
  <r>
    <x v="2"/>
    <x v="0"/>
    <x v="18"/>
    <x v="5"/>
    <s v="JACH"/>
    <s v="118"/>
    <s v="FACT  G4S N° FA044338"/>
    <n v="145000"/>
    <m/>
    <n v="470888645"/>
  </r>
  <r>
    <x v="2"/>
    <x v="0"/>
    <x v="18"/>
    <x v="473"/>
    <s v="JACH"/>
    <s v="130"/>
    <s v="FACT PRESTATION JUIN"/>
    <n v="17000000"/>
    <m/>
    <n v="487888645"/>
  </r>
  <r>
    <x v="2"/>
    <x v="0"/>
    <x v="18"/>
    <x v="473"/>
    <s v="JACH"/>
    <s v="132"/>
    <s v="FACT ATM N°"/>
    <n v="340000"/>
    <m/>
    <n v="488228645"/>
  </r>
  <r>
    <x v="2"/>
    <x v="0"/>
    <x v="20"/>
    <x v="475"/>
    <s v="JCP"/>
    <s v="986"/>
    <s v="FACT HONORAIRES"/>
    <n v="380000"/>
    <m/>
    <n v="490878645"/>
  </r>
  <r>
    <x v="2"/>
    <x v="0"/>
    <x v="32"/>
    <x v="473"/>
    <s v="PAIE"/>
    <s v="11"/>
    <s v="CFC PART PATRONALE"/>
    <n v="215972"/>
    <m/>
    <n v="497343914"/>
  </r>
  <r>
    <x v="2"/>
    <x v="0"/>
    <x v="32"/>
    <x v="473"/>
    <s v="PAIE"/>
    <s v="11"/>
    <s v="FNE"/>
    <n v="143981"/>
    <m/>
    <n v="497487895"/>
  </r>
  <r>
    <x v="2"/>
    <x v="0"/>
    <x v="46"/>
    <x v="472"/>
    <s v="JACH"/>
    <s v="126"/>
    <s v="FACT ALBERT N° 30D/2012"/>
    <n v="50000"/>
    <m/>
    <n v="499028195"/>
  </r>
  <r>
    <x v="2"/>
    <x v="0"/>
    <x v="46"/>
    <x v="472"/>
    <s v="JACH"/>
    <s v="127"/>
    <s v="FACT  ALBERT N° 30D/2012"/>
    <n v="80000"/>
    <m/>
    <n v="499108195"/>
  </r>
  <r>
    <x v="2"/>
    <x v="0"/>
    <x v="46"/>
    <x v="473"/>
    <s v="JACH"/>
    <s v="131"/>
    <s v="FACTNGUEDONG  N° 0185/12"/>
    <n v="65000"/>
    <m/>
    <n v="499173195"/>
  </r>
  <r>
    <x v="2"/>
    <x v="0"/>
    <x v="48"/>
    <x v="487"/>
    <s v="JBS"/>
    <s v="114"/>
    <s v="FRAIS CERTIFICATION"/>
    <n v="3200"/>
    <m/>
    <n v="502643763"/>
  </r>
  <r>
    <x v="2"/>
    <x v="0"/>
    <x v="48"/>
    <x v="488"/>
    <s v="JBS"/>
    <s v="116"/>
    <s v="FRAIS CERTIFICATION CHEQ"/>
    <n v="3200"/>
    <m/>
    <n v="502646963"/>
  </r>
  <r>
    <x v="2"/>
    <x v="0"/>
    <x v="48"/>
    <x v="473"/>
    <s v="JBF"/>
    <s v="10"/>
    <s v="ETAT DE RAPP AU 30/06"/>
    <n v="30226"/>
    <m/>
    <n v="502677189"/>
  </r>
  <r>
    <x v="2"/>
    <x v="0"/>
    <x v="48"/>
    <x v="473"/>
    <s v="JBU"/>
    <s v="10"/>
    <s v="ETAT DE RAPP AU 30/06"/>
    <n v="12004"/>
    <m/>
    <n v="502689193"/>
  </r>
  <r>
    <x v="2"/>
    <x v="0"/>
    <x v="48"/>
    <x v="473"/>
    <s v="JBS"/>
    <s v="121"/>
    <s v="SVT ETAT DE RAPP AU 30/06"/>
    <n v="229525"/>
    <m/>
    <n v="502918718"/>
  </r>
  <r>
    <x v="3"/>
    <x v="4"/>
    <x v="163"/>
    <x v="467"/>
    <m/>
    <m/>
    <m/>
    <m/>
    <m/>
    <m/>
  </r>
  <r>
    <x v="2"/>
    <x v="1"/>
    <x v="49"/>
    <x v="488"/>
    <s v="JVTE"/>
    <s v="161"/>
    <s v="INVOICE  SN N° 1206116"/>
    <m/>
    <n v="2531207"/>
    <n v="429825566"/>
  </r>
  <r>
    <x v="2"/>
    <x v="1"/>
    <x v="52"/>
    <x v="488"/>
    <s v="JVTE"/>
    <s v="160"/>
    <s v="INVOICE  ETHIOPIAN N° 1206115"/>
    <m/>
    <n v="3581536"/>
    <n v="363436720"/>
  </r>
  <r>
    <x v="2"/>
    <x v="1"/>
    <x v="53"/>
    <x v="468"/>
    <s v="JVTE"/>
    <s v="153"/>
    <s v="CREDIT NOTE ETHIOPIAN N° 1206106"/>
    <n v="160709"/>
    <m/>
    <n v="69419212"/>
  </r>
  <r>
    <x v="2"/>
    <x v="1"/>
    <x v="53"/>
    <x v="488"/>
    <s v="JVTE"/>
    <s v="154"/>
    <s v="INVOICE LUFTHANSA N° 1206110"/>
    <m/>
    <n v="20898780"/>
    <n v="48520432"/>
  </r>
  <r>
    <x v="2"/>
    <x v="1"/>
    <x v="53"/>
    <x v="472"/>
    <s v="JVTE"/>
    <s v="155"/>
    <s v="INVOICE UX  N° 1206110"/>
    <m/>
    <n v="1744846"/>
    <n v="46775586"/>
  </r>
  <r>
    <x v="2"/>
    <x v="1"/>
    <x v="53"/>
    <x v="472"/>
    <s v="JVTE"/>
    <s v="156"/>
    <s v="INVOICE   IB N° 1206107"/>
    <m/>
    <n v="918340"/>
    <n v="45857246"/>
  </r>
  <r>
    <x v="2"/>
    <x v="1"/>
    <x v="53"/>
    <x v="472"/>
    <s v="JVTE"/>
    <s v="157"/>
    <s v="INVOICE   IB N° 1206108"/>
    <m/>
    <n v="3935742"/>
    <n v="41921504"/>
  </r>
  <r>
    <x v="2"/>
    <x v="1"/>
    <x v="53"/>
    <x v="472"/>
    <s v="JVTE"/>
    <s v="158"/>
    <s v="INVOICE   AF N° 1206111"/>
    <m/>
    <n v="20210035"/>
    <n v="21711469"/>
  </r>
  <r>
    <x v="2"/>
    <x v="1"/>
    <x v="53"/>
    <x v="472"/>
    <s v="JVTE"/>
    <s v="159"/>
    <s v="INVOICE  ET N° 1206111"/>
    <m/>
    <n v="4821284"/>
    <n v="16890185"/>
  </r>
  <r>
    <x v="2"/>
    <x v="1"/>
    <x v="54"/>
    <x v="468"/>
    <s v="JVTE"/>
    <s v="162"/>
    <s v="INVOICE N° SEA 1206001"/>
    <m/>
    <n v="395884"/>
    <n v="-63983094"/>
  </r>
  <r>
    <x v="2"/>
    <x v="1"/>
    <x v="54"/>
    <x v="468"/>
    <s v="JVTE"/>
    <s v="162"/>
    <s v="INVOICE N° SEA 1206001"/>
    <m/>
    <n v="1017680"/>
    <n v="-65000774"/>
  </r>
  <r>
    <x v="2"/>
    <x v="1"/>
    <x v="54"/>
    <x v="469"/>
    <s v="JVTE"/>
    <s v="163"/>
    <s v="INVOICE N° SEA 1206002"/>
    <m/>
    <n v="100000"/>
    <n v="-65100774"/>
  </r>
  <r>
    <x v="2"/>
    <x v="1"/>
    <x v="54"/>
    <x v="470"/>
    <s v="JVTE"/>
    <s v="164"/>
    <s v="INVOICE N° SEA 1206004"/>
    <m/>
    <n v="1203771"/>
    <n v="-66304545"/>
  </r>
  <r>
    <x v="2"/>
    <x v="1"/>
    <x v="54"/>
    <x v="470"/>
    <s v="JVTE"/>
    <s v="164"/>
    <s v="INVOICE N° SEA 1206004"/>
    <m/>
    <n v="3675421"/>
    <n v="-69979966"/>
  </r>
  <r>
    <x v="2"/>
    <x v="1"/>
    <x v="54"/>
    <x v="471"/>
    <s v="JVTE"/>
    <s v="165"/>
    <s v="INVOICE N° 1206007"/>
    <m/>
    <n v="775326"/>
    <n v="-70755292"/>
  </r>
  <r>
    <x v="2"/>
    <x v="1"/>
    <x v="54"/>
    <x v="472"/>
    <s v="JVTE"/>
    <s v="166"/>
    <s v="INVOICE N° SEA 1206006"/>
    <m/>
    <n v="582123"/>
    <n v="-71337415"/>
  </r>
  <r>
    <x v="2"/>
    <x v="1"/>
    <x v="54"/>
    <x v="472"/>
    <s v="JVTE"/>
    <s v="166"/>
    <s v="INVOICE N° SEA 1206006"/>
    <m/>
    <n v="2122456"/>
    <n v="-73459871"/>
  </r>
  <r>
    <x v="2"/>
    <x v="1"/>
    <x v="54"/>
    <x v="472"/>
    <s v="JVTE"/>
    <s v="167"/>
    <s v="INVOICE N° SEA 1206009"/>
    <m/>
    <n v="1791299"/>
    <n v="-75251170"/>
  </r>
  <r>
    <x v="2"/>
    <x v="1"/>
    <x v="54"/>
    <x v="472"/>
    <s v="JVTE"/>
    <s v="167"/>
    <s v="INVOICE N° SEA 1206009"/>
    <m/>
    <n v="10325986"/>
    <n v="-85577156"/>
  </r>
  <r>
    <x v="2"/>
    <x v="1"/>
    <x v="54"/>
    <x v="473"/>
    <s v="JVTE"/>
    <s v="168"/>
    <s v="INVOICE N°"/>
    <m/>
    <n v="400000"/>
    <n v="-85977156"/>
  </r>
  <r>
    <x v="3"/>
    <x v="4"/>
    <x v="163"/>
    <x v="467"/>
    <m/>
    <m/>
    <m/>
    <m/>
    <m/>
    <m/>
  </r>
  <r>
    <x v="2"/>
    <x v="2"/>
    <x v="55"/>
    <x v="472"/>
    <s v="JVTE"/>
    <s v="158"/>
    <s v="INVOICE   N° 1206111"/>
    <n v="20210035"/>
    <m/>
    <n v="39746403"/>
  </r>
  <r>
    <x v="2"/>
    <x v="2"/>
    <x v="55"/>
    <x v="473"/>
    <s v="JBS"/>
    <s v="122"/>
    <s v="SVT ETAT DE RAPPR AU 30/06"/>
    <m/>
    <n v="19536367"/>
    <n v="20210036"/>
  </r>
  <r>
    <x v="2"/>
    <x v="2"/>
    <x v="67"/>
    <x v="468"/>
    <s v="JVTE"/>
    <s v="162"/>
    <s v="INVOICE N° SEA 1206001"/>
    <n v="1489772"/>
    <m/>
    <n v="3564275"/>
  </r>
  <r>
    <x v="2"/>
    <x v="2"/>
    <x v="164"/>
    <x v="473"/>
    <s v="JBS"/>
    <s v="122"/>
    <s v="SVT ETAT DE RAPPR AU 30/06"/>
    <m/>
    <n v="1406372"/>
    <n v="-2222"/>
  </r>
  <r>
    <x v="2"/>
    <x v="2"/>
    <x v="71"/>
    <x v="471"/>
    <s v="JVTE"/>
    <s v="165"/>
    <s v="INVOICE N° 1206007"/>
    <n v="1169765"/>
    <m/>
    <n v="23973088"/>
  </r>
  <r>
    <x v="2"/>
    <x v="2"/>
    <x v="71"/>
    <x v="473"/>
    <s v="JBS"/>
    <s v="122"/>
    <s v="SVT ETAT DE RAPPR AU 30/06"/>
    <m/>
    <n v="83962"/>
    <n v="23889126"/>
  </r>
  <r>
    <x v="2"/>
    <x v="2"/>
    <x v="73"/>
    <x v="487"/>
    <s v="JBS"/>
    <s v="110"/>
    <s v="RGLT FACT N° SEA1204082 &amp; 1204004"/>
    <m/>
    <n v="2590680"/>
    <n v="100000"/>
  </r>
  <r>
    <x v="2"/>
    <x v="2"/>
    <x v="80"/>
    <x v="468"/>
    <s v="JVTE"/>
    <s v="153"/>
    <s v="CREDIT NOTE N° 1206106"/>
    <n v="-160709"/>
    <m/>
    <n v="23033150"/>
  </r>
  <r>
    <x v="2"/>
    <x v="2"/>
    <x v="80"/>
    <x v="488"/>
    <s v="JVTE"/>
    <s v="160"/>
    <s v="INVOICE  N° 1206115"/>
    <n v="4270982"/>
    <m/>
    <n v="27304132"/>
  </r>
  <r>
    <x v="2"/>
    <x v="2"/>
    <x v="80"/>
    <x v="472"/>
    <s v="JVTE"/>
    <s v="159"/>
    <s v="INVOICE  N° 1206111"/>
    <n v="4821284"/>
    <m/>
    <n v="32125416"/>
  </r>
  <r>
    <x v="2"/>
    <x v="2"/>
    <x v="81"/>
    <x v="470"/>
    <s v="JVTE"/>
    <s v="164"/>
    <s v="INVOICE N° SEA 1206004"/>
    <n v="5110918"/>
    <m/>
    <n v="30797860"/>
  </r>
  <r>
    <x v="2"/>
    <x v="2"/>
    <x v="81"/>
    <x v="472"/>
    <s v="JVTE"/>
    <s v="166"/>
    <s v="INVOICE N° SEA 1206006"/>
    <n v="2816637"/>
    <m/>
    <n v="33614497"/>
  </r>
  <r>
    <x v="2"/>
    <x v="2"/>
    <x v="81"/>
    <x v="472"/>
    <s v="JVTE"/>
    <s v="167"/>
    <s v="INVOICE N° SEA 1206009"/>
    <n v="12462110"/>
    <m/>
    <n v="46076607"/>
  </r>
  <r>
    <x v="2"/>
    <x v="2"/>
    <x v="83"/>
    <x v="472"/>
    <s v="JVTE"/>
    <s v="156"/>
    <s v="INVOICE   N° 1206107"/>
    <n v="918340"/>
    <m/>
    <n v="11345797"/>
  </r>
  <r>
    <x v="2"/>
    <x v="2"/>
    <x v="83"/>
    <x v="472"/>
    <s v="JVTE"/>
    <s v="157"/>
    <s v="INVOICE   N° 1206108"/>
    <n v="3935742"/>
    <m/>
    <n v="15281539"/>
  </r>
  <r>
    <x v="2"/>
    <x v="2"/>
    <x v="85"/>
    <x v="469"/>
    <s v="JVTE"/>
    <s v="163"/>
    <s v="INVOICE N° SEA 1206002"/>
    <n v="100000"/>
    <m/>
    <n v="16077179"/>
  </r>
  <r>
    <x v="2"/>
    <x v="2"/>
    <x v="85"/>
    <x v="473"/>
    <s v="JBS"/>
    <s v="122"/>
    <s v="SVT ETAT DE RAPPR AU 30/06"/>
    <m/>
    <n v="1820832"/>
    <n v="14256347"/>
  </r>
  <r>
    <x v="2"/>
    <x v="2"/>
    <x v="85"/>
    <x v="473"/>
    <s v="JVTE"/>
    <s v="168"/>
    <s v="INVOICE N°"/>
    <n v="400000"/>
    <m/>
    <n v="14656347"/>
  </r>
  <r>
    <x v="2"/>
    <x v="2"/>
    <x v="87"/>
    <x v="472"/>
    <s v="JVTE"/>
    <s v="171"/>
    <s v="INVOICE N° 1206114"/>
    <n v="8072606"/>
    <m/>
    <m/>
  </r>
  <r>
    <x v="2"/>
    <x v="2"/>
    <x v="87"/>
    <x v="473"/>
    <s v="JBS"/>
    <s v="122"/>
    <s v="SVT ETAT DE RAPPR AU 30/06"/>
    <m/>
    <n v="7231705"/>
    <n v="8156290"/>
  </r>
  <r>
    <x v="2"/>
    <x v="2"/>
    <x v="88"/>
    <x v="488"/>
    <s v="JVTE"/>
    <s v="154"/>
    <s v="INVOICE N° 1206110"/>
    <n v="20898780"/>
    <m/>
    <n v="88757493"/>
  </r>
  <r>
    <x v="2"/>
    <x v="2"/>
    <x v="90"/>
    <x v="473"/>
    <s v="JBS"/>
    <s v="122"/>
    <s v="SVT ETAT DE RAPPR AU 30/06"/>
    <m/>
    <n v="50000"/>
    <n v="8500"/>
  </r>
  <r>
    <x v="2"/>
    <x v="2"/>
    <x v="90"/>
    <x v="473"/>
    <s v="JBS"/>
    <s v="122"/>
    <s v="SVT ETAT DE RAPPR AU 30/06"/>
    <m/>
    <n v="770000"/>
    <n v="-761500"/>
  </r>
  <r>
    <x v="2"/>
    <x v="2"/>
    <x v="94"/>
    <x v="472"/>
    <s v="JVTE"/>
    <s v="169"/>
    <s v="INVOICE N° 1206112"/>
    <n v="4604818"/>
    <m/>
    <m/>
  </r>
  <r>
    <x v="2"/>
    <x v="2"/>
    <x v="96"/>
    <x v="488"/>
    <s v="JVTE"/>
    <s v="161"/>
    <s v="INVOICE  N° 1206116"/>
    <n v="3018464"/>
    <m/>
    <n v="7003193"/>
  </r>
  <r>
    <x v="2"/>
    <x v="2"/>
    <x v="96"/>
    <x v="473"/>
    <s v="JBS"/>
    <s v="122"/>
    <s v="SVT ETAT DE RAPPR AU 30/06"/>
    <m/>
    <n v="3018464"/>
    <n v="3984729"/>
  </r>
  <r>
    <x v="2"/>
    <x v="2"/>
    <x v="97"/>
    <x v="472"/>
    <s v="JVTE"/>
    <s v="155"/>
    <s v="INVOICE   N° 1206110"/>
    <n v="1744846"/>
    <m/>
    <n v="11167796"/>
  </r>
  <r>
    <x v="2"/>
    <x v="2"/>
    <x v="98"/>
    <x v="472"/>
    <s v="JVTE"/>
    <s v="170"/>
    <s v="INVOICE   N° 1206109"/>
    <n v="75000"/>
    <m/>
    <m/>
  </r>
  <r>
    <x v="2"/>
    <x v="3"/>
    <x v="101"/>
    <x v="478"/>
    <s v="JCP"/>
    <s v="1101"/>
    <s v="RGLT FACT N° 251525108"/>
    <n v="135596"/>
    <m/>
    <n v="193790"/>
  </r>
  <r>
    <x v="2"/>
    <x v="3"/>
    <x v="102"/>
    <x v="485"/>
    <s v="JCP"/>
    <s v="1002"/>
    <s v="RGLT HONORAIRES CABINET ARIOSTE"/>
    <n v="500000"/>
    <m/>
    <n v="3900000"/>
  </r>
  <r>
    <x v="2"/>
    <x v="3"/>
    <x v="104"/>
    <x v="483"/>
    <s v="JCP"/>
    <s v="974"/>
    <s v="RGLT FACT MAI"/>
    <n v="155025"/>
    <m/>
    <m/>
  </r>
  <r>
    <x v="2"/>
    <x v="3"/>
    <x v="104"/>
    <x v="472"/>
    <s v="JACH"/>
    <s v="126"/>
    <s v="FACT  N° 30D/2012"/>
    <m/>
    <n v="59625"/>
    <n v="-59625"/>
  </r>
  <r>
    <x v="2"/>
    <x v="3"/>
    <x v="104"/>
    <x v="472"/>
    <s v="JACH"/>
    <s v="127"/>
    <s v="FACT  N° 30D/2012"/>
    <m/>
    <n v="95400"/>
    <n v="-155025"/>
  </r>
  <r>
    <x v="2"/>
    <x v="3"/>
    <x v="109"/>
    <x v="474"/>
    <s v="JCP"/>
    <s v="955"/>
    <s v="RGLT FACT MAI"/>
    <n v="300000"/>
    <m/>
    <n v="-1974720"/>
  </r>
  <r>
    <x v="2"/>
    <x v="3"/>
    <x v="109"/>
    <x v="468"/>
    <s v="JCP"/>
    <s v="1004"/>
    <s v="TRANSPORT NDAMBI"/>
    <n v="50000"/>
    <m/>
    <n v="-1924720"/>
  </r>
  <r>
    <x v="2"/>
    <x v="3"/>
    <x v="109"/>
    <x v="487"/>
    <s v="JCP"/>
    <s v="1028"/>
    <s v="RGLT REPARATION VX"/>
    <n v="50000"/>
    <m/>
    <n v="-1874720"/>
  </r>
  <r>
    <x v="2"/>
    <x v="3"/>
    <x v="109"/>
    <x v="473"/>
    <s v="JACH"/>
    <s v="132"/>
    <s v="FACT  N°"/>
    <m/>
    <n v="340000"/>
    <n v="-2214720"/>
  </r>
  <r>
    <x v="2"/>
    <x v="3"/>
    <x v="111"/>
    <x v="483"/>
    <s v="JCP"/>
    <s v="973"/>
    <s v="RGLT ACOMPTE SUR HONORAIRES"/>
    <n v="500000"/>
    <m/>
    <n v="-1813875"/>
  </r>
  <r>
    <x v="2"/>
    <x v="3"/>
    <x v="111"/>
    <x v="486"/>
    <s v="JCP"/>
    <s v="1016"/>
    <s v="ACOMPTE / HONORAIRE"/>
    <n v="250000"/>
    <m/>
    <n v="-1563875"/>
  </r>
  <r>
    <x v="2"/>
    <x v="3"/>
    <x v="112"/>
    <x v="488"/>
    <s v="JBS"/>
    <s v="116"/>
    <s v="RGLT FACT N° 11920833 ET 11973350"/>
    <n v="979458"/>
    <m/>
    <n v="-1458285"/>
  </r>
  <r>
    <x v="2"/>
    <x v="3"/>
    <x v="112"/>
    <x v="472"/>
    <s v="JCP"/>
    <s v="1089"/>
    <s v="RGLT FACT N° 11450699"/>
    <n v="3578"/>
    <m/>
    <n v="-1454707"/>
  </r>
  <r>
    <x v="2"/>
    <x v="3"/>
    <x v="121"/>
    <x v="473"/>
    <s v="JACH"/>
    <s v="129"/>
    <s v="FACT LOYER JUIN"/>
    <m/>
    <n v="800000"/>
    <n v="-2125960"/>
  </r>
  <r>
    <x v="2"/>
    <x v="3"/>
    <x v="124"/>
    <x v="473"/>
    <s v="JACH"/>
    <s v="130"/>
    <s v="FACT PRESTATION JUIN"/>
    <m/>
    <n v="17000000"/>
    <n v="-58000000"/>
  </r>
  <r>
    <x v="2"/>
    <x v="3"/>
    <x v="132"/>
    <x v="5"/>
    <s v="JACH"/>
    <s v="117"/>
    <s v="FACT  G4S N° FA044337"/>
    <m/>
    <n v="190800"/>
    <n v="229532"/>
  </r>
  <r>
    <x v="2"/>
    <x v="3"/>
    <x v="132"/>
    <x v="5"/>
    <s v="JACH"/>
    <s v="118"/>
    <s v="FACT  G4S N° FA044338"/>
    <m/>
    <n v="172913"/>
    <n v="56619"/>
  </r>
  <r>
    <x v="2"/>
    <x v="3"/>
    <x v="132"/>
    <x v="487"/>
    <s v="JBS"/>
    <s v="109"/>
    <s v="RGLT FACT  MAI"/>
    <n v="363713"/>
    <m/>
    <n v="420332"/>
  </r>
  <r>
    <x v="2"/>
    <x v="3"/>
    <x v="136"/>
    <x v="488"/>
    <s v="JCP"/>
    <s v="1075"/>
    <s v="RGLT FACT MAI"/>
    <n v="70000"/>
    <m/>
    <n v="-35000"/>
  </r>
  <r>
    <x v="2"/>
    <x v="3"/>
    <x v="137"/>
    <x v="468"/>
    <s v="JCP"/>
    <s v="1007"/>
    <s v="RGLT FACT MAI"/>
    <n v="76800"/>
    <m/>
    <m/>
  </r>
  <r>
    <x v="2"/>
    <x v="3"/>
    <x v="140"/>
    <x v="5"/>
    <s v="JACH"/>
    <s v="116"/>
    <s v="FACT  N° FINV-00271945-12"/>
    <m/>
    <n v="231935"/>
    <n v="-573870"/>
  </r>
  <r>
    <x v="2"/>
    <x v="3"/>
    <x v="140"/>
    <x v="477"/>
    <s v="JBS"/>
    <s v="111"/>
    <s v="RGLT FACT N° FINV-00210492-12"/>
    <n v="350000"/>
    <m/>
    <n v="-223870"/>
  </r>
  <r>
    <x v="2"/>
    <x v="3"/>
    <x v="142"/>
    <x v="479"/>
    <s v="JCP"/>
    <s v="1107"/>
    <s v="RGLT FACT MAI"/>
    <n v="65000"/>
    <m/>
    <m/>
  </r>
  <r>
    <x v="2"/>
    <x v="3"/>
    <x v="142"/>
    <x v="473"/>
    <s v="JACH"/>
    <s v="131"/>
    <s v="FACTNGUEDONG  N° 0185/12"/>
    <m/>
    <n v="65000"/>
    <n v="-65000"/>
  </r>
  <r>
    <x v="2"/>
    <x v="3"/>
    <x v="145"/>
    <x v="5"/>
    <s v="JACH"/>
    <s v="125"/>
    <s v="FACT  N° 729005"/>
    <m/>
    <n v="1917140"/>
    <n v="-5627436"/>
  </r>
  <r>
    <x v="2"/>
    <x v="3"/>
    <x v="145"/>
    <x v="486"/>
    <s v="JBS"/>
    <s v="107"/>
    <s v="RGLT FACT N° 635500 9"/>
    <n v="1934513"/>
    <m/>
    <n v="-3692923"/>
  </r>
  <r>
    <x v="2"/>
    <x v="3"/>
    <x v="146"/>
    <x v="487"/>
    <s v="JBS"/>
    <s v="108"/>
    <s v="RGLT FACT  N° 111"/>
    <n v="166950"/>
    <m/>
    <n v="-166950"/>
  </r>
  <r>
    <x v="2"/>
    <x v="3"/>
    <x v="152"/>
    <x v="486"/>
    <s v="JCP"/>
    <s v="1015"/>
    <s v="RGLT FACT MAI"/>
    <n v="65668"/>
    <m/>
    <n v="18370"/>
  </r>
  <r>
    <x v="2"/>
    <x v="3"/>
    <x v="154"/>
    <x v="473"/>
    <s v="JBS"/>
    <s v="121"/>
    <s v="SVT ETAT DE RAPPR AU 30/06"/>
    <n v="9163117"/>
    <m/>
    <n v="-30437555"/>
  </r>
  <r>
    <x v="2"/>
    <x v="3"/>
    <x v="154"/>
    <x v="473"/>
    <s v="JBS"/>
    <s v="121"/>
    <s v="SVT ETAT DE RAPPR AU 30/06"/>
    <n v="4050004"/>
    <m/>
    <n v="-26387551"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  <r>
    <x v="3"/>
    <x v="4"/>
    <x v="163"/>
    <x v="467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Detail_client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G7:AI29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showAll="0">
      <items count="6">
        <item x="4"/>
        <item x="0"/>
        <item x="2"/>
        <item x="3"/>
        <item x="1"/>
        <item t="default"/>
      </items>
    </pivotField>
    <pivotField axis="axisRow" showAll="0" sortType="descending">
      <items count="167">
        <item x="27"/>
        <item x="33"/>
        <item x="34"/>
        <item x="35"/>
        <item x="36"/>
        <item x="0"/>
        <item x="30"/>
        <item x="28"/>
        <item x="37"/>
        <item x="38"/>
        <item x="39"/>
        <item x="40"/>
        <item x="41"/>
        <item x="29"/>
        <item x="42"/>
        <item x="8"/>
        <item x="9"/>
        <item x="43"/>
        <item x="10"/>
        <item x="11"/>
        <item x="12"/>
        <item x="13"/>
        <item x="14"/>
        <item x="31"/>
        <item x="16"/>
        <item x="44"/>
        <item x="17"/>
        <item x="18"/>
        <item x="20"/>
        <item x="21"/>
        <item x="22"/>
        <item x="24"/>
        <item x="32"/>
        <item x="45"/>
        <item x="46"/>
        <item x="48"/>
        <item x="49"/>
        <item x="50"/>
        <item x="51"/>
        <item x="52"/>
        <item x="53"/>
        <item x="54"/>
        <item x="100"/>
        <item x="158"/>
        <item x="101"/>
        <item x="55"/>
        <item x="102"/>
        <item x="103"/>
        <item x="104"/>
        <item x="56"/>
        <item x="57"/>
        <item x="105"/>
        <item x="106"/>
        <item x="107"/>
        <item x="108"/>
        <item x="109"/>
        <item x="58"/>
        <item x="110"/>
        <item x="59"/>
        <item x="111"/>
        <item x="112"/>
        <item x="113"/>
        <item x="114"/>
        <item x="115"/>
        <item x="116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159"/>
        <item x="77"/>
        <item x="78"/>
        <item x="117"/>
        <item x="79"/>
        <item x="118"/>
        <item x="119"/>
        <item x="120"/>
        <item x="8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81"/>
        <item x="82"/>
        <item x="136"/>
        <item x="83"/>
        <item x="84"/>
        <item x="161"/>
        <item x="85"/>
        <item x="86"/>
        <item x="137"/>
        <item x="87"/>
        <item x="88"/>
        <item x="89"/>
        <item x="138"/>
        <item x="90"/>
        <item x="139"/>
        <item x="91"/>
        <item x="92"/>
        <item x="140"/>
        <item x="141"/>
        <item x="160"/>
        <item x="142"/>
        <item x="143"/>
        <item x="144"/>
        <item x="145"/>
        <item x="146"/>
        <item x="147"/>
        <item x="148"/>
        <item x="149"/>
        <item x="150"/>
        <item x="93"/>
        <item x="94"/>
        <item x="151"/>
        <item x="95"/>
        <item x="96"/>
        <item x="152"/>
        <item x="153"/>
        <item x="154"/>
        <item x="97"/>
        <item x="155"/>
        <item x="156"/>
        <item x="98"/>
        <item x="99"/>
        <item x="157"/>
        <item x="163"/>
        <item x="1"/>
        <item x="2"/>
        <item x="3"/>
        <item x="4"/>
        <item x="5"/>
        <item x="6"/>
        <item x="7"/>
        <item x="15"/>
        <item x="19"/>
        <item x="23"/>
        <item x="25"/>
        <item x="26"/>
        <item x="162"/>
        <item x="47"/>
        <item x="164"/>
        <item x="16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21">
    <i>
      <x v="119"/>
    </i>
    <i>
      <x v="106"/>
    </i>
    <i>
      <x v="68"/>
    </i>
    <i>
      <x v="45"/>
    </i>
    <i>
      <x v="90"/>
    </i>
    <i>
      <x v="136"/>
    </i>
    <i>
      <x v="115"/>
    </i>
    <i>
      <x v="82"/>
    </i>
    <i>
      <x v="146"/>
    </i>
    <i>
      <x v="112"/>
    </i>
    <i>
      <x v="109"/>
    </i>
    <i>
      <x v="110"/>
    </i>
    <i>
      <x v="143"/>
    </i>
    <i>
      <x v="76"/>
    </i>
    <i>
      <x v="139"/>
    </i>
    <i>
      <x v="72"/>
    </i>
    <i>
      <x v="78"/>
    </i>
    <i>
      <x v="125"/>
    </i>
    <i>
      <x v="116"/>
    </i>
    <i>
      <x v="81"/>
    </i>
    <i t="grand">
      <x/>
    </i>
  </rowItems>
  <colFields count="1">
    <field x="0"/>
  </colFields>
  <colItems count="2">
    <i>
      <x v="1"/>
    </i>
    <i>
      <x v="2"/>
    </i>
  </colItems>
  <pageFields count="1">
    <pageField fld="1" item="2" hier="-1"/>
  </pageFields>
  <dataFields count="1">
    <dataField name="Somme de Debit" fld="7" baseField="2" baseItem="4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Charge_total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AY7:BB9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showAll="0">
      <items count="6">
        <item x="4"/>
        <item x="0"/>
        <item x="2"/>
        <item x="3"/>
        <item x="1"/>
        <item t="default"/>
      </items>
    </pivotField>
    <pivotField showAll="0" sortType="descending"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</pivotFields>
  <rowItems count="1">
    <i/>
  </rowItems>
  <colFields count="1">
    <field x="0"/>
  </colFields>
  <colItems count="3">
    <i>
      <x v="1"/>
    </i>
    <i>
      <x v="2"/>
    </i>
    <i>
      <x v="3"/>
    </i>
  </colItems>
  <pageFields count="1">
    <pageField fld="1" item="1" hier="-1"/>
  </pageFields>
  <dataFields count="1">
    <dataField name="Somme de Champ1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lesmois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showHeaders="0" outline="1" outlineData="1" multipleFieldFilters="0">
  <location ref="BS5" firstHeaderRow="0" firstDataRow="1" firstDataCol="0"/>
  <pivotFields count="13">
    <pivotField showAll="0"/>
    <pivotField showAll="0"/>
    <pivotField showAll="0"/>
    <pivotField axis="axisCol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3"/>
  </colFields>
  <colItems count="1">
    <i>
      <x v="2"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Marge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3">
  <location ref="BD7:BG20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multipleItemSelectionAllowed="1" showAll="0">
      <items count="6">
        <item h="1" x="4"/>
        <item x="0"/>
        <item h="1" x="2"/>
        <item h="1" x="3"/>
        <item x="1"/>
        <item t="default"/>
      </items>
    </pivotField>
    <pivotField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3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Fields count="1">
    <field x="0"/>
  </colFields>
  <colItems count="3">
    <i>
      <x v="1"/>
    </i>
    <i>
      <x v="2"/>
    </i>
    <i>
      <x v="3"/>
    </i>
  </colItems>
  <pageFields count="1">
    <pageField fld="1" hier="-1"/>
  </pageFields>
  <dataFields count="1">
    <dataField name="Somme de Marge" fld="1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BI7:BK9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showAll="0">
      <items count="6">
        <item x="4"/>
        <item x="0"/>
        <item x="2"/>
        <item x="3"/>
        <item x="1"/>
        <item t="default"/>
      </items>
    </pivotField>
    <pivotField showAll="0" sortType="descending"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0"/>
  </colFields>
  <colItems count="2">
    <i>
      <x v="1"/>
    </i>
    <i>
      <x v="2"/>
    </i>
  </colItems>
  <pageFields count="1">
    <pageField fld="1" item="2" hier="-1"/>
  </pageFields>
  <dataFields count="1">
    <dataField name="Somme de Debit" fld="7" baseField="2" baseItem="4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roduit_total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S7:AV9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showAll="0">
      <items count="6">
        <item x="4"/>
        <item x="0"/>
        <item x="2"/>
        <item x="3"/>
        <item x="1"/>
        <item t="default"/>
      </items>
    </pivotField>
    <pivotField showAll="0" sortType="descending"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0"/>
  </colFields>
  <colItems count="3">
    <i>
      <x v="1"/>
    </i>
    <i>
      <x v="2"/>
    </i>
    <i>
      <x v="3"/>
    </i>
  </colItems>
  <pageFields count="1">
    <pageField fld="1" item="4" hier="-1"/>
  </pageFields>
  <dataFields count="1">
    <dataField name="Somme de solde_credit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BM7:BO9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showAll="0">
      <items count="6">
        <item x="4"/>
        <item x="0"/>
        <item x="2"/>
        <item x="3"/>
        <item x="1"/>
        <item t="default"/>
      </items>
    </pivotField>
    <pivotField showAll="0" sortType="descending"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0"/>
  </colFields>
  <colItems count="2">
    <i>
      <x v="1"/>
    </i>
    <i>
      <x v="2"/>
    </i>
  </colItems>
  <pageFields count="1">
    <pageField fld="1" item="3" hier="-1"/>
  </pageFields>
  <dataFields count="1">
    <dataField name="Somme de Credit" fld="8" baseField="2" baseItem="4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Detail_charge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Y7:AB52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showAll="0">
      <items count="6">
        <item x="4"/>
        <item x="0"/>
        <item x="2"/>
        <item x="3"/>
        <item x="1"/>
        <item t="default"/>
      </items>
    </pivotField>
    <pivotField axis="axisRow" showAll="0" sortType="descending">
      <items count="167">
        <item x="27"/>
        <item x="33"/>
        <item x="34"/>
        <item x="35"/>
        <item x="36"/>
        <item x="0"/>
        <item x="30"/>
        <item x="28"/>
        <item x="37"/>
        <item x="38"/>
        <item x="39"/>
        <item x="40"/>
        <item x="41"/>
        <item x="29"/>
        <item x="42"/>
        <item x="8"/>
        <item x="9"/>
        <item x="43"/>
        <item x="10"/>
        <item x="11"/>
        <item x="12"/>
        <item x="13"/>
        <item x="14"/>
        <item x="31"/>
        <item x="16"/>
        <item x="44"/>
        <item x="17"/>
        <item x="18"/>
        <item x="20"/>
        <item x="21"/>
        <item x="22"/>
        <item x="24"/>
        <item x="32"/>
        <item x="45"/>
        <item x="46"/>
        <item x="48"/>
        <item x="49"/>
        <item x="50"/>
        <item x="51"/>
        <item x="52"/>
        <item x="53"/>
        <item x="54"/>
        <item x="100"/>
        <item x="158"/>
        <item x="101"/>
        <item x="55"/>
        <item x="102"/>
        <item x="103"/>
        <item x="104"/>
        <item x="56"/>
        <item x="57"/>
        <item x="105"/>
        <item x="106"/>
        <item x="107"/>
        <item x="108"/>
        <item x="109"/>
        <item x="58"/>
        <item x="110"/>
        <item x="59"/>
        <item x="111"/>
        <item x="112"/>
        <item x="113"/>
        <item x="114"/>
        <item x="115"/>
        <item x="116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159"/>
        <item x="77"/>
        <item x="78"/>
        <item x="117"/>
        <item x="79"/>
        <item x="118"/>
        <item x="119"/>
        <item x="120"/>
        <item x="8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81"/>
        <item x="82"/>
        <item x="136"/>
        <item x="83"/>
        <item x="84"/>
        <item x="161"/>
        <item x="85"/>
        <item x="86"/>
        <item x="137"/>
        <item x="87"/>
        <item x="88"/>
        <item x="89"/>
        <item x="138"/>
        <item x="90"/>
        <item x="139"/>
        <item x="91"/>
        <item x="92"/>
        <item x="140"/>
        <item x="141"/>
        <item x="160"/>
        <item x="142"/>
        <item x="143"/>
        <item x="144"/>
        <item x="145"/>
        <item x="146"/>
        <item x="147"/>
        <item x="148"/>
        <item x="149"/>
        <item x="150"/>
        <item x="93"/>
        <item x="94"/>
        <item x="151"/>
        <item x="95"/>
        <item x="96"/>
        <item x="152"/>
        <item x="153"/>
        <item x="154"/>
        <item x="97"/>
        <item x="155"/>
        <item x="156"/>
        <item x="98"/>
        <item x="99"/>
        <item x="157"/>
        <item x="163"/>
        <item x="1"/>
        <item x="2"/>
        <item x="3"/>
        <item x="4"/>
        <item x="5"/>
        <item x="6"/>
        <item x="7"/>
        <item x="15"/>
        <item x="19"/>
        <item x="23"/>
        <item x="25"/>
        <item x="26"/>
        <item x="162"/>
        <item x="47"/>
        <item x="164"/>
        <item x="16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</pivotFields>
  <rowFields count="1">
    <field x="2"/>
  </rowFields>
  <rowItems count="44">
    <i>
      <x/>
    </i>
    <i>
      <x v="5"/>
    </i>
    <i>
      <x v="27"/>
    </i>
    <i>
      <x v="13"/>
    </i>
    <i>
      <x v="23"/>
    </i>
    <i>
      <x v="19"/>
    </i>
    <i>
      <x v="32"/>
    </i>
    <i>
      <x v="6"/>
    </i>
    <i>
      <x v="20"/>
    </i>
    <i>
      <x v="26"/>
    </i>
    <i>
      <x v="22"/>
    </i>
    <i>
      <x v="21"/>
    </i>
    <i>
      <x v="16"/>
    </i>
    <i>
      <x v="24"/>
    </i>
    <i>
      <x v="25"/>
    </i>
    <i>
      <x v="15"/>
    </i>
    <i>
      <x v="28"/>
    </i>
    <i>
      <x v="18"/>
    </i>
    <i>
      <x v="31"/>
    </i>
    <i>
      <x v="1"/>
    </i>
    <i>
      <x v="11"/>
    </i>
    <i>
      <x v="34"/>
    </i>
    <i>
      <x v="35"/>
    </i>
    <i>
      <x v="3"/>
    </i>
    <i>
      <x v="2"/>
    </i>
    <i>
      <x v="17"/>
    </i>
    <i>
      <x v="10"/>
    </i>
    <i>
      <x v="152"/>
    </i>
    <i>
      <x v="156"/>
    </i>
    <i>
      <x v="154"/>
    </i>
    <i>
      <x v="161"/>
    </i>
    <i>
      <x v="14"/>
    </i>
    <i>
      <x v="29"/>
    </i>
    <i>
      <x v="153"/>
    </i>
    <i>
      <x v="7"/>
    </i>
    <i>
      <x v="155"/>
    </i>
    <i>
      <x v="160"/>
    </i>
    <i>
      <x v="157"/>
    </i>
    <i>
      <x v="158"/>
    </i>
    <i>
      <x v="159"/>
    </i>
    <i>
      <x v="30"/>
    </i>
    <i>
      <x v="151"/>
    </i>
    <i>
      <x v="150"/>
    </i>
    <i>
      <x v="33"/>
    </i>
  </rowItems>
  <colFields count="1">
    <field x="0"/>
  </colFields>
  <colItems count="3">
    <i>
      <x v="1"/>
    </i>
    <i>
      <x v="2"/>
    </i>
    <i>
      <x v="3"/>
    </i>
  </colItems>
  <pageFields count="1">
    <pageField fld="1" item="1" hier="-1"/>
  </pageFields>
  <dataFields count="1">
    <dataField name="Somme de Champ1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Detail_produit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Q7:T15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showAll="0">
      <items count="6">
        <item x="4"/>
        <item x="0"/>
        <item x="2"/>
        <item x="3"/>
        <item x="1"/>
        <item t="default"/>
      </items>
    </pivotField>
    <pivotField axis="axisRow" showAll="0" sortType="descending">
      <items count="167">
        <item x="27"/>
        <item x="33"/>
        <item x="34"/>
        <item x="35"/>
        <item x="36"/>
        <item x="0"/>
        <item x="30"/>
        <item x="28"/>
        <item x="37"/>
        <item x="38"/>
        <item x="39"/>
        <item x="40"/>
        <item x="41"/>
        <item x="29"/>
        <item x="42"/>
        <item x="8"/>
        <item x="9"/>
        <item x="43"/>
        <item x="10"/>
        <item x="11"/>
        <item x="12"/>
        <item x="13"/>
        <item x="14"/>
        <item x="31"/>
        <item x="16"/>
        <item x="44"/>
        <item x="17"/>
        <item x="18"/>
        <item x="20"/>
        <item x="21"/>
        <item x="22"/>
        <item x="24"/>
        <item x="32"/>
        <item x="45"/>
        <item x="46"/>
        <item x="48"/>
        <item x="49"/>
        <item x="50"/>
        <item x="51"/>
        <item x="52"/>
        <item x="53"/>
        <item x="54"/>
        <item x="100"/>
        <item x="158"/>
        <item x="101"/>
        <item x="55"/>
        <item x="102"/>
        <item x="103"/>
        <item x="104"/>
        <item x="56"/>
        <item x="57"/>
        <item x="105"/>
        <item x="106"/>
        <item x="107"/>
        <item x="108"/>
        <item x="109"/>
        <item x="58"/>
        <item x="110"/>
        <item x="59"/>
        <item x="111"/>
        <item x="112"/>
        <item x="113"/>
        <item x="114"/>
        <item x="115"/>
        <item x="116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159"/>
        <item x="77"/>
        <item x="78"/>
        <item x="117"/>
        <item x="79"/>
        <item x="118"/>
        <item x="119"/>
        <item x="120"/>
        <item x="8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81"/>
        <item x="82"/>
        <item x="136"/>
        <item x="83"/>
        <item x="84"/>
        <item x="161"/>
        <item x="85"/>
        <item x="86"/>
        <item x="137"/>
        <item x="87"/>
        <item x="88"/>
        <item x="89"/>
        <item x="138"/>
        <item x="90"/>
        <item x="139"/>
        <item x="91"/>
        <item x="92"/>
        <item x="140"/>
        <item x="141"/>
        <item x="160"/>
        <item x="142"/>
        <item x="143"/>
        <item x="144"/>
        <item x="145"/>
        <item x="146"/>
        <item x="147"/>
        <item x="148"/>
        <item x="149"/>
        <item x="150"/>
        <item x="93"/>
        <item x="94"/>
        <item x="151"/>
        <item x="95"/>
        <item x="96"/>
        <item x="152"/>
        <item x="153"/>
        <item x="154"/>
        <item x="97"/>
        <item x="155"/>
        <item x="156"/>
        <item x="98"/>
        <item x="99"/>
        <item x="157"/>
        <item x="163"/>
        <item x="1"/>
        <item x="2"/>
        <item x="3"/>
        <item x="4"/>
        <item x="5"/>
        <item x="6"/>
        <item x="7"/>
        <item x="15"/>
        <item x="19"/>
        <item x="23"/>
        <item x="25"/>
        <item x="26"/>
        <item x="162"/>
        <item x="47"/>
        <item x="164"/>
        <item x="16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7">
    <i>
      <x v="40"/>
    </i>
    <i>
      <x v="36"/>
    </i>
    <i>
      <x v="39"/>
    </i>
    <i>
      <x v="37"/>
    </i>
    <i>
      <x v="38"/>
    </i>
    <i>
      <x v="41"/>
    </i>
    <i t="grand">
      <x/>
    </i>
  </rowItems>
  <colFields count="1">
    <field x="0"/>
  </colFields>
  <colItems count="3">
    <i>
      <x v="1"/>
    </i>
    <i>
      <x v="2"/>
    </i>
    <i>
      <x v="3"/>
    </i>
  </colItems>
  <pageFields count="1">
    <pageField fld="1" item="4" hier="-1"/>
  </pageFields>
  <dataFields count="1">
    <dataField name="Somme de solde_credit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Detail_frss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N7:AP30" firstHeaderRow="1" firstDataRow="2" firstDataCol="1" rowPageCount="1" colPageCount="1"/>
  <pivotFields count="13">
    <pivotField axis="axisCol" showAll="0">
      <items count="5">
        <item x="3"/>
        <item x="2"/>
        <item x="1"/>
        <item x="0"/>
        <item t="default"/>
      </items>
    </pivotField>
    <pivotField axis="axisPage" showAll="0">
      <items count="6">
        <item x="4"/>
        <item x="0"/>
        <item x="2"/>
        <item x="3"/>
        <item x="1"/>
        <item t="default"/>
      </items>
    </pivotField>
    <pivotField axis="axisRow" showAll="0" sortType="descending">
      <items count="167">
        <item x="27"/>
        <item x="33"/>
        <item x="34"/>
        <item x="35"/>
        <item x="36"/>
        <item x="0"/>
        <item x="30"/>
        <item x="28"/>
        <item x="37"/>
        <item x="38"/>
        <item x="39"/>
        <item x="40"/>
        <item x="41"/>
        <item x="29"/>
        <item x="42"/>
        <item x="8"/>
        <item x="9"/>
        <item x="43"/>
        <item x="10"/>
        <item x="11"/>
        <item x="12"/>
        <item x="13"/>
        <item x="14"/>
        <item x="31"/>
        <item x="16"/>
        <item x="44"/>
        <item x="17"/>
        <item x="18"/>
        <item x="20"/>
        <item x="21"/>
        <item x="22"/>
        <item x="24"/>
        <item x="32"/>
        <item x="45"/>
        <item x="46"/>
        <item x="48"/>
        <item x="49"/>
        <item x="50"/>
        <item x="51"/>
        <item x="52"/>
        <item x="53"/>
        <item x="54"/>
        <item x="100"/>
        <item x="158"/>
        <item x="101"/>
        <item x="55"/>
        <item x="102"/>
        <item x="103"/>
        <item x="104"/>
        <item x="56"/>
        <item x="57"/>
        <item x="105"/>
        <item x="106"/>
        <item x="107"/>
        <item x="108"/>
        <item x="109"/>
        <item x="58"/>
        <item x="110"/>
        <item x="59"/>
        <item x="111"/>
        <item x="112"/>
        <item x="113"/>
        <item x="114"/>
        <item x="115"/>
        <item x="116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159"/>
        <item x="77"/>
        <item x="78"/>
        <item x="117"/>
        <item x="79"/>
        <item x="118"/>
        <item x="119"/>
        <item x="120"/>
        <item x="8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81"/>
        <item x="82"/>
        <item x="136"/>
        <item x="83"/>
        <item x="84"/>
        <item x="161"/>
        <item x="85"/>
        <item x="86"/>
        <item x="137"/>
        <item x="87"/>
        <item x="88"/>
        <item x="89"/>
        <item x="138"/>
        <item x="90"/>
        <item x="139"/>
        <item x="91"/>
        <item x="92"/>
        <item x="140"/>
        <item x="141"/>
        <item x="160"/>
        <item x="142"/>
        <item x="143"/>
        <item x="144"/>
        <item x="145"/>
        <item x="146"/>
        <item x="147"/>
        <item x="148"/>
        <item x="149"/>
        <item x="150"/>
        <item x="93"/>
        <item x="94"/>
        <item x="151"/>
        <item x="95"/>
        <item x="96"/>
        <item x="152"/>
        <item x="153"/>
        <item x="154"/>
        <item x="97"/>
        <item x="155"/>
        <item x="156"/>
        <item x="98"/>
        <item x="99"/>
        <item x="157"/>
        <item x="163"/>
        <item x="1"/>
        <item x="2"/>
        <item x="3"/>
        <item x="4"/>
        <item x="5"/>
        <item x="6"/>
        <item x="7"/>
        <item x="15"/>
        <item x="19"/>
        <item x="23"/>
        <item x="25"/>
        <item x="26"/>
        <item x="162"/>
        <item x="47"/>
        <item x="164"/>
        <item x="16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/>
    <pivotField showAll="0"/>
    <pivotField showAll="0"/>
    <pivotField showAll="0"/>
    <pivotField dataField="1"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2"/>
  </rowFields>
  <rowItems count="22">
    <i>
      <x v="94"/>
    </i>
    <i>
      <x v="129"/>
    </i>
    <i>
      <x v="89"/>
    </i>
    <i>
      <x v="120"/>
    </i>
    <i>
      <x v="91"/>
    </i>
    <i>
      <x v="60"/>
    </i>
    <i>
      <x v="102"/>
    </i>
    <i>
      <x v="55"/>
    </i>
    <i>
      <x v="123"/>
    </i>
    <i>
      <x v="130"/>
    </i>
    <i>
      <x v="142"/>
    </i>
    <i>
      <x v="48"/>
    </i>
    <i>
      <x v="44"/>
    </i>
    <i>
      <x v="51"/>
    </i>
    <i>
      <x v="108"/>
    </i>
    <i>
      <x v="114"/>
    </i>
    <i>
      <x v="126"/>
    </i>
    <i>
      <x v="140"/>
    </i>
    <i>
      <x v="59"/>
    </i>
    <i>
      <x v="93"/>
    </i>
    <i>
      <x v="43"/>
    </i>
    <i t="grand">
      <x/>
    </i>
  </rowItems>
  <colFields count="1">
    <field x="0"/>
  </colFields>
  <colItems count="2">
    <i>
      <x v="1"/>
    </i>
    <i>
      <x v="2"/>
    </i>
  </colItems>
  <pageFields count="1">
    <pageField fld="1" item="3" hier="-1"/>
  </pageFields>
  <dataFields count="1">
    <dataField name="Somme de Credit" fld="8" baseField="2" baseItem="4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14" name="Detail_produit"/>
    <pivotTable tabId="14" name="Charge_total"/>
    <pivotTable tabId="14" name="Detail_charge"/>
    <pivotTable tabId="14" name="Detail_client"/>
    <pivotTable tabId="14" name="Detail_frss"/>
    <pivotTable tabId="14" name="Produit_total"/>
    <pivotTable tabId="14" name="Tableau croisé dynamique8"/>
    <pivotTable tabId="14" name="Tableau croisé dynamique9"/>
    <pivotTable tabId="14" name="lesmois"/>
  </pivotTables>
  <data>
    <tabular pivotCacheId="1">
      <items count="14">
        <i x="1"/>
        <i x="2" s="1"/>
        <i x="3"/>
        <i x="4"/>
        <i x="5"/>
        <i x="6"/>
        <i x="7"/>
        <i x="8"/>
        <i x="9"/>
        <i x="10"/>
        <i x="11"/>
        <i x="12"/>
        <i x="0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style="SlicerStyleOther1" rowHeight="193675"/>
</slicers>
</file>

<file path=xl/tables/table1.xml><?xml version="1.0" encoding="utf-8"?>
<table xmlns="http://schemas.openxmlformats.org/spreadsheetml/2006/main" id="1" name="Passee_charge" displayName="Passee_charge" ref="H6:Q7" headerRowDxfId="723" dataDxfId="722">
  <tableColumns count="10">
    <tableColumn id="1" name="Période" dataDxfId="721" totalsRowDxfId="720"/>
    <tableColumn id="2" name="type" dataDxfId="719" totalsRowDxfId="718"/>
    <tableColumn id="3" name="Compte" dataDxfId="717" totalsRowDxfId="716"/>
    <tableColumn id="4" name="Date" dataDxfId="715" totalsRowDxfId="714"/>
    <tableColumn id="5" name="Jrnl" dataDxfId="713" totalsRowDxfId="712"/>
    <tableColumn id="6" name="Num" dataDxfId="711" totalsRowDxfId="710"/>
    <tableColumn id="7" name="Libelle" dataDxfId="709" totalsRowDxfId="708"/>
    <tableColumn id="8" name="Debit" totalsRowFunction="sum" dataDxfId="707" totalsRowDxfId="706"/>
    <tableColumn id="9" name="Credit" totalsRowFunction="sum" dataDxfId="705" totalsRowDxfId="704"/>
    <tableColumn id="10" name="Solde" totalsRowFunction="sum" dataDxfId="703" totalsRowDxfId="70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Passee_produit" displayName="Passee_produit" ref="V6:AE7" headerRowDxfId="701" dataDxfId="700">
  <tableColumns count="10">
    <tableColumn id="1" name="Période" dataDxfId="699" totalsRowDxfId="698"/>
    <tableColumn id="2" name="type" dataDxfId="697" totalsRowDxfId="696"/>
    <tableColumn id="3" name="Compte" dataDxfId="695" totalsRowDxfId="694"/>
    <tableColumn id="4" name="Date" dataDxfId="693" totalsRowDxfId="692"/>
    <tableColumn id="5" name="Jrnl" dataDxfId="691" totalsRowDxfId="690"/>
    <tableColumn id="6" name="Num" dataDxfId="689" totalsRowDxfId="688"/>
    <tableColumn id="7" name="Libelle" dataDxfId="687" totalsRowDxfId="686"/>
    <tableColumn id="8" name="Debit" totalsRowFunction="sum" dataDxfId="685" totalsRowDxfId="684"/>
    <tableColumn id="9" name="Credit" totalsRowFunction="sum" dataDxfId="683" totalsRowDxfId="682"/>
    <tableColumn id="10" name="Solde" totalsRowFunction="sum" dataDxfId="681" totalsRowDxfId="68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Passee_client" displayName="Passee_client" ref="AJ6:AS7" totalsRowShown="0" headerRowDxfId="679" dataDxfId="678">
  <tableColumns count="10">
    <tableColumn id="1" name="Période" dataDxfId="677"/>
    <tableColumn id="2" name="type" dataDxfId="676"/>
    <tableColumn id="3" name="Compte" dataDxfId="675"/>
    <tableColumn id="4" name="Date" dataDxfId="674"/>
    <tableColumn id="5" name="Jrnl" dataDxfId="673"/>
    <tableColumn id="6" name="Num" dataDxfId="672"/>
    <tableColumn id="7" name="Libelle" dataDxfId="671"/>
    <tableColumn id="8" name="Debit" dataDxfId="670"/>
    <tableColumn id="9" name="Credit" dataDxfId="669"/>
    <tableColumn id="10" name="Solde" dataDxfId="66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Passee_frss" displayName="Passee_frss" ref="AX6:BG7" totalsRowShown="0" headerRowDxfId="667" dataDxfId="666">
  <tableColumns count="10">
    <tableColumn id="1" name="Période" dataDxfId="665"/>
    <tableColumn id="2" name="type" dataDxfId="664"/>
    <tableColumn id="3" name="Compte" dataDxfId="663"/>
    <tableColumn id="4" name="Date" dataDxfId="662"/>
    <tableColumn id="5" name="Jrnl" dataDxfId="661"/>
    <tableColumn id="6" name="Num" dataDxfId="660"/>
    <tableColumn id="7" name="Libelle" dataDxfId="659"/>
    <tableColumn id="8" name="Debit" dataDxfId="658"/>
    <tableColumn id="9" name="Credit" dataDxfId="657"/>
    <tableColumn id="10" name="Solde" dataDxfId="65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Budget_charge" displayName="Budget_charge" ref="BL6:BU7" totalsRowShown="0" headerRowDxfId="655" dataDxfId="654">
  <sortState ref="BL5:BU401">
    <sortCondition ref="BO4:BO401"/>
  </sortState>
  <tableColumns count="10">
    <tableColumn id="1" name="Période" dataDxfId="653"/>
    <tableColumn id="2" name="type" dataDxfId="652"/>
    <tableColumn id="3" name="Compte" dataDxfId="651"/>
    <tableColumn id="4" name="Date" dataDxfId="650"/>
    <tableColumn id="5" name="Jrnl" dataDxfId="649"/>
    <tableColumn id="6" name="Num" dataDxfId="648"/>
    <tableColumn id="7" name="Libelle" dataDxfId="647"/>
    <tableColumn id="8" name="Debit" dataDxfId="646"/>
    <tableColumn id="9" name="Credit" dataDxfId="645"/>
    <tableColumn id="10" name="Solde" dataDxfId="644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id="6" name="Budget_produit" displayName="Budget_produit" ref="BZ6:CH7" totalsRowShown="0" headerRowDxfId="643" dataDxfId="642">
  <sortState ref="BZ5:CI77">
    <sortCondition ref="CC4:CC77"/>
  </sortState>
  <tableColumns count="9">
    <tableColumn id="1" name="Période" dataDxfId="641"/>
    <tableColumn id="2" name="type" dataDxfId="640"/>
    <tableColumn id="3" name="Compte" dataDxfId="639"/>
    <tableColumn id="4" name="Date" dataDxfId="638"/>
    <tableColumn id="5" name="Jrnl" dataDxfId="637"/>
    <tableColumn id="6" name="Num" dataDxfId="636"/>
    <tableColumn id="7" name="Libelle" dataDxfId="635"/>
    <tableColumn id="8" name="Debit" dataDxfId="634"/>
    <tableColumn id="9" name="Credit" dataDxfId="633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27" name="PlanComptable" displayName="PlanComptable" ref="C6:D7" insertRow="1" totalsRowShown="0" headerRowDxfId="632" dataDxfId="631">
  <tableColumns count="2">
    <tableColumn id="1" name="Compte" dataDxfId="630"/>
    <tableColumn id="2" name="Libelle" dataDxfId="629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7" name="Actual_charge1" displayName="Actual_charge1" ref="C6:L7" totalsRowShown="0" headerRowDxfId="624" dataDxfId="623">
  <tableColumns count="10">
    <tableColumn id="1" name="Période" dataDxfId="622"/>
    <tableColumn id="2" name="type" dataDxfId="621"/>
    <tableColumn id="3" name="Compte" dataDxfId="620"/>
    <tableColumn id="4" name="Date" dataDxfId="619"/>
    <tableColumn id="5" name="Jrnl" dataDxfId="618"/>
    <tableColumn id="6" name="Num" dataDxfId="617"/>
    <tableColumn id="7" name="Libelle" dataDxfId="616"/>
    <tableColumn id="8" name="Debit" dataDxfId="615"/>
    <tableColumn id="9" name="Credit" dataDxfId="614"/>
    <tableColumn id="10" name="Solde" dataDxfId="613"/>
  </tableColumns>
  <tableStyleInfo name="Style de tableau 1" showFirstColumn="0" showLastColumn="0" showRowStripes="1" showColumnStripes="0"/>
</table>
</file>

<file path=xl/tables/table9.xml><?xml version="1.0" encoding="utf-8"?>
<table xmlns="http://schemas.openxmlformats.org/spreadsheetml/2006/main" id="8" name="Actual_produit1" displayName="Actual_produit1" ref="Q6:Z7" totalsRowShown="0" headerRowDxfId="612" dataDxfId="611">
  <tableColumns count="10">
    <tableColumn id="1" name="Période" dataDxfId="610"/>
    <tableColumn id="2" name="type" dataDxfId="609"/>
    <tableColumn id="3" name="Compte" dataDxfId="608"/>
    <tableColumn id="4" name="Date" dataDxfId="607"/>
    <tableColumn id="5" name="Jrnl" dataDxfId="606"/>
    <tableColumn id="6" name="Num" dataDxfId="605"/>
    <tableColumn id="7" name="Libelle" dataDxfId="604"/>
    <tableColumn id="8" name="Debit" dataDxfId="603"/>
    <tableColumn id="9" name="Credit" dataDxfId="602"/>
    <tableColumn id="10" name="Solde" dataDxfId="601"/>
  </tableColumns>
  <tableStyleInfo name="Style de tableau 1" showFirstColumn="0" showLastColumn="0" showRowStripes="1" showColumnStripes="0"/>
</table>
</file>

<file path=xl/tables/table10.xml><?xml version="1.0" encoding="utf-8"?>
<table xmlns="http://schemas.openxmlformats.org/spreadsheetml/2006/main" id="9" name="Actual_client1" displayName="Actual_client1" ref="AE6:AN7" totalsRowShown="0" headerRowDxfId="600" dataDxfId="599">
  <tableColumns count="10">
    <tableColumn id="1" name="Période" dataDxfId="598"/>
    <tableColumn id="2" name="type" dataDxfId="597"/>
    <tableColumn id="3" name="Compte" dataDxfId="596"/>
    <tableColumn id="4" name="Date" dataDxfId="595"/>
    <tableColumn id="5" name="Jrnl" dataDxfId="594"/>
    <tableColumn id="6" name="Num" dataDxfId="593"/>
    <tableColumn id="7" name="Libelle" dataDxfId="592"/>
    <tableColumn id="8" name="Debit" dataDxfId="591"/>
    <tableColumn id="9" name="Credit" dataDxfId="590"/>
    <tableColumn id="10" name="Solde" dataDxfId="589"/>
  </tableColumns>
  <tableStyleInfo name="Style de tableau 1" showFirstColumn="0" showLastColumn="0" showRowStripes="1" showColumnStripes="0"/>
</table>
</file>

<file path=xl/tables/table11.xml><?xml version="1.0" encoding="utf-8"?>
<table xmlns="http://schemas.openxmlformats.org/spreadsheetml/2006/main" id="10" name="Actual_frss1" displayName="Actual_frss1" ref="AS6:BB7" totalsRowShown="0" headerRowDxfId="588" dataDxfId="587">
  <tableColumns count="10">
    <tableColumn id="1" name="Période" dataDxfId="586"/>
    <tableColumn id="2" name="type" dataDxfId="585"/>
    <tableColumn id="3" name="Compte" dataDxfId="584"/>
    <tableColumn id="4" name="Date" dataDxfId="583"/>
    <tableColumn id="5" name="Jrnl" dataDxfId="582"/>
    <tableColumn id="6" name="Num" dataDxfId="581"/>
    <tableColumn id="7" name="Libelle" dataDxfId="580"/>
    <tableColumn id="8" name="Debit" dataDxfId="579"/>
    <tableColumn id="9" name="Credit" dataDxfId="578"/>
    <tableColumn id="10" name="Solde" dataDxfId="577"/>
  </tableColumns>
  <tableStyleInfo name="Style de tableau 1" showFirstColumn="0" showLastColumn="0" showRowStripes="1" showColumnStripes="0"/>
</table>
</file>

<file path=xl/tables/table12.xml><?xml version="1.0" encoding="utf-8"?>
<table xmlns="http://schemas.openxmlformats.org/spreadsheetml/2006/main" id="11" name="Actual_frss2" displayName="Actual_frss2" ref="AS6:BB7" totalsRowShown="0" headerRowDxfId="572" dataDxfId="571">
  <tableColumns count="10">
    <tableColumn id="1" name="Période" dataDxfId="570"/>
    <tableColumn id="2" name="type" dataDxfId="569"/>
    <tableColumn id="3" name="Compte" dataDxfId="568"/>
    <tableColumn id="4" name="Date" dataDxfId="567"/>
    <tableColumn id="5" name="Jrnl" dataDxfId="566"/>
    <tableColumn id="6" name="Num" dataDxfId="565"/>
    <tableColumn id="7" name="Libelle" dataDxfId="564"/>
    <tableColumn id="8" name="Debit" dataDxfId="563"/>
    <tableColumn id="9" name="Credit" dataDxfId="562"/>
    <tableColumn id="10" name="Solde" dataDxfId="561"/>
  </tableColumns>
  <tableStyleInfo name="Style de tableau 1" showFirstColumn="0" showLastColumn="0" showRowStripes="1" showColumnStripes="0"/>
</table>
</file>

<file path=xl/tables/table13.xml><?xml version="1.0" encoding="utf-8"?>
<table xmlns="http://schemas.openxmlformats.org/spreadsheetml/2006/main" id="12" name="Actual_client2" displayName="Actual_client2" ref="AE6:AN7" totalsRowShown="0" headerRowDxfId="560" dataDxfId="559">
  <tableColumns count="10">
    <tableColumn id="1" name="Période" dataDxfId="558"/>
    <tableColumn id="2" name="type" dataDxfId="557"/>
    <tableColumn id="3" name="Compte" dataDxfId="556"/>
    <tableColumn id="4" name="Date" dataDxfId="555"/>
    <tableColumn id="5" name="Jrnl" dataDxfId="554"/>
    <tableColumn id="6" name="Num" dataDxfId="553"/>
    <tableColumn id="7" name="Libelle" dataDxfId="552"/>
    <tableColumn id="8" name="Debit" dataDxfId="551"/>
    <tableColumn id="9" name="Credit" dataDxfId="550"/>
    <tableColumn id="10" name="Solde" dataDxfId="549"/>
  </tableColumns>
  <tableStyleInfo name="Style de tableau 1" showFirstColumn="0" showLastColumn="0" showRowStripes="1" showColumnStripes="0"/>
</table>
</file>

<file path=xl/tables/table14.xml><?xml version="1.0" encoding="utf-8"?>
<table xmlns="http://schemas.openxmlformats.org/spreadsheetml/2006/main" id="13" name="Actual_produit2" displayName="Actual_produit2" ref="Q6:Z7" totalsRowShown="0" headerRowDxfId="548" dataDxfId="547">
  <tableColumns count="10">
    <tableColumn id="1" name="Période" dataDxfId="546"/>
    <tableColumn id="2" name="type" dataDxfId="545"/>
    <tableColumn id="3" name="Compte" dataDxfId="544"/>
    <tableColumn id="4" name="Date" dataDxfId="543"/>
    <tableColumn id="5" name="Jrnl" dataDxfId="542"/>
    <tableColumn id="6" name="Num" dataDxfId="541"/>
    <tableColumn id="7" name="Libelle" dataDxfId="540"/>
    <tableColumn id="8" name="Debit" dataDxfId="539"/>
    <tableColumn id="9" name="Credit" dataDxfId="538"/>
    <tableColumn id="10" name="Solde" dataDxfId="537"/>
  </tableColumns>
  <tableStyleInfo name="Style de tableau 1" showFirstColumn="0" showLastColumn="0" showRowStripes="1" showColumnStripes="0"/>
</table>
</file>

<file path=xl/tables/table15.xml><?xml version="1.0" encoding="utf-8"?>
<table xmlns="http://schemas.openxmlformats.org/spreadsheetml/2006/main" id="14" name="Actual_charge2" displayName="Actual_charge2" ref="C6:L7" totalsRowShown="0" headerRowDxfId="536" dataDxfId="535">
  <tableColumns count="10">
    <tableColumn id="1" name="Période" dataDxfId="534"/>
    <tableColumn id="2" name="type" dataDxfId="533"/>
    <tableColumn id="3" name="Compte" dataDxfId="532"/>
    <tableColumn id="4" name="Date" dataDxfId="531"/>
    <tableColumn id="5" name="Jrnl" dataDxfId="530"/>
    <tableColumn id="6" name="Num" dataDxfId="529"/>
    <tableColumn id="7" name="Libelle" dataDxfId="528"/>
    <tableColumn id="8" name="Debit" dataDxfId="527"/>
    <tableColumn id="9" name="Credit" dataDxfId="526"/>
    <tableColumn id="10" name="Solde" dataDxfId="525"/>
  </tableColumns>
  <tableStyleInfo name="Style de tableau 1" showFirstColumn="0" showLastColumn="0" showRowStripes="1" showColumnStripes="0"/>
</table>
</file>

<file path=xl/tables/table16.xml><?xml version="1.0" encoding="utf-8"?>
<table xmlns="http://schemas.openxmlformats.org/spreadsheetml/2006/main" id="15" name="Actual_frss3" displayName="Actual_frss3" ref="AS6:BB7" totalsRowShown="0" headerRowDxfId="520" dataDxfId="519">
  <tableColumns count="10">
    <tableColumn id="1" name="Période" dataDxfId="518"/>
    <tableColumn id="2" name="type" dataDxfId="517"/>
    <tableColumn id="3" name="Compte" dataDxfId="516"/>
    <tableColumn id="4" name="Date" dataDxfId="515"/>
    <tableColumn id="5" name="Jrnl" dataDxfId="514"/>
    <tableColumn id="6" name="Num" dataDxfId="513"/>
    <tableColumn id="7" name="Libelle" dataDxfId="512"/>
    <tableColumn id="8" name="Debit" dataDxfId="511"/>
    <tableColumn id="9" name="Credit" dataDxfId="510"/>
    <tableColumn id="10" name="Solde" dataDxfId="509"/>
  </tableColumns>
  <tableStyleInfo name="Style de tableau 1" showFirstColumn="0" showLastColumn="0" showRowStripes="1" showColumnStripes="0"/>
</table>
</file>

<file path=xl/tables/table17.xml><?xml version="1.0" encoding="utf-8"?>
<table xmlns="http://schemas.openxmlformats.org/spreadsheetml/2006/main" id="16" name="Actual_client3" displayName="Actual_client3" ref="AE6:AN7" totalsRowShown="0" headerRowDxfId="508" dataDxfId="507">
  <tableColumns count="10">
    <tableColumn id="1" name="Période" dataDxfId="506"/>
    <tableColumn id="2" name="type" dataDxfId="505"/>
    <tableColumn id="3" name="Compte" dataDxfId="504"/>
    <tableColumn id="4" name="Date" dataDxfId="503"/>
    <tableColumn id="5" name="Jrnl" dataDxfId="502"/>
    <tableColumn id="6" name="Num" dataDxfId="501"/>
    <tableColumn id="7" name="Libelle" dataDxfId="500"/>
    <tableColumn id="8" name="Debit" dataDxfId="499"/>
    <tableColumn id="9" name="Credit" dataDxfId="498"/>
    <tableColumn id="10" name="Solde" dataDxfId="497"/>
  </tableColumns>
  <tableStyleInfo name="Style de tableau 1" showFirstColumn="0" showLastColumn="0" showRowStripes="1" showColumnStripes="0"/>
</table>
</file>

<file path=xl/tables/table18.xml><?xml version="1.0" encoding="utf-8"?>
<table xmlns="http://schemas.openxmlformats.org/spreadsheetml/2006/main" id="17" name="Actual_produit3" displayName="Actual_produit3" ref="Q6:Z7" totalsRowShown="0" headerRowDxfId="496" dataDxfId="495">
  <tableColumns count="10">
    <tableColumn id="1" name="Période" dataDxfId="494"/>
    <tableColumn id="2" name="type" dataDxfId="493"/>
    <tableColumn id="3" name="Compte" dataDxfId="492"/>
    <tableColumn id="4" name="Date" dataDxfId="491"/>
    <tableColumn id="5" name="Jrnl" dataDxfId="490"/>
    <tableColumn id="6" name="Num" dataDxfId="489"/>
    <tableColumn id="7" name="Libelle" dataDxfId="488"/>
    <tableColumn id="8" name="Debit" dataDxfId="487"/>
    <tableColumn id="9" name="Credit" dataDxfId="486"/>
    <tableColumn id="10" name="Solde" dataDxfId="485"/>
  </tableColumns>
  <tableStyleInfo name="Style de tableau 1" showFirstColumn="0" showLastColumn="0" showRowStripes="1" showColumnStripes="0"/>
</table>
</file>

<file path=xl/tables/table19.xml><?xml version="1.0" encoding="utf-8"?>
<table xmlns="http://schemas.openxmlformats.org/spreadsheetml/2006/main" id="18" name="Actual_charge3" displayName="Actual_charge3" ref="C6:L7" totalsRowShown="0" headerRowDxfId="484" dataDxfId="483">
  <tableColumns count="10">
    <tableColumn id="1" name="Période" dataDxfId="482"/>
    <tableColumn id="2" name="type" dataDxfId="481"/>
    <tableColumn id="3" name="Compte" dataDxfId="480"/>
    <tableColumn id="4" name="Date" dataDxfId="479"/>
    <tableColumn id="5" name="Jrnl" dataDxfId="478"/>
    <tableColumn id="6" name="Num" dataDxfId="477"/>
    <tableColumn id="7" name="Libelle" dataDxfId="476"/>
    <tableColumn id="8" name="Debit" dataDxfId="475"/>
    <tableColumn id="9" name="Credit" dataDxfId="474"/>
    <tableColumn id="10" name="Solde" dataDxfId="473"/>
  </tableColumns>
  <tableStyleInfo name="Style de tableau 1" showFirstColumn="0" showLastColumn="0" showRowStripes="1" showColumnStripes="0"/>
</table>
</file>

<file path=xl/tables/table20.xml><?xml version="1.0" encoding="utf-8"?>
<table xmlns="http://schemas.openxmlformats.org/spreadsheetml/2006/main" id="19" name="Actual_charge4" displayName="Actual_charge4" ref="C6:L7" totalsRowShown="0" headerRowDxfId="468" dataDxfId="467">
  <tableColumns count="10">
    <tableColumn id="1" name="Période" dataDxfId="466"/>
    <tableColumn id="2" name="type" dataDxfId="465"/>
    <tableColumn id="3" name="Compte" dataDxfId="464"/>
    <tableColumn id="4" name="Date" dataDxfId="463"/>
    <tableColumn id="5" name="Jrnl" dataDxfId="462"/>
    <tableColumn id="6" name="Num" dataDxfId="461"/>
    <tableColumn id="7" name="Libelle" dataDxfId="460"/>
    <tableColumn id="8" name="Debit" dataDxfId="459"/>
    <tableColumn id="9" name="Credit" dataDxfId="458"/>
    <tableColumn id="10" name="Solde" dataDxfId="457"/>
  </tableColumns>
  <tableStyleInfo name="Style de tableau 1" showFirstColumn="0" showLastColumn="0" showRowStripes="1" showColumnStripes="0"/>
</table>
</file>

<file path=xl/tables/table21.xml><?xml version="1.0" encoding="utf-8"?>
<table xmlns="http://schemas.openxmlformats.org/spreadsheetml/2006/main" id="20" name="Actual_produit4" displayName="Actual_produit4" ref="Q6:Z7" totalsRowShown="0" headerRowDxfId="456" dataDxfId="455">
  <tableColumns count="10">
    <tableColumn id="1" name="Période" dataDxfId="454"/>
    <tableColumn id="2" name="type" dataDxfId="453"/>
    <tableColumn id="3" name="Compte" dataDxfId="452"/>
    <tableColumn id="4" name="Date" dataDxfId="451"/>
    <tableColumn id="5" name="Jrnl" dataDxfId="450"/>
    <tableColumn id="6" name="Num" dataDxfId="449"/>
    <tableColumn id="7" name="Libelle" dataDxfId="448"/>
    <tableColumn id="8" name="Debit" dataDxfId="447"/>
    <tableColumn id="9" name="Credit" dataDxfId="446"/>
    <tableColumn id="10" name="Solde" dataDxfId="445"/>
  </tableColumns>
  <tableStyleInfo name="Style de tableau 1" showFirstColumn="0" showLastColumn="0" showRowStripes="1" showColumnStripes="0"/>
</table>
</file>

<file path=xl/tables/table22.xml><?xml version="1.0" encoding="utf-8"?>
<table xmlns="http://schemas.openxmlformats.org/spreadsheetml/2006/main" id="21" name="Actual_client4" displayName="Actual_client4" ref="AE6:AN7" totalsRowShown="0" headerRowDxfId="444" dataDxfId="443">
  <tableColumns count="10">
    <tableColumn id="1" name="Période" dataDxfId="442"/>
    <tableColumn id="2" name="type" dataDxfId="441"/>
    <tableColumn id="3" name="Compte" dataDxfId="440"/>
    <tableColumn id="4" name="Date" dataDxfId="439"/>
    <tableColumn id="5" name="Jrnl" dataDxfId="438"/>
    <tableColumn id="6" name="Num" dataDxfId="437"/>
    <tableColumn id="7" name="Libelle" dataDxfId="436"/>
    <tableColumn id="8" name="Debit" dataDxfId="435"/>
    <tableColumn id="9" name="Credit" dataDxfId="434"/>
    <tableColumn id="10" name="Solde" dataDxfId="433"/>
  </tableColumns>
  <tableStyleInfo name="Style de tableau 1" showFirstColumn="0" showLastColumn="0" showRowStripes="1" showColumnStripes="0"/>
</table>
</file>

<file path=xl/tables/table23.xml><?xml version="1.0" encoding="utf-8"?>
<table xmlns="http://schemas.openxmlformats.org/spreadsheetml/2006/main" id="22" name="Actual_frss4" displayName="Actual_frss4" ref="AS6:BB7" totalsRowShown="0" headerRowDxfId="432" dataDxfId="431">
  <tableColumns count="10">
    <tableColumn id="1" name="Période" dataDxfId="430"/>
    <tableColumn id="2" name="type" dataDxfId="429"/>
    <tableColumn id="3" name="Compte" dataDxfId="428"/>
    <tableColumn id="4" name="Date" dataDxfId="427"/>
    <tableColumn id="5" name="Jrnl" dataDxfId="426"/>
    <tableColumn id="6" name="Num" dataDxfId="425"/>
    <tableColumn id="7" name="Libelle" dataDxfId="424"/>
    <tableColumn id="8" name="Debit" dataDxfId="423"/>
    <tableColumn id="9" name="Credit" dataDxfId="422"/>
    <tableColumn id="10" name="Solde" dataDxfId="421"/>
  </tableColumns>
  <tableStyleInfo name="Style de tableau 1" showFirstColumn="0" showLastColumn="0" showRowStripes="1" showColumnStripes="0"/>
</table>
</file>

<file path=xl/tables/table24.xml><?xml version="1.0" encoding="utf-8"?>
<table xmlns="http://schemas.openxmlformats.org/spreadsheetml/2006/main" id="23" name="Actual_charge5" displayName="Actual_charge5" ref="C6:L7" totalsRowShown="0" headerRowDxfId="416" dataDxfId="415">
  <tableColumns count="10">
    <tableColumn id="1" name="Période" dataDxfId="414"/>
    <tableColumn id="2" name="type" dataDxfId="413"/>
    <tableColumn id="3" name="Compte" dataDxfId="412"/>
    <tableColumn id="4" name="Date" dataDxfId="411"/>
    <tableColumn id="5" name="Jrnl" dataDxfId="410"/>
    <tableColumn id="6" name="Num" dataDxfId="409"/>
    <tableColumn id="7" name="Libelle" dataDxfId="408"/>
    <tableColumn id="8" name="Debit" dataDxfId="407"/>
    <tableColumn id="9" name="Credit" dataDxfId="406"/>
    <tableColumn id="10" name="Solde" dataDxfId="405"/>
  </tableColumns>
  <tableStyleInfo name="Style de tableau 1" showFirstColumn="0" showLastColumn="0" showRowStripes="1" showColumnStripes="0"/>
</table>
</file>

<file path=xl/tables/table25.xml><?xml version="1.0" encoding="utf-8"?>
<table xmlns="http://schemas.openxmlformats.org/spreadsheetml/2006/main" id="24" name="Actual_produit5" displayName="Actual_produit5" ref="Q6:Z7" totalsRowShown="0" headerRowDxfId="404" dataDxfId="403">
  <tableColumns count="10">
    <tableColumn id="1" name="Période" dataDxfId="402"/>
    <tableColumn id="2" name="type" dataDxfId="401"/>
    <tableColumn id="3" name="Compte" dataDxfId="400"/>
    <tableColumn id="4" name="Date" dataDxfId="399"/>
    <tableColumn id="5" name="Jrnl" dataDxfId="398"/>
    <tableColumn id="6" name="Num" dataDxfId="397"/>
    <tableColumn id="7" name="Libelle" dataDxfId="396"/>
    <tableColumn id="8" name="Debit" dataDxfId="395"/>
    <tableColumn id="9" name="Credit" dataDxfId="394"/>
    <tableColumn id="10" name="Solde" dataDxfId="393"/>
  </tableColumns>
  <tableStyleInfo name="Style de tableau 1" showFirstColumn="0" showLastColumn="0" showRowStripes="1" showColumnStripes="0"/>
</table>
</file>

<file path=xl/tables/table26.xml><?xml version="1.0" encoding="utf-8"?>
<table xmlns="http://schemas.openxmlformats.org/spreadsheetml/2006/main" id="25" name="Actual_client5" displayName="Actual_client5" ref="AE6:AN7" totalsRowShown="0" headerRowDxfId="392" dataDxfId="391">
  <tableColumns count="10">
    <tableColumn id="1" name="Période" dataDxfId="390"/>
    <tableColumn id="2" name="type" dataDxfId="389"/>
    <tableColumn id="3" name="Compte" dataDxfId="388"/>
    <tableColumn id="4" name="Date" dataDxfId="387"/>
    <tableColumn id="5" name="Jrnl" dataDxfId="386"/>
    <tableColumn id="6" name="Num" dataDxfId="385"/>
    <tableColumn id="7" name="Libelle" dataDxfId="384"/>
    <tableColumn id="8" name="Debit" dataDxfId="383"/>
    <tableColumn id="9" name="Credit" dataDxfId="382"/>
    <tableColumn id="10" name="Solde" dataDxfId="381"/>
  </tableColumns>
  <tableStyleInfo name="Style de tableau 1" showFirstColumn="0" showLastColumn="0" showRowStripes="1" showColumnStripes="0"/>
</table>
</file>

<file path=xl/tables/table27.xml><?xml version="1.0" encoding="utf-8"?>
<table xmlns="http://schemas.openxmlformats.org/spreadsheetml/2006/main" id="26" name="Actual_frss5" displayName="Actual_frss5" ref="AS6:BB7" totalsRowShown="0" headerRowDxfId="380" dataDxfId="379">
  <tableColumns count="10">
    <tableColumn id="1" name="Période" dataDxfId="378"/>
    <tableColumn id="2" name="type" dataDxfId="377"/>
    <tableColumn id="3" name="Compte" dataDxfId="376"/>
    <tableColumn id="4" name="Date" dataDxfId="375"/>
    <tableColumn id="5" name="Jrnl" dataDxfId="374"/>
    <tableColumn id="6" name="Num" dataDxfId="373"/>
    <tableColumn id="7" name="Libelle" dataDxfId="372"/>
    <tableColumn id="8" name="Debit" dataDxfId="371"/>
    <tableColumn id="9" name="Credit" dataDxfId="370"/>
    <tableColumn id="10" name="Solde" dataDxfId="369"/>
  </tableColumns>
  <tableStyleInfo name="Style de tableau 1" showFirstColumn="0" showLastColumn="0" showRowStripes="1" showColumnStripes="0"/>
</table>
</file>

<file path=xl/tables/table28.xml><?xml version="1.0" encoding="utf-8"?>
<table xmlns="http://schemas.openxmlformats.org/spreadsheetml/2006/main" id="28" name="Actual_charge6" displayName="Actual_charge6" ref="C6:L7" totalsRowShown="0" headerRowDxfId="364" dataDxfId="363">
  <tableColumns count="10">
    <tableColumn id="1" name="Période" dataDxfId="362"/>
    <tableColumn id="2" name="type" dataDxfId="361"/>
    <tableColumn id="3" name="Compte" dataDxfId="360"/>
    <tableColumn id="4" name="Date" dataDxfId="359"/>
    <tableColumn id="5" name="Jrnl" dataDxfId="358"/>
    <tableColumn id="6" name="Num" dataDxfId="357"/>
    <tableColumn id="7" name="Libelle" dataDxfId="356"/>
    <tableColumn id="8" name="Debit" dataDxfId="355"/>
    <tableColumn id="9" name="Credit" dataDxfId="354"/>
    <tableColumn id="10" name="Solde" dataDxfId="353"/>
  </tableColumns>
  <tableStyleInfo name="Style de tableau 1" showFirstColumn="0" showLastColumn="0" showRowStripes="1" showColumnStripes="0"/>
</table>
</file>

<file path=xl/tables/table29.xml><?xml version="1.0" encoding="utf-8"?>
<table xmlns="http://schemas.openxmlformats.org/spreadsheetml/2006/main" id="29" name="Actual_produit6" displayName="Actual_produit6" ref="Q6:Z7" totalsRowShown="0" headerRowDxfId="352" dataDxfId="351">
  <tableColumns count="10">
    <tableColumn id="1" name="Période" dataDxfId="350"/>
    <tableColumn id="2" name="type" dataDxfId="349"/>
    <tableColumn id="3" name="Compte" dataDxfId="348"/>
    <tableColumn id="4" name="Date" dataDxfId="347"/>
    <tableColumn id="5" name="Jrnl" dataDxfId="346"/>
    <tableColumn id="6" name="Num" dataDxfId="345"/>
    <tableColumn id="7" name="Libelle" dataDxfId="344"/>
    <tableColumn id="8" name="Debit" dataDxfId="343"/>
    <tableColumn id="9" name="Credit" dataDxfId="342"/>
    <tableColumn id="10" name="Solde" dataDxfId="341"/>
  </tableColumns>
  <tableStyleInfo name="Style de tableau 1" showFirstColumn="0" showLastColumn="0" showRowStripes="1" showColumnStripes="0"/>
</table>
</file>

<file path=xl/tables/table30.xml><?xml version="1.0" encoding="utf-8"?>
<table xmlns="http://schemas.openxmlformats.org/spreadsheetml/2006/main" id="30" name="Actual_client6" displayName="Actual_client6" ref="AE6:AN7" totalsRowShown="0" headerRowDxfId="340" dataDxfId="339">
  <tableColumns count="10">
    <tableColumn id="1" name="Période" dataDxfId="338"/>
    <tableColumn id="2" name="type" dataDxfId="337"/>
    <tableColumn id="3" name="Compte" dataDxfId="336"/>
    <tableColumn id="4" name="Date" dataDxfId="335"/>
    <tableColumn id="5" name="Jrnl" dataDxfId="334"/>
    <tableColumn id="6" name="Num" dataDxfId="333"/>
    <tableColumn id="7" name="Libelle" dataDxfId="332"/>
    <tableColumn id="8" name="Debit" dataDxfId="331"/>
    <tableColumn id="9" name="Credit" dataDxfId="330"/>
    <tableColumn id="10" name="Solde" dataDxfId="329"/>
  </tableColumns>
  <tableStyleInfo name="Style de tableau 1" showFirstColumn="0" showLastColumn="0" showRowStripes="1" showColumnStripes="0"/>
</table>
</file>

<file path=xl/tables/table31.xml><?xml version="1.0" encoding="utf-8"?>
<table xmlns="http://schemas.openxmlformats.org/spreadsheetml/2006/main" id="31" name="Actual_frss6" displayName="Actual_frss6" ref="AS6:BB7" totalsRowShown="0" headerRowDxfId="328" dataDxfId="327">
  <tableColumns count="10">
    <tableColumn id="1" name="Période" dataDxfId="326"/>
    <tableColumn id="2" name="type" dataDxfId="325"/>
    <tableColumn id="3" name="Compte" dataDxfId="324"/>
    <tableColumn id="4" name="Date" dataDxfId="323"/>
    <tableColumn id="5" name="Jrnl" dataDxfId="322"/>
    <tableColumn id="6" name="Num" dataDxfId="321"/>
    <tableColumn id="7" name="Libelle" dataDxfId="320"/>
    <tableColumn id="8" name="Debit" dataDxfId="319"/>
    <tableColumn id="9" name="Credit" dataDxfId="318"/>
    <tableColumn id="10" name="Solde" dataDxfId="317"/>
  </tableColumns>
  <tableStyleInfo name="Style de tableau 1" showFirstColumn="0" showLastColumn="0" showRowStripes="1" showColumnStripes="0"/>
</table>
</file>

<file path=xl/tables/table32.xml><?xml version="1.0" encoding="utf-8"?>
<table xmlns="http://schemas.openxmlformats.org/spreadsheetml/2006/main" id="32" name="Actual_charge7" displayName="Actual_charge7" ref="C6:L7" totalsRowShown="0" headerRowDxfId="312" dataDxfId="311">
  <tableColumns count="10">
    <tableColumn id="1" name="Période" dataDxfId="310"/>
    <tableColumn id="2" name="type" dataDxfId="309"/>
    <tableColumn id="3" name="Compte" dataDxfId="308"/>
    <tableColumn id="4" name="Date" dataDxfId="307"/>
    <tableColumn id="5" name="Jrnl" dataDxfId="306"/>
    <tableColumn id="6" name="Num" dataDxfId="305"/>
    <tableColumn id="7" name="Libelle" dataDxfId="304"/>
    <tableColumn id="8" name="Debit" dataDxfId="303"/>
    <tableColumn id="9" name="Credit" dataDxfId="302"/>
    <tableColumn id="10" name="Solde" dataDxfId="301"/>
  </tableColumns>
  <tableStyleInfo name="Style de tableau 1" showFirstColumn="0" showLastColumn="0" showRowStripes="1" showColumnStripes="0"/>
</table>
</file>

<file path=xl/tables/table33.xml><?xml version="1.0" encoding="utf-8"?>
<table xmlns="http://schemas.openxmlformats.org/spreadsheetml/2006/main" id="34" name="Actual_produit7" displayName="Actual_produit7" ref="Q6:Z7" totalsRowShown="0" headerRowDxfId="300" dataDxfId="299">
  <tableColumns count="10">
    <tableColumn id="1" name="Période" dataDxfId="298"/>
    <tableColumn id="2" name="type" dataDxfId="297"/>
    <tableColumn id="3" name="Compte" dataDxfId="296"/>
    <tableColumn id="4" name="Date" dataDxfId="295"/>
    <tableColumn id="5" name="Jrnl" dataDxfId="294"/>
    <tableColumn id="6" name="Num" dataDxfId="293"/>
    <tableColumn id="7" name="Libelle" dataDxfId="292"/>
    <tableColumn id="8" name="Debit" dataDxfId="291"/>
    <tableColumn id="9" name="Credit" dataDxfId="290"/>
    <tableColumn id="10" name="Solde" dataDxfId="289"/>
  </tableColumns>
  <tableStyleInfo name="Style de tableau 1" showFirstColumn="0" showLastColumn="0" showRowStripes="1" showColumnStripes="0"/>
</table>
</file>

<file path=xl/tables/table34.xml><?xml version="1.0" encoding="utf-8"?>
<table xmlns="http://schemas.openxmlformats.org/spreadsheetml/2006/main" id="35" name="Actual_client7" displayName="Actual_client7" ref="AE6:AN7" totalsRowShown="0" headerRowDxfId="288" dataDxfId="287">
  <tableColumns count="10">
    <tableColumn id="1" name="Période" dataDxfId="286"/>
    <tableColumn id="2" name="type" dataDxfId="285"/>
    <tableColumn id="3" name="Compte" dataDxfId="284"/>
    <tableColumn id="4" name="Date" dataDxfId="283"/>
    <tableColumn id="5" name="Jrnl" dataDxfId="282"/>
    <tableColumn id="6" name="Num" dataDxfId="281"/>
    <tableColumn id="7" name="Libelle" dataDxfId="280"/>
    <tableColumn id="8" name="Debit" dataDxfId="279"/>
    <tableColumn id="9" name="Credit" dataDxfId="278"/>
    <tableColumn id="10" name="Solde" dataDxfId="277"/>
  </tableColumns>
  <tableStyleInfo name="Style de tableau 1" showFirstColumn="0" showLastColumn="0" showRowStripes="1" showColumnStripes="0"/>
</table>
</file>

<file path=xl/tables/table35.xml><?xml version="1.0" encoding="utf-8"?>
<table xmlns="http://schemas.openxmlformats.org/spreadsheetml/2006/main" id="36" name="Actual_frss7" displayName="Actual_frss7" ref="AS6:BB7" totalsRowShown="0" headerRowDxfId="276" dataDxfId="275">
  <tableColumns count="10">
    <tableColumn id="1" name="Période" dataDxfId="274"/>
    <tableColumn id="2" name="type" dataDxfId="273"/>
    <tableColumn id="3" name="Compte" dataDxfId="272"/>
    <tableColumn id="4" name="Date" dataDxfId="271"/>
    <tableColumn id="5" name="Jrnl" dataDxfId="270"/>
    <tableColumn id="6" name="Num" dataDxfId="269"/>
    <tableColumn id="7" name="Libelle" dataDxfId="268"/>
    <tableColumn id="8" name="Debit" dataDxfId="267"/>
    <tableColumn id="9" name="Credit" dataDxfId="266"/>
    <tableColumn id="10" name="Solde" dataDxfId="265"/>
  </tableColumns>
  <tableStyleInfo name="Style de tableau 1" showFirstColumn="0" showLastColumn="0" showRowStripes="1" showColumnStripes="0"/>
</table>
</file>

<file path=xl/tables/table36.xml><?xml version="1.0" encoding="utf-8"?>
<table xmlns="http://schemas.openxmlformats.org/spreadsheetml/2006/main" id="37" name="Actual_charge8" displayName="Actual_charge8" ref="C6:L7" totalsRowShown="0" headerRowDxfId="260" dataDxfId="259">
  <tableColumns count="10">
    <tableColumn id="1" name="Période" dataDxfId="258"/>
    <tableColumn id="2" name="type" dataDxfId="257"/>
    <tableColumn id="3" name="Compte" dataDxfId="256"/>
    <tableColumn id="4" name="Date" dataDxfId="255"/>
    <tableColumn id="5" name="Jrnl" dataDxfId="254"/>
    <tableColumn id="6" name="Num" dataDxfId="253"/>
    <tableColumn id="7" name="Libelle" dataDxfId="252"/>
    <tableColumn id="8" name="Debit" dataDxfId="251"/>
    <tableColumn id="9" name="Credit" dataDxfId="250"/>
    <tableColumn id="10" name="Solde" dataDxfId="249"/>
  </tableColumns>
  <tableStyleInfo name="Style de tableau 1" showFirstColumn="0" showLastColumn="0" showRowStripes="1" showColumnStripes="0"/>
</table>
</file>

<file path=xl/tables/table37.xml><?xml version="1.0" encoding="utf-8"?>
<table xmlns="http://schemas.openxmlformats.org/spreadsheetml/2006/main" id="38" name="Actual_produit8" displayName="Actual_produit8" ref="Q6:Z7" totalsRowShown="0" headerRowDxfId="248" dataDxfId="247">
  <tableColumns count="10">
    <tableColumn id="1" name="Période" dataDxfId="246"/>
    <tableColumn id="2" name="type" dataDxfId="245"/>
    <tableColumn id="3" name="Compte" dataDxfId="244"/>
    <tableColumn id="4" name="Date" dataDxfId="243"/>
    <tableColumn id="5" name="Jrnl" dataDxfId="242"/>
    <tableColumn id="6" name="Num" dataDxfId="241"/>
    <tableColumn id="7" name="Libelle" dataDxfId="240"/>
    <tableColumn id="8" name="Debit" dataDxfId="239"/>
    <tableColumn id="9" name="Credit" dataDxfId="238"/>
    <tableColumn id="10" name="Solde" dataDxfId="237"/>
  </tableColumns>
  <tableStyleInfo name="Style de tableau 1" showFirstColumn="0" showLastColumn="0" showRowStripes="1" showColumnStripes="0"/>
</table>
</file>

<file path=xl/tables/table38.xml><?xml version="1.0" encoding="utf-8"?>
<table xmlns="http://schemas.openxmlformats.org/spreadsheetml/2006/main" id="39" name="Actual_client8" displayName="Actual_client8" ref="AE6:AN7" totalsRowShown="0" headerRowDxfId="236" dataDxfId="235">
  <tableColumns count="10">
    <tableColumn id="1" name="Période" dataDxfId="234"/>
    <tableColumn id="2" name="type" dataDxfId="233"/>
    <tableColumn id="3" name="Compte" dataDxfId="232"/>
    <tableColumn id="4" name="Date" dataDxfId="231"/>
    <tableColumn id="5" name="Jrnl" dataDxfId="230"/>
    <tableColumn id="6" name="Num" dataDxfId="229"/>
    <tableColumn id="7" name="Libelle" dataDxfId="228"/>
    <tableColumn id="8" name="Debit" dataDxfId="227"/>
    <tableColumn id="9" name="Credit" dataDxfId="226"/>
    <tableColumn id="10" name="Solde" dataDxfId="225"/>
  </tableColumns>
  <tableStyleInfo name="Style de tableau 1" showFirstColumn="0" showLastColumn="0" showRowStripes="1" showColumnStripes="0"/>
</table>
</file>

<file path=xl/tables/table39.xml><?xml version="1.0" encoding="utf-8"?>
<table xmlns="http://schemas.openxmlformats.org/spreadsheetml/2006/main" id="41" name="Actual_frss8" displayName="Actual_frss8" ref="AS6:BB7" totalsRowShown="0" headerRowDxfId="224" dataDxfId="223">
  <tableColumns count="10">
    <tableColumn id="1" name="Période" dataDxfId="222"/>
    <tableColumn id="2" name="type" dataDxfId="221"/>
    <tableColumn id="3" name="Compte" dataDxfId="220"/>
    <tableColumn id="4" name="Date" dataDxfId="219"/>
    <tableColumn id="5" name="Jrnl" dataDxfId="218"/>
    <tableColumn id="6" name="Num" dataDxfId="217"/>
    <tableColumn id="7" name="Libelle" dataDxfId="216"/>
    <tableColumn id="8" name="Debit" dataDxfId="215"/>
    <tableColumn id="9" name="Credit" dataDxfId="214"/>
    <tableColumn id="10" name="Solde" dataDxfId="213"/>
  </tableColumns>
  <tableStyleInfo name="Style de tableau 1" showFirstColumn="0" showLastColumn="0" showRowStripes="1" showColumnStripes="0"/>
</table>
</file>

<file path=xl/tables/table40.xml><?xml version="1.0" encoding="utf-8"?>
<table xmlns="http://schemas.openxmlformats.org/spreadsheetml/2006/main" id="42" name="Actual_charge9" displayName="Actual_charge9" ref="C6:L7" totalsRowShown="0" headerRowDxfId="208" dataDxfId="207">
  <tableColumns count="10">
    <tableColumn id="1" name="Période" dataDxfId="206"/>
    <tableColumn id="2" name="type" dataDxfId="205"/>
    <tableColumn id="3" name="Compte" dataDxfId="204"/>
    <tableColumn id="4" name="Date" dataDxfId="203"/>
    <tableColumn id="5" name="Jrnl" dataDxfId="202"/>
    <tableColumn id="6" name="Num" dataDxfId="201"/>
    <tableColumn id="7" name="Libelle" dataDxfId="200"/>
    <tableColumn id="8" name="Debit" dataDxfId="199"/>
    <tableColumn id="9" name="Credit" dataDxfId="198"/>
    <tableColumn id="10" name="Solde" dataDxfId="197"/>
  </tableColumns>
  <tableStyleInfo name="Style de tableau 1" showFirstColumn="0" showLastColumn="0" showRowStripes="1" showColumnStripes="0"/>
</table>
</file>

<file path=xl/tables/table41.xml><?xml version="1.0" encoding="utf-8"?>
<table xmlns="http://schemas.openxmlformats.org/spreadsheetml/2006/main" id="43" name="Actual_produit9" displayName="Actual_produit9" ref="Q6:Z7" totalsRowShown="0" headerRowDxfId="196" dataDxfId="195">
  <tableColumns count="10">
    <tableColumn id="1" name="Période" dataDxfId="194"/>
    <tableColumn id="2" name="type" dataDxfId="193"/>
    <tableColumn id="3" name="Compte" dataDxfId="192"/>
    <tableColumn id="4" name="Date" dataDxfId="191"/>
    <tableColumn id="5" name="Jrnl" dataDxfId="190"/>
    <tableColumn id="6" name="Num" dataDxfId="189"/>
    <tableColumn id="7" name="Libelle" dataDxfId="188"/>
    <tableColumn id="8" name="Debit" dataDxfId="187"/>
    <tableColumn id="9" name="Credit" dataDxfId="186"/>
    <tableColumn id="10" name="Solde" dataDxfId="185"/>
  </tableColumns>
  <tableStyleInfo name="Style de tableau 1" showFirstColumn="0" showLastColumn="0" showRowStripes="1" showColumnStripes="0"/>
</table>
</file>

<file path=xl/tables/table42.xml><?xml version="1.0" encoding="utf-8"?>
<table xmlns="http://schemas.openxmlformats.org/spreadsheetml/2006/main" id="44" name="Actual_client9" displayName="Actual_client9" ref="AE6:AN7" totalsRowShown="0" headerRowDxfId="184" dataDxfId="183">
  <tableColumns count="10">
    <tableColumn id="1" name="Période" dataDxfId="182"/>
    <tableColumn id="2" name="type" dataDxfId="181"/>
    <tableColumn id="3" name="Compte" dataDxfId="180"/>
    <tableColumn id="4" name="Date" dataDxfId="179"/>
    <tableColumn id="5" name="Jrnl" dataDxfId="178"/>
    <tableColumn id="6" name="Num" dataDxfId="177"/>
    <tableColumn id="7" name="Libelle" dataDxfId="176"/>
    <tableColumn id="8" name="Debit" dataDxfId="175"/>
    <tableColumn id="9" name="Credit" dataDxfId="174"/>
    <tableColumn id="10" name="Solde" dataDxfId="173"/>
  </tableColumns>
  <tableStyleInfo name="Style de tableau 1" showFirstColumn="0" showLastColumn="0" showRowStripes="1" showColumnStripes="0"/>
</table>
</file>

<file path=xl/tables/table43.xml><?xml version="1.0" encoding="utf-8"?>
<table xmlns="http://schemas.openxmlformats.org/spreadsheetml/2006/main" id="45" name="Actual_frss9" displayName="Actual_frss9" ref="AS6:BB7" totalsRowShown="0" headerRowDxfId="172" dataDxfId="171">
  <tableColumns count="10">
    <tableColumn id="1" name="Période" dataDxfId="170"/>
    <tableColumn id="2" name="type" dataDxfId="169"/>
    <tableColumn id="3" name="Compte" dataDxfId="168"/>
    <tableColumn id="4" name="Date" dataDxfId="167"/>
    <tableColumn id="5" name="Jrnl" dataDxfId="166"/>
    <tableColumn id="6" name="Num" dataDxfId="165"/>
    <tableColumn id="7" name="Libelle" dataDxfId="164"/>
    <tableColumn id="8" name="Debit" dataDxfId="163"/>
    <tableColumn id="9" name="Credit" dataDxfId="162"/>
    <tableColumn id="10" name="Solde" dataDxfId="161"/>
  </tableColumns>
  <tableStyleInfo name="Style de tableau 1" showFirstColumn="0" showLastColumn="0" showRowStripes="1" showColumnStripes="0"/>
</table>
</file>

<file path=xl/tables/table44.xml><?xml version="1.0" encoding="utf-8"?>
<table xmlns="http://schemas.openxmlformats.org/spreadsheetml/2006/main" id="46" name="Actual_charge10" displayName="Actual_charge10" ref="C6:L7" totalsRowShown="0" headerRowDxfId="156" dataDxfId="155">
  <tableColumns count="10">
    <tableColumn id="1" name="Période" dataDxfId="154"/>
    <tableColumn id="2" name="type" dataDxfId="153"/>
    <tableColumn id="3" name="Compte" dataDxfId="152"/>
    <tableColumn id="4" name="Date" dataDxfId="151"/>
    <tableColumn id="5" name="Jrnl" dataDxfId="150"/>
    <tableColumn id="6" name="Num" dataDxfId="149"/>
    <tableColumn id="7" name="Libelle" dataDxfId="148"/>
    <tableColumn id="8" name="Debit" dataDxfId="147"/>
    <tableColumn id="9" name="Credit" dataDxfId="146"/>
    <tableColumn id="10" name="Solde" dataDxfId="145"/>
  </tableColumns>
  <tableStyleInfo name="Style de tableau 1" showFirstColumn="0" showLastColumn="0" showRowStripes="1" showColumnStripes="0"/>
</table>
</file>

<file path=xl/tables/table45.xml><?xml version="1.0" encoding="utf-8"?>
<table xmlns="http://schemas.openxmlformats.org/spreadsheetml/2006/main" id="47" name="Actual_produit10" displayName="Actual_produit10" ref="Q6:Z7" totalsRowShown="0" headerRowDxfId="144" dataDxfId="143">
  <tableColumns count="10">
    <tableColumn id="1" name="Période" dataDxfId="142"/>
    <tableColumn id="2" name="type" dataDxfId="141"/>
    <tableColumn id="3" name="Compte" dataDxfId="140"/>
    <tableColumn id="4" name="Date" dataDxfId="139"/>
    <tableColumn id="5" name="Jrnl" dataDxfId="138"/>
    <tableColumn id="6" name="Num" dataDxfId="137"/>
    <tableColumn id="7" name="Libelle" dataDxfId="136"/>
    <tableColumn id="8" name="Debit" dataDxfId="135"/>
    <tableColumn id="9" name="Credit" dataDxfId="134"/>
    <tableColumn id="10" name="Solde" dataDxfId="133"/>
  </tableColumns>
  <tableStyleInfo name="Style de tableau 1" showFirstColumn="0" showLastColumn="0" showRowStripes="1" showColumnStripes="0"/>
</table>
</file>

<file path=xl/tables/table46.xml><?xml version="1.0" encoding="utf-8"?>
<table xmlns="http://schemas.openxmlformats.org/spreadsheetml/2006/main" id="48" name="Actual_client10" displayName="Actual_client10" ref="AE6:AN7" totalsRowShown="0" headerRowDxfId="132" dataDxfId="131">
  <tableColumns count="10">
    <tableColumn id="1" name="Période" dataDxfId="130"/>
    <tableColumn id="2" name="type" dataDxfId="129"/>
    <tableColumn id="3" name="Compte" dataDxfId="128"/>
    <tableColumn id="4" name="Date" dataDxfId="127"/>
    <tableColumn id="5" name="Jrnl" dataDxfId="126"/>
    <tableColumn id="6" name="Num" dataDxfId="125"/>
    <tableColumn id="7" name="Libelle" dataDxfId="124"/>
    <tableColumn id="8" name="Debit" dataDxfId="123"/>
    <tableColumn id="9" name="Credit" dataDxfId="122"/>
    <tableColumn id="10" name="Solde" dataDxfId="121"/>
  </tableColumns>
  <tableStyleInfo name="Style de tableau 1" showFirstColumn="0" showLastColumn="0" showRowStripes="1" showColumnStripes="0"/>
</table>
</file>

<file path=xl/tables/table47.xml><?xml version="1.0" encoding="utf-8"?>
<table xmlns="http://schemas.openxmlformats.org/spreadsheetml/2006/main" id="49" name="Actual_frss10" displayName="Actual_frss10" ref="AS6:BB7" totalsRowShown="0" headerRowDxfId="120" dataDxfId="119">
  <tableColumns count="10">
    <tableColumn id="1" name="Période" dataDxfId="118"/>
    <tableColumn id="2" name="type" dataDxfId="117"/>
    <tableColumn id="3" name="Compte" dataDxfId="116"/>
    <tableColumn id="4" name="Date" dataDxfId="115"/>
    <tableColumn id="5" name="Jrnl" dataDxfId="114"/>
    <tableColumn id="6" name="Num" dataDxfId="113"/>
    <tableColumn id="7" name="Libelle" dataDxfId="112"/>
    <tableColumn id="8" name="Debit" dataDxfId="111"/>
    <tableColumn id="9" name="Credit" dataDxfId="110"/>
    <tableColumn id="10" name="Solde" dataDxfId="109"/>
  </tableColumns>
  <tableStyleInfo name="Style de tableau 1" showFirstColumn="0" showLastColumn="0" showRowStripes="1" showColumnStripes="0"/>
</table>
</file>

<file path=xl/tables/table48.xml><?xml version="1.0" encoding="utf-8"?>
<table xmlns="http://schemas.openxmlformats.org/spreadsheetml/2006/main" id="50" name="Actual_charge11" displayName="Actual_charge11" ref="C6:L7" totalsRowShown="0" headerRowDxfId="104" dataDxfId="103">
  <tableColumns count="10">
    <tableColumn id="1" name="Période" dataDxfId="102"/>
    <tableColumn id="2" name="type" dataDxfId="101"/>
    <tableColumn id="3" name="Compte" dataDxfId="100"/>
    <tableColumn id="4" name="Date" dataDxfId="99"/>
    <tableColumn id="5" name="Jrnl" dataDxfId="98"/>
    <tableColumn id="6" name="Num" dataDxfId="97"/>
    <tableColumn id="7" name="Libelle" dataDxfId="96"/>
    <tableColumn id="8" name="Debit" dataDxfId="95"/>
    <tableColumn id="9" name="Credit" dataDxfId="94"/>
    <tableColumn id="10" name="Solde" dataDxfId="93"/>
  </tableColumns>
  <tableStyleInfo name="Style de tableau 1" showFirstColumn="0" showLastColumn="0" showRowStripes="1" showColumnStripes="0"/>
</table>
</file>

<file path=xl/tables/table49.xml><?xml version="1.0" encoding="utf-8"?>
<table xmlns="http://schemas.openxmlformats.org/spreadsheetml/2006/main" id="51" name="Actual_produit11" displayName="Actual_produit11" ref="Q6:Z7" totalsRowShown="0" headerRowDxfId="92" dataDxfId="91">
  <tableColumns count="10">
    <tableColumn id="1" name="Période" dataDxfId="90"/>
    <tableColumn id="2" name="type" dataDxfId="89"/>
    <tableColumn id="3" name="Compte" dataDxfId="88"/>
    <tableColumn id="4" name="Date" dataDxfId="87"/>
    <tableColumn id="5" name="Jrnl" dataDxfId="86"/>
    <tableColumn id="6" name="Num" dataDxfId="85"/>
    <tableColumn id="7" name="Libelle" dataDxfId="84"/>
    <tableColumn id="8" name="Debit" dataDxfId="83"/>
    <tableColumn id="9" name="Credit" dataDxfId="82"/>
    <tableColumn id="10" name="Solde" dataDxfId="81"/>
  </tableColumns>
  <tableStyleInfo name="Style de tableau 1" showFirstColumn="0" showLastColumn="0" showRowStripes="1" showColumnStripes="0"/>
</table>
</file>

<file path=xl/tables/table50.xml><?xml version="1.0" encoding="utf-8"?>
<table xmlns="http://schemas.openxmlformats.org/spreadsheetml/2006/main" id="52" name="Actual_client11" displayName="Actual_client11" ref="AE6:AN7" totalsRowShown="0" headerRowDxfId="80" dataDxfId="79">
  <tableColumns count="10">
    <tableColumn id="1" name="Période" dataDxfId="78"/>
    <tableColumn id="2" name="type" dataDxfId="77"/>
    <tableColumn id="3" name="Compte" dataDxfId="76"/>
    <tableColumn id="4" name="Date" dataDxfId="75"/>
    <tableColumn id="5" name="Jrnl" dataDxfId="74"/>
    <tableColumn id="6" name="Num" dataDxfId="73"/>
    <tableColumn id="7" name="Libelle" dataDxfId="72"/>
    <tableColumn id="8" name="Debit" dataDxfId="71"/>
    <tableColumn id="9" name="Credit" dataDxfId="70"/>
    <tableColumn id="10" name="Solde" dataDxfId="69"/>
  </tableColumns>
  <tableStyleInfo name="Style de tableau 1" showFirstColumn="0" showLastColumn="0" showRowStripes="1" showColumnStripes="0"/>
</table>
</file>

<file path=xl/tables/table51.xml><?xml version="1.0" encoding="utf-8"?>
<table xmlns="http://schemas.openxmlformats.org/spreadsheetml/2006/main" id="53" name="Actual_frss11" displayName="Actual_frss11" ref="AS6:BB7" totalsRowShown="0" headerRowDxfId="68" dataDxfId="67">
  <tableColumns count="10">
    <tableColumn id="1" name="Période" dataDxfId="66"/>
    <tableColumn id="2" name="type" dataDxfId="65"/>
    <tableColumn id="3" name="Compte" dataDxfId="64"/>
    <tableColumn id="4" name="Date" dataDxfId="63"/>
    <tableColumn id="5" name="Jrnl" dataDxfId="62"/>
    <tableColumn id="6" name="Num" dataDxfId="61"/>
    <tableColumn id="7" name="Libelle" dataDxfId="60"/>
    <tableColumn id="8" name="Debit" dataDxfId="59"/>
    <tableColumn id="9" name="Credit" dataDxfId="58"/>
    <tableColumn id="10" name="Solde" dataDxfId="57"/>
  </tableColumns>
  <tableStyleInfo name="Style de tableau 1" showFirstColumn="0" showLastColumn="0" showRowStripes="1" showColumnStripes="0"/>
</table>
</file>

<file path=xl/tables/table52.xml><?xml version="1.0" encoding="utf-8"?>
<table xmlns="http://schemas.openxmlformats.org/spreadsheetml/2006/main" id="54" name="Actual_charge12" displayName="Actual_charge12" ref="C6:L7" totalsRowShown="0" headerRowDxfId="52" dataDxfId="51">
  <tableColumns count="10">
    <tableColumn id="1" name="Période" dataDxfId="50"/>
    <tableColumn id="2" name="type" dataDxfId="49"/>
    <tableColumn id="3" name="Compte" dataDxfId="48"/>
    <tableColumn id="4" name="Date" dataDxfId="47"/>
    <tableColumn id="5" name="Jrnl" dataDxfId="46"/>
    <tableColumn id="6" name="Num" dataDxfId="45"/>
    <tableColumn id="7" name="Libelle" dataDxfId="44"/>
    <tableColumn id="8" name="Debit" dataDxfId="43"/>
    <tableColumn id="9" name="Credit" dataDxfId="42"/>
    <tableColumn id="10" name="Solde" dataDxfId="41"/>
  </tableColumns>
  <tableStyleInfo name="Style de tableau 1" showFirstColumn="0" showLastColumn="0" showRowStripes="1" showColumnStripes="0"/>
</table>
</file>

<file path=xl/tables/table53.xml><?xml version="1.0" encoding="utf-8"?>
<table xmlns="http://schemas.openxmlformats.org/spreadsheetml/2006/main" id="55" name="Actual_produit12" displayName="Actual_produit12" ref="Q6:Z7" totalsRowShown="0" headerRowDxfId="40" dataDxfId="39">
  <tableColumns count="10">
    <tableColumn id="1" name="Période" dataDxfId="38"/>
    <tableColumn id="2" name="type" dataDxfId="37"/>
    <tableColumn id="3" name="Compte" dataDxfId="36"/>
    <tableColumn id="4" name="Date" dataDxfId="35"/>
    <tableColumn id="5" name="Jrnl" dataDxfId="34"/>
    <tableColumn id="6" name="Num" dataDxfId="33"/>
    <tableColumn id="7" name="Libelle" dataDxfId="32"/>
    <tableColumn id="8" name="Debit" dataDxfId="31"/>
    <tableColumn id="9" name="Credit" dataDxfId="30"/>
    <tableColumn id="10" name="Solde" dataDxfId="29"/>
  </tableColumns>
  <tableStyleInfo name="Style de tableau 1" showFirstColumn="0" showLastColumn="0" showRowStripes="1" showColumnStripes="0"/>
</table>
</file>

<file path=xl/tables/table54.xml><?xml version="1.0" encoding="utf-8"?>
<table xmlns="http://schemas.openxmlformats.org/spreadsheetml/2006/main" id="56" name="Actual_client12" displayName="Actual_client12" ref="AE6:AN7" totalsRowShown="0" headerRowDxfId="28" dataDxfId="27">
  <tableColumns count="10">
    <tableColumn id="1" name="Période" dataDxfId="26"/>
    <tableColumn id="2" name="type" dataDxfId="25"/>
    <tableColumn id="3" name="Compte" dataDxfId="24"/>
    <tableColumn id="4" name="Date" dataDxfId="23"/>
    <tableColumn id="5" name="Jrnl" dataDxfId="22"/>
    <tableColumn id="6" name="Num" dataDxfId="21"/>
    <tableColumn id="7" name="Libelle" dataDxfId="20"/>
    <tableColumn id="8" name="Debit" dataDxfId="19"/>
    <tableColumn id="9" name="Credit" dataDxfId="18"/>
    <tableColumn id="10" name="Solde" dataDxfId="17"/>
  </tableColumns>
  <tableStyleInfo name="Style de tableau 1" showFirstColumn="0" showLastColumn="0" showRowStripes="1" showColumnStripes="0"/>
</table>
</file>

<file path=xl/tables/table55.xml><?xml version="1.0" encoding="utf-8"?>
<table xmlns="http://schemas.openxmlformats.org/spreadsheetml/2006/main" id="57" name="Actual_frss12" displayName="Actual_frss12" ref="AS6:BB7" totalsRowShown="0" headerRowDxfId="16" dataDxfId="15">
  <tableColumns count="10">
    <tableColumn id="1" name="Période" dataDxfId="14"/>
    <tableColumn id="2" name="type" dataDxfId="13"/>
    <tableColumn id="3" name="Compte" dataDxfId="12"/>
    <tableColumn id="4" name="Date" dataDxfId="11"/>
    <tableColumn id="5" name="Jrnl" dataDxfId="10"/>
    <tableColumn id="6" name="Num" dataDxfId="9"/>
    <tableColumn id="7" name="Libelle" dataDxfId="8"/>
    <tableColumn id="8" name="Debit" dataDxfId="7"/>
    <tableColumn id="9" name="Credit" dataDxfId="6"/>
    <tableColumn id="10" name="Solde" dataDxfId="5"/>
  </tableColumns>
  <tableStyleInfo name="Style de tableau 1" showFirstColumn="0" showLastColumn="0" showRowStripes="1" showColumnStripes="0"/>
</table>
</file>

<file path=xl/tables/table56.xml><?xml version="1.0" encoding="utf-8"?>
<table xmlns="http://schemas.openxmlformats.org/spreadsheetml/2006/main" id="33" name="Consolidation" displayName="Consolidation" ref="C6:L9437" totalsRowShown="0">
  <autoFilter ref="C6:L9437"/>
  <tableColumns count="10">
    <tableColumn id="1" name="Période"/>
    <tableColumn id="2" name="type"/>
    <tableColumn id="3" name="Compte"/>
    <tableColumn id="4" name="Date" dataDxfId="4"/>
    <tableColumn id="5" name="Jrnl"/>
    <tableColumn id="6" name="Num"/>
    <tableColumn id="7" name="Libelle"/>
    <tableColumn id="8" name="Debit"/>
    <tableColumn id="9" name="Credit"/>
    <tableColumn id="10" name="Solde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drawing" Target="../drawings/drawing4.xml"/><Relationship Id="rId5" Type="http://schemas.openxmlformats.org/officeDocument/2006/relationships/table" Target="../tables/table15.xml"/><Relationship Id="rId4" Type="http://schemas.openxmlformats.org/officeDocument/2006/relationships/table" Target="../tables/table1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drawing" Target="../drawings/drawing5.xml"/><Relationship Id="rId5" Type="http://schemas.openxmlformats.org/officeDocument/2006/relationships/table" Target="../tables/table19.xml"/><Relationship Id="rId4" Type="http://schemas.openxmlformats.org/officeDocument/2006/relationships/table" Target="../tables/table1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1.xml"/><Relationship Id="rId2" Type="http://schemas.openxmlformats.org/officeDocument/2006/relationships/table" Target="../tables/table20.xml"/><Relationship Id="rId1" Type="http://schemas.openxmlformats.org/officeDocument/2006/relationships/drawing" Target="../drawings/drawing6.xml"/><Relationship Id="rId5" Type="http://schemas.openxmlformats.org/officeDocument/2006/relationships/table" Target="../tables/table23.xml"/><Relationship Id="rId4" Type="http://schemas.openxmlformats.org/officeDocument/2006/relationships/table" Target="../tables/table2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5.xml"/><Relationship Id="rId2" Type="http://schemas.openxmlformats.org/officeDocument/2006/relationships/table" Target="../tables/table24.xml"/><Relationship Id="rId1" Type="http://schemas.openxmlformats.org/officeDocument/2006/relationships/drawing" Target="../drawings/drawing7.xml"/><Relationship Id="rId5" Type="http://schemas.openxmlformats.org/officeDocument/2006/relationships/table" Target="../tables/table27.xml"/><Relationship Id="rId4" Type="http://schemas.openxmlformats.org/officeDocument/2006/relationships/table" Target="../tables/table2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9.xml"/><Relationship Id="rId2" Type="http://schemas.openxmlformats.org/officeDocument/2006/relationships/table" Target="../tables/table28.xml"/><Relationship Id="rId1" Type="http://schemas.openxmlformats.org/officeDocument/2006/relationships/drawing" Target="../drawings/drawing8.xml"/><Relationship Id="rId5" Type="http://schemas.openxmlformats.org/officeDocument/2006/relationships/table" Target="../tables/table31.xml"/><Relationship Id="rId4" Type="http://schemas.openxmlformats.org/officeDocument/2006/relationships/table" Target="../tables/table30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3.xml"/><Relationship Id="rId2" Type="http://schemas.openxmlformats.org/officeDocument/2006/relationships/table" Target="../tables/table32.xml"/><Relationship Id="rId1" Type="http://schemas.openxmlformats.org/officeDocument/2006/relationships/drawing" Target="../drawings/drawing9.xml"/><Relationship Id="rId5" Type="http://schemas.openxmlformats.org/officeDocument/2006/relationships/table" Target="../tables/table35.xml"/><Relationship Id="rId4" Type="http://schemas.openxmlformats.org/officeDocument/2006/relationships/table" Target="../tables/table3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7.xml"/><Relationship Id="rId2" Type="http://schemas.openxmlformats.org/officeDocument/2006/relationships/table" Target="../tables/table36.xml"/><Relationship Id="rId1" Type="http://schemas.openxmlformats.org/officeDocument/2006/relationships/drawing" Target="../drawings/drawing10.xml"/><Relationship Id="rId5" Type="http://schemas.openxmlformats.org/officeDocument/2006/relationships/table" Target="../tables/table39.xml"/><Relationship Id="rId4" Type="http://schemas.openxmlformats.org/officeDocument/2006/relationships/table" Target="../tables/table3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1.xml"/><Relationship Id="rId2" Type="http://schemas.openxmlformats.org/officeDocument/2006/relationships/table" Target="../tables/table40.xml"/><Relationship Id="rId1" Type="http://schemas.openxmlformats.org/officeDocument/2006/relationships/drawing" Target="../drawings/drawing11.xml"/><Relationship Id="rId5" Type="http://schemas.openxmlformats.org/officeDocument/2006/relationships/table" Target="../tables/table43.xml"/><Relationship Id="rId4" Type="http://schemas.openxmlformats.org/officeDocument/2006/relationships/table" Target="../tables/table42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5.xml"/><Relationship Id="rId2" Type="http://schemas.openxmlformats.org/officeDocument/2006/relationships/table" Target="../tables/table44.xml"/><Relationship Id="rId1" Type="http://schemas.openxmlformats.org/officeDocument/2006/relationships/drawing" Target="../drawings/drawing12.xml"/><Relationship Id="rId5" Type="http://schemas.openxmlformats.org/officeDocument/2006/relationships/table" Target="../tables/table47.xml"/><Relationship Id="rId4" Type="http://schemas.openxmlformats.org/officeDocument/2006/relationships/table" Target="../tables/table4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9.xml"/><Relationship Id="rId2" Type="http://schemas.openxmlformats.org/officeDocument/2006/relationships/table" Target="../tables/table48.xml"/><Relationship Id="rId1" Type="http://schemas.openxmlformats.org/officeDocument/2006/relationships/drawing" Target="../drawings/drawing13.xml"/><Relationship Id="rId5" Type="http://schemas.openxmlformats.org/officeDocument/2006/relationships/table" Target="../tables/table51.xml"/><Relationship Id="rId4" Type="http://schemas.openxmlformats.org/officeDocument/2006/relationships/table" Target="../tables/table5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3.xml"/><Relationship Id="rId2" Type="http://schemas.openxmlformats.org/officeDocument/2006/relationships/table" Target="../tables/table52.xml"/><Relationship Id="rId1" Type="http://schemas.openxmlformats.org/officeDocument/2006/relationships/drawing" Target="../drawings/drawing14.xml"/><Relationship Id="rId5" Type="http://schemas.openxmlformats.org/officeDocument/2006/relationships/table" Target="../tables/table55.xml"/><Relationship Id="rId4" Type="http://schemas.openxmlformats.org/officeDocument/2006/relationships/table" Target="../tables/table54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table" Target="../tables/table56.xml"/><Relationship Id="rId5" Type="http://schemas.openxmlformats.org/officeDocument/2006/relationships/pivotTable" Target="../pivotTables/pivotTable5.xml"/><Relationship Id="rId10" Type="http://schemas.openxmlformats.org/officeDocument/2006/relationships/pivotTable" Target="../pivotTables/pivotTable1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.bin"/><Relationship Id="rId5" Type="http://schemas.microsoft.com/office/2007/relationships/slicer" Target="../slicers/slicer1.xml"/><Relationship Id="rId4" Type="http://schemas.openxmlformats.org/officeDocument/2006/relationships/ctrlProp" Target="../ctrlProps/ctrlProp2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B1"/>
  <sheetViews>
    <sheetView showGridLines="0" tabSelected="1" workbookViewId="0"/>
  </sheetViews>
  <sheetFormatPr baseColWidth="10" defaultRowHeight="10.5" x14ac:dyDescent="0.15"/>
  <cols>
    <col min="1" max="16384" width="12" style="65"/>
  </cols>
  <sheetData>
    <row r="1" spans="1:2" x14ac:dyDescent="0.15">
      <c r="A1" s="69">
        <v>1</v>
      </c>
      <c r="B1" s="69" t="str">
        <f>+INDEX(Lesmois,A1)</f>
        <v>Janvier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4" name="Drop Down 2">
              <controlPr defaultSize="0" autoLine="0" autoPict="0">
                <anchor moveWithCells="1">
                  <from>
                    <xdr:col>0</xdr:col>
                    <xdr:colOff>123825</xdr:colOff>
                    <xdr:row>14</xdr:row>
                    <xdr:rowOff>9525</xdr:rowOff>
                  </from>
                  <to>
                    <xdr:col>2</xdr:col>
                    <xdr:colOff>676275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I4234"/>
  <sheetViews>
    <sheetView showGridLines="0" topLeftCell="A3" workbookViewId="0">
      <pane xSplit="1" topLeftCell="BX1" activePane="topRight" state="frozen"/>
      <selection pane="topRight" activeCell="BX7" sqref="BX7"/>
    </sheetView>
  </sheetViews>
  <sheetFormatPr baseColWidth="10" defaultRowHeight="10.5" x14ac:dyDescent="0.15"/>
  <cols>
    <col min="1" max="1" width="40" style="62" customWidth="1"/>
    <col min="2" max="2" width="42.33203125" style="3" customWidth="1"/>
    <col min="3" max="3" width="28.1640625" style="3" customWidth="1"/>
    <col min="4" max="4" width="47.33203125" style="3" customWidth="1"/>
    <col min="5" max="5" width="72.1640625" style="3" customWidth="1"/>
    <col min="6" max="6" width="51.6640625" style="3" customWidth="1"/>
    <col min="7" max="7" width="29.83203125" style="3" customWidth="1"/>
    <col min="8" max="9" width="12" style="3" hidden="1" customWidth="1"/>
    <col min="10" max="10" width="15" style="3" customWidth="1"/>
    <col min="11" max="11" width="12.1640625" style="3" bestFit="1" customWidth="1"/>
    <col min="12" max="12" width="12" style="3"/>
    <col min="13" max="13" width="6.83203125" style="3" bestFit="1" customWidth="1"/>
    <col min="14" max="14" width="38.33203125" style="3" bestFit="1" customWidth="1"/>
    <col min="15" max="16" width="14.83203125" style="3" bestFit="1" customWidth="1"/>
    <col min="17" max="17" width="13" style="3" bestFit="1" customWidth="1"/>
    <col min="18" max="18" width="56.1640625" style="3" customWidth="1"/>
    <col min="19" max="19" width="89.6640625" style="3" customWidth="1"/>
    <col min="20" max="20" width="60" style="3" customWidth="1"/>
    <col min="21" max="21" width="19.6640625" style="3" customWidth="1"/>
    <col min="22" max="23" width="12" style="3" hidden="1" customWidth="1"/>
    <col min="24" max="24" width="12" style="3"/>
    <col min="25" max="25" width="12.1640625" style="3" bestFit="1" customWidth="1"/>
    <col min="26" max="26" width="10.5" style="3" customWidth="1"/>
    <col min="27" max="27" width="10.33203125" style="3" customWidth="1"/>
    <col min="28" max="28" width="43.1640625" style="3" bestFit="1" customWidth="1"/>
    <col min="29" max="29" width="13.33203125" style="3" customWidth="1"/>
    <col min="30" max="30" width="14.83203125" style="3" bestFit="1" customWidth="1"/>
    <col min="31" max="31" width="14.33203125" style="3" bestFit="1" customWidth="1"/>
    <col min="32" max="32" width="24" style="3" customWidth="1"/>
    <col min="33" max="33" width="34.5" style="3" customWidth="1"/>
    <col min="34" max="34" width="69.5" style="3" customWidth="1"/>
    <col min="35" max="35" width="29.33203125" style="3" customWidth="1"/>
    <col min="36" max="37" width="12" style="3" hidden="1" customWidth="1"/>
    <col min="38" max="38" width="12" style="3"/>
    <col min="39" max="39" width="15.33203125" style="3" customWidth="1"/>
    <col min="40" max="41" width="12" style="3"/>
    <col min="42" max="42" width="42.6640625" style="3" customWidth="1"/>
    <col min="43" max="44" width="14.6640625" style="3" customWidth="1"/>
    <col min="45" max="45" width="14" style="3" bestFit="1" customWidth="1"/>
    <col min="46" max="46" width="31.6640625" style="3" customWidth="1"/>
    <col min="47" max="47" width="38.33203125" style="3" customWidth="1"/>
    <col min="48" max="48" width="72" style="3" customWidth="1"/>
    <col min="49" max="49" width="25" style="3" customWidth="1"/>
    <col min="50" max="51" width="12" style="3" hidden="1" customWidth="1"/>
    <col min="52" max="52" width="12" style="3"/>
    <col min="53" max="53" width="12.1640625" style="3" bestFit="1" customWidth="1"/>
    <col min="54" max="55" width="12" style="3"/>
    <col min="56" max="56" width="44.6640625" style="3" bestFit="1" customWidth="1"/>
    <col min="57" max="58" width="12.1640625" style="3" bestFit="1" customWidth="1"/>
    <col min="59" max="59" width="13.6640625" style="3" bestFit="1" customWidth="1"/>
    <col min="60" max="60" width="34.83203125" style="3" customWidth="1"/>
    <col min="61" max="61" width="50.1640625" style="3" customWidth="1"/>
    <col min="62" max="62" width="86.1640625" style="3" customWidth="1"/>
    <col min="63" max="63" width="42.6640625" style="3" customWidth="1"/>
    <col min="64" max="65" width="12" style="3" hidden="1" customWidth="1"/>
    <col min="66" max="66" width="20.5" style="3" customWidth="1"/>
    <col min="67" max="67" width="15.83203125" style="3" customWidth="1"/>
    <col min="68" max="70" width="12" style="3" hidden="1" customWidth="1"/>
    <col min="71" max="71" width="15.33203125" style="3" customWidth="1"/>
    <col min="72" max="73" width="0" style="3" hidden="1" customWidth="1"/>
    <col min="74" max="74" width="47.5" style="3" customWidth="1"/>
    <col min="75" max="75" width="58.5" style="3" customWidth="1"/>
    <col min="76" max="76" width="44.33203125" style="3" customWidth="1"/>
    <col min="77" max="77" width="31.33203125" style="3" customWidth="1"/>
    <col min="78" max="79" width="12" style="3" hidden="1" customWidth="1"/>
    <col min="80" max="80" width="20" style="3" customWidth="1"/>
    <col min="81" max="81" width="23.5" style="3" customWidth="1"/>
    <col min="82" max="85" width="12" style="3" hidden="1" customWidth="1"/>
    <col min="86" max="86" width="17.83203125" style="3" customWidth="1"/>
    <col min="87" max="87" width="0" style="3" hidden="1" customWidth="1"/>
    <col min="88" max="88" width="61.83203125" style="3" customWidth="1"/>
    <col min="89" max="89" width="37" style="3" customWidth="1"/>
    <col min="90" max="16384" width="12" style="3"/>
  </cols>
  <sheetData>
    <row r="1" spans="1:87" s="57" customFormat="1" ht="11.25" x14ac:dyDescent="0.15">
      <c r="A1" s="63"/>
      <c r="C1" s="57" t="s">
        <v>6528</v>
      </c>
      <c r="D1" s="85" t="str">
        <f>ADDRESS(ROW(C6),COLUMN(C7))&amp;":"&amp;ADDRESS(IF(COUNTA($C$7:$C$120000)=0,7,COUNTA(COUNTA($C$7:$C$120000))+7),COLUMN())</f>
        <v>$C$6:$D$7</v>
      </c>
      <c r="P1" s="57" t="s">
        <v>6529</v>
      </c>
      <c r="Q1" s="85" t="str">
        <f>ADDRESS(ROW(J6),COLUMN(H7))&amp;":"&amp;ADDRESS(IF(COUNTA($J$7:$J$120000)=0,7,COUNTA(COUNTA($J$7:$J$120000))+7),COLUMN())</f>
        <v>$H$6:$Q$7</v>
      </c>
      <c r="AD1" s="57" t="s">
        <v>6530</v>
      </c>
      <c r="AE1" s="85" t="str">
        <f>ADDRESS(ROW(X6),COLUMN(V7))&amp;":"&amp;ADDRESS(IF(COUNTA($J$7:$J$120000)=0,7,COUNTA(COUNTA($J$7:$J$120000))+7),COLUMN())</f>
        <v>$V$6:$AE$7</v>
      </c>
      <c r="AR1" s="57" t="s">
        <v>6531</v>
      </c>
      <c r="AS1" s="85" t="str">
        <f>ADDRESS(ROW(AL6),COLUMN(AJ7))&amp;":"&amp;ADDRESS(IF(COUNTA($J$7:$J$120000)=0,7,COUNTA(COUNTA($J$7:$J$120000))+7),COLUMN())</f>
        <v>$AJ$6:$AS$7</v>
      </c>
      <c r="BF1" s="57" t="s">
        <v>6532</v>
      </c>
      <c r="BG1" s="85" t="str">
        <f>ADDRESS(ROW(AZ6),COLUMN(AX7))&amp;":"&amp;ADDRESS(IF(COUNTA($J$7:$J$120000)=0,7,COUNTA(COUNTA($J$7:$J$120000))+7),COLUMN())</f>
        <v>$AX$6:$BG$7</v>
      </c>
      <c r="BR1" s="57" t="s">
        <v>6533</v>
      </c>
      <c r="BS1" s="85" t="str">
        <f>ADDRESS(ROW(BL6),COLUMN(BL7))&amp;":"&amp;ADDRESS(IF(COUNTA($J$7:$J$120000)=0,7,COUNTA(COUNTA($J$7:$J$120000))+7),COLUMN())</f>
        <v>$BL$6:$BS$7</v>
      </c>
      <c r="CG1" s="57" t="s">
        <v>6534</v>
      </c>
      <c r="CH1" s="85" t="str">
        <f>ADDRESS(ROW(CA6),COLUMN(BZ7))&amp;":"&amp;ADDRESS(IF(COUNTA($J$7:$J$120000)=0,7,COUNTA(COUNTA($J$7:$J$120000))+7),COLUMN())</f>
        <v>$BZ$6:$CH$7</v>
      </c>
    </row>
    <row r="3" spans="1:87" x14ac:dyDescent="0.15">
      <c r="O3" s="5"/>
      <c r="P3" s="5"/>
      <c r="AC3" s="5"/>
      <c r="AD3" s="5"/>
    </row>
    <row r="4" spans="1:87" ht="18" x14ac:dyDescent="0.25">
      <c r="C4" s="59" t="s">
        <v>5175</v>
      </c>
      <c r="D4" s="77" t="s">
        <v>6155</v>
      </c>
      <c r="J4" s="58" t="s">
        <v>6127</v>
      </c>
      <c r="K4" s="58"/>
      <c r="L4" s="58"/>
      <c r="M4" s="58"/>
      <c r="N4" s="58"/>
      <c r="O4" s="60"/>
      <c r="P4" s="60"/>
      <c r="Q4" s="77" t="s">
        <v>6155</v>
      </c>
      <c r="X4" s="58" t="s">
        <v>6128</v>
      </c>
      <c r="Y4" s="58"/>
      <c r="Z4" s="58"/>
      <c r="AA4" s="58"/>
      <c r="AB4" s="58"/>
      <c r="AC4" s="60"/>
      <c r="AD4" s="60"/>
      <c r="AE4" s="77" t="s">
        <v>6155</v>
      </c>
      <c r="AL4" s="58" t="s">
        <v>6129</v>
      </c>
      <c r="AM4" s="58"/>
      <c r="AN4" s="58"/>
      <c r="AO4" s="58"/>
      <c r="AP4" s="58"/>
      <c r="AQ4" s="60"/>
      <c r="AR4" s="60"/>
      <c r="AS4" s="77" t="s">
        <v>6155</v>
      </c>
      <c r="AT4" s="61"/>
      <c r="AU4" s="61"/>
      <c r="AV4" s="61"/>
      <c r="AZ4" s="58" t="s">
        <v>6130</v>
      </c>
      <c r="BA4" s="58"/>
      <c r="BB4" s="58"/>
      <c r="BC4" s="58"/>
      <c r="BD4" s="58"/>
      <c r="BE4" s="60"/>
      <c r="BF4" s="60"/>
      <c r="BG4" s="77" t="s">
        <v>6155</v>
      </c>
      <c r="BN4" s="58" t="s">
        <v>6131</v>
      </c>
      <c r="BO4" s="58"/>
      <c r="BP4" s="58"/>
      <c r="BQ4" s="58"/>
      <c r="BR4" s="58"/>
      <c r="BS4" s="77" t="s">
        <v>6155</v>
      </c>
      <c r="CB4" s="58" t="s">
        <v>6132</v>
      </c>
      <c r="CC4" s="58"/>
      <c r="CD4" s="58"/>
      <c r="CE4" s="58"/>
      <c r="CF4" s="58"/>
      <c r="CG4" s="58"/>
      <c r="CH4" s="77" t="s">
        <v>6155</v>
      </c>
    </row>
    <row r="5" spans="1:87" ht="15" customHeight="1" x14ac:dyDescent="0.15">
      <c r="A5" s="64" t="s">
        <v>5189</v>
      </c>
    </row>
    <row r="6" spans="1:87" s="7" customFormat="1" x14ac:dyDescent="0.15">
      <c r="A6" s="64" t="s">
        <v>5190</v>
      </c>
      <c r="C6" s="7" t="s">
        <v>0</v>
      </c>
      <c r="D6" s="7" t="s">
        <v>1</v>
      </c>
      <c r="H6" s="6" t="s">
        <v>45</v>
      </c>
      <c r="I6" s="6" t="s">
        <v>46</v>
      </c>
      <c r="J6" s="6" t="s">
        <v>0</v>
      </c>
      <c r="K6" s="6" t="s">
        <v>47</v>
      </c>
      <c r="L6" s="6" t="s">
        <v>48</v>
      </c>
      <c r="M6" s="6" t="s">
        <v>49</v>
      </c>
      <c r="N6" s="6" t="s">
        <v>1</v>
      </c>
      <c r="O6" s="6" t="s">
        <v>50</v>
      </c>
      <c r="P6" s="6" t="s">
        <v>51</v>
      </c>
      <c r="Q6" s="6" t="s">
        <v>52</v>
      </c>
      <c r="V6" s="7" t="s">
        <v>45</v>
      </c>
      <c r="W6" s="7" t="s">
        <v>46</v>
      </c>
      <c r="X6" s="7" t="s">
        <v>0</v>
      </c>
      <c r="Y6" s="7" t="s">
        <v>47</v>
      </c>
      <c r="Z6" s="7" t="s">
        <v>48</v>
      </c>
      <c r="AA6" s="7" t="s">
        <v>49</v>
      </c>
      <c r="AB6" s="7" t="s">
        <v>1</v>
      </c>
      <c r="AC6" s="7" t="s">
        <v>50</v>
      </c>
      <c r="AD6" s="7" t="s">
        <v>51</v>
      </c>
      <c r="AE6" s="7" t="s">
        <v>52</v>
      </c>
      <c r="AJ6" s="7" t="s">
        <v>45</v>
      </c>
      <c r="AK6" s="7" t="s">
        <v>46</v>
      </c>
      <c r="AL6" s="7" t="s">
        <v>0</v>
      </c>
      <c r="AM6" s="7" t="s">
        <v>47</v>
      </c>
      <c r="AN6" s="7" t="s">
        <v>48</v>
      </c>
      <c r="AO6" s="7" t="s">
        <v>49</v>
      </c>
      <c r="AP6" s="7" t="s">
        <v>1</v>
      </c>
      <c r="AQ6" s="7" t="s">
        <v>50</v>
      </c>
      <c r="AR6" s="7" t="s">
        <v>51</v>
      </c>
      <c r="AS6" s="7" t="s">
        <v>52</v>
      </c>
      <c r="AX6" s="7" t="s">
        <v>45</v>
      </c>
      <c r="AY6" s="7" t="s">
        <v>46</v>
      </c>
      <c r="AZ6" s="7" t="s">
        <v>0</v>
      </c>
      <c r="BA6" s="7" t="s">
        <v>47</v>
      </c>
      <c r="BB6" s="7" t="s">
        <v>48</v>
      </c>
      <c r="BC6" s="7" t="s">
        <v>49</v>
      </c>
      <c r="BD6" s="7" t="s">
        <v>1</v>
      </c>
      <c r="BE6" s="7" t="s">
        <v>50</v>
      </c>
      <c r="BF6" s="7" t="s">
        <v>51</v>
      </c>
      <c r="BG6" s="7" t="s">
        <v>52</v>
      </c>
      <c r="BL6" s="7" t="s">
        <v>45</v>
      </c>
      <c r="BM6" s="7" t="s">
        <v>46</v>
      </c>
      <c r="BN6" s="7" t="s">
        <v>0</v>
      </c>
      <c r="BO6" s="7" t="s">
        <v>47</v>
      </c>
      <c r="BP6" s="7" t="s">
        <v>48</v>
      </c>
      <c r="BQ6" s="7" t="s">
        <v>49</v>
      </c>
      <c r="BR6" s="7" t="s">
        <v>1</v>
      </c>
      <c r="BS6" s="7" t="s">
        <v>50</v>
      </c>
      <c r="BT6" s="7" t="s">
        <v>51</v>
      </c>
      <c r="BU6" s="7" t="s">
        <v>52</v>
      </c>
      <c r="BZ6" s="7" t="s">
        <v>45</v>
      </c>
      <c r="CA6" s="7" t="s">
        <v>46</v>
      </c>
      <c r="CB6" s="7" t="s">
        <v>0</v>
      </c>
      <c r="CC6" s="7" t="s">
        <v>47</v>
      </c>
      <c r="CD6" s="7" t="s">
        <v>48</v>
      </c>
      <c r="CE6" s="7" t="s">
        <v>49</v>
      </c>
      <c r="CF6" s="7" t="s">
        <v>1</v>
      </c>
      <c r="CG6" s="7" t="s">
        <v>50</v>
      </c>
      <c r="CH6" s="7" t="s">
        <v>51</v>
      </c>
      <c r="CI6" s="7" t="s">
        <v>52</v>
      </c>
    </row>
    <row r="7" spans="1:87" ht="12.75" customHeight="1" x14ac:dyDescent="0.15">
      <c r="A7" s="64"/>
      <c r="H7" s="105"/>
      <c r="I7" s="105"/>
      <c r="K7" s="4"/>
      <c r="O7" s="5"/>
      <c r="P7" s="5"/>
      <c r="Q7" s="5"/>
      <c r="Y7" s="4"/>
      <c r="AM7" s="4"/>
      <c r="BA7" s="4"/>
      <c r="BO7" s="4"/>
      <c r="CC7" s="4"/>
    </row>
    <row r="8" spans="1:87" x14ac:dyDescent="0.15">
      <c r="A8" s="64"/>
      <c r="K8" s="4"/>
      <c r="O8" s="5"/>
      <c r="P8" s="5"/>
      <c r="Q8" s="5"/>
      <c r="Y8" s="4"/>
      <c r="AM8" s="4"/>
      <c r="BA8" s="4"/>
      <c r="BO8" s="4"/>
      <c r="CC8" s="4"/>
    </row>
    <row r="9" spans="1:87" x14ac:dyDescent="0.15">
      <c r="A9" s="63"/>
      <c r="K9" s="4"/>
      <c r="O9" s="5"/>
      <c r="P9" s="5"/>
      <c r="Q9" s="5"/>
      <c r="Y9" s="4"/>
      <c r="AM9" s="4"/>
      <c r="BA9" s="4"/>
      <c r="BO9" s="4"/>
      <c r="CC9" s="4"/>
    </row>
    <row r="10" spans="1:87" x14ac:dyDescent="0.15">
      <c r="K10" s="4"/>
      <c r="O10" s="5"/>
      <c r="P10" s="5"/>
      <c r="Q10" s="5"/>
      <c r="Y10" s="4"/>
      <c r="AM10" s="4"/>
      <c r="BA10" s="4"/>
      <c r="BO10" s="4"/>
      <c r="CC10" s="4"/>
    </row>
    <row r="11" spans="1:87" x14ac:dyDescent="0.15">
      <c r="K11" s="4"/>
      <c r="O11" s="5"/>
      <c r="P11" s="5"/>
      <c r="Q11" s="5"/>
      <c r="Y11" s="4"/>
      <c r="AM11" s="4"/>
      <c r="BA11" s="4"/>
      <c r="BO11" s="4"/>
      <c r="CC11" s="4"/>
    </row>
    <row r="12" spans="1:87" x14ac:dyDescent="0.15">
      <c r="K12" s="4"/>
      <c r="O12" s="5"/>
      <c r="P12" s="5"/>
      <c r="Q12" s="5"/>
      <c r="Y12" s="4"/>
      <c r="AM12" s="4"/>
      <c r="BA12" s="4"/>
      <c r="BO12" s="4"/>
      <c r="CC12" s="4"/>
    </row>
    <row r="13" spans="1:87" x14ac:dyDescent="0.15">
      <c r="K13" s="4"/>
      <c r="O13" s="5"/>
      <c r="P13" s="5"/>
      <c r="Q13" s="5"/>
      <c r="Y13" s="4"/>
      <c r="AM13" s="4"/>
      <c r="BA13" s="4"/>
      <c r="BO13" s="4"/>
      <c r="CC13" s="4"/>
    </row>
    <row r="14" spans="1:87" x14ac:dyDescent="0.15">
      <c r="K14" s="4"/>
      <c r="O14" s="5"/>
      <c r="P14" s="5"/>
      <c r="Q14" s="5"/>
      <c r="Y14" s="4"/>
      <c r="AM14" s="4"/>
      <c r="BA14" s="4"/>
      <c r="BO14" s="4"/>
      <c r="CC14" s="4"/>
    </row>
    <row r="15" spans="1:87" x14ac:dyDescent="0.15">
      <c r="K15" s="4"/>
      <c r="O15" s="5"/>
      <c r="P15" s="5"/>
      <c r="Q15" s="5"/>
      <c r="Y15" s="4"/>
      <c r="AM15" s="4"/>
      <c r="BA15" s="4"/>
      <c r="BO15" s="4"/>
      <c r="CC15" s="4"/>
    </row>
    <row r="16" spans="1:87" x14ac:dyDescent="0.15">
      <c r="K16" s="4"/>
      <c r="O16" s="5"/>
      <c r="P16" s="5"/>
      <c r="Q16" s="5"/>
      <c r="Y16" s="4"/>
      <c r="AM16" s="4"/>
      <c r="BA16" s="4"/>
      <c r="BO16" s="4"/>
      <c r="CC16" s="4"/>
    </row>
    <row r="17" spans="11:81" x14ac:dyDescent="0.15">
      <c r="K17" s="4"/>
      <c r="O17" s="5"/>
      <c r="P17" s="5"/>
      <c r="Q17" s="5"/>
      <c r="Y17" s="4"/>
      <c r="AM17" s="4"/>
      <c r="BA17" s="4"/>
      <c r="BO17" s="4"/>
      <c r="CC17" s="4"/>
    </row>
    <row r="18" spans="11:81" x14ac:dyDescent="0.15">
      <c r="K18" s="4"/>
      <c r="O18" s="5"/>
      <c r="P18" s="5"/>
      <c r="Q18" s="5"/>
      <c r="Y18" s="4"/>
      <c r="AM18" s="4"/>
      <c r="BA18" s="4"/>
      <c r="BO18" s="4"/>
      <c r="CC18" s="4"/>
    </row>
    <row r="19" spans="11:81" x14ac:dyDescent="0.15">
      <c r="K19" s="4"/>
      <c r="O19" s="5"/>
      <c r="P19" s="5"/>
      <c r="Q19" s="5"/>
      <c r="Y19" s="4"/>
      <c r="AM19" s="4"/>
      <c r="BA19" s="4"/>
      <c r="BO19" s="4"/>
      <c r="CC19" s="4"/>
    </row>
    <row r="20" spans="11:81" x14ac:dyDescent="0.15">
      <c r="K20" s="4"/>
      <c r="O20" s="5"/>
      <c r="P20" s="5"/>
      <c r="Q20" s="5"/>
      <c r="Y20" s="4"/>
      <c r="AM20" s="4"/>
      <c r="BA20" s="4"/>
      <c r="BO20" s="4"/>
      <c r="CC20" s="4"/>
    </row>
    <row r="21" spans="11:81" x14ac:dyDescent="0.15">
      <c r="K21" s="4"/>
      <c r="O21" s="5"/>
      <c r="P21" s="5"/>
      <c r="Q21" s="5"/>
      <c r="Y21" s="4"/>
      <c r="AM21" s="4"/>
      <c r="BA21" s="4"/>
      <c r="BO21" s="4"/>
      <c r="CC21" s="4"/>
    </row>
    <row r="22" spans="11:81" x14ac:dyDescent="0.15">
      <c r="K22" s="4"/>
      <c r="O22" s="5"/>
      <c r="P22" s="5"/>
      <c r="Q22" s="5"/>
      <c r="Y22" s="4"/>
      <c r="AM22" s="4"/>
      <c r="BA22" s="4"/>
      <c r="BO22" s="4"/>
      <c r="CC22" s="4"/>
    </row>
    <row r="23" spans="11:81" x14ac:dyDescent="0.15">
      <c r="K23" s="4"/>
      <c r="O23" s="5"/>
      <c r="P23" s="5"/>
      <c r="Q23" s="5"/>
      <c r="Y23" s="4"/>
      <c r="AM23" s="4"/>
      <c r="BA23" s="4"/>
      <c r="BO23" s="4"/>
      <c r="CC23" s="4"/>
    </row>
    <row r="24" spans="11:81" x14ac:dyDescent="0.15">
      <c r="K24" s="4"/>
      <c r="O24" s="5"/>
      <c r="P24" s="5"/>
      <c r="Q24" s="5"/>
      <c r="Y24" s="4"/>
      <c r="AM24" s="4"/>
      <c r="BA24" s="4"/>
      <c r="BO24" s="4"/>
      <c r="CC24" s="4"/>
    </row>
    <row r="25" spans="11:81" x14ac:dyDescent="0.15">
      <c r="K25" s="4"/>
      <c r="O25" s="5"/>
      <c r="P25" s="5"/>
      <c r="Q25" s="5"/>
      <c r="Y25" s="4"/>
      <c r="AM25" s="4"/>
      <c r="BA25" s="4"/>
      <c r="BO25" s="4"/>
      <c r="CC25" s="4"/>
    </row>
    <row r="26" spans="11:81" x14ac:dyDescent="0.15">
      <c r="K26" s="4"/>
      <c r="O26" s="5"/>
      <c r="P26" s="5"/>
      <c r="Q26" s="5"/>
      <c r="Y26" s="4"/>
      <c r="AM26" s="4"/>
      <c r="BA26" s="4"/>
      <c r="BO26" s="4"/>
      <c r="CC26" s="4"/>
    </row>
    <row r="27" spans="11:81" x14ac:dyDescent="0.15">
      <c r="K27" s="4"/>
      <c r="O27" s="5"/>
      <c r="P27" s="5"/>
      <c r="Q27" s="5"/>
      <c r="Y27" s="4"/>
      <c r="AM27" s="4"/>
      <c r="BA27" s="4"/>
      <c r="BO27" s="4"/>
      <c r="CC27" s="4"/>
    </row>
    <row r="28" spans="11:81" x14ac:dyDescent="0.15">
      <c r="K28" s="4"/>
      <c r="O28" s="5"/>
      <c r="P28" s="5"/>
      <c r="Q28" s="5"/>
      <c r="Y28" s="4"/>
      <c r="AM28" s="4"/>
      <c r="BA28" s="4"/>
      <c r="BO28" s="4"/>
      <c r="CC28" s="4"/>
    </row>
    <row r="29" spans="11:81" x14ac:dyDescent="0.15">
      <c r="K29" s="4"/>
      <c r="O29" s="5"/>
      <c r="P29" s="5"/>
      <c r="Q29" s="5"/>
      <c r="Y29" s="4"/>
      <c r="AM29" s="4"/>
      <c r="BA29" s="4"/>
      <c r="BO29" s="4"/>
      <c r="CC29" s="4"/>
    </row>
    <row r="30" spans="11:81" x14ac:dyDescent="0.15">
      <c r="K30" s="4"/>
      <c r="O30" s="5"/>
      <c r="P30" s="5"/>
      <c r="Q30" s="5"/>
      <c r="Y30" s="4"/>
      <c r="AM30" s="4"/>
      <c r="BA30" s="4"/>
      <c r="BO30" s="4"/>
      <c r="CC30" s="4"/>
    </row>
    <row r="31" spans="11:81" x14ac:dyDescent="0.15">
      <c r="K31" s="4"/>
      <c r="O31" s="5"/>
      <c r="P31" s="5"/>
      <c r="Q31" s="5"/>
      <c r="Y31" s="4"/>
      <c r="AM31" s="4"/>
      <c r="BA31" s="4"/>
      <c r="BO31" s="4"/>
      <c r="CC31" s="4"/>
    </row>
    <row r="32" spans="11:81" x14ac:dyDescent="0.15">
      <c r="K32" s="4"/>
      <c r="O32" s="5"/>
      <c r="P32" s="5"/>
      <c r="Q32" s="5"/>
      <c r="Y32" s="4"/>
      <c r="AM32" s="4"/>
      <c r="BA32" s="4"/>
      <c r="BO32" s="4"/>
      <c r="CC32" s="4"/>
    </row>
    <row r="33" spans="11:81" x14ac:dyDescent="0.15">
      <c r="K33" s="4"/>
      <c r="O33" s="5"/>
      <c r="P33" s="5"/>
      <c r="Q33" s="5"/>
      <c r="Y33" s="4"/>
      <c r="AM33" s="4"/>
      <c r="BA33" s="4"/>
      <c r="BO33" s="4"/>
      <c r="CC33" s="4"/>
    </row>
    <row r="34" spans="11:81" x14ac:dyDescent="0.15">
      <c r="K34" s="4"/>
      <c r="O34" s="5"/>
      <c r="P34" s="5"/>
      <c r="Q34" s="5"/>
      <c r="Y34" s="4"/>
      <c r="AM34" s="4"/>
      <c r="BA34" s="4"/>
      <c r="BO34" s="4"/>
      <c r="CC34" s="4"/>
    </row>
    <row r="35" spans="11:81" x14ac:dyDescent="0.15">
      <c r="K35" s="4"/>
      <c r="O35" s="5"/>
      <c r="P35" s="5"/>
      <c r="Q35" s="5"/>
      <c r="Y35" s="4"/>
      <c r="AM35" s="4"/>
      <c r="BA35" s="4"/>
      <c r="BO35" s="4"/>
      <c r="CC35" s="4"/>
    </row>
    <row r="36" spans="11:81" x14ac:dyDescent="0.15">
      <c r="K36" s="4"/>
      <c r="O36" s="5"/>
      <c r="P36" s="5"/>
      <c r="Q36" s="5"/>
      <c r="Y36" s="4"/>
      <c r="AM36" s="4"/>
      <c r="BA36" s="4"/>
      <c r="BO36" s="4"/>
      <c r="CC36" s="4"/>
    </row>
    <row r="37" spans="11:81" x14ac:dyDescent="0.15">
      <c r="K37" s="4"/>
      <c r="O37" s="5"/>
      <c r="P37" s="5"/>
      <c r="Q37" s="5"/>
      <c r="Y37" s="4"/>
      <c r="AM37" s="4"/>
      <c r="BA37" s="4"/>
      <c r="BO37" s="4"/>
      <c r="CC37" s="4"/>
    </row>
    <row r="38" spans="11:81" x14ac:dyDescent="0.15">
      <c r="K38" s="4"/>
      <c r="O38" s="5"/>
      <c r="P38" s="5"/>
      <c r="Q38" s="5"/>
      <c r="Y38" s="4"/>
      <c r="AM38" s="4"/>
      <c r="BA38" s="4"/>
      <c r="BO38" s="4"/>
      <c r="CC38" s="4"/>
    </row>
    <row r="39" spans="11:81" x14ac:dyDescent="0.15">
      <c r="K39" s="4"/>
      <c r="O39" s="5"/>
      <c r="P39" s="5"/>
      <c r="Q39" s="5"/>
      <c r="Y39" s="4"/>
      <c r="AM39" s="4"/>
      <c r="BA39" s="4"/>
      <c r="BO39" s="4"/>
      <c r="CC39" s="4"/>
    </row>
    <row r="40" spans="11:81" x14ac:dyDescent="0.15">
      <c r="K40" s="4"/>
      <c r="O40" s="5"/>
      <c r="P40" s="5"/>
      <c r="Q40" s="5"/>
      <c r="Y40" s="4"/>
      <c r="AM40" s="4"/>
      <c r="BA40" s="4"/>
      <c r="BO40" s="4"/>
      <c r="CC40" s="4"/>
    </row>
    <row r="41" spans="11:81" x14ac:dyDescent="0.15">
      <c r="K41" s="4"/>
      <c r="O41" s="5"/>
      <c r="P41" s="5"/>
      <c r="Q41" s="5"/>
      <c r="Y41" s="4"/>
      <c r="AM41" s="4"/>
      <c r="BA41" s="4"/>
      <c r="BO41" s="4"/>
      <c r="CC41" s="4"/>
    </row>
    <row r="42" spans="11:81" x14ac:dyDescent="0.15">
      <c r="K42" s="4"/>
      <c r="O42" s="5"/>
      <c r="P42" s="5"/>
      <c r="Q42" s="5"/>
      <c r="Y42" s="4"/>
      <c r="AM42" s="4"/>
      <c r="BA42" s="4"/>
      <c r="BO42" s="4"/>
      <c r="CC42" s="4"/>
    </row>
    <row r="43" spans="11:81" x14ac:dyDescent="0.15">
      <c r="K43" s="4"/>
      <c r="O43" s="5"/>
      <c r="P43" s="5"/>
      <c r="Q43" s="5"/>
      <c r="Y43" s="4"/>
      <c r="AM43" s="4"/>
      <c r="BA43" s="4"/>
      <c r="BO43" s="4"/>
      <c r="CC43" s="4"/>
    </row>
    <row r="44" spans="11:81" x14ac:dyDescent="0.15">
      <c r="K44" s="4"/>
      <c r="O44" s="5"/>
      <c r="P44" s="5"/>
      <c r="Q44" s="5"/>
      <c r="Y44" s="4"/>
      <c r="AM44" s="4"/>
      <c r="BA44" s="4"/>
      <c r="BO44" s="4"/>
      <c r="CC44" s="4"/>
    </row>
    <row r="45" spans="11:81" x14ac:dyDescent="0.15">
      <c r="K45" s="4"/>
      <c r="O45" s="5"/>
      <c r="P45" s="5"/>
      <c r="Q45" s="5"/>
      <c r="Y45" s="4"/>
      <c r="AM45" s="4"/>
      <c r="BA45" s="4"/>
      <c r="BO45" s="4"/>
      <c r="CC45" s="4"/>
    </row>
    <row r="46" spans="11:81" x14ac:dyDescent="0.15">
      <c r="K46" s="4"/>
      <c r="O46" s="5"/>
      <c r="P46" s="5"/>
      <c r="Q46" s="5"/>
      <c r="Y46" s="4"/>
      <c r="AM46" s="4"/>
      <c r="BA46" s="4"/>
      <c r="BO46" s="4"/>
      <c r="CC46" s="4"/>
    </row>
    <row r="47" spans="11:81" x14ac:dyDescent="0.15">
      <c r="K47" s="4"/>
      <c r="O47" s="5"/>
      <c r="P47" s="5"/>
      <c r="Q47" s="5"/>
      <c r="Y47" s="4"/>
      <c r="AM47" s="4"/>
      <c r="BA47" s="4"/>
      <c r="BO47" s="4"/>
      <c r="CC47" s="4"/>
    </row>
    <row r="48" spans="11:81" x14ac:dyDescent="0.15">
      <c r="K48" s="4"/>
      <c r="O48" s="5"/>
      <c r="P48" s="5"/>
      <c r="Q48" s="5"/>
      <c r="Y48" s="4"/>
      <c r="AM48" s="4"/>
      <c r="BA48" s="4"/>
      <c r="BO48" s="4"/>
      <c r="CC48" s="4"/>
    </row>
    <row r="49" spans="11:81" x14ac:dyDescent="0.15">
      <c r="K49" s="4"/>
      <c r="O49" s="5"/>
      <c r="P49" s="5"/>
      <c r="Q49" s="5"/>
      <c r="Y49" s="4"/>
      <c r="AM49" s="4"/>
      <c r="BA49" s="4"/>
      <c r="BO49" s="4"/>
      <c r="CC49" s="4"/>
    </row>
    <row r="50" spans="11:81" x14ac:dyDescent="0.15">
      <c r="K50" s="4"/>
      <c r="O50" s="5"/>
      <c r="P50" s="5"/>
      <c r="Q50" s="5"/>
      <c r="Y50" s="4"/>
      <c r="AM50" s="4"/>
      <c r="BA50" s="4"/>
      <c r="BO50" s="4"/>
      <c r="CC50" s="4"/>
    </row>
    <row r="51" spans="11:81" x14ac:dyDescent="0.15">
      <c r="K51" s="4"/>
      <c r="O51" s="5"/>
      <c r="P51" s="5"/>
      <c r="Q51" s="5"/>
      <c r="Y51" s="4"/>
      <c r="AM51" s="4"/>
      <c r="BA51" s="4"/>
      <c r="BO51" s="4"/>
      <c r="CC51" s="4"/>
    </row>
    <row r="52" spans="11:81" x14ac:dyDescent="0.15">
      <c r="K52" s="4"/>
      <c r="O52" s="5"/>
      <c r="P52" s="5"/>
      <c r="Q52" s="5"/>
      <c r="Y52" s="4"/>
      <c r="AM52" s="4"/>
      <c r="BA52" s="4"/>
      <c r="BO52" s="4"/>
      <c r="CC52" s="4"/>
    </row>
    <row r="53" spans="11:81" x14ac:dyDescent="0.15">
      <c r="K53" s="4"/>
      <c r="O53" s="5"/>
      <c r="P53" s="5"/>
      <c r="Q53" s="5"/>
      <c r="Y53" s="4"/>
      <c r="AM53" s="4"/>
      <c r="BA53" s="4"/>
      <c r="BO53" s="4"/>
      <c r="CC53" s="4"/>
    </row>
    <row r="54" spans="11:81" x14ac:dyDescent="0.15">
      <c r="K54" s="4"/>
      <c r="O54" s="5"/>
      <c r="P54" s="5"/>
      <c r="Q54" s="5"/>
      <c r="Y54" s="4"/>
      <c r="AM54" s="4"/>
      <c r="BA54" s="4"/>
      <c r="BO54" s="4"/>
      <c r="CC54" s="4"/>
    </row>
    <row r="55" spans="11:81" x14ac:dyDescent="0.15">
      <c r="K55" s="4"/>
      <c r="O55" s="5"/>
      <c r="P55" s="5"/>
      <c r="Q55" s="5"/>
      <c r="Y55" s="4"/>
      <c r="AM55" s="4"/>
      <c r="BA55" s="4"/>
      <c r="BO55" s="4"/>
      <c r="CC55" s="4"/>
    </row>
    <row r="56" spans="11:81" x14ac:dyDescent="0.15">
      <c r="K56" s="4"/>
      <c r="O56" s="5"/>
      <c r="P56" s="5"/>
      <c r="Q56" s="5"/>
      <c r="Y56" s="4"/>
      <c r="AM56" s="4"/>
      <c r="BA56" s="4"/>
      <c r="BO56" s="4"/>
      <c r="CC56" s="4"/>
    </row>
    <row r="57" spans="11:81" x14ac:dyDescent="0.15">
      <c r="K57" s="4"/>
      <c r="O57" s="5"/>
      <c r="P57" s="5"/>
      <c r="Q57" s="5"/>
      <c r="Y57" s="4"/>
      <c r="AM57" s="4"/>
      <c r="BA57" s="4"/>
      <c r="BO57" s="4"/>
      <c r="CC57" s="4"/>
    </row>
    <row r="58" spans="11:81" x14ac:dyDescent="0.15">
      <c r="K58" s="4"/>
      <c r="O58" s="5"/>
      <c r="P58" s="5"/>
      <c r="Q58" s="5"/>
      <c r="Y58" s="4"/>
      <c r="AM58" s="4"/>
      <c r="BA58" s="4"/>
      <c r="BO58" s="4"/>
      <c r="CC58" s="4"/>
    </row>
    <row r="59" spans="11:81" x14ac:dyDescent="0.15">
      <c r="K59" s="4"/>
      <c r="O59" s="5"/>
      <c r="P59" s="5"/>
      <c r="Q59" s="5"/>
      <c r="Y59" s="4"/>
      <c r="AM59" s="4"/>
      <c r="BA59" s="4"/>
      <c r="BO59" s="4"/>
      <c r="CC59" s="4"/>
    </row>
    <row r="60" spans="11:81" x14ac:dyDescent="0.15">
      <c r="K60" s="4"/>
      <c r="O60" s="5"/>
      <c r="P60" s="5"/>
      <c r="Q60" s="5"/>
      <c r="Y60" s="4"/>
      <c r="AM60" s="4"/>
      <c r="BA60" s="4"/>
      <c r="BO60" s="4"/>
      <c r="CC60" s="4"/>
    </row>
    <row r="61" spans="11:81" x14ac:dyDescent="0.15">
      <c r="K61" s="4"/>
      <c r="O61" s="5"/>
      <c r="P61" s="5"/>
      <c r="Q61" s="5"/>
      <c r="Y61" s="4"/>
      <c r="AM61" s="4"/>
      <c r="BA61" s="4"/>
      <c r="BO61" s="4"/>
      <c r="CC61" s="4"/>
    </row>
    <row r="62" spans="11:81" x14ac:dyDescent="0.15">
      <c r="K62" s="4"/>
      <c r="O62" s="5"/>
      <c r="P62" s="5"/>
      <c r="Q62" s="5"/>
      <c r="Y62" s="4"/>
      <c r="AM62" s="4"/>
      <c r="BA62" s="4"/>
      <c r="BO62" s="4"/>
      <c r="CC62" s="4"/>
    </row>
    <row r="63" spans="11:81" x14ac:dyDescent="0.15">
      <c r="K63" s="4"/>
      <c r="O63" s="5"/>
      <c r="P63" s="5"/>
      <c r="Q63" s="5"/>
      <c r="Y63" s="4"/>
      <c r="AM63" s="4"/>
      <c r="BA63" s="4"/>
      <c r="BO63" s="4"/>
      <c r="CC63" s="4"/>
    </row>
    <row r="64" spans="11:81" x14ac:dyDescent="0.15">
      <c r="K64" s="4"/>
      <c r="O64" s="5"/>
      <c r="P64" s="5"/>
      <c r="Q64" s="5"/>
      <c r="Y64" s="4"/>
      <c r="AM64" s="4"/>
      <c r="BA64" s="4"/>
      <c r="BO64" s="4"/>
      <c r="CC64" s="4"/>
    </row>
    <row r="65" spans="11:81" x14ac:dyDescent="0.15">
      <c r="K65" s="4"/>
      <c r="O65" s="5"/>
      <c r="P65" s="5"/>
      <c r="Q65" s="5"/>
      <c r="Y65" s="4"/>
      <c r="AM65" s="4"/>
      <c r="BA65" s="4"/>
      <c r="BO65" s="4"/>
      <c r="CC65" s="4"/>
    </row>
    <row r="66" spans="11:81" x14ac:dyDescent="0.15">
      <c r="K66" s="4"/>
      <c r="O66" s="5"/>
      <c r="P66" s="5"/>
      <c r="Q66" s="5"/>
      <c r="Y66" s="4"/>
      <c r="AM66" s="4"/>
      <c r="BA66" s="4"/>
      <c r="BO66" s="4"/>
      <c r="CC66" s="4"/>
    </row>
    <row r="67" spans="11:81" x14ac:dyDescent="0.15">
      <c r="K67" s="4"/>
      <c r="O67" s="5"/>
      <c r="P67" s="5"/>
      <c r="Q67" s="5"/>
      <c r="Y67" s="4"/>
      <c r="AM67" s="4"/>
      <c r="BA67" s="4"/>
      <c r="BO67" s="4"/>
      <c r="CC67" s="4"/>
    </row>
    <row r="68" spans="11:81" x14ac:dyDescent="0.15">
      <c r="K68" s="4"/>
      <c r="O68" s="5"/>
      <c r="P68" s="5"/>
      <c r="Q68" s="5"/>
      <c r="Y68" s="4"/>
      <c r="AM68" s="4"/>
      <c r="BA68" s="4"/>
      <c r="BO68" s="4"/>
      <c r="CC68" s="4"/>
    </row>
    <row r="69" spans="11:81" x14ac:dyDescent="0.15">
      <c r="K69" s="4"/>
      <c r="O69" s="5"/>
      <c r="P69" s="5"/>
      <c r="Q69" s="5"/>
      <c r="Y69" s="4"/>
      <c r="AM69" s="4"/>
      <c r="BA69" s="4"/>
      <c r="BO69" s="4"/>
      <c r="CC69" s="4"/>
    </row>
    <row r="70" spans="11:81" x14ac:dyDescent="0.15">
      <c r="K70" s="4"/>
      <c r="O70" s="5"/>
      <c r="P70" s="5"/>
      <c r="Q70" s="5"/>
      <c r="Y70" s="4"/>
      <c r="AM70" s="4"/>
      <c r="BA70" s="4"/>
      <c r="BO70" s="4"/>
      <c r="CC70" s="4"/>
    </row>
    <row r="71" spans="11:81" x14ac:dyDescent="0.15">
      <c r="K71" s="4"/>
      <c r="O71" s="5"/>
      <c r="P71" s="5"/>
      <c r="Q71" s="5"/>
      <c r="Y71" s="4"/>
      <c r="AM71" s="4"/>
      <c r="BA71" s="4"/>
      <c r="BO71" s="4"/>
      <c r="CC71" s="4"/>
    </row>
    <row r="72" spans="11:81" x14ac:dyDescent="0.15">
      <c r="K72" s="4"/>
      <c r="O72" s="5"/>
      <c r="P72" s="5"/>
      <c r="Q72" s="5"/>
      <c r="Y72" s="4"/>
      <c r="AM72" s="4"/>
      <c r="BA72" s="4"/>
      <c r="BO72" s="4"/>
      <c r="CC72" s="4"/>
    </row>
    <row r="73" spans="11:81" x14ac:dyDescent="0.15">
      <c r="K73" s="4"/>
      <c r="O73" s="5"/>
      <c r="P73" s="5"/>
      <c r="Q73" s="5"/>
      <c r="Y73" s="4"/>
      <c r="AM73" s="4"/>
      <c r="BA73" s="4"/>
      <c r="BO73" s="4"/>
      <c r="CC73" s="4"/>
    </row>
    <row r="74" spans="11:81" x14ac:dyDescent="0.15">
      <c r="K74" s="4"/>
      <c r="O74" s="5"/>
      <c r="P74" s="5"/>
      <c r="Q74" s="5"/>
      <c r="Y74" s="4"/>
      <c r="AM74" s="4"/>
      <c r="BA74" s="4"/>
      <c r="BO74" s="4"/>
      <c r="CC74" s="4"/>
    </row>
    <row r="75" spans="11:81" x14ac:dyDescent="0.15">
      <c r="K75" s="4"/>
      <c r="O75" s="5"/>
      <c r="P75" s="5"/>
      <c r="Q75" s="5"/>
      <c r="Y75" s="4"/>
      <c r="AM75" s="4"/>
      <c r="BA75" s="4"/>
      <c r="BO75" s="4"/>
      <c r="CC75" s="4"/>
    </row>
    <row r="76" spans="11:81" x14ac:dyDescent="0.15">
      <c r="K76" s="4"/>
      <c r="O76" s="5"/>
      <c r="P76" s="5"/>
      <c r="Q76" s="5"/>
      <c r="Y76" s="4"/>
      <c r="AM76" s="4"/>
      <c r="BA76" s="4"/>
      <c r="BO76" s="4"/>
      <c r="CC76" s="4"/>
    </row>
    <row r="77" spans="11:81" x14ac:dyDescent="0.15">
      <c r="K77" s="4"/>
      <c r="O77" s="5"/>
      <c r="P77" s="5"/>
      <c r="Q77" s="5"/>
      <c r="Y77" s="4"/>
      <c r="AM77" s="4"/>
      <c r="BA77" s="4"/>
      <c r="BO77" s="4"/>
      <c r="CC77" s="4"/>
    </row>
    <row r="78" spans="11:81" x14ac:dyDescent="0.15">
      <c r="K78" s="4"/>
      <c r="O78" s="5"/>
      <c r="P78" s="5"/>
      <c r="Q78" s="5"/>
      <c r="Y78" s="4"/>
      <c r="AM78" s="4"/>
      <c r="BA78" s="4"/>
      <c r="BO78" s="4"/>
      <c r="CC78" s="4"/>
    </row>
    <row r="79" spans="11:81" x14ac:dyDescent="0.15">
      <c r="K79" s="4"/>
      <c r="O79" s="5"/>
      <c r="P79" s="5"/>
      <c r="Q79" s="5"/>
      <c r="Y79" s="4"/>
      <c r="AM79" s="4"/>
      <c r="BA79" s="4"/>
      <c r="BO79" s="4"/>
    </row>
    <row r="80" spans="11:81" x14ac:dyDescent="0.15">
      <c r="K80" s="4"/>
      <c r="O80" s="5"/>
      <c r="P80" s="5"/>
      <c r="Q80" s="5"/>
      <c r="Y80" s="4"/>
      <c r="AM80" s="4"/>
      <c r="BA80" s="4"/>
      <c r="BO80" s="4"/>
    </row>
    <row r="81" spans="11:67" x14ac:dyDescent="0.15">
      <c r="K81" s="4"/>
      <c r="O81" s="5"/>
      <c r="P81" s="5"/>
      <c r="Q81" s="5"/>
      <c r="Y81" s="4"/>
      <c r="AM81" s="4"/>
      <c r="BA81" s="4"/>
      <c r="BO81" s="4"/>
    </row>
    <row r="82" spans="11:67" x14ac:dyDescent="0.15">
      <c r="K82" s="4"/>
      <c r="O82" s="5"/>
      <c r="P82" s="5"/>
      <c r="Q82" s="5"/>
      <c r="Y82" s="4"/>
      <c r="AM82" s="4"/>
      <c r="BA82" s="4"/>
      <c r="BO82" s="4"/>
    </row>
    <row r="83" spans="11:67" x14ac:dyDescent="0.15">
      <c r="K83" s="4"/>
      <c r="O83" s="5"/>
      <c r="P83" s="5"/>
      <c r="Q83" s="5"/>
      <c r="Y83" s="4"/>
      <c r="AM83" s="4"/>
      <c r="BA83" s="4"/>
      <c r="BO83" s="4"/>
    </row>
    <row r="84" spans="11:67" x14ac:dyDescent="0.15">
      <c r="K84" s="4"/>
      <c r="O84" s="5"/>
      <c r="P84" s="5"/>
      <c r="Q84" s="5"/>
      <c r="Y84" s="4"/>
      <c r="AM84" s="4"/>
      <c r="BA84" s="4"/>
      <c r="BO84" s="4"/>
    </row>
    <row r="85" spans="11:67" x14ac:dyDescent="0.15">
      <c r="K85" s="4"/>
      <c r="O85" s="5"/>
      <c r="P85" s="5"/>
      <c r="Q85" s="5"/>
      <c r="Y85" s="4"/>
      <c r="AM85" s="4"/>
      <c r="BA85" s="4"/>
      <c r="BO85" s="4"/>
    </row>
    <row r="86" spans="11:67" x14ac:dyDescent="0.15">
      <c r="K86" s="4"/>
      <c r="O86" s="5"/>
      <c r="P86" s="5"/>
      <c r="Q86" s="5"/>
      <c r="Y86" s="4"/>
      <c r="AM86" s="4"/>
      <c r="BA86" s="4"/>
      <c r="BO86" s="4"/>
    </row>
    <row r="87" spans="11:67" x14ac:dyDescent="0.15">
      <c r="K87" s="4"/>
      <c r="O87" s="5"/>
      <c r="P87" s="5"/>
      <c r="Q87" s="5"/>
      <c r="Y87" s="4"/>
      <c r="AM87" s="4"/>
      <c r="BA87" s="4"/>
      <c r="BO87" s="4"/>
    </row>
    <row r="88" spans="11:67" x14ac:dyDescent="0.15">
      <c r="K88" s="4"/>
      <c r="O88" s="5"/>
      <c r="P88" s="5"/>
      <c r="Q88" s="5"/>
      <c r="Y88" s="4"/>
      <c r="AM88" s="4"/>
      <c r="BA88" s="4"/>
      <c r="BO88" s="4"/>
    </row>
    <row r="89" spans="11:67" x14ac:dyDescent="0.15">
      <c r="K89" s="4"/>
      <c r="O89" s="5"/>
      <c r="P89" s="5"/>
      <c r="Q89" s="5"/>
      <c r="Y89" s="4"/>
      <c r="AM89" s="4"/>
      <c r="BA89" s="4"/>
      <c r="BO89" s="4"/>
    </row>
    <row r="90" spans="11:67" x14ac:dyDescent="0.15">
      <c r="K90" s="4"/>
      <c r="O90" s="5"/>
      <c r="P90" s="5"/>
      <c r="Q90" s="5"/>
      <c r="Y90" s="4"/>
      <c r="AM90" s="4"/>
      <c r="BA90" s="4"/>
      <c r="BO90" s="4"/>
    </row>
    <row r="91" spans="11:67" x14ac:dyDescent="0.15">
      <c r="K91" s="4"/>
      <c r="O91" s="5"/>
      <c r="P91" s="5"/>
      <c r="Q91" s="5"/>
      <c r="Y91" s="4"/>
      <c r="AM91" s="4"/>
      <c r="BA91" s="4"/>
      <c r="BO91" s="4"/>
    </row>
    <row r="92" spans="11:67" x14ac:dyDescent="0.15">
      <c r="K92" s="4"/>
      <c r="O92" s="5"/>
      <c r="P92" s="5"/>
      <c r="Q92" s="5"/>
      <c r="Y92" s="4"/>
      <c r="AM92" s="4"/>
      <c r="BA92" s="4"/>
      <c r="BO92" s="4"/>
    </row>
    <row r="93" spans="11:67" x14ac:dyDescent="0.15">
      <c r="K93" s="4"/>
      <c r="O93" s="5"/>
      <c r="P93" s="5"/>
      <c r="Q93" s="5"/>
      <c r="Y93" s="4"/>
      <c r="AM93" s="4"/>
      <c r="BA93" s="4"/>
      <c r="BO93" s="4"/>
    </row>
    <row r="94" spans="11:67" x14ac:dyDescent="0.15">
      <c r="K94" s="4"/>
      <c r="O94" s="5"/>
      <c r="P94" s="5"/>
      <c r="Q94" s="5"/>
      <c r="Y94" s="4"/>
      <c r="AM94" s="4"/>
      <c r="BA94" s="4"/>
      <c r="BO94" s="4"/>
    </row>
    <row r="95" spans="11:67" x14ac:dyDescent="0.15">
      <c r="K95" s="4"/>
      <c r="O95" s="5"/>
      <c r="P95" s="5"/>
      <c r="Q95" s="5"/>
      <c r="Y95" s="4"/>
      <c r="AM95" s="4"/>
      <c r="BA95" s="4"/>
      <c r="BO95" s="4"/>
    </row>
    <row r="96" spans="11:67" x14ac:dyDescent="0.15">
      <c r="K96" s="4"/>
      <c r="O96" s="5"/>
      <c r="P96" s="5"/>
      <c r="Q96" s="5"/>
      <c r="Y96" s="4"/>
      <c r="AM96" s="4"/>
      <c r="BA96" s="4"/>
      <c r="BO96" s="4"/>
    </row>
    <row r="97" spans="11:67" x14ac:dyDescent="0.15">
      <c r="K97" s="4"/>
      <c r="O97" s="5"/>
      <c r="P97" s="5"/>
      <c r="Q97" s="5"/>
      <c r="Y97" s="4"/>
      <c r="AM97" s="4"/>
      <c r="BA97" s="4"/>
      <c r="BO97" s="4"/>
    </row>
    <row r="98" spans="11:67" x14ac:dyDescent="0.15">
      <c r="K98" s="4"/>
      <c r="O98" s="5"/>
      <c r="P98" s="5"/>
      <c r="Q98" s="5"/>
      <c r="Y98" s="4"/>
      <c r="AM98" s="4"/>
      <c r="BA98" s="4"/>
      <c r="BO98" s="4"/>
    </row>
    <row r="99" spans="11:67" x14ac:dyDescent="0.15">
      <c r="K99" s="4"/>
      <c r="O99" s="5"/>
      <c r="P99" s="5"/>
      <c r="Q99" s="5"/>
      <c r="Y99" s="4"/>
      <c r="AM99" s="4"/>
      <c r="BA99" s="4"/>
      <c r="BO99" s="4"/>
    </row>
    <row r="100" spans="11:67" x14ac:dyDescent="0.15">
      <c r="K100" s="4"/>
      <c r="O100" s="5"/>
      <c r="P100" s="5"/>
      <c r="Q100" s="5"/>
      <c r="Y100" s="4"/>
      <c r="AM100" s="4"/>
      <c r="BA100" s="4"/>
      <c r="BO100" s="4"/>
    </row>
    <row r="101" spans="11:67" x14ac:dyDescent="0.15">
      <c r="K101" s="4"/>
      <c r="O101" s="5"/>
      <c r="P101" s="5"/>
      <c r="Q101" s="5"/>
      <c r="Y101" s="4"/>
      <c r="AM101" s="4"/>
      <c r="BA101" s="4"/>
      <c r="BO101" s="4"/>
    </row>
    <row r="102" spans="11:67" x14ac:dyDescent="0.15">
      <c r="K102" s="4"/>
      <c r="O102" s="5"/>
      <c r="P102" s="5"/>
      <c r="Q102" s="5"/>
      <c r="Y102" s="4"/>
      <c r="AM102" s="4"/>
      <c r="BA102" s="4"/>
      <c r="BO102" s="4"/>
    </row>
    <row r="103" spans="11:67" x14ac:dyDescent="0.15">
      <c r="K103" s="4"/>
      <c r="O103" s="5"/>
      <c r="P103" s="5"/>
      <c r="Q103" s="5"/>
      <c r="Y103" s="4"/>
      <c r="AM103" s="4"/>
      <c r="BA103" s="4"/>
      <c r="BO103" s="4"/>
    </row>
    <row r="104" spans="11:67" x14ac:dyDescent="0.15">
      <c r="K104" s="4"/>
      <c r="O104" s="5"/>
      <c r="P104" s="5"/>
      <c r="Q104" s="5"/>
      <c r="Y104" s="4"/>
      <c r="AM104" s="4"/>
      <c r="BA104" s="4"/>
      <c r="BO104" s="4"/>
    </row>
    <row r="105" spans="11:67" x14ac:dyDescent="0.15">
      <c r="K105" s="4"/>
      <c r="O105" s="5"/>
      <c r="P105" s="5"/>
      <c r="Q105" s="5"/>
      <c r="Y105" s="4"/>
      <c r="AM105" s="4"/>
      <c r="BA105" s="4"/>
      <c r="BO105" s="4"/>
    </row>
    <row r="106" spans="11:67" x14ac:dyDescent="0.15">
      <c r="K106" s="4"/>
      <c r="O106" s="5"/>
      <c r="P106" s="5"/>
      <c r="Q106" s="5"/>
      <c r="Y106" s="4"/>
      <c r="AM106" s="4"/>
      <c r="BA106" s="4"/>
      <c r="BO106" s="4"/>
    </row>
    <row r="107" spans="11:67" x14ac:dyDescent="0.15">
      <c r="K107" s="4"/>
      <c r="O107" s="5"/>
      <c r="P107" s="5"/>
      <c r="Q107" s="5"/>
      <c r="Y107" s="4"/>
      <c r="AM107" s="4"/>
      <c r="BA107" s="4"/>
      <c r="BO107" s="4"/>
    </row>
    <row r="108" spans="11:67" x14ac:dyDescent="0.15">
      <c r="K108" s="4"/>
      <c r="O108" s="5"/>
      <c r="P108" s="5"/>
      <c r="Q108" s="5"/>
      <c r="Y108" s="4"/>
      <c r="AM108" s="4"/>
      <c r="BA108" s="4"/>
      <c r="BO108" s="4"/>
    </row>
    <row r="109" spans="11:67" x14ac:dyDescent="0.15">
      <c r="K109" s="4"/>
      <c r="O109" s="5"/>
      <c r="P109" s="5"/>
      <c r="Q109" s="5"/>
      <c r="Y109" s="4"/>
      <c r="AM109" s="4"/>
      <c r="BA109" s="4"/>
      <c r="BO109" s="4"/>
    </row>
    <row r="110" spans="11:67" x14ac:dyDescent="0.15">
      <c r="K110" s="4"/>
      <c r="O110" s="5"/>
      <c r="P110" s="5"/>
      <c r="Q110" s="5"/>
      <c r="Y110" s="4"/>
      <c r="AM110" s="4"/>
      <c r="BA110" s="4"/>
      <c r="BO110" s="4"/>
    </row>
    <row r="111" spans="11:67" x14ac:dyDescent="0.15">
      <c r="K111" s="4"/>
      <c r="O111" s="5"/>
      <c r="P111" s="5"/>
      <c r="Q111" s="5"/>
      <c r="Y111" s="4"/>
      <c r="AM111" s="4"/>
      <c r="BA111" s="4"/>
      <c r="BO111" s="4"/>
    </row>
    <row r="112" spans="11:67" x14ac:dyDescent="0.15">
      <c r="K112" s="4"/>
      <c r="O112" s="5"/>
      <c r="P112" s="5"/>
      <c r="Q112" s="5"/>
      <c r="Y112" s="4"/>
      <c r="AM112" s="4"/>
      <c r="BA112" s="4"/>
      <c r="BO112" s="4"/>
    </row>
    <row r="113" spans="11:67" x14ac:dyDescent="0.15">
      <c r="K113" s="4"/>
      <c r="O113" s="5"/>
      <c r="P113" s="5"/>
      <c r="Q113" s="5"/>
      <c r="Y113" s="4"/>
      <c r="AM113" s="4"/>
      <c r="BA113" s="4"/>
      <c r="BO113" s="4"/>
    </row>
    <row r="114" spans="11:67" x14ac:dyDescent="0.15">
      <c r="K114" s="4"/>
      <c r="O114" s="5"/>
      <c r="P114" s="5"/>
      <c r="Q114" s="5"/>
      <c r="Y114" s="4"/>
      <c r="AM114" s="4"/>
      <c r="BA114" s="4"/>
      <c r="BO114" s="4"/>
    </row>
    <row r="115" spans="11:67" x14ac:dyDescent="0.15">
      <c r="K115" s="4"/>
      <c r="O115" s="5"/>
      <c r="P115" s="5"/>
      <c r="Q115" s="5"/>
      <c r="Y115" s="4"/>
      <c r="AM115" s="4"/>
      <c r="BA115" s="4"/>
      <c r="BO115" s="4"/>
    </row>
    <row r="116" spans="11:67" x14ac:dyDescent="0.15">
      <c r="K116" s="4"/>
      <c r="O116" s="5"/>
      <c r="P116" s="5"/>
      <c r="Q116" s="5"/>
      <c r="Y116" s="4"/>
      <c r="AM116" s="4"/>
      <c r="BA116" s="4"/>
      <c r="BO116" s="4"/>
    </row>
    <row r="117" spans="11:67" x14ac:dyDescent="0.15">
      <c r="K117" s="4"/>
      <c r="O117" s="5"/>
      <c r="P117" s="5"/>
      <c r="Q117" s="5"/>
      <c r="Y117" s="4"/>
      <c r="AM117" s="4"/>
      <c r="BA117" s="4"/>
      <c r="BO117" s="4"/>
    </row>
    <row r="118" spans="11:67" x14ac:dyDescent="0.15">
      <c r="K118" s="4"/>
      <c r="O118" s="5"/>
      <c r="P118" s="5"/>
      <c r="Q118" s="5"/>
      <c r="Y118" s="4"/>
      <c r="AM118" s="4"/>
      <c r="BA118" s="4"/>
      <c r="BO118" s="4"/>
    </row>
    <row r="119" spans="11:67" x14ac:dyDescent="0.15">
      <c r="K119" s="4"/>
      <c r="O119" s="5"/>
      <c r="P119" s="5"/>
      <c r="Q119" s="5"/>
      <c r="Y119" s="4"/>
      <c r="AM119" s="4"/>
      <c r="BA119" s="4"/>
      <c r="BO119" s="4"/>
    </row>
    <row r="120" spans="11:67" x14ac:dyDescent="0.15">
      <c r="K120" s="4"/>
      <c r="O120" s="5"/>
      <c r="P120" s="5"/>
      <c r="Q120" s="5"/>
      <c r="Y120" s="4"/>
      <c r="AM120" s="4"/>
      <c r="BA120" s="4"/>
      <c r="BO120" s="4"/>
    </row>
    <row r="121" spans="11:67" x14ac:dyDescent="0.15">
      <c r="K121" s="4"/>
      <c r="O121" s="5"/>
      <c r="P121" s="5"/>
      <c r="Q121" s="5"/>
      <c r="Y121" s="4"/>
      <c r="AM121" s="4"/>
      <c r="BA121" s="4"/>
      <c r="BO121" s="4"/>
    </row>
    <row r="122" spans="11:67" x14ac:dyDescent="0.15">
      <c r="K122" s="4"/>
      <c r="O122" s="5"/>
      <c r="P122" s="5"/>
      <c r="Q122" s="5"/>
      <c r="Y122" s="4"/>
      <c r="AM122" s="4"/>
      <c r="BA122" s="4"/>
      <c r="BO122" s="4"/>
    </row>
    <row r="123" spans="11:67" x14ac:dyDescent="0.15">
      <c r="K123" s="4"/>
      <c r="O123" s="5"/>
      <c r="P123" s="5"/>
      <c r="Q123" s="5"/>
      <c r="Y123" s="4"/>
      <c r="AM123" s="4"/>
      <c r="BA123" s="4"/>
      <c r="BO123" s="4"/>
    </row>
    <row r="124" spans="11:67" x14ac:dyDescent="0.15">
      <c r="K124" s="4"/>
      <c r="O124" s="5"/>
      <c r="P124" s="5"/>
      <c r="Q124" s="5"/>
      <c r="Y124" s="4"/>
      <c r="AM124" s="4"/>
      <c r="BA124" s="4"/>
      <c r="BO124" s="4"/>
    </row>
    <row r="125" spans="11:67" x14ac:dyDescent="0.15">
      <c r="K125" s="4"/>
      <c r="O125" s="5"/>
      <c r="P125" s="5"/>
      <c r="Q125" s="5"/>
      <c r="Y125" s="4"/>
      <c r="AM125" s="4"/>
      <c r="BA125" s="4"/>
      <c r="BO125" s="4"/>
    </row>
    <row r="126" spans="11:67" x14ac:dyDescent="0.15">
      <c r="K126" s="4"/>
      <c r="O126" s="5"/>
      <c r="P126" s="5"/>
      <c r="Q126" s="5"/>
      <c r="Y126" s="4"/>
      <c r="AM126" s="4"/>
      <c r="BA126" s="4"/>
      <c r="BO126" s="4"/>
    </row>
    <row r="127" spans="11:67" x14ac:dyDescent="0.15">
      <c r="K127" s="4"/>
      <c r="O127" s="5"/>
      <c r="P127" s="5"/>
      <c r="Q127" s="5"/>
      <c r="Y127" s="4"/>
      <c r="AM127" s="4"/>
      <c r="BA127" s="4"/>
      <c r="BO127" s="4"/>
    </row>
    <row r="128" spans="11:67" x14ac:dyDescent="0.15">
      <c r="K128" s="4"/>
      <c r="O128" s="5"/>
      <c r="P128" s="5"/>
      <c r="Q128" s="5"/>
      <c r="Y128" s="4"/>
      <c r="AM128" s="4"/>
      <c r="BA128" s="4"/>
      <c r="BO128" s="4"/>
    </row>
    <row r="129" spans="11:67" x14ac:dyDescent="0.15">
      <c r="K129" s="4"/>
      <c r="O129" s="5"/>
      <c r="P129" s="5"/>
      <c r="Q129" s="5"/>
      <c r="Y129" s="4"/>
      <c r="AM129" s="4"/>
      <c r="BA129" s="4"/>
      <c r="BO129" s="4"/>
    </row>
    <row r="130" spans="11:67" x14ac:dyDescent="0.15">
      <c r="K130" s="4"/>
      <c r="O130" s="5"/>
      <c r="P130" s="5"/>
      <c r="Q130" s="5"/>
      <c r="Y130" s="4"/>
      <c r="AM130" s="4"/>
      <c r="BA130" s="4"/>
      <c r="BO130" s="4"/>
    </row>
    <row r="131" spans="11:67" x14ac:dyDescent="0.15">
      <c r="K131" s="4"/>
      <c r="O131" s="5"/>
      <c r="P131" s="5"/>
      <c r="Q131" s="5"/>
      <c r="Y131" s="4"/>
      <c r="AM131" s="4"/>
      <c r="BA131" s="4"/>
      <c r="BO131" s="4"/>
    </row>
    <row r="132" spans="11:67" x14ac:dyDescent="0.15">
      <c r="K132" s="4"/>
      <c r="O132" s="5"/>
      <c r="P132" s="5"/>
      <c r="Q132" s="5"/>
      <c r="Y132" s="4"/>
      <c r="AM132" s="4"/>
      <c r="BA132" s="4"/>
      <c r="BO132" s="4"/>
    </row>
    <row r="133" spans="11:67" x14ac:dyDescent="0.15">
      <c r="K133" s="4"/>
      <c r="O133" s="5"/>
      <c r="P133" s="5"/>
      <c r="Q133" s="5"/>
      <c r="Y133" s="4"/>
      <c r="AM133" s="4"/>
      <c r="BA133" s="4"/>
      <c r="BO133" s="4"/>
    </row>
    <row r="134" spans="11:67" x14ac:dyDescent="0.15">
      <c r="K134" s="4"/>
      <c r="O134" s="5"/>
      <c r="P134" s="5"/>
      <c r="Q134" s="5"/>
      <c r="Y134" s="4"/>
      <c r="AM134" s="4"/>
      <c r="BA134" s="4"/>
      <c r="BO134" s="4"/>
    </row>
    <row r="135" spans="11:67" x14ac:dyDescent="0.15">
      <c r="K135" s="4"/>
      <c r="O135" s="5"/>
      <c r="P135" s="5"/>
      <c r="Q135" s="5"/>
      <c r="Y135" s="4"/>
      <c r="AM135" s="4"/>
      <c r="BA135" s="4"/>
      <c r="BO135" s="4"/>
    </row>
    <row r="136" spans="11:67" x14ac:dyDescent="0.15">
      <c r="K136" s="4"/>
      <c r="O136" s="5"/>
      <c r="P136" s="5"/>
      <c r="Q136" s="5"/>
      <c r="Y136" s="4"/>
      <c r="AM136" s="4"/>
      <c r="BA136" s="4"/>
      <c r="BO136" s="4"/>
    </row>
    <row r="137" spans="11:67" x14ac:dyDescent="0.15">
      <c r="K137" s="4"/>
      <c r="O137" s="5"/>
      <c r="P137" s="5"/>
      <c r="Q137" s="5"/>
      <c r="Y137" s="4"/>
      <c r="AM137" s="4"/>
      <c r="BA137" s="4"/>
      <c r="BO137" s="4"/>
    </row>
    <row r="138" spans="11:67" x14ac:dyDescent="0.15">
      <c r="K138" s="4"/>
      <c r="O138" s="5"/>
      <c r="P138" s="5"/>
      <c r="Q138" s="5"/>
      <c r="Y138" s="4"/>
      <c r="AM138" s="4"/>
      <c r="BA138" s="4"/>
      <c r="BO138" s="4"/>
    </row>
    <row r="139" spans="11:67" x14ac:dyDescent="0.15">
      <c r="K139" s="4"/>
      <c r="O139" s="5"/>
      <c r="P139" s="5"/>
      <c r="Q139" s="5"/>
      <c r="Y139" s="4"/>
      <c r="AM139" s="4"/>
      <c r="BA139" s="4"/>
      <c r="BO139" s="4"/>
    </row>
    <row r="140" spans="11:67" x14ac:dyDescent="0.15">
      <c r="K140" s="4"/>
      <c r="O140" s="5"/>
      <c r="P140" s="5"/>
      <c r="Q140" s="5"/>
      <c r="Y140" s="4"/>
      <c r="AM140" s="4"/>
      <c r="BA140" s="4"/>
      <c r="BO140" s="4"/>
    </row>
    <row r="141" spans="11:67" x14ac:dyDescent="0.15">
      <c r="K141" s="4"/>
      <c r="O141" s="5"/>
      <c r="P141" s="5"/>
      <c r="Q141" s="5"/>
      <c r="Y141" s="4"/>
      <c r="AM141" s="4"/>
      <c r="BA141" s="4"/>
      <c r="BO141" s="4"/>
    </row>
    <row r="142" spans="11:67" x14ac:dyDescent="0.15">
      <c r="K142" s="4"/>
      <c r="O142" s="5"/>
      <c r="P142" s="5"/>
      <c r="Q142" s="5"/>
      <c r="Y142" s="4"/>
      <c r="AM142" s="4"/>
      <c r="BA142" s="4"/>
      <c r="BO142" s="4"/>
    </row>
    <row r="143" spans="11:67" x14ac:dyDescent="0.15">
      <c r="K143" s="4"/>
      <c r="O143" s="5"/>
      <c r="P143" s="5"/>
      <c r="Q143" s="5"/>
      <c r="Y143" s="4"/>
      <c r="AM143" s="4"/>
      <c r="BA143" s="4"/>
      <c r="BO143" s="4"/>
    </row>
    <row r="144" spans="11:67" x14ac:dyDescent="0.15">
      <c r="K144" s="4"/>
      <c r="O144" s="5"/>
      <c r="P144" s="5"/>
      <c r="Q144" s="5"/>
      <c r="Y144" s="4"/>
      <c r="AM144" s="4"/>
      <c r="BA144" s="4"/>
      <c r="BO144" s="4"/>
    </row>
    <row r="145" spans="11:67" x14ac:dyDescent="0.15">
      <c r="K145" s="4"/>
      <c r="O145" s="5"/>
      <c r="P145" s="5"/>
      <c r="Q145" s="5"/>
      <c r="Y145" s="4"/>
      <c r="AM145" s="4"/>
      <c r="BA145" s="4"/>
      <c r="BO145" s="4"/>
    </row>
    <row r="146" spans="11:67" x14ac:dyDescent="0.15">
      <c r="K146" s="4"/>
      <c r="O146" s="5"/>
      <c r="P146" s="5"/>
      <c r="Q146" s="5"/>
      <c r="Y146" s="4"/>
      <c r="AM146" s="4"/>
      <c r="BA146" s="4"/>
      <c r="BO146" s="4"/>
    </row>
    <row r="147" spans="11:67" x14ac:dyDescent="0.15">
      <c r="K147" s="4"/>
      <c r="O147" s="5"/>
      <c r="P147" s="5"/>
      <c r="Q147" s="5"/>
      <c r="Y147" s="4"/>
      <c r="AM147" s="4"/>
      <c r="BA147" s="4"/>
      <c r="BO147" s="4"/>
    </row>
    <row r="148" spans="11:67" x14ac:dyDescent="0.15">
      <c r="K148" s="4"/>
      <c r="O148" s="5"/>
      <c r="P148" s="5"/>
      <c r="Q148" s="5"/>
      <c r="Y148" s="4"/>
      <c r="AM148" s="4"/>
      <c r="BA148" s="4"/>
      <c r="BO148" s="4"/>
    </row>
    <row r="149" spans="11:67" x14ac:dyDescent="0.15">
      <c r="K149" s="4"/>
      <c r="O149" s="5"/>
      <c r="P149" s="5"/>
      <c r="Q149" s="5"/>
      <c r="Y149" s="4"/>
      <c r="AM149" s="4"/>
      <c r="BA149" s="4"/>
      <c r="BO149" s="4"/>
    </row>
    <row r="150" spans="11:67" x14ac:dyDescent="0.15">
      <c r="K150" s="4"/>
      <c r="O150" s="5"/>
      <c r="P150" s="5"/>
      <c r="Q150" s="5"/>
      <c r="Y150" s="4"/>
      <c r="AM150" s="4"/>
      <c r="BA150" s="4"/>
      <c r="BO150" s="4"/>
    </row>
    <row r="151" spans="11:67" x14ac:dyDescent="0.15">
      <c r="K151" s="4"/>
      <c r="O151" s="5"/>
      <c r="P151" s="5"/>
      <c r="Q151" s="5"/>
      <c r="Y151" s="4"/>
      <c r="AM151" s="4"/>
      <c r="BA151" s="4"/>
      <c r="BO151" s="4"/>
    </row>
    <row r="152" spans="11:67" x14ac:dyDescent="0.15">
      <c r="K152" s="4"/>
      <c r="O152" s="5"/>
      <c r="P152" s="5"/>
      <c r="Q152" s="5"/>
      <c r="Y152" s="4"/>
      <c r="AM152" s="4"/>
      <c r="BA152" s="4"/>
      <c r="BO152" s="4"/>
    </row>
    <row r="153" spans="11:67" x14ac:dyDescent="0.15">
      <c r="K153" s="4"/>
      <c r="O153" s="5"/>
      <c r="P153" s="5"/>
      <c r="Q153" s="5"/>
      <c r="Y153" s="4"/>
      <c r="AM153" s="4"/>
      <c r="BA153" s="4"/>
      <c r="BO153" s="4"/>
    </row>
    <row r="154" spans="11:67" x14ac:dyDescent="0.15">
      <c r="K154" s="4"/>
      <c r="O154" s="5"/>
      <c r="P154" s="5"/>
      <c r="Q154" s="5"/>
      <c r="Y154" s="4"/>
      <c r="AM154" s="4"/>
      <c r="BA154" s="4"/>
      <c r="BO154" s="4"/>
    </row>
    <row r="155" spans="11:67" x14ac:dyDescent="0.15">
      <c r="K155" s="4"/>
      <c r="O155" s="5"/>
      <c r="P155" s="5"/>
      <c r="Q155" s="5"/>
      <c r="Y155" s="4"/>
      <c r="AM155" s="4"/>
      <c r="BA155" s="4"/>
      <c r="BO155" s="4"/>
    </row>
    <row r="156" spans="11:67" x14ac:dyDescent="0.15">
      <c r="K156" s="4"/>
      <c r="O156" s="5"/>
      <c r="P156" s="5"/>
      <c r="Q156" s="5"/>
      <c r="Y156" s="4"/>
      <c r="AM156" s="4"/>
      <c r="BA156" s="4"/>
      <c r="BO156" s="4"/>
    </row>
    <row r="157" spans="11:67" x14ac:dyDescent="0.15">
      <c r="K157" s="4"/>
      <c r="O157" s="5"/>
      <c r="P157" s="5"/>
      <c r="Q157" s="5"/>
      <c r="Y157" s="4"/>
      <c r="AM157" s="4"/>
      <c r="BA157" s="4"/>
      <c r="BO157" s="4"/>
    </row>
    <row r="158" spans="11:67" x14ac:dyDescent="0.15">
      <c r="K158" s="4"/>
      <c r="O158" s="5"/>
      <c r="P158" s="5"/>
      <c r="Q158" s="5"/>
      <c r="Y158" s="4"/>
      <c r="AM158" s="4"/>
      <c r="BA158" s="4"/>
      <c r="BO158" s="4"/>
    </row>
    <row r="159" spans="11:67" x14ac:dyDescent="0.15">
      <c r="K159" s="4"/>
      <c r="O159" s="5"/>
      <c r="P159" s="5"/>
      <c r="Q159" s="5"/>
      <c r="Y159" s="4"/>
      <c r="AM159" s="4"/>
      <c r="BA159" s="4"/>
      <c r="BO159" s="4"/>
    </row>
    <row r="160" spans="11:67" x14ac:dyDescent="0.15">
      <c r="K160" s="4"/>
      <c r="O160" s="5"/>
      <c r="P160" s="5"/>
      <c r="Q160" s="5"/>
      <c r="Y160" s="4"/>
      <c r="AM160" s="4"/>
      <c r="BA160" s="4"/>
      <c r="BO160" s="4"/>
    </row>
    <row r="161" spans="11:67" x14ac:dyDescent="0.15">
      <c r="K161" s="4"/>
      <c r="O161" s="5"/>
      <c r="P161" s="5"/>
      <c r="Q161" s="5"/>
      <c r="Y161" s="4"/>
      <c r="AM161" s="4"/>
      <c r="BA161" s="4"/>
      <c r="BO161" s="4"/>
    </row>
    <row r="162" spans="11:67" x14ac:dyDescent="0.15">
      <c r="K162" s="4"/>
      <c r="O162" s="5"/>
      <c r="P162" s="5"/>
      <c r="Q162" s="5"/>
      <c r="Y162" s="4"/>
      <c r="AM162" s="4"/>
      <c r="BA162" s="4"/>
      <c r="BO162" s="4"/>
    </row>
    <row r="163" spans="11:67" x14ac:dyDescent="0.15">
      <c r="K163" s="4"/>
      <c r="O163" s="5"/>
      <c r="P163" s="5"/>
      <c r="Q163" s="5"/>
      <c r="Y163" s="4"/>
      <c r="AM163" s="4"/>
      <c r="BA163" s="4"/>
      <c r="BO163" s="4"/>
    </row>
    <row r="164" spans="11:67" x14ac:dyDescent="0.15">
      <c r="K164" s="4"/>
      <c r="O164" s="5"/>
      <c r="P164" s="5"/>
      <c r="Q164" s="5"/>
      <c r="Y164" s="4"/>
      <c r="AM164" s="4"/>
      <c r="BA164" s="4"/>
      <c r="BO164" s="4"/>
    </row>
    <row r="165" spans="11:67" x14ac:dyDescent="0.15">
      <c r="K165" s="4"/>
      <c r="O165" s="5"/>
      <c r="P165" s="5"/>
      <c r="Q165" s="5"/>
      <c r="Y165" s="4"/>
      <c r="AM165" s="4"/>
      <c r="BA165" s="4"/>
      <c r="BO165" s="4"/>
    </row>
    <row r="166" spans="11:67" x14ac:dyDescent="0.15">
      <c r="K166" s="4"/>
      <c r="O166" s="5"/>
      <c r="P166" s="5"/>
      <c r="Q166" s="5"/>
      <c r="Y166" s="4"/>
      <c r="AM166" s="4"/>
      <c r="BA166" s="4"/>
      <c r="BO166" s="4"/>
    </row>
    <row r="167" spans="11:67" x14ac:dyDescent="0.15">
      <c r="K167" s="4"/>
      <c r="O167" s="5"/>
      <c r="P167" s="5"/>
      <c r="Q167" s="5"/>
      <c r="Y167" s="4"/>
      <c r="AM167" s="4"/>
      <c r="BA167" s="4"/>
      <c r="BO167" s="4"/>
    </row>
    <row r="168" spans="11:67" x14ac:dyDescent="0.15">
      <c r="K168" s="4"/>
      <c r="O168" s="5"/>
      <c r="P168" s="5"/>
      <c r="Q168" s="5"/>
      <c r="Y168" s="4"/>
      <c r="AM168" s="4"/>
      <c r="BA168" s="4"/>
      <c r="BO168" s="4"/>
    </row>
    <row r="169" spans="11:67" x14ac:dyDescent="0.15">
      <c r="K169" s="4"/>
      <c r="O169" s="5"/>
      <c r="P169" s="5"/>
      <c r="Q169" s="5"/>
      <c r="Y169" s="4"/>
      <c r="AM169" s="4"/>
      <c r="BA169" s="4"/>
      <c r="BO169" s="4"/>
    </row>
    <row r="170" spans="11:67" x14ac:dyDescent="0.15">
      <c r="K170" s="4"/>
      <c r="O170" s="5"/>
      <c r="P170" s="5"/>
      <c r="Q170" s="5"/>
      <c r="Y170" s="4"/>
      <c r="AM170" s="4"/>
      <c r="BA170" s="4"/>
      <c r="BO170" s="4"/>
    </row>
    <row r="171" spans="11:67" x14ac:dyDescent="0.15">
      <c r="K171" s="4"/>
      <c r="O171" s="5"/>
      <c r="P171" s="5"/>
      <c r="Q171" s="5"/>
      <c r="Y171" s="4"/>
      <c r="AM171" s="4"/>
      <c r="BA171" s="4"/>
      <c r="BO171" s="4"/>
    </row>
    <row r="172" spans="11:67" x14ac:dyDescent="0.15">
      <c r="K172" s="4"/>
      <c r="O172" s="5"/>
      <c r="P172" s="5"/>
      <c r="Q172" s="5"/>
      <c r="Y172" s="4"/>
      <c r="AM172" s="4"/>
      <c r="BA172" s="4"/>
      <c r="BO172" s="4"/>
    </row>
    <row r="173" spans="11:67" x14ac:dyDescent="0.15">
      <c r="K173" s="4"/>
      <c r="O173" s="5"/>
      <c r="P173" s="5"/>
      <c r="Q173" s="5"/>
      <c r="Y173" s="4"/>
      <c r="AM173" s="4"/>
      <c r="BA173" s="4"/>
      <c r="BO173" s="4"/>
    </row>
    <row r="174" spans="11:67" x14ac:dyDescent="0.15">
      <c r="K174" s="4"/>
      <c r="O174" s="5"/>
      <c r="P174" s="5"/>
      <c r="Q174" s="5"/>
      <c r="Y174" s="4"/>
      <c r="AM174" s="4"/>
      <c r="BA174" s="4"/>
      <c r="BO174" s="4"/>
    </row>
    <row r="175" spans="11:67" x14ac:dyDescent="0.15">
      <c r="K175" s="4"/>
      <c r="O175" s="5"/>
      <c r="P175" s="5"/>
      <c r="Q175" s="5"/>
      <c r="Y175" s="4"/>
      <c r="AM175" s="4"/>
      <c r="BA175" s="4"/>
      <c r="BO175" s="4"/>
    </row>
    <row r="176" spans="11:67" x14ac:dyDescent="0.15">
      <c r="K176" s="4"/>
      <c r="O176" s="5"/>
      <c r="P176" s="5"/>
      <c r="Q176" s="5"/>
      <c r="Y176" s="4"/>
      <c r="AM176" s="4"/>
      <c r="BA176" s="4"/>
      <c r="BO176" s="4"/>
    </row>
    <row r="177" spans="11:67" x14ac:dyDescent="0.15">
      <c r="K177" s="4"/>
      <c r="O177" s="5"/>
      <c r="P177" s="5"/>
      <c r="Q177" s="5"/>
      <c r="Y177" s="4"/>
      <c r="AM177" s="4"/>
      <c r="BA177" s="4"/>
      <c r="BO177" s="4"/>
    </row>
    <row r="178" spans="11:67" x14ac:dyDescent="0.15">
      <c r="K178" s="4"/>
      <c r="O178" s="5"/>
      <c r="P178" s="5"/>
      <c r="Q178" s="5"/>
      <c r="Y178" s="4"/>
      <c r="AM178" s="4"/>
      <c r="BA178" s="4"/>
      <c r="BO178" s="4"/>
    </row>
    <row r="179" spans="11:67" x14ac:dyDescent="0.15">
      <c r="K179" s="4"/>
      <c r="O179" s="5"/>
      <c r="P179" s="5"/>
      <c r="Q179" s="5"/>
      <c r="Y179" s="4"/>
      <c r="AM179" s="4"/>
      <c r="BA179" s="4"/>
      <c r="BO179" s="4"/>
    </row>
    <row r="180" spans="11:67" x14ac:dyDescent="0.15">
      <c r="K180" s="4"/>
      <c r="O180" s="5"/>
      <c r="P180" s="5"/>
      <c r="Q180" s="5"/>
      <c r="Y180" s="4"/>
      <c r="AM180" s="4"/>
      <c r="BA180" s="4"/>
      <c r="BO180" s="4"/>
    </row>
    <row r="181" spans="11:67" x14ac:dyDescent="0.15">
      <c r="K181" s="4"/>
      <c r="O181" s="5"/>
      <c r="P181" s="5"/>
      <c r="Q181" s="5"/>
      <c r="Y181" s="4"/>
      <c r="AM181" s="4"/>
      <c r="BA181" s="4"/>
      <c r="BO181" s="4"/>
    </row>
    <row r="182" spans="11:67" x14ac:dyDescent="0.15">
      <c r="K182" s="4"/>
      <c r="O182" s="5"/>
      <c r="P182" s="5"/>
      <c r="Q182" s="5"/>
      <c r="Y182" s="4"/>
      <c r="AM182" s="4"/>
      <c r="BA182" s="4"/>
      <c r="BO182" s="4"/>
    </row>
    <row r="183" spans="11:67" x14ac:dyDescent="0.15">
      <c r="K183" s="4"/>
      <c r="O183" s="5"/>
      <c r="P183" s="5"/>
      <c r="Q183" s="5"/>
      <c r="Y183" s="4"/>
      <c r="AM183" s="4"/>
      <c r="BA183" s="4"/>
      <c r="BO183" s="4"/>
    </row>
    <row r="184" spans="11:67" x14ac:dyDescent="0.15">
      <c r="K184" s="4"/>
      <c r="O184" s="5"/>
      <c r="P184" s="5"/>
      <c r="Q184" s="5"/>
      <c r="Y184" s="4"/>
      <c r="AM184" s="4"/>
      <c r="BA184" s="4"/>
      <c r="BO184" s="4"/>
    </row>
    <row r="185" spans="11:67" x14ac:dyDescent="0.15">
      <c r="K185" s="4"/>
      <c r="O185" s="5"/>
      <c r="P185" s="5"/>
      <c r="Q185" s="5"/>
      <c r="Y185" s="4"/>
      <c r="AM185" s="4"/>
      <c r="BA185" s="4"/>
      <c r="BO185" s="4"/>
    </row>
    <row r="186" spans="11:67" x14ac:dyDescent="0.15">
      <c r="K186" s="4"/>
      <c r="O186" s="5"/>
      <c r="P186" s="5"/>
      <c r="Q186" s="5"/>
      <c r="Y186" s="4"/>
      <c r="AM186" s="4"/>
      <c r="BA186" s="4"/>
      <c r="BO186" s="4"/>
    </row>
    <row r="187" spans="11:67" x14ac:dyDescent="0.15">
      <c r="K187" s="4"/>
      <c r="O187" s="5"/>
      <c r="P187" s="5"/>
      <c r="Q187" s="5"/>
      <c r="Y187" s="4"/>
      <c r="AM187" s="4"/>
      <c r="BA187" s="4"/>
      <c r="BO187" s="4"/>
    </row>
    <row r="188" spans="11:67" x14ac:dyDescent="0.15">
      <c r="K188" s="4"/>
      <c r="O188" s="5"/>
      <c r="P188" s="5"/>
      <c r="Q188" s="5"/>
      <c r="Y188" s="4"/>
      <c r="AM188" s="4"/>
      <c r="BA188" s="4"/>
      <c r="BO188" s="4"/>
    </row>
    <row r="189" spans="11:67" x14ac:dyDescent="0.15">
      <c r="K189" s="4"/>
      <c r="O189" s="5"/>
      <c r="P189" s="5"/>
      <c r="Q189" s="5"/>
      <c r="Y189" s="4"/>
      <c r="AM189" s="4"/>
      <c r="BA189" s="4"/>
      <c r="BO189" s="4"/>
    </row>
    <row r="190" spans="11:67" x14ac:dyDescent="0.15">
      <c r="K190" s="4"/>
      <c r="O190" s="5"/>
      <c r="P190" s="5"/>
      <c r="Q190" s="5"/>
      <c r="Y190" s="4"/>
      <c r="AM190" s="4"/>
      <c r="BA190" s="4"/>
      <c r="BO190" s="4"/>
    </row>
    <row r="191" spans="11:67" x14ac:dyDescent="0.15">
      <c r="K191" s="4"/>
      <c r="O191" s="5"/>
      <c r="P191" s="5"/>
      <c r="Q191" s="5"/>
      <c r="Y191" s="4"/>
      <c r="AM191" s="4"/>
      <c r="BA191" s="4"/>
      <c r="BO191" s="4"/>
    </row>
    <row r="192" spans="11:67" x14ac:dyDescent="0.15">
      <c r="K192" s="4"/>
      <c r="O192" s="5"/>
      <c r="P192" s="5"/>
      <c r="Q192" s="5"/>
      <c r="Y192" s="4"/>
      <c r="AM192" s="4"/>
      <c r="BA192" s="4"/>
      <c r="BO192" s="4"/>
    </row>
    <row r="193" spans="11:67" x14ac:dyDescent="0.15">
      <c r="K193" s="4"/>
      <c r="O193" s="5"/>
      <c r="P193" s="5"/>
      <c r="Q193" s="5"/>
      <c r="Y193" s="4"/>
      <c r="AM193" s="4"/>
      <c r="BA193" s="4"/>
      <c r="BO193" s="4"/>
    </row>
    <row r="194" spans="11:67" x14ac:dyDescent="0.15">
      <c r="K194" s="4"/>
      <c r="O194" s="5"/>
      <c r="P194" s="5"/>
      <c r="Q194" s="5"/>
      <c r="Y194" s="4"/>
      <c r="AM194" s="4"/>
      <c r="BA194" s="4"/>
      <c r="BO194" s="4"/>
    </row>
    <row r="195" spans="11:67" x14ac:dyDescent="0.15">
      <c r="K195" s="4"/>
      <c r="O195" s="5"/>
      <c r="P195" s="5"/>
      <c r="Q195" s="5"/>
      <c r="Y195" s="4"/>
      <c r="AM195" s="4"/>
      <c r="BA195" s="4"/>
      <c r="BO195" s="4"/>
    </row>
    <row r="196" spans="11:67" x14ac:dyDescent="0.15">
      <c r="K196" s="4"/>
      <c r="O196" s="5"/>
      <c r="P196" s="5"/>
      <c r="Q196" s="5"/>
      <c r="Y196" s="4"/>
      <c r="AM196" s="4"/>
      <c r="BA196" s="4"/>
      <c r="BO196" s="4"/>
    </row>
    <row r="197" spans="11:67" x14ac:dyDescent="0.15">
      <c r="K197" s="4"/>
      <c r="O197" s="5"/>
      <c r="P197" s="5"/>
      <c r="Q197" s="5"/>
      <c r="Y197" s="4"/>
      <c r="AM197" s="4"/>
      <c r="BA197" s="4"/>
      <c r="BO197" s="4"/>
    </row>
    <row r="198" spans="11:67" x14ac:dyDescent="0.15">
      <c r="K198" s="4"/>
      <c r="O198" s="5"/>
      <c r="P198" s="5"/>
      <c r="Q198" s="5"/>
      <c r="Y198" s="4"/>
      <c r="AM198" s="4"/>
      <c r="BA198" s="4"/>
      <c r="BO198" s="4"/>
    </row>
    <row r="199" spans="11:67" x14ac:dyDescent="0.15">
      <c r="K199" s="4"/>
      <c r="O199" s="5"/>
      <c r="P199" s="5"/>
      <c r="Q199" s="5"/>
      <c r="Y199" s="4"/>
      <c r="AM199" s="4"/>
      <c r="BA199" s="4"/>
      <c r="BO199" s="4"/>
    </row>
    <row r="200" spans="11:67" x14ac:dyDescent="0.15">
      <c r="K200" s="4"/>
      <c r="O200" s="5"/>
      <c r="P200" s="5"/>
      <c r="Q200" s="5"/>
      <c r="Y200" s="4"/>
      <c r="AM200" s="4"/>
      <c r="BA200" s="4"/>
      <c r="BO200" s="4"/>
    </row>
    <row r="201" spans="11:67" x14ac:dyDescent="0.15">
      <c r="K201" s="4"/>
      <c r="O201" s="5"/>
      <c r="P201" s="5"/>
      <c r="Q201" s="5"/>
      <c r="Y201" s="4"/>
      <c r="AM201" s="4"/>
      <c r="BA201" s="4"/>
      <c r="BO201" s="4"/>
    </row>
    <row r="202" spans="11:67" x14ac:dyDescent="0.15">
      <c r="K202" s="4"/>
      <c r="O202" s="5"/>
      <c r="P202" s="5"/>
      <c r="Q202" s="5"/>
      <c r="Y202" s="4"/>
      <c r="AM202" s="4"/>
      <c r="BA202" s="4"/>
      <c r="BO202" s="4"/>
    </row>
    <row r="203" spans="11:67" x14ac:dyDescent="0.15">
      <c r="K203" s="4"/>
      <c r="O203" s="5"/>
      <c r="P203" s="5"/>
      <c r="Q203" s="5"/>
      <c r="Y203" s="4"/>
      <c r="AM203" s="4"/>
      <c r="BA203" s="4"/>
      <c r="BO203" s="4"/>
    </row>
    <row r="204" spans="11:67" x14ac:dyDescent="0.15">
      <c r="K204" s="4"/>
      <c r="O204" s="5"/>
      <c r="P204" s="5"/>
      <c r="Q204" s="5"/>
      <c r="Y204" s="4"/>
      <c r="AM204" s="4"/>
      <c r="BA204" s="4"/>
      <c r="BO204" s="4"/>
    </row>
    <row r="205" spans="11:67" x14ac:dyDescent="0.15">
      <c r="K205" s="4"/>
      <c r="O205" s="5"/>
      <c r="P205" s="5"/>
      <c r="Q205" s="5"/>
      <c r="Y205" s="4"/>
      <c r="AM205" s="4"/>
      <c r="BA205" s="4"/>
      <c r="BO205" s="4"/>
    </row>
    <row r="206" spans="11:67" x14ac:dyDescent="0.15">
      <c r="K206" s="4"/>
      <c r="O206" s="5"/>
      <c r="P206" s="5"/>
      <c r="Q206" s="5"/>
      <c r="Y206" s="4"/>
      <c r="AM206" s="4"/>
      <c r="BA206" s="4"/>
      <c r="BO206" s="4"/>
    </row>
    <row r="207" spans="11:67" x14ac:dyDescent="0.15">
      <c r="K207" s="4"/>
      <c r="O207" s="5"/>
      <c r="P207" s="5"/>
      <c r="Q207" s="5"/>
      <c r="Y207" s="4"/>
      <c r="AM207" s="4"/>
      <c r="BA207" s="4"/>
      <c r="BO207" s="4"/>
    </row>
    <row r="208" spans="11:67" x14ac:dyDescent="0.15">
      <c r="K208" s="4"/>
      <c r="O208" s="5"/>
      <c r="P208" s="5"/>
      <c r="Q208" s="5"/>
      <c r="Y208" s="4"/>
      <c r="AM208" s="4"/>
      <c r="BA208" s="4"/>
      <c r="BO208" s="4"/>
    </row>
    <row r="209" spans="11:67" x14ac:dyDescent="0.15">
      <c r="K209" s="4"/>
      <c r="O209" s="5"/>
      <c r="P209" s="5"/>
      <c r="Q209" s="5"/>
      <c r="Y209" s="4"/>
      <c r="AM209" s="4"/>
      <c r="BA209" s="4"/>
      <c r="BO209" s="4"/>
    </row>
    <row r="210" spans="11:67" x14ac:dyDescent="0.15">
      <c r="K210" s="4"/>
      <c r="O210" s="5"/>
      <c r="P210" s="5"/>
      <c r="Q210" s="5"/>
      <c r="Y210" s="4"/>
      <c r="AM210" s="4"/>
      <c r="BA210" s="4"/>
      <c r="BO210" s="4"/>
    </row>
    <row r="211" spans="11:67" x14ac:dyDescent="0.15">
      <c r="K211" s="4"/>
      <c r="O211" s="5"/>
      <c r="P211" s="5"/>
      <c r="Q211" s="5"/>
      <c r="Y211" s="4"/>
      <c r="AM211" s="4"/>
      <c r="BA211" s="4"/>
      <c r="BO211" s="4"/>
    </row>
    <row r="212" spans="11:67" x14ac:dyDescent="0.15">
      <c r="K212" s="4"/>
      <c r="O212" s="5"/>
      <c r="P212" s="5"/>
      <c r="Q212" s="5"/>
      <c r="Y212" s="4"/>
      <c r="AM212" s="4"/>
      <c r="BA212" s="4"/>
      <c r="BO212" s="4"/>
    </row>
    <row r="213" spans="11:67" x14ac:dyDescent="0.15">
      <c r="K213" s="4"/>
      <c r="O213" s="5"/>
      <c r="P213" s="5"/>
      <c r="Q213" s="5"/>
      <c r="Y213" s="4"/>
      <c r="AM213" s="4"/>
      <c r="BA213" s="4"/>
      <c r="BO213" s="4"/>
    </row>
    <row r="214" spans="11:67" x14ac:dyDescent="0.15">
      <c r="K214" s="4"/>
      <c r="O214" s="5"/>
      <c r="P214" s="5"/>
      <c r="Q214" s="5"/>
      <c r="Y214" s="4"/>
      <c r="AM214" s="4"/>
      <c r="BA214" s="4"/>
      <c r="BO214" s="4"/>
    </row>
    <row r="215" spans="11:67" x14ac:dyDescent="0.15">
      <c r="K215" s="4"/>
      <c r="Y215" s="4"/>
      <c r="AM215" s="4"/>
      <c r="BA215" s="4"/>
      <c r="BO215" s="4"/>
    </row>
    <row r="216" spans="11:67" x14ac:dyDescent="0.15">
      <c r="K216" s="4"/>
      <c r="Y216" s="4"/>
      <c r="AM216" s="4"/>
      <c r="BA216" s="4"/>
      <c r="BO216" s="4"/>
    </row>
    <row r="217" spans="11:67" x14ac:dyDescent="0.15">
      <c r="K217" s="4"/>
      <c r="Y217" s="4"/>
      <c r="AM217" s="4"/>
      <c r="BA217" s="4"/>
      <c r="BO217" s="4"/>
    </row>
    <row r="218" spans="11:67" x14ac:dyDescent="0.15">
      <c r="K218" s="4"/>
      <c r="Y218" s="4"/>
      <c r="AM218" s="4"/>
      <c r="BA218" s="4"/>
      <c r="BO218" s="4"/>
    </row>
    <row r="219" spans="11:67" x14ac:dyDescent="0.15">
      <c r="K219" s="4"/>
      <c r="Y219" s="4"/>
      <c r="AM219" s="4"/>
      <c r="BA219" s="4"/>
      <c r="BO219" s="4"/>
    </row>
    <row r="220" spans="11:67" x14ac:dyDescent="0.15">
      <c r="K220" s="4"/>
      <c r="Y220" s="4"/>
      <c r="AM220" s="4"/>
      <c r="BA220" s="4"/>
      <c r="BO220" s="4"/>
    </row>
    <row r="221" spans="11:67" x14ac:dyDescent="0.15">
      <c r="K221" s="4"/>
      <c r="Y221" s="4"/>
      <c r="AM221" s="4"/>
      <c r="BA221" s="4"/>
      <c r="BO221" s="4"/>
    </row>
    <row r="222" spans="11:67" x14ac:dyDescent="0.15">
      <c r="K222" s="4"/>
      <c r="Y222" s="4"/>
      <c r="AM222" s="4"/>
      <c r="BA222" s="4"/>
      <c r="BO222" s="4"/>
    </row>
    <row r="223" spans="11:67" x14ac:dyDescent="0.15">
      <c r="K223" s="4"/>
      <c r="Y223" s="4"/>
      <c r="AM223" s="4"/>
      <c r="BA223" s="4"/>
      <c r="BO223" s="4"/>
    </row>
    <row r="224" spans="11:67" x14ac:dyDescent="0.15">
      <c r="K224" s="4"/>
      <c r="Y224" s="4"/>
      <c r="AM224" s="4"/>
      <c r="BA224" s="4"/>
      <c r="BO224" s="4"/>
    </row>
    <row r="225" spans="11:67" x14ac:dyDescent="0.15">
      <c r="K225" s="4"/>
      <c r="Y225" s="4"/>
      <c r="AM225" s="4"/>
      <c r="BA225" s="4"/>
      <c r="BO225" s="4"/>
    </row>
    <row r="226" spans="11:67" x14ac:dyDescent="0.15">
      <c r="K226" s="4"/>
      <c r="Y226" s="4"/>
      <c r="AM226" s="4"/>
      <c r="BA226" s="4"/>
      <c r="BO226" s="4"/>
    </row>
    <row r="227" spans="11:67" x14ac:dyDescent="0.15">
      <c r="K227" s="4"/>
      <c r="Y227" s="4"/>
      <c r="AM227" s="4"/>
      <c r="BA227" s="4"/>
      <c r="BO227" s="4"/>
    </row>
    <row r="228" spans="11:67" x14ac:dyDescent="0.15">
      <c r="K228" s="4"/>
      <c r="Y228" s="4"/>
      <c r="AM228" s="4"/>
      <c r="BA228" s="4"/>
      <c r="BO228" s="4"/>
    </row>
    <row r="229" spans="11:67" x14ac:dyDescent="0.15">
      <c r="K229" s="4"/>
      <c r="Y229" s="4"/>
      <c r="AM229" s="4"/>
      <c r="BA229" s="4"/>
      <c r="BO229" s="4"/>
    </row>
    <row r="230" spans="11:67" x14ac:dyDescent="0.15">
      <c r="K230" s="4"/>
      <c r="Y230" s="4"/>
      <c r="AM230" s="4"/>
      <c r="BA230" s="4"/>
      <c r="BO230" s="4"/>
    </row>
    <row r="231" spans="11:67" x14ac:dyDescent="0.15">
      <c r="K231" s="4"/>
      <c r="Y231" s="4"/>
      <c r="AM231" s="4"/>
      <c r="BA231" s="4"/>
      <c r="BO231" s="4"/>
    </row>
    <row r="232" spans="11:67" x14ac:dyDescent="0.15">
      <c r="K232" s="4"/>
      <c r="Y232" s="4"/>
      <c r="AM232" s="4"/>
      <c r="BA232" s="4"/>
      <c r="BO232" s="4"/>
    </row>
    <row r="233" spans="11:67" x14ac:dyDescent="0.15">
      <c r="K233" s="4"/>
      <c r="Y233" s="4"/>
      <c r="AM233" s="4"/>
      <c r="BA233" s="4"/>
      <c r="BO233" s="4"/>
    </row>
    <row r="234" spans="11:67" x14ac:dyDescent="0.15">
      <c r="K234" s="4"/>
      <c r="Y234" s="4"/>
      <c r="AM234" s="4"/>
      <c r="BA234" s="4"/>
      <c r="BO234" s="4"/>
    </row>
    <row r="235" spans="11:67" x14ac:dyDescent="0.15">
      <c r="K235" s="4"/>
      <c r="Y235" s="4"/>
      <c r="AM235" s="4"/>
      <c r="BA235" s="4"/>
      <c r="BO235" s="4"/>
    </row>
    <row r="236" spans="11:67" x14ac:dyDescent="0.15">
      <c r="K236" s="4"/>
      <c r="Y236" s="4"/>
      <c r="AM236" s="4"/>
      <c r="BA236" s="4"/>
      <c r="BO236" s="4"/>
    </row>
    <row r="237" spans="11:67" x14ac:dyDescent="0.15">
      <c r="K237" s="4"/>
      <c r="Y237" s="4"/>
      <c r="AM237" s="4"/>
      <c r="BA237" s="4"/>
      <c r="BO237" s="4"/>
    </row>
    <row r="238" spans="11:67" x14ac:dyDescent="0.15">
      <c r="K238" s="4"/>
      <c r="Y238" s="4"/>
      <c r="AM238" s="4"/>
      <c r="BA238" s="4"/>
      <c r="BO238" s="4"/>
    </row>
    <row r="239" spans="11:67" x14ac:dyDescent="0.15">
      <c r="K239" s="4"/>
      <c r="Y239" s="4"/>
      <c r="AM239" s="4"/>
      <c r="BA239" s="4"/>
      <c r="BO239" s="4"/>
    </row>
    <row r="240" spans="11:67" x14ac:dyDescent="0.15">
      <c r="K240" s="4"/>
      <c r="Y240" s="4"/>
      <c r="AM240" s="4"/>
      <c r="BA240" s="4"/>
      <c r="BO240" s="4"/>
    </row>
    <row r="241" spans="11:67" x14ac:dyDescent="0.15">
      <c r="K241" s="4"/>
      <c r="Y241" s="4"/>
      <c r="AM241" s="4"/>
      <c r="BA241" s="4"/>
      <c r="BO241" s="4"/>
    </row>
    <row r="242" spans="11:67" x14ac:dyDescent="0.15">
      <c r="K242" s="4"/>
      <c r="Y242" s="4"/>
      <c r="AM242" s="4"/>
      <c r="BA242" s="4"/>
      <c r="BO242" s="4"/>
    </row>
    <row r="243" spans="11:67" x14ac:dyDescent="0.15">
      <c r="K243" s="4"/>
      <c r="Y243" s="4"/>
      <c r="AM243" s="4"/>
      <c r="BA243" s="4"/>
      <c r="BO243" s="4"/>
    </row>
    <row r="244" spans="11:67" x14ac:dyDescent="0.15">
      <c r="K244" s="4"/>
      <c r="Y244" s="4"/>
      <c r="AM244" s="4"/>
      <c r="BA244" s="4"/>
      <c r="BO244" s="4"/>
    </row>
    <row r="245" spans="11:67" x14ac:dyDescent="0.15">
      <c r="K245" s="4"/>
      <c r="Y245" s="4"/>
      <c r="AM245" s="4"/>
      <c r="BA245" s="4"/>
      <c r="BO245" s="4"/>
    </row>
    <row r="246" spans="11:67" x14ac:dyDescent="0.15">
      <c r="K246" s="4"/>
      <c r="Y246" s="4"/>
      <c r="AM246" s="4"/>
      <c r="BA246" s="4"/>
      <c r="BO246" s="4"/>
    </row>
    <row r="247" spans="11:67" x14ac:dyDescent="0.15">
      <c r="K247" s="4"/>
      <c r="Y247" s="4"/>
      <c r="AM247" s="4"/>
      <c r="BA247" s="4"/>
      <c r="BO247" s="4"/>
    </row>
    <row r="248" spans="11:67" x14ac:dyDescent="0.15">
      <c r="K248" s="4"/>
      <c r="Y248" s="4"/>
      <c r="AM248" s="4"/>
      <c r="BA248" s="4"/>
      <c r="BO248" s="4"/>
    </row>
    <row r="249" spans="11:67" x14ac:dyDescent="0.15">
      <c r="K249" s="4"/>
      <c r="Y249" s="4"/>
      <c r="AM249" s="4"/>
      <c r="BA249" s="4"/>
      <c r="BO249" s="4"/>
    </row>
    <row r="250" spans="11:67" x14ac:dyDescent="0.15">
      <c r="K250" s="4"/>
      <c r="Y250" s="4"/>
      <c r="AM250" s="4"/>
      <c r="BA250" s="4"/>
      <c r="BO250" s="4"/>
    </row>
    <row r="251" spans="11:67" x14ac:dyDescent="0.15">
      <c r="K251" s="4"/>
      <c r="Y251" s="4"/>
      <c r="AM251" s="4"/>
      <c r="BA251" s="4"/>
      <c r="BO251" s="4"/>
    </row>
    <row r="252" spans="11:67" x14ac:dyDescent="0.15">
      <c r="K252" s="4"/>
      <c r="Y252" s="4"/>
      <c r="AM252" s="4"/>
      <c r="BA252" s="4"/>
      <c r="BO252" s="4"/>
    </row>
    <row r="253" spans="11:67" x14ac:dyDescent="0.15">
      <c r="K253" s="4"/>
      <c r="Y253" s="4"/>
      <c r="AM253" s="4"/>
      <c r="BA253" s="4"/>
      <c r="BO253" s="4"/>
    </row>
    <row r="254" spans="11:67" x14ac:dyDescent="0.15">
      <c r="K254" s="4"/>
      <c r="Y254" s="4"/>
      <c r="AM254" s="4"/>
      <c r="BA254" s="4"/>
      <c r="BO254" s="4"/>
    </row>
    <row r="255" spans="11:67" x14ac:dyDescent="0.15">
      <c r="K255" s="4"/>
      <c r="Y255" s="4"/>
      <c r="AM255" s="4"/>
      <c r="BA255" s="4"/>
      <c r="BO255" s="4"/>
    </row>
    <row r="256" spans="11:67" x14ac:dyDescent="0.15">
      <c r="K256" s="4"/>
      <c r="Y256" s="4"/>
      <c r="AM256" s="4"/>
      <c r="BA256" s="4"/>
      <c r="BO256" s="4"/>
    </row>
    <row r="257" spans="11:67" x14ac:dyDescent="0.15">
      <c r="K257" s="4"/>
      <c r="Y257" s="4"/>
      <c r="AM257" s="4"/>
      <c r="BA257" s="4"/>
      <c r="BO257" s="4"/>
    </row>
    <row r="258" spans="11:67" x14ac:dyDescent="0.15">
      <c r="K258" s="4"/>
      <c r="Y258" s="4"/>
      <c r="AM258" s="4"/>
      <c r="BA258" s="4"/>
      <c r="BO258" s="4"/>
    </row>
    <row r="259" spans="11:67" x14ac:dyDescent="0.15">
      <c r="K259" s="4"/>
      <c r="Y259" s="4"/>
      <c r="AM259" s="4"/>
      <c r="BA259" s="4"/>
      <c r="BO259" s="4"/>
    </row>
    <row r="260" spans="11:67" x14ac:dyDescent="0.15">
      <c r="K260" s="4"/>
      <c r="Y260" s="4"/>
      <c r="AM260" s="4"/>
      <c r="BA260" s="4"/>
      <c r="BO260" s="4"/>
    </row>
    <row r="261" spans="11:67" x14ac:dyDescent="0.15">
      <c r="K261" s="4"/>
      <c r="Y261" s="4"/>
      <c r="AM261" s="4"/>
      <c r="BA261" s="4"/>
      <c r="BO261" s="4"/>
    </row>
    <row r="262" spans="11:67" x14ac:dyDescent="0.15">
      <c r="K262" s="4"/>
      <c r="Y262" s="4"/>
      <c r="AM262" s="4"/>
      <c r="BA262" s="4"/>
      <c r="BO262" s="4"/>
    </row>
    <row r="263" spans="11:67" x14ac:dyDescent="0.15">
      <c r="K263" s="4"/>
      <c r="Y263" s="4"/>
      <c r="AM263" s="4"/>
      <c r="BA263" s="4"/>
      <c r="BO263" s="4"/>
    </row>
    <row r="264" spans="11:67" x14ac:dyDescent="0.15">
      <c r="K264" s="4"/>
      <c r="Y264" s="4"/>
      <c r="AM264" s="4"/>
      <c r="BA264" s="4"/>
      <c r="BO264" s="4"/>
    </row>
    <row r="265" spans="11:67" x14ac:dyDescent="0.15">
      <c r="K265" s="4"/>
      <c r="Y265" s="4"/>
      <c r="AM265" s="4"/>
      <c r="BA265" s="4"/>
      <c r="BO265" s="4"/>
    </row>
    <row r="266" spans="11:67" x14ac:dyDescent="0.15">
      <c r="K266" s="4"/>
      <c r="Y266" s="4"/>
      <c r="AM266" s="4"/>
      <c r="BA266" s="4"/>
      <c r="BO266" s="4"/>
    </row>
    <row r="267" spans="11:67" x14ac:dyDescent="0.15">
      <c r="K267" s="4"/>
      <c r="Y267" s="4"/>
      <c r="AM267" s="4"/>
      <c r="BA267" s="4"/>
      <c r="BO267" s="4"/>
    </row>
    <row r="268" spans="11:67" x14ac:dyDescent="0.15">
      <c r="K268" s="4"/>
      <c r="Y268" s="4"/>
      <c r="AM268" s="4"/>
      <c r="BA268" s="4"/>
      <c r="BO268" s="4"/>
    </row>
    <row r="269" spans="11:67" x14ac:dyDescent="0.15">
      <c r="K269" s="4"/>
      <c r="Y269" s="4"/>
      <c r="AM269" s="4"/>
      <c r="BA269" s="4"/>
      <c r="BO269" s="4"/>
    </row>
    <row r="270" spans="11:67" x14ac:dyDescent="0.15">
      <c r="K270" s="4"/>
      <c r="Y270" s="4"/>
      <c r="AM270" s="4"/>
      <c r="BA270" s="4"/>
      <c r="BO270" s="4"/>
    </row>
    <row r="271" spans="11:67" x14ac:dyDescent="0.15">
      <c r="K271" s="4"/>
      <c r="Y271" s="4"/>
      <c r="AM271" s="4"/>
      <c r="BA271" s="4"/>
      <c r="BO271" s="4"/>
    </row>
    <row r="272" spans="11:67" x14ac:dyDescent="0.15">
      <c r="K272" s="4"/>
      <c r="Y272" s="4"/>
      <c r="AM272" s="4"/>
      <c r="BA272" s="4"/>
      <c r="BO272" s="4"/>
    </row>
    <row r="273" spans="11:67" x14ac:dyDescent="0.15">
      <c r="K273" s="4"/>
      <c r="Y273" s="4"/>
      <c r="AM273" s="4"/>
      <c r="BA273" s="4"/>
      <c r="BO273" s="4"/>
    </row>
    <row r="274" spans="11:67" x14ac:dyDescent="0.15">
      <c r="K274" s="4"/>
      <c r="Y274" s="4"/>
      <c r="AM274" s="4"/>
      <c r="BA274" s="4"/>
      <c r="BO274" s="4"/>
    </row>
    <row r="275" spans="11:67" x14ac:dyDescent="0.15">
      <c r="K275" s="4"/>
      <c r="Y275" s="4"/>
      <c r="AM275" s="4"/>
      <c r="BA275" s="4"/>
      <c r="BO275" s="4"/>
    </row>
    <row r="276" spans="11:67" x14ac:dyDescent="0.15">
      <c r="K276" s="4"/>
      <c r="Y276" s="4"/>
      <c r="AM276" s="4"/>
      <c r="BA276" s="4"/>
      <c r="BO276" s="4"/>
    </row>
    <row r="277" spans="11:67" x14ac:dyDescent="0.15">
      <c r="K277" s="4"/>
      <c r="Y277" s="4"/>
      <c r="AM277" s="4"/>
      <c r="BA277" s="4"/>
      <c r="BO277" s="4"/>
    </row>
    <row r="278" spans="11:67" x14ac:dyDescent="0.15">
      <c r="K278" s="4"/>
      <c r="Y278" s="4"/>
      <c r="AM278" s="4"/>
      <c r="BA278" s="4"/>
      <c r="BO278" s="4"/>
    </row>
    <row r="279" spans="11:67" x14ac:dyDescent="0.15">
      <c r="K279" s="4"/>
      <c r="Y279" s="4"/>
      <c r="AM279" s="4"/>
      <c r="BA279" s="4"/>
      <c r="BO279" s="4"/>
    </row>
    <row r="280" spans="11:67" x14ac:dyDescent="0.15">
      <c r="K280" s="4"/>
      <c r="Y280" s="4"/>
      <c r="AM280" s="4"/>
      <c r="BA280" s="4"/>
      <c r="BO280" s="4"/>
    </row>
    <row r="281" spans="11:67" x14ac:dyDescent="0.15">
      <c r="K281" s="4"/>
      <c r="Y281" s="4"/>
      <c r="AM281" s="4"/>
      <c r="BA281" s="4"/>
      <c r="BO281" s="4"/>
    </row>
    <row r="282" spans="11:67" x14ac:dyDescent="0.15">
      <c r="K282" s="4"/>
      <c r="Y282" s="4"/>
      <c r="AM282" s="4"/>
      <c r="BA282" s="4"/>
      <c r="BO282" s="4"/>
    </row>
    <row r="283" spans="11:67" x14ac:dyDescent="0.15">
      <c r="K283" s="4"/>
      <c r="Y283" s="4"/>
      <c r="AM283" s="4"/>
      <c r="BA283" s="4"/>
      <c r="BO283" s="4"/>
    </row>
    <row r="284" spans="11:67" x14ac:dyDescent="0.15">
      <c r="K284" s="4"/>
      <c r="Y284" s="4"/>
      <c r="AM284" s="4"/>
      <c r="BA284" s="4"/>
      <c r="BO284" s="4"/>
    </row>
    <row r="285" spans="11:67" x14ac:dyDescent="0.15">
      <c r="K285" s="4"/>
      <c r="Y285" s="4"/>
      <c r="AM285" s="4"/>
      <c r="BA285" s="4"/>
      <c r="BO285" s="4"/>
    </row>
    <row r="286" spans="11:67" x14ac:dyDescent="0.15">
      <c r="K286" s="4"/>
      <c r="Y286" s="4"/>
      <c r="AM286" s="4"/>
      <c r="BA286" s="4"/>
      <c r="BO286" s="4"/>
    </row>
    <row r="287" spans="11:67" x14ac:dyDescent="0.15">
      <c r="K287" s="4"/>
      <c r="Y287" s="4"/>
      <c r="AM287" s="4"/>
      <c r="BA287" s="4"/>
      <c r="BO287" s="4"/>
    </row>
    <row r="288" spans="11:67" x14ac:dyDescent="0.15">
      <c r="K288" s="4"/>
      <c r="Y288" s="4"/>
      <c r="AM288" s="4"/>
      <c r="BA288" s="4"/>
      <c r="BO288" s="4"/>
    </row>
    <row r="289" spans="11:67" x14ac:dyDescent="0.15">
      <c r="K289" s="4"/>
      <c r="Y289" s="4"/>
      <c r="AM289" s="4"/>
      <c r="BA289" s="4"/>
      <c r="BO289" s="4"/>
    </row>
    <row r="290" spans="11:67" x14ac:dyDescent="0.15">
      <c r="K290" s="4"/>
      <c r="Y290" s="4"/>
      <c r="AM290" s="4"/>
      <c r="BA290" s="4"/>
      <c r="BO290" s="4"/>
    </row>
    <row r="291" spans="11:67" x14ac:dyDescent="0.15">
      <c r="K291" s="4"/>
      <c r="Y291" s="4"/>
      <c r="AM291" s="4"/>
      <c r="BA291" s="4"/>
      <c r="BO291" s="4"/>
    </row>
    <row r="292" spans="11:67" x14ac:dyDescent="0.15">
      <c r="K292" s="4"/>
      <c r="Y292" s="4"/>
      <c r="AM292" s="4"/>
      <c r="BA292" s="4"/>
      <c r="BO292" s="4"/>
    </row>
    <row r="293" spans="11:67" x14ac:dyDescent="0.15">
      <c r="K293" s="4"/>
      <c r="Y293" s="4"/>
      <c r="AM293" s="4"/>
      <c r="BA293" s="4"/>
      <c r="BO293" s="4"/>
    </row>
    <row r="294" spans="11:67" x14ac:dyDescent="0.15">
      <c r="K294" s="4"/>
      <c r="Y294" s="4"/>
      <c r="AM294" s="4"/>
      <c r="BA294" s="4"/>
      <c r="BO294" s="4"/>
    </row>
    <row r="295" spans="11:67" x14ac:dyDescent="0.15">
      <c r="K295" s="4"/>
      <c r="Y295" s="4"/>
      <c r="AM295" s="4"/>
      <c r="BA295" s="4"/>
      <c r="BO295" s="4"/>
    </row>
    <row r="296" spans="11:67" x14ac:dyDescent="0.15">
      <c r="K296" s="4"/>
      <c r="Y296" s="4"/>
      <c r="AM296" s="4"/>
      <c r="BA296" s="4"/>
      <c r="BO296" s="4"/>
    </row>
    <row r="297" spans="11:67" x14ac:dyDescent="0.15">
      <c r="K297" s="4"/>
      <c r="Y297" s="4"/>
      <c r="AM297" s="4"/>
      <c r="BA297" s="4"/>
      <c r="BO297" s="4"/>
    </row>
    <row r="298" spans="11:67" x14ac:dyDescent="0.15">
      <c r="K298" s="4"/>
      <c r="Y298" s="4"/>
      <c r="AM298" s="4"/>
      <c r="BA298" s="4"/>
      <c r="BO298" s="4"/>
    </row>
    <row r="299" spans="11:67" x14ac:dyDescent="0.15">
      <c r="K299" s="4"/>
      <c r="Y299" s="4"/>
      <c r="AM299" s="4"/>
      <c r="BA299" s="4"/>
      <c r="BO299" s="4"/>
    </row>
    <row r="300" spans="11:67" x14ac:dyDescent="0.15">
      <c r="K300" s="4"/>
      <c r="Y300" s="4"/>
      <c r="AM300" s="4"/>
      <c r="BA300" s="4"/>
      <c r="BO300" s="4"/>
    </row>
    <row r="301" spans="11:67" x14ac:dyDescent="0.15">
      <c r="K301" s="4"/>
      <c r="Y301" s="4"/>
      <c r="AM301" s="4"/>
      <c r="BA301" s="4"/>
      <c r="BO301" s="4"/>
    </row>
    <row r="302" spans="11:67" x14ac:dyDescent="0.15">
      <c r="K302" s="4"/>
      <c r="Y302" s="4"/>
      <c r="AM302" s="4"/>
      <c r="BA302" s="4"/>
      <c r="BO302" s="4"/>
    </row>
    <row r="303" spans="11:67" x14ac:dyDescent="0.15">
      <c r="K303" s="4"/>
      <c r="Y303" s="4"/>
      <c r="AM303" s="4"/>
      <c r="BA303" s="4"/>
      <c r="BO303" s="4"/>
    </row>
    <row r="304" spans="11:67" x14ac:dyDescent="0.15">
      <c r="K304" s="4"/>
      <c r="Y304" s="4"/>
      <c r="AM304" s="4"/>
      <c r="BA304" s="4"/>
      <c r="BO304" s="4"/>
    </row>
    <row r="305" spans="11:67" x14ac:dyDescent="0.15">
      <c r="K305" s="4"/>
      <c r="Y305" s="4"/>
      <c r="AM305" s="4"/>
      <c r="BA305" s="4"/>
      <c r="BO305" s="4"/>
    </row>
    <row r="306" spans="11:67" x14ac:dyDescent="0.15">
      <c r="K306" s="4"/>
      <c r="Y306" s="4"/>
      <c r="AM306" s="4"/>
      <c r="BA306" s="4"/>
      <c r="BO306" s="4"/>
    </row>
    <row r="307" spans="11:67" x14ac:dyDescent="0.15">
      <c r="K307" s="4"/>
      <c r="Y307" s="4"/>
      <c r="AM307" s="4"/>
      <c r="BA307" s="4"/>
      <c r="BO307" s="4"/>
    </row>
    <row r="308" spans="11:67" x14ac:dyDescent="0.15">
      <c r="K308" s="4"/>
      <c r="Y308" s="4"/>
      <c r="AM308" s="4"/>
      <c r="BA308" s="4"/>
      <c r="BO308" s="4"/>
    </row>
    <row r="309" spans="11:67" x14ac:dyDescent="0.15">
      <c r="K309" s="4"/>
      <c r="Y309" s="4"/>
      <c r="AM309" s="4"/>
      <c r="BA309" s="4"/>
      <c r="BO309" s="4"/>
    </row>
    <row r="310" spans="11:67" x14ac:dyDescent="0.15">
      <c r="K310" s="4"/>
      <c r="Y310" s="4"/>
      <c r="AM310" s="4"/>
      <c r="BA310" s="4"/>
      <c r="BO310" s="4"/>
    </row>
    <row r="311" spans="11:67" x14ac:dyDescent="0.15">
      <c r="K311" s="4"/>
      <c r="Y311" s="4"/>
      <c r="AM311" s="4"/>
      <c r="BA311" s="4"/>
      <c r="BO311" s="4"/>
    </row>
    <row r="312" spans="11:67" x14ac:dyDescent="0.15">
      <c r="K312" s="4"/>
      <c r="Y312" s="4"/>
      <c r="AM312" s="4"/>
      <c r="BA312" s="4"/>
      <c r="BO312" s="4"/>
    </row>
    <row r="313" spans="11:67" x14ac:dyDescent="0.15">
      <c r="K313" s="4"/>
      <c r="Y313" s="4"/>
      <c r="AM313" s="4"/>
      <c r="BA313" s="4"/>
      <c r="BO313" s="4"/>
    </row>
    <row r="314" spans="11:67" x14ac:dyDescent="0.15">
      <c r="K314" s="4"/>
      <c r="Y314" s="4"/>
      <c r="AM314" s="4"/>
      <c r="BA314" s="4"/>
      <c r="BO314" s="4"/>
    </row>
    <row r="315" spans="11:67" x14ac:dyDescent="0.15">
      <c r="K315" s="4"/>
      <c r="Y315" s="4"/>
      <c r="AM315" s="4"/>
      <c r="BA315" s="4"/>
      <c r="BO315" s="4"/>
    </row>
    <row r="316" spans="11:67" x14ac:dyDescent="0.15">
      <c r="K316" s="4"/>
      <c r="Y316" s="4"/>
      <c r="AM316" s="4"/>
      <c r="BA316" s="4"/>
      <c r="BO316" s="4"/>
    </row>
    <row r="317" spans="11:67" x14ac:dyDescent="0.15">
      <c r="K317" s="4"/>
      <c r="Y317" s="4"/>
      <c r="AM317" s="4"/>
      <c r="BA317" s="4"/>
      <c r="BO317" s="4"/>
    </row>
    <row r="318" spans="11:67" x14ac:dyDescent="0.15">
      <c r="K318" s="4"/>
      <c r="Y318" s="4"/>
      <c r="AM318" s="4"/>
      <c r="BA318" s="4"/>
      <c r="BO318" s="4"/>
    </row>
    <row r="319" spans="11:67" x14ac:dyDescent="0.15">
      <c r="K319" s="4"/>
      <c r="Y319" s="4"/>
      <c r="AM319" s="4"/>
      <c r="BA319" s="4"/>
      <c r="BO319" s="4"/>
    </row>
    <row r="320" spans="11:67" x14ac:dyDescent="0.15">
      <c r="K320" s="4"/>
      <c r="Y320" s="4"/>
      <c r="AM320" s="4"/>
      <c r="BA320" s="4"/>
      <c r="BO320" s="4"/>
    </row>
    <row r="321" spans="11:67" x14ac:dyDescent="0.15">
      <c r="K321" s="4"/>
      <c r="Y321" s="4"/>
      <c r="AM321" s="4"/>
      <c r="BA321" s="4"/>
      <c r="BO321" s="4"/>
    </row>
    <row r="322" spans="11:67" x14ac:dyDescent="0.15">
      <c r="K322" s="4"/>
      <c r="Y322" s="4"/>
      <c r="AM322" s="4"/>
      <c r="BA322" s="4"/>
      <c r="BO322" s="4"/>
    </row>
    <row r="323" spans="11:67" x14ac:dyDescent="0.15">
      <c r="K323" s="4"/>
      <c r="Y323" s="4"/>
      <c r="AM323" s="4"/>
      <c r="BA323" s="4"/>
      <c r="BO323" s="4"/>
    </row>
    <row r="324" spans="11:67" x14ac:dyDescent="0.15">
      <c r="K324" s="4"/>
      <c r="Y324" s="4"/>
      <c r="AM324" s="4"/>
      <c r="BA324" s="4"/>
      <c r="BO324" s="4"/>
    </row>
    <row r="325" spans="11:67" x14ac:dyDescent="0.15">
      <c r="K325" s="4"/>
      <c r="Y325" s="4"/>
      <c r="AM325" s="4"/>
      <c r="BA325" s="4"/>
      <c r="BO325" s="4"/>
    </row>
    <row r="326" spans="11:67" x14ac:dyDescent="0.15">
      <c r="K326" s="4"/>
      <c r="Y326" s="4"/>
      <c r="AM326" s="4"/>
      <c r="BA326" s="4"/>
      <c r="BO326" s="4"/>
    </row>
    <row r="327" spans="11:67" x14ac:dyDescent="0.15">
      <c r="K327" s="4"/>
      <c r="Y327" s="4"/>
      <c r="AM327" s="4"/>
      <c r="BA327" s="4"/>
      <c r="BO327" s="4"/>
    </row>
    <row r="328" spans="11:67" x14ac:dyDescent="0.15">
      <c r="K328" s="4"/>
      <c r="Y328" s="4"/>
      <c r="AM328" s="4"/>
      <c r="BA328" s="4"/>
      <c r="BO328" s="4"/>
    </row>
    <row r="329" spans="11:67" x14ac:dyDescent="0.15">
      <c r="K329" s="4"/>
      <c r="Y329" s="4"/>
      <c r="AM329" s="4"/>
      <c r="BA329" s="4"/>
      <c r="BO329" s="4"/>
    </row>
    <row r="330" spans="11:67" x14ac:dyDescent="0.15">
      <c r="K330" s="4"/>
      <c r="Y330" s="4"/>
      <c r="AM330" s="4"/>
      <c r="BA330" s="4"/>
      <c r="BO330" s="4"/>
    </row>
    <row r="331" spans="11:67" x14ac:dyDescent="0.15">
      <c r="K331" s="4"/>
      <c r="Y331" s="4"/>
      <c r="AM331" s="4"/>
      <c r="BA331" s="4"/>
      <c r="BO331" s="4"/>
    </row>
    <row r="332" spans="11:67" x14ac:dyDescent="0.15">
      <c r="K332" s="4"/>
      <c r="Y332" s="4"/>
      <c r="AM332" s="4"/>
      <c r="BA332" s="4"/>
      <c r="BO332" s="4"/>
    </row>
    <row r="333" spans="11:67" x14ac:dyDescent="0.15">
      <c r="K333" s="4"/>
      <c r="Y333" s="4"/>
      <c r="AM333" s="4"/>
      <c r="BA333" s="4"/>
      <c r="BO333" s="4"/>
    </row>
    <row r="334" spans="11:67" x14ac:dyDescent="0.15">
      <c r="K334" s="4"/>
      <c r="Y334" s="4"/>
      <c r="AM334" s="4"/>
      <c r="BA334" s="4"/>
      <c r="BO334" s="4"/>
    </row>
    <row r="335" spans="11:67" x14ac:dyDescent="0.15">
      <c r="K335" s="4"/>
      <c r="Y335" s="4"/>
      <c r="AM335" s="4"/>
      <c r="BA335" s="4"/>
      <c r="BO335" s="4"/>
    </row>
    <row r="336" spans="11:67" x14ac:dyDescent="0.15">
      <c r="K336" s="4"/>
      <c r="Y336" s="4"/>
      <c r="AM336" s="4"/>
      <c r="BA336" s="4"/>
      <c r="BO336" s="4"/>
    </row>
    <row r="337" spans="11:67" x14ac:dyDescent="0.15">
      <c r="K337" s="4"/>
      <c r="Y337" s="4"/>
      <c r="AM337" s="4"/>
      <c r="BA337" s="4"/>
      <c r="BO337" s="4"/>
    </row>
    <row r="338" spans="11:67" x14ac:dyDescent="0.15">
      <c r="K338" s="4"/>
      <c r="Y338" s="4"/>
      <c r="AM338" s="4"/>
      <c r="BA338" s="4"/>
      <c r="BO338" s="4"/>
    </row>
    <row r="339" spans="11:67" x14ac:dyDescent="0.15">
      <c r="K339" s="4"/>
      <c r="Y339" s="4"/>
      <c r="AM339" s="4"/>
      <c r="BA339" s="4"/>
      <c r="BO339" s="4"/>
    </row>
    <row r="340" spans="11:67" x14ac:dyDescent="0.15">
      <c r="K340" s="4"/>
      <c r="Y340" s="4"/>
      <c r="AM340" s="4"/>
      <c r="BA340" s="4"/>
      <c r="BO340" s="4"/>
    </row>
    <row r="341" spans="11:67" x14ac:dyDescent="0.15">
      <c r="K341" s="4"/>
      <c r="Y341" s="4"/>
      <c r="AM341" s="4"/>
      <c r="BA341" s="4"/>
      <c r="BO341" s="4"/>
    </row>
    <row r="342" spans="11:67" x14ac:dyDescent="0.15">
      <c r="K342" s="4"/>
      <c r="Y342" s="4"/>
      <c r="AM342" s="4"/>
      <c r="BA342" s="4"/>
      <c r="BO342" s="4"/>
    </row>
    <row r="343" spans="11:67" x14ac:dyDescent="0.15">
      <c r="K343" s="4"/>
      <c r="Y343" s="4"/>
      <c r="AM343" s="4"/>
      <c r="BA343" s="4"/>
      <c r="BO343" s="4"/>
    </row>
    <row r="344" spans="11:67" x14ac:dyDescent="0.15">
      <c r="K344" s="4"/>
      <c r="Y344" s="4"/>
      <c r="AM344" s="4"/>
      <c r="BA344" s="4"/>
      <c r="BO344" s="4"/>
    </row>
    <row r="345" spans="11:67" x14ac:dyDescent="0.15">
      <c r="K345" s="4"/>
      <c r="Y345" s="4"/>
      <c r="AM345" s="4"/>
      <c r="BA345" s="4"/>
      <c r="BO345" s="4"/>
    </row>
    <row r="346" spans="11:67" x14ac:dyDescent="0.15">
      <c r="K346" s="4"/>
      <c r="Y346" s="4"/>
      <c r="AM346" s="4"/>
      <c r="BA346" s="4"/>
      <c r="BO346" s="4"/>
    </row>
    <row r="347" spans="11:67" x14ac:dyDescent="0.15">
      <c r="K347" s="4"/>
      <c r="Y347" s="4"/>
      <c r="AM347" s="4"/>
      <c r="BA347" s="4"/>
      <c r="BO347" s="4"/>
    </row>
    <row r="348" spans="11:67" x14ac:dyDescent="0.15">
      <c r="K348" s="4"/>
      <c r="Y348" s="4"/>
      <c r="AM348" s="4"/>
      <c r="BA348" s="4"/>
      <c r="BO348" s="4"/>
    </row>
    <row r="349" spans="11:67" x14ac:dyDescent="0.15">
      <c r="K349" s="4"/>
      <c r="Y349" s="4"/>
      <c r="AM349" s="4"/>
      <c r="BA349" s="4"/>
      <c r="BO349" s="4"/>
    </row>
    <row r="350" spans="11:67" x14ac:dyDescent="0.15">
      <c r="K350" s="4"/>
      <c r="Y350" s="4"/>
      <c r="AM350" s="4"/>
      <c r="BA350" s="4"/>
      <c r="BO350" s="4"/>
    </row>
    <row r="351" spans="11:67" x14ac:dyDescent="0.15">
      <c r="K351" s="4"/>
      <c r="Y351" s="4"/>
      <c r="AM351" s="4"/>
      <c r="BA351" s="4"/>
      <c r="BO351" s="4"/>
    </row>
    <row r="352" spans="11:67" x14ac:dyDescent="0.15">
      <c r="K352" s="4"/>
      <c r="Y352" s="4"/>
      <c r="AM352" s="4"/>
      <c r="BA352" s="4"/>
      <c r="BO352" s="4"/>
    </row>
    <row r="353" spans="11:67" x14ac:dyDescent="0.15">
      <c r="K353" s="4"/>
      <c r="Y353" s="4"/>
      <c r="AM353" s="4"/>
      <c r="BA353" s="4"/>
      <c r="BO353" s="4"/>
    </row>
    <row r="354" spans="11:67" x14ac:dyDescent="0.15">
      <c r="K354" s="4"/>
      <c r="Y354" s="4"/>
      <c r="AM354" s="4"/>
      <c r="BA354" s="4"/>
      <c r="BO354" s="4"/>
    </row>
    <row r="355" spans="11:67" x14ac:dyDescent="0.15">
      <c r="K355" s="4"/>
      <c r="Y355" s="4"/>
      <c r="AM355" s="4"/>
      <c r="BA355" s="4"/>
      <c r="BO355" s="4"/>
    </row>
    <row r="356" spans="11:67" x14ac:dyDescent="0.15">
      <c r="K356" s="4"/>
      <c r="Y356" s="4"/>
      <c r="AM356" s="4"/>
      <c r="BA356" s="4"/>
      <c r="BO356" s="4"/>
    </row>
    <row r="357" spans="11:67" x14ac:dyDescent="0.15">
      <c r="K357" s="4"/>
      <c r="Y357" s="4"/>
      <c r="AM357" s="4"/>
      <c r="BA357" s="4"/>
      <c r="BO357" s="4"/>
    </row>
    <row r="358" spans="11:67" x14ac:dyDescent="0.15">
      <c r="K358" s="4"/>
      <c r="Y358" s="4"/>
      <c r="AM358" s="4"/>
      <c r="BA358" s="4"/>
      <c r="BO358" s="4"/>
    </row>
    <row r="359" spans="11:67" x14ac:dyDescent="0.15">
      <c r="K359" s="4"/>
      <c r="Y359" s="4"/>
      <c r="AM359" s="4"/>
      <c r="BA359" s="4"/>
      <c r="BO359" s="4"/>
    </row>
    <row r="360" spans="11:67" x14ac:dyDescent="0.15">
      <c r="K360" s="4"/>
      <c r="Y360" s="4"/>
      <c r="AM360" s="4"/>
      <c r="BA360" s="4"/>
      <c r="BO360" s="4"/>
    </row>
    <row r="361" spans="11:67" x14ac:dyDescent="0.15">
      <c r="K361" s="4"/>
      <c r="Y361" s="4"/>
      <c r="AM361" s="4"/>
      <c r="BA361" s="4"/>
      <c r="BO361" s="4"/>
    </row>
    <row r="362" spans="11:67" x14ac:dyDescent="0.15">
      <c r="K362" s="4"/>
      <c r="Y362" s="4"/>
      <c r="AM362" s="4"/>
      <c r="BA362" s="4"/>
      <c r="BO362" s="4"/>
    </row>
    <row r="363" spans="11:67" x14ac:dyDescent="0.15">
      <c r="K363" s="4"/>
      <c r="Y363" s="4"/>
      <c r="AM363" s="4"/>
      <c r="BA363" s="4"/>
      <c r="BO363" s="4"/>
    </row>
    <row r="364" spans="11:67" x14ac:dyDescent="0.15">
      <c r="K364" s="4"/>
      <c r="Y364" s="4"/>
      <c r="AM364" s="4"/>
      <c r="BA364" s="4"/>
      <c r="BO364" s="4"/>
    </row>
    <row r="365" spans="11:67" x14ac:dyDescent="0.15">
      <c r="K365" s="4"/>
      <c r="Y365" s="4"/>
      <c r="AM365" s="4"/>
      <c r="BA365" s="4"/>
      <c r="BO365" s="4"/>
    </row>
    <row r="366" spans="11:67" x14ac:dyDescent="0.15">
      <c r="K366" s="4"/>
      <c r="Y366" s="4"/>
      <c r="AM366" s="4"/>
      <c r="BA366" s="4"/>
      <c r="BO366" s="4"/>
    </row>
    <row r="367" spans="11:67" x14ac:dyDescent="0.15">
      <c r="K367" s="4"/>
      <c r="Y367" s="4"/>
      <c r="AM367" s="4"/>
      <c r="BA367" s="4"/>
      <c r="BO367" s="4"/>
    </row>
    <row r="368" spans="11:67" x14ac:dyDescent="0.15">
      <c r="K368" s="4"/>
      <c r="Y368" s="4"/>
      <c r="AM368" s="4"/>
      <c r="BA368" s="4"/>
      <c r="BO368" s="4"/>
    </row>
    <row r="369" spans="11:67" x14ac:dyDescent="0.15">
      <c r="K369" s="4"/>
      <c r="Y369" s="4"/>
      <c r="AM369" s="4"/>
      <c r="BA369" s="4"/>
      <c r="BO369" s="4"/>
    </row>
    <row r="370" spans="11:67" x14ac:dyDescent="0.15">
      <c r="K370" s="4"/>
      <c r="Y370" s="4"/>
      <c r="AM370" s="4"/>
      <c r="BA370" s="4"/>
      <c r="BO370" s="4"/>
    </row>
    <row r="371" spans="11:67" x14ac:dyDescent="0.15">
      <c r="K371" s="4"/>
      <c r="Y371" s="4"/>
      <c r="AM371" s="4"/>
      <c r="BA371" s="4"/>
      <c r="BO371" s="4"/>
    </row>
    <row r="372" spans="11:67" x14ac:dyDescent="0.15">
      <c r="K372" s="4"/>
      <c r="Y372" s="4"/>
      <c r="AM372" s="4"/>
      <c r="BA372" s="4"/>
      <c r="BO372" s="4"/>
    </row>
    <row r="373" spans="11:67" x14ac:dyDescent="0.15">
      <c r="K373" s="4"/>
      <c r="Y373" s="4"/>
      <c r="AM373" s="4"/>
      <c r="BA373" s="4"/>
      <c r="BO373" s="4"/>
    </row>
    <row r="374" spans="11:67" x14ac:dyDescent="0.15">
      <c r="K374" s="4"/>
      <c r="Y374" s="4"/>
      <c r="AM374" s="4"/>
      <c r="BA374" s="4"/>
      <c r="BO374" s="4"/>
    </row>
    <row r="375" spans="11:67" x14ac:dyDescent="0.15">
      <c r="K375" s="4"/>
      <c r="Y375" s="4"/>
      <c r="AM375" s="4"/>
      <c r="BA375" s="4"/>
      <c r="BO375" s="4"/>
    </row>
    <row r="376" spans="11:67" x14ac:dyDescent="0.15">
      <c r="K376" s="4"/>
      <c r="Y376" s="4"/>
      <c r="AM376" s="4"/>
      <c r="BA376" s="4"/>
      <c r="BO376" s="4"/>
    </row>
    <row r="377" spans="11:67" x14ac:dyDescent="0.15">
      <c r="K377" s="4"/>
      <c r="Y377" s="4"/>
      <c r="AM377" s="4"/>
      <c r="BA377" s="4"/>
      <c r="BO377" s="4"/>
    </row>
    <row r="378" spans="11:67" x14ac:dyDescent="0.15">
      <c r="K378" s="4"/>
      <c r="Y378" s="4"/>
      <c r="AM378" s="4"/>
      <c r="BA378" s="4"/>
      <c r="BO378" s="4"/>
    </row>
    <row r="379" spans="11:67" x14ac:dyDescent="0.15">
      <c r="K379" s="4"/>
      <c r="Y379" s="4"/>
      <c r="AM379" s="4"/>
      <c r="BA379" s="4"/>
      <c r="BO379" s="4"/>
    </row>
    <row r="380" spans="11:67" x14ac:dyDescent="0.15">
      <c r="K380" s="4"/>
      <c r="Y380" s="4"/>
      <c r="AM380" s="4"/>
      <c r="BA380" s="4"/>
      <c r="BO380" s="4"/>
    </row>
    <row r="381" spans="11:67" x14ac:dyDescent="0.15">
      <c r="K381" s="4"/>
      <c r="Y381" s="4"/>
      <c r="AM381" s="4"/>
      <c r="BA381" s="4"/>
      <c r="BO381" s="4"/>
    </row>
    <row r="382" spans="11:67" x14ac:dyDescent="0.15">
      <c r="K382" s="4"/>
      <c r="Y382" s="4"/>
      <c r="AM382" s="4"/>
      <c r="BA382" s="4"/>
      <c r="BO382" s="4"/>
    </row>
    <row r="383" spans="11:67" x14ac:dyDescent="0.15">
      <c r="K383" s="4"/>
      <c r="Y383" s="4"/>
      <c r="AM383" s="4"/>
      <c r="BA383" s="4"/>
      <c r="BO383" s="4"/>
    </row>
    <row r="384" spans="11:67" x14ac:dyDescent="0.15">
      <c r="K384" s="4"/>
      <c r="Y384" s="4"/>
      <c r="AM384" s="4"/>
      <c r="BA384" s="4"/>
      <c r="BO384" s="4"/>
    </row>
    <row r="385" spans="11:67" x14ac:dyDescent="0.15">
      <c r="K385" s="4"/>
      <c r="Y385" s="4"/>
      <c r="AM385" s="4"/>
      <c r="BA385" s="4"/>
      <c r="BO385" s="4"/>
    </row>
    <row r="386" spans="11:67" x14ac:dyDescent="0.15">
      <c r="K386" s="4"/>
      <c r="Y386" s="4"/>
      <c r="AM386" s="4"/>
      <c r="BA386" s="4"/>
      <c r="BO386" s="4"/>
    </row>
    <row r="387" spans="11:67" x14ac:dyDescent="0.15">
      <c r="K387" s="4"/>
      <c r="Y387" s="4"/>
      <c r="AM387" s="4"/>
      <c r="BA387" s="4"/>
      <c r="BO387" s="4"/>
    </row>
    <row r="388" spans="11:67" x14ac:dyDescent="0.15">
      <c r="K388" s="4"/>
      <c r="Y388" s="4"/>
      <c r="AM388" s="4"/>
      <c r="BA388" s="4"/>
      <c r="BO388" s="4"/>
    </row>
    <row r="389" spans="11:67" x14ac:dyDescent="0.15">
      <c r="K389" s="4"/>
      <c r="Y389" s="4"/>
      <c r="AM389" s="4"/>
      <c r="BA389" s="4"/>
      <c r="BO389" s="4"/>
    </row>
    <row r="390" spans="11:67" x14ac:dyDescent="0.15">
      <c r="K390" s="4"/>
      <c r="Y390" s="4"/>
      <c r="AM390" s="4"/>
      <c r="BA390" s="4"/>
      <c r="BO390" s="4"/>
    </row>
    <row r="391" spans="11:67" x14ac:dyDescent="0.15">
      <c r="K391" s="4"/>
      <c r="Y391" s="4"/>
      <c r="AM391" s="4"/>
      <c r="BA391" s="4"/>
      <c r="BO391" s="4"/>
    </row>
    <row r="392" spans="11:67" x14ac:dyDescent="0.15">
      <c r="K392" s="4"/>
      <c r="Y392" s="4"/>
      <c r="AM392" s="4"/>
      <c r="BA392" s="4"/>
      <c r="BO392" s="4"/>
    </row>
    <row r="393" spans="11:67" x14ac:dyDescent="0.15">
      <c r="K393" s="4"/>
      <c r="Y393" s="4"/>
      <c r="AM393" s="4"/>
      <c r="BA393" s="4"/>
      <c r="BO393" s="4"/>
    </row>
    <row r="394" spans="11:67" x14ac:dyDescent="0.15">
      <c r="K394" s="4"/>
      <c r="Y394" s="4"/>
      <c r="AM394" s="4"/>
      <c r="BA394" s="4"/>
      <c r="BO394" s="4"/>
    </row>
    <row r="395" spans="11:67" x14ac:dyDescent="0.15">
      <c r="K395" s="4"/>
      <c r="Y395" s="4"/>
      <c r="AM395" s="4"/>
      <c r="BA395" s="4"/>
      <c r="BO395" s="4"/>
    </row>
    <row r="396" spans="11:67" x14ac:dyDescent="0.15">
      <c r="K396" s="4"/>
      <c r="Y396" s="4"/>
      <c r="AM396" s="4"/>
      <c r="BA396" s="4"/>
      <c r="BO396" s="4"/>
    </row>
    <row r="397" spans="11:67" x14ac:dyDescent="0.15">
      <c r="K397" s="4"/>
      <c r="Y397" s="4"/>
      <c r="AM397" s="4"/>
      <c r="BA397" s="4"/>
      <c r="BO397" s="4"/>
    </row>
    <row r="398" spans="11:67" x14ac:dyDescent="0.15">
      <c r="K398" s="4"/>
      <c r="Y398" s="4"/>
      <c r="AM398" s="4"/>
      <c r="BA398" s="4"/>
      <c r="BO398" s="4"/>
    </row>
    <row r="399" spans="11:67" x14ac:dyDescent="0.15">
      <c r="K399" s="4"/>
      <c r="Y399" s="4"/>
      <c r="AM399" s="4"/>
      <c r="BA399" s="4"/>
      <c r="BO399" s="4"/>
    </row>
    <row r="400" spans="11:67" x14ac:dyDescent="0.15">
      <c r="K400" s="4"/>
      <c r="Y400" s="4"/>
      <c r="AM400" s="4"/>
      <c r="BA400" s="4"/>
      <c r="BO400" s="4"/>
    </row>
    <row r="401" spans="11:67" x14ac:dyDescent="0.15">
      <c r="K401" s="4"/>
      <c r="Y401" s="4"/>
      <c r="AM401" s="4"/>
      <c r="BA401" s="4"/>
      <c r="BO401" s="4"/>
    </row>
    <row r="402" spans="11:67" x14ac:dyDescent="0.15">
      <c r="K402" s="4"/>
      <c r="Y402" s="4"/>
      <c r="AM402" s="4"/>
      <c r="BA402" s="4"/>
      <c r="BO402" s="4"/>
    </row>
    <row r="403" spans="11:67" x14ac:dyDescent="0.15">
      <c r="K403" s="4"/>
      <c r="Y403" s="4"/>
      <c r="AM403" s="4"/>
      <c r="BA403" s="4"/>
    </row>
    <row r="404" spans="11:67" x14ac:dyDescent="0.15">
      <c r="K404" s="4"/>
      <c r="Y404" s="4"/>
      <c r="AM404" s="4"/>
      <c r="BA404" s="4"/>
    </row>
    <row r="405" spans="11:67" x14ac:dyDescent="0.15">
      <c r="K405" s="4"/>
      <c r="Y405" s="4"/>
      <c r="AM405" s="4"/>
      <c r="BA405" s="4"/>
    </row>
    <row r="406" spans="11:67" x14ac:dyDescent="0.15">
      <c r="K406" s="4"/>
      <c r="Y406" s="4"/>
      <c r="AM406" s="4"/>
      <c r="BA406" s="4"/>
    </row>
    <row r="407" spans="11:67" x14ac:dyDescent="0.15">
      <c r="K407" s="4"/>
      <c r="Y407" s="4"/>
      <c r="AM407" s="4"/>
      <c r="BA407" s="4"/>
    </row>
    <row r="408" spans="11:67" x14ac:dyDescent="0.15">
      <c r="K408" s="4"/>
      <c r="Y408" s="4"/>
      <c r="AM408" s="4"/>
      <c r="BA408" s="4"/>
    </row>
    <row r="409" spans="11:67" x14ac:dyDescent="0.15">
      <c r="K409" s="4"/>
      <c r="Y409" s="4"/>
      <c r="AM409" s="4"/>
      <c r="BA409" s="4"/>
    </row>
    <row r="410" spans="11:67" x14ac:dyDescent="0.15">
      <c r="K410" s="4"/>
      <c r="Y410" s="4"/>
      <c r="AM410" s="4"/>
      <c r="BA410" s="4"/>
    </row>
    <row r="411" spans="11:67" x14ac:dyDescent="0.15">
      <c r="K411" s="4"/>
      <c r="Y411" s="4"/>
      <c r="AM411" s="4"/>
      <c r="BA411" s="4"/>
    </row>
    <row r="412" spans="11:67" x14ac:dyDescent="0.15">
      <c r="K412" s="4"/>
      <c r="Y412" s="4"/>
      <c r="AM412" s="4"/>
      <c r="BA412" s="4"/>
    </row>
    <row r="413" spans="11:67" x14ac:dyDescent="0.15">
      <c r="K413" s="4"/>
      <c r="Y413" s="4"/>
      <c r="AM413" s="4"/>
      <c r="BA413" s="4"/>
    </row>
    <row r="414" spans="11:67" x14ac:dyDescent="0.15">
      <c r="K414" s="4"/>
      <c r="Y414" s="4"/>
      <c r="AM414" s="4"/>
      <c r="BA414" s="4"/>
    </row>
    <row r="415" spans="11:67" x14ac:dyDescent="0.15">
      <c r="K415" s="4"/>
      <c r="Y415" s="4"/>
      <c r="AM415" s="4"/>
      <c r="BA415" s="4"/>
    </row>
    <row r="416" spans="11:67" x14ac:dyDescent="0.15">
      <c r="K416" s="4"/>
      <c r="Y416" s="4"/>
      <c r="AM416" s="4"/>
      <c r="BA416" s="4"/>
    </row>
    <row r="417" spans="11:53" x14ac:dyDescent="0.15">
      <c r="K417" s="4"/>
      <c r="Y417" s="4"/>
      <c r="AM417" s="4"/>
      <c r="BA417" s="4"/>
    </row>
    <row r="418" spans="11:53" x14ac:dyDescent="0.15">
      <c r="K418" s="4"/>
      <c r="Y418" s="4"/>
      <c r="AM418" s="4"/>
      <c r="BA418" s="4"/>
    </row>
    <row r="419" spans="11:53" x14ac:dyDescent="0.15">
      <c r="K419" s="4"/>
      <c r="Y419" s="4"/>
      <c r="AM419" s="4"/>
      <c r="BA419" s="4"/>
    </row>
    <row r="420" spans="11:53" x14ac:dyDescent="0.15">
      <c r="K420" s="4"/>
      <c r="Y420" s="4"/>
      <c r="AM420" s="4"/>
      <c r="BA420" s="4"/>
    </row>
    <row r="421" spans="11:53" x14ac:dyDescent="0.15">
      <c r="K421" s="4"/>
      <c r="Y421" s="4"/>
      <c r="AM421" s="4"/>
      <c r="BA421" s="4"/>
    </row>
    <row r="422" spans="11:53" x14ac:dyDescent="0.15">
      <c r="K422" s="4"/>
      <c r="Y422" s="4"/>
      <c r="AM422" s="4"/>
      <c r="BA422" s="4"/>
    </row>
    <row r="423" spans="11:53" x14ac:dyDescent="0.15">
      <c r="K423" s="4"/>
      <c r="Y423" s="4"/>
      <c r="AM423" s="4"/>
      <c r="BA423" s="4"/>
    </row>
    <row r="424" spans="11:53" x14ac:dyDescent="0.15">
      <c r="K424" s="4"/>
      <c r="Y424" s="4"/>
      <c r="AM424" s="4"/>
      <c r="BA424" s="4"/>
    </row>
    <row r="425" spans="11:53" x14ac:dyDescent="0.15">
      <c r="K425" s="4"/>
      <c r="Y425" s="4"/>
      <c r="AM425" s="4"/>
      <c r="BA425" s="4"/>
    </row>
    <row r="426" spans="11:53" x14ac:dyDescent="0.15">
      <c r="K426" s="4"/>
      <c r="Y426" s="4"/>
      <c r="AM426" s="4"/>
      <c r="BA426" s="4"/>
    </row>
    <row r="427" spans="11:53" x14ac:dyDescent="0.15">
      <c r="K427" s="4"/>
      <c r="Y427" s="4"/>
      <c r="AM427" s="4"/>
      <c r="BA427" s="4"/>
    </row>
    <row r="428" spans="11:53" x14ac:dyDescent="0.15">
      <c r="K428" s="4"/>
      <c r="Y428" s="4"/>
      <c r="AM428" s="4"/>
      <c r="BA428" s="4"/>
    </row>
    <row r="429" spans="11:53" x14ac:dyDescent="0.15">
      <c r="K429" s="4"/>
      <c r="Y429" s="4"/>
      <c r="AM429" s="4"/>
      <c r="BA429" s="4"/>
    </row>
    <row r="430" spans="11:53" x14ac:dyDescent="0.15">
      <c r="K430" s="4"/>
      <c r="Y430" s="4"/>
      <c r="AM430" s="4"/>
      <c r="BA430" s="4"/>
    </row>
    <row r="431" spans="11:53" x14ac:dyDescent="0.15">
      <c r="K431" s="4"/>
      <c r="Y431" s="4"/>
      <c r="AM431" s="4"/>
      <c r="BA431" s="4"/>
    </row>
    <row r="432" spans="11:53" x14ac:dyDescent="0.15">
      <c r="K432" s="4"/>
      <c r="Y432" s="4"/>
      <c r="AM432" s="4"/>
      <c r="BA432" s="4"/>
    </row>
    <row r="433" spans="11:53" x14ac:dyDescent="0.15">
      <c r="K433" s="4"/>
      <c r="Y433" s="4"/>
      <c r="AM433" s="4"/>
      <c r="BA433" s="4"/>
    </row>
    <row r="434" spans="11:53" x14ac:dyDescent="0.15">
      <c r="K434" s="4"/>
      <c r="Y434" s="4"/>
      <c r="AM434" s="4"/>
      <c r="BA434" s="4"/>
    </row>
    <row r="435" spans="11:53" x14ac:dyDescent="0.15">
      <c r="K435" s="4"/>
      <c r="Y435" s="4"/>
      <c r="AM435" s="4"/>
      <c r="BA435" s="4"/>
    </row>
    <row r="436" spans="11:53" x14ac:dyDescent="0.15">
      <c r="K436" s="4"/>
      <c r="Y436" s="4"/>
      <c r="AM436" s="4"/>
      <c r="BA436" s="4"/>
    </row>
    <row r="437" spans="11:53" x14ac:dyDescent="0.15">
      <c r="K437" s="4"/>
      <c r="Y437" s="4"/>
      <c r="AM437" s="4"/>
      <c r="BA437" s="4"/>
    </row>
    <row r="438" spans="11:53" x14ac:dyDescent="0.15">
      <c r="K438" s="4"/>
      <c r="Y438" s="4"/>
      <c r="AM438" s="4"/>
      <c r="BA438" s="4"/>
    </row>
    <row r="439" spans="11:53" x14ac:dyDescent="0.15">
      <c r="K439" s="4"/>
      <c r="Y439" s="4"/>
      <c r="AM439" s="4"/>
      <c r="BA439" s="4"/>
    </row>
    <row r="440" spans="11:53" x14ac:dyDescent="0.15">
      <c r="K440" s="4"/>
      <c r="Y440" s="4"/>
      <c r="AM440" s="4"/>
      <c r="BA440" s="4"/>
    </row>
    <row r="441" spans="11:53" x14ac:dyDescent="0.15">
      <c r="K441" s="4"/>
      <c r="Y441" s="4"/>
      <c r="AM441" s="4"/>
      <c r="BA441" s="4"/>
    </row>
    <row r="442" spans="11:53" x14ac:dyDescent="0.15">
      <c r="K442" s="4"/>
      <c r="Y442" s="4"/>
      <c r="AM442" s="4"/>
      <c r="BA442" s="4"/>
    </row>
    <row r="443" spans="11:53" x14ac:dyDescent="0.15">
      <c r="K443" s="4"/>
      <c r="Y443" s="4"/>
      <c r="AM443" s="4"/>
      <c r="BA443" s="4"/>
    </row>
    <row r="444" spans="11:53" x14ac:dyDescent="0.15">
      <c r="K444" s="4"/>
      <c r="Y444" s="4"/>
      <c r="AM444" s="4"/>
      <c r="BA444" s="4"/>
    </row>
    <row r="445" spans="11:53" x14ac:dyDescent="0.15">
      <c r="K445" s="4"/>
      <c r="Y445" s="4"/>
      <c r="AM445" s="4"/>
      <c r="BA445" s="4"/>
    </row>
    <row r="446" spans="11:53" x14ac:dyDescent="0.15">
      <c r="K446" s="4"/>
      <c r="Y446" s="4"/>
      <c r="AM446" s="4"/>
      <c r="BA446" s="4"/>
    </row>
    <row r="447" spans="11:53" x14ac:dyDescent="0.15">
      <c r="K447" s="4"/>
      <c r="Y447" s="4"/>
      <c r="AM447" s="4"/>
      <c r="BA447" s="4"/>
    </row>
    <row r="448" spans="11:53" x14ac:dyDescent="0.15">
      <c r="K448" s="4"/>
      <c r="Y448" s="4"/>
      <c r="AM448" s="4"/>
      <c r="BA448" s="4"/>
    </row>
    <row r="449" spans="11:53" x14ac:dyDescent="0.15">
      <c r="K449" s="4"/>
      <c r="Y449" s="4"/>
      <c r="AM449" s="4"/>
      <c r="BA449" s="4"/>
    </row>
    <row r="450" spans="11:53" x14ac:dyDescent="0.15">
      <c r="K450" s="4"/>
      <c r="Y450" s="4"/>
      <c r="AM450" s="4"/>
      <c r="BA450" s="4"/>
    </row>
    <row r="451" spans="11:53" x14ac:dyDescent="0.15">
      <c r="K451" s="4"/>
      <c r="Y451" s="4"/>
      <c r="AM451" s="4"/>
      <c r="BA451" s="4"/>
    </row>
    <row r="452" spans="11:53" x14ac:dyDescent="0.15">
      <c r="K452" s="4"/>
      <c r="Y452" s="4"/>
      <c r="AM452" s="4"/>
      <c r="BA452" s="4"/>
    </row>
    <row r="453" spans="11:53" x14ac:dyDescent="0.15">
      <c r="K453" s="4"/>
      <c r="Y453" s="4"/>
      <c r="AM453" s="4"/>
      <c r="BA453" s="4"/>
    </row>
    <row r="454" spans="11:53" x14ac:dyDescent="0.15">
      <c r="K454" s="4"/>
      <c r="Y454" s="4"/>
      <c r="AM454" s="4"/>
      <c r="BA454" s="4"/>
    </row>
    <row r="455" spans="11:53" x14ac:dyDescent="0.15">
      <c r="K455" s="4"/>
      <c r="Y455" s="4"/>
      <c r="AM455" s="4"/>
      <c r="BA455" s="4"/>
    </row>
    <row r="456" spans="11:53" x14ac:dyDescent="0.15">
      <c r="K456" s="4"/>
      <c r="Y456" s="4"/>
      <c r="AM456" s="4"/>
      <c r="BA456" s="4"/>
    </row>
    <row r="457" spans="11:53" x14ac:dyDescent="0.15">
      <c r="K457" s="4"/>
      <c r="Y457" s="4"/>
      <c r="AM457" s="4"/>
      <c r="BA457" s="4"/>
    </row>
    <row r="458" spans="11:53" x14ac:dyDescent="0.15">
      <c r="K458" s="4"/>
      <c r="Y458" s="4"/>
      <c r="AM458" s="4"/>
      <c r="BA458" s="4"/>
    </row>
    <row r="459" spans="11:53" x14ac:dyDescent="0.15">
      <c r="K459" s="4"/>
      <c r="Y459" s="4"/>
      <c r="AM459" s="4"/>
      <c r="BA459" s="4"/>
    </row>
    <row r="460" spans="11:53" x14ac:dyDescent="0.15">
      <c r="K460" s="4"/>
      <c r="Y460" s="4"/>
      <c r="AM460" s="4"/>
      <c r="BA460" s="4"/>
    </row>
    <row r="461" spans="11:53" x14ac:dyDescent="0.15">
      <c r="K461" s="4"/>
      <c r="Y461" s="4"/>
      <c r="AM461" s="4"/>
      <c r="BA461" s="4"/>
    </row>
    <row r="462" spans="11:53" x14ac:dyDescent="0.15">
      <c r="K462" s="4"/>
      <c r="Y462" s="4"/>
      <c r="AM462" s="4"/>
      <c r="BA462" s="4"/>
    </row>
    <row r="463" spans="11:53" x14ac:dyDescent="0.15">
      <c r="K463" s="4"/>
      <c r="Y463" s="4"/>
      <c r="AM463" s="4"/>
      <c r="BA463" s="4"/>
    </row>
    <row r="464" spans="11:53" x14ac:dyDescent="0.15">
      <c r="K464" s="4"/>
      <c r="Y464" s="4"/>
      <c r="AM464" s="4"/>
      <c r="BA464" s="4"/>
    </row>
    <row r="465" spans="11:53" x14ac:dyDescent="0.15">
      <c r="K465" s="4"/>
      <c r="Y465" s="4"/>
      <c r="AM465" s="4"/>
      <c r="BA465" s="4"/>
    </row>
    <row r="466" spans="11:53" x14ac:dyDescent="0.15">
      <c r="K466" s="4"/>
      <c r="Y466" s="4"/>
      <c r="AM466" s="4"/>
      <c r="BA466" s="4"/>
    </row>
    <row r="467" spans="11:53" x14ac:dyDescent="0.15">
      <c r="K467" s="4"/>
      <c r="Y467" s="4"/>
      <c r="AM467" s="4"/>
      <c r="BA467" s="4"/>
    </row>
    <row r="468" spans="11:53" x14ac:dyDescent="0.15">
      <c r="K468" s="4"/>
      <c r="Y468" s="4"/>
      <c r="AM468" s="4"/>
      <c r="BA468" s="4"/>
    </row>
    <row r="469" spans="11:53" x14ac:dyDescent="0.15">
      <c r="K469" s="4"/>
      <c r="Y469" s="4"/>
      <c r="AM469" s="4"/>
      <c r="BA469" s="4"/>
    </row>
    <row r="470" spans="11:53" x14ac:dyDescent="0.15">
      <c r="K470" s="4"/>
      <c r="Y470" s="4"/>
      <c r="AM470" s="4"/>
      <c r="BA470" s="4"/>
    </row>
    <row r="471" spans="11:53" x14ac:dyDescent="0.15">
      <c r="K471" s="4"/>
      <c r="Y471" s="4"/>
      <c r="AM471" s="4"/>
      <c r="BA471" s="4"/>
    </row>
    <row r="472" spans="11:53" x14ac:dyDescent="0.15">
      <c r="K472" s="4"/>
      <c r="Y472" s="4"/>
      <c r="AM472" s="4"/>
      <c r="BA472" s="4"/>
    </row>
    <row r="473" spans="11:53" x14ac:dyDescent="0.15">
      <c r="K473" s="4"/>
      <c r="Y473" s="4"/>
      <c r="AM473" s="4"/>
      <c r="BA473" s="4"/>
    </row>
    <row r="474" spans="11:53" x14ac:dyDescent="0.15">
      <c r="K474" s="4"/>
      <c r="Y474" s="4"/>
      <c r="AM474" s="4"/>
      <c r="BA474" s="4"/>
    </row>
    <row r="475" spans="11:53" x14ac:dyDescent="0.15">
      <c r="K475" s="4"/>
      <c r="Y475" s="4"/>
      <c r="AM475" s="4"/>
      <c r="BA475" s="4"/>
    </row>
    <row r="476" spans="11:53" x14ac:dyDescent="0.15">
      <c r="K476" s="4"/>
      <c r="Y476" s="4"/>
      <c r="AM476" s="4"/>
      <c r="BA476" s="4"/>
    </row>
    <row r="477" spans="11:53" x14ac:dyDescent="0.15">
      <c r="K477" s="4"/>
      <c r="Y477" s="4"/>
      <c r="AM477" s="4"/>
      <c r="BA477" s="4"/>
    </row>
    <row r="478" spans="11:53" x14ac:dyDescent="0.15">
      <c r="K478" s="4"/>
      <c r="Y478" s="4"/>
      <c r="AM478" s="4"/>
      <c r="BA478" s="4"/>
    </row>
    <row r="479" spans="11:53" x14ac:dyDescent="0.15">
      <c r="K479" s="4"/>
      <c r="Y479" s="4"/>
      <c r="AM479" s="4"/>
      <c r="BA479" s="4"/>
    </row>
    <row r="480" spans="11:53" x14ac:dyDescent="0.15">
      <c r="K480" s="4"/>
      <c r="Y480" s="4"/>
      <c r="AM480" s="4"/>
      <c r="BA480" s="4"/>
    </row>
    <row r="481" spans="11:53" x14ac:dyDescent="0.15">
      <c r="K481" s="4"/>
      <c r="Y481" s="4"/>
      <c r="AM481" s="4"/>
      <c r="BA481" s="4"/>
    </row>
    <row r="482" spans="11:53" x14ac:dyDescent="0.15">
      <c r="K482" s="4"/>
      <c r="Y482" s="4"/>
      <c r="AM482" s="4"/>
      <c r="BA482" s="4"/>
    </row>
    <row r="483" spans="11:53" x14ac:dyDescent="0.15">
      <c r="K483" s="4"/>
      <c r="Y483" s="4"/>
      <c r="AM483" s="4"/>
      <c r="BA483" s="4"/>
    </row>
    <row r="484" spans="11:53" x14ac:dyDescent="0.15">
      <c r="K484" s="4"/>
      <c r="Y484" s="4"/>
      <c r="AM484" s="4"/>
      <c r="BA484" s="4"/>
    </row>
    <row r="485" spans="11:53" x14ac:dyDescent="0.15">
      <c r="K485" s="4"/>
      <c r="Y485" s="4"/>
      <c r="AM485" s="4"/>
      <c r="BA485" s="4"/>
    </row>
    <row r="486" spans="11:53" x14ac:dyDescent="0.15">
      <c r="K486" s="4"/>
      <c r="AM486" s="4"/>
      <c r="BA486" s="4"/>
    </row>
    <row r="487" spans="11:53" x14ac:dyDescent="0.15">
      <c r="K487" s="4"/>
      <c r="Y487" s="66"/>
      <c r="AM487" s="4"/>
      <c r="BA487" s="4"/>
    </row>
    <row r="488" spans="11:53" x14ac:dyDescent="0.15">
      <c r="K488" s="4"/>
      <c r="Y488" s="66"/>
      <c r="AM488" s="4"/>
      <c r="BA488" s="4"/>
    </row>
    <row r="489" spans="11:53" x14ac:dyDescent="0.15">
      <c r="K489" s="4"/>
      <c r="Y489" s="66"/>
      <c r="AM489" s="4"/>
      <c r="BA489" s="4"/>
    </row>
    <row r="490" spans="11:53" x14ac:dyDescent="0.15">
      <c r="K490" s="4"/>
      <c r="Y490" s="66"/>
      <c r="AM490" s="4"/>
      <c r="BA490" s="4"/>
    </row>
    <row r="491" spans="11:53" x14ac:dyDescent="0.15">
      <c r="K491" s="4"/>
      <c r="Y491" s="66"/>
      <c r="AM491" s="4"/>
      <c r="BA491" s="4"/>
    </row>
    <row r="492" spans="11:53" x14ac:dyDescent="0.15">
      <c r="K492" s="4"/>
      <c r="Y492" s="66"/>
      <c r="AM492" s="4"/>
      <c r="BA492" s="4"/>
    </row>
    <row r="493" spans="11:53" x14ac:dyDescent="0.15">
      <c r="K493" s="4"/>
      <c r="Y493" s="66"/>
      <c r="AM493" s="4"/>
      <c r="BA493" s="4"/>
    </row>
    <row r="494" spans="11:53" x14ac:dyDescent="0.15">
      <c r="K494" s="4"/>
      <c r="Y494" s="66"/>
      <c r="AM494" s="4"/>
      <c r="BA494" s="4"/>
    </row>
    <row r="495" spans="11:53" x14ac:dyDescent="0.15">
      <c r="K495" s="4"/>
      <c r="Y495" s="66"/>
      <c r="AM495" s="4"/>
      <c r="BA495" s="4"/>
    </row>
    <row r="496" spans="11:53" x14ac:dyDescent="0.15">
      <c r="K496" s="4"/>
      <c r="Y496" s="66"/>
      <c r="AM496" s="4"/>
      <c r="BA496" s="4"/>
    </row>
    <row r="497" spans="11:53" x14ac:dyDescent="0.15">
      <c r="K497" s="4"/>
      <c r="Y497" s="66"/>
      <c r="AM497" s="4"/>
      <c r="BA497" s="4"/>
    </row>
    <row r="498" spans="11:53" x14ac:dyDescent="0.15">
      <c r="K498" s="4"/>
      <c r="Y498" s="66"/>
      <c r="AM498" s="4"/>
      <c r="BA498" s="4"/>
    </row>
    <row r="499" spans="11:53" x14ac:dyDescent="0.15">
      <c r="K499" s="4"/>
      <c r="Y499" s="66"/>
      <c r="AM499" s="4"/>
      <c r="BA499" s="4"/>
    </row>
    <row r="500" spans="11:53" x14ac:dyDescent="0.15">
      <c r="K500" s="4"/>
      <c r="Y500" s="66"/>
      <c r="AM500" s="4"/>
      <c r="BA500" s="4"/>
    </row>
    <row r="501" spans="11:53" x14ac:dyDescent="0.15">
      <c r="K501" s="4"/>
      <c r="Y501" s="66"/>
      <c r="AM501" s="4"/>
      <c r="BA501" s="4"/>
    </row>
    <row r="502" spans="11:53" x14ac:dyDescent="0.15">
      <c r="K502" s="4"/>
      <c r="Y502" s="66"/>
      <c r="AM502" s="4"/>
      <c r="BA502" s="4"/>
    </row>
    <row r="503" spans="11:53" x14ac:dyDescent="0.15">
      <c r="K503" s="4"/>
      <c r="Y503" s="66"/>
      <c r="AM503" s="4"/>
      <c r="BA503" s="4"/>
    </row>
    <row r="504" spans="11:53" x14ac:dyDescent="0.15">
      <c r="K504" s="4"/>
      <c r="Y504" s="66"/>
      <c r="AM504" s="4"/>
      <c r="BA504" s="4"/>
    </row>
    <row r="505" spans="11:53" x14ac:dyDescent="0.15">
      <c r="K505" s="4"/>
      <c r="Y505" s="66"/>
      <c r="AM505" s="4"/>
      <c r="BA505" s="4"/>
    </row>
    <row r="506" spans="11:53" x14ac:dyDescent="0.15">
      <c r="K506" s="4"/>
      <c r="Y506" s="66"/>
      <c r="AM506" s="4"/>
      <c r="BA506" s="4"/>
    </row>
    <row r="507" spans="11:53" x14ac:dyDescent="0.15">
      <c r="K507" s="4"/>
      <c r="Y507" s="66"/>
      <c r="AM507" s="4"/>
      <c r="BA507" s="4"/>
    </row>
    <row r="508" spans="11:53" x14ac:dyDescent="0.15">
      <c r="K508" s="4"/>
      <c r="Y508" s="66"/>
      <c r="AM508" s="4"/>
      <c r="BA508" s="4"/>
    </row>
    <row r="509" spans="11:53" x14ac:dyDescent="0.15">
      <c r="K509" s="4"/>
      <c r="Y509" s="66"/>
      <c r="AM509" s="4"/>
      <c r="BA509" s="4"/>
    </row>
    <row r="510" spans="11:53" x14ac:dyDescent="0.15">
      <c r="K510" s="4"/>
      <c r="Y510" s="66"/>
      <c r="AM510" s="4"/>
      <c r="BA510" s="4"/>
    </row>
    <row r="511" spans="11:53" x14ac:dyDescent="0.15">
      <c r="K511" s="4"/>
      <c r="Y511" s="66"/>
      <c r="AM511" s="4"/>
      <c r="BA511" s="4"/>
    </row>
    <row r="512" spans="11:53" x14ac:dyDescent="0.15">
      <c r="K512" s="4"/>
      <c r="Y512" s="66"/>
      <c r="AM512" s="4"/>
      <c r="BA512" s="4"/>
    </row>
    <row r="513" spans="11:53" x14ac:dyDescent="0.15">
      <c r="K513" s="4"/>
      <c r="Y513" s="66"/>
      <c r="AM513" s="4"/>
      <c r="BA513" s="4"/>
    </row>
    <row r="514" spans="11:53" x14ac:dyDescent="0.15">
      <c r="K514" s="4"/>
      <c r="Y514" s="66"/>
      <c r="AM514" s="4"/>
      <c r="BA514" s="4"/>
    </row>
    <row r="515" spans="11:53" x14ac:dyDescent="0.15">
      <c r="K515" s="4"/>
      <c r="Y515" s="66"/>
      <c r="AM515" s="4"/>
      <c r="BA515" s="4"/>
    </row>
    <row r="516" spans="11:53" x14ac:dyDescent="0.15">
      <c r="K516" s="4"/>
      <c r="Y516" s="66"/>
      <c r="AM516" s="4"/>
      <c r="BA516" s="4"/>
    </row>
    <row r="517" spans="11:53" x14ac:dyDescent="0.15">
      <c r="K517" s="4"/>
      <c r="Y517" s="66"/>
      <c r="AM517" s="4"/>
      <c r="BA517" s="4"/>
    </row>
    <row r="518" spans="11:53" x14ac:dyDescent="0.15">
      <c r="K518" s="4"/>
      <c r="Y518" s="66"/>
      <c r="AM518" s="4"/>
      <c r="BA518" s="4"/>
    </row>
    <row r="519" spans="11:53" x14ac:dyDescent="0.15">
      <c r="K519" s="4"/>
      <c r="Y519" s="66"/>
      <c r="AM519" s="4"/>
      <c r="BA519" s="4"/>
    </row>
    <row r="520" spans="11:53" x14ac:dyDescent="0.15">
      <c r="K520" s="4"/>
      <c r="Y520" s="66"/>
      <c r="AM520" s="4"/>
      <c r="BA520" s="4"/>
    </row>
    <row r="521" spans="11:53" x14ac:dyDescent="0.15">
      <c r="K521" s="4"/>
      <c r="Y521" s="66"/>
      <c r="AM521" s="4"/>
      <c r="BA521" s="4"/>
    </row>
    <row r="522" spans="11:53" x14ac:dyDescent="0.15">
      <c r="K522" s="4"/>
      <c r="Y522" s="66"/>
      <c r="AM522" s="4"/>
      <c r="BA522" s="4"/>
    </row>
    <row r="523" spans="11:53" x14ac:dyDescent="0.15">
      <c r="K523" s="4"/>
      <c r="Y523" s="66"/>
      <c r="AM523" s="4"/>
      <c r="BA523" s="4"/>
    </row>
    <row r="524" spans="11:53" x14ac:dyDescent="0.15">
      <c r="K524" s="4"/>
      <c r="Y524" s="66"/>
      <c r="AM524" s="4"/>
      <c r="BA524" s="4"/>
    </row>
    <row r="525" spans="11:53" x14ac:dyDescent="0.15">
      <c r="K525" s="4"/>
      <c r="Y525" s="66"/>
      <c r="AM525" s="4"/>
      <c r="BA525" s="4"/>
    </row>
    <row r="526" spans="11:53" x14ac:dyDescent="0.15">
      <c r="K526" s="4"/>
      <c r="Y526" s="66"/>
      <c r="AM526" s="4"/>
      <c r="BA526" s="4"/>
    </row>
    <row r="527" spans="11:53" x14ac:dyDescent="0.15">
      <c r="K527" s="4"/>
      <c r="Y527" s="66"/>
      <c r="AM527" s="4"/>
      <c r="BA527" s="4"/>
    </row>
    <row r="528" spans="11:53" x14ac:dyDescent="0.15">
      <c r="K528" s="4"/>
      <c r="Y528" s="66"/>
      <c r="AM528" s="4"/>
      <c r="BA528" s="4"/>
    </row>
    <row r="529" spans="11:53" x14ac:dyDescent="0.15">
      <c r="K529" s="4"/>
      <c r="Y529" s="66"/>
      <c r="AM529" s="4"/>
      <c r="BA529" s="4"/>
    </row>
    <row r="530" spans="11:53" x14ac:dyDescent="0.15">
      <c r="K530" s="4"/>
      <c r="Y530" s="66"/>
      <c r="AM530" s="4"/>
      <c r="BA530" s="4"/>
    </row>
    <row r="531" spans="11:53" x14ac:dyDescent="0.15">
      <c r="K531" s="4"/>
      <c r="Y531" s="66"/>
      <c r="AM531" s="4"/>
      <c r="BA531" s="4"/>
    </row>
    <row r="532" spans="11:53" x14ac:dyDescent="0.15">
      <c r="K532" s="4"/>
      <c r="Y532" s="66"/>
      <c r="AM532" s="4"/>
      <c r="BA532" s="4"/>
    </row>
    <row r="533" spans="11:53" x14ac:dyDescent="0.15">
      <c r="K533" s="4"/>
      <c r="Y533" s="66"/>
      <c r="AM533" s="4"/>
      <c r="BA533" s="4"/>
    </row>
    <row r="534" spans="11:53" x14ac:dyDescent="0.15">
      <c r="K534" s="4"/>
      <c r="Y534" s="66"/>
      <c r="AM534" s="4"/>
      <c r="BA534" s="4"/>
    </row>
    <row r="535" spans="11:53" x14ac:dyDescent="0.15">
      <c r="K535" s="4"/>
      <c r="Y535" s="66"/>
      <c r="AM535" s="4"/>
      <c r="BA535" s="4"/>
    </row>
    <row r="536" spans="11:53" x14ac:dyDescent="0.15">
      <c r="K536" s="4"/>
      <c r="Y536" s="66"/>
      <c r="AM536" s="4"/>
      <c r="BA536" s="4"/>
    </row>
    <row r="537" spans="11:53" x14ac:dyDescent="0.15">
      <c r="K537" s="4"/>
      <c r="Y537" s="66"/>
      <c r="AM537" s="4"/>
      <c r="BA537" s="4"/>
    </row>
    <row r="538" spans="11:53" x14ac:dyDescent="0.15">
      <c r="K538" s="4"/>
      <c r="Y538" s="66"/>
      <c r="AM538" s="4"/>
      <c r="BA538" s="4"/>
    </row>
    <row r="539" spans="11:53" x14ac:dyDescent="0.15">
      <c r="K539" s="4"/>
      <c r="Y539" s="66"/>
      <c r="AM539" s="4"/>
      <c r="BA539" s="4"/>
    </row>
    <row r="540" spans="11:53" x14ac:dyDescent="0.15">
      <c r="K540" s="4"/>
      <c r="Y540" s="66"/>
      <c r="AM540" s="4"/>
      <c r="BA540" s="4"/>
    </row>
    <row r="541" spans="11:53" x14ac:dyDescent="0.15">
      <c r="K541" s="4"/>
      <c r="Y541" s="66"/>
      <c r="AM541" s="4"/>
      <c r="BA541" s="4"/>
    </row>
    <row r="542" spans="11:53" x14ac:dyDescent="0.15">
      <c r="K542" s="4"/>
      <c r="Y542" s="66"/>
      <c r="AM542" s="4"/>
      <c r="BA542" s="4"/>
    </row>
    <row r="543" spans="11:53" x14ac:dyDescent="0.15">
      <c r="K543" s="4"/>
      <c r="Y543" s="66"/>
      <c r="AM543" s="4"/>
      <c r="BA543" s="4"/>
    </row>
    <row r="544" spans="11:53" x14ac:dyDescent="0.15">
      <c r="K544" s="4"/>
      <c r="Y544" s="66"/>
      <c r="AM544" s="4"/>
      <c r="BA544" s="4"/>
    </row>
    <row r="545" spans="11:53" x14ac:dyDescent="0.15">
      <c r="K545" s="4"/>
      <c r="Y545" s="66"/>
      <c r="AM545" s="4"/>
      <c r="BA545" s="4"/>
    </row>
    <row r="546" spans="11:53" x14ac:dyDescent="0.15">
      <c r="K546" s="4"/>
      <c r="Y546" s="66"/>
      <c r="AM546" s="4"/>
      <c r="BA546" s="4"/>
    </row>
    <row r="547" spans="11:53" x14ac:dyDescent="0.15">
      <c r="K547" s="4"/>
      <c r="Y547" s="66"/>
      <c r="AM547" s="4"/>
      <c r="BA547" s="4"/>
    </row>
    <row r="548" spans="11:53" x14ac:dyDescent="0.15">
      <c r="K548" s="4"/>
      <c r="Y548" s="66"/>
      <c r="AM548" s="4"/>
      <c r="BA548" s="4"/>
    </row>
    <row r="549" spans="11:53" x14ac:dyDescent="0.15">
      <c r="K549" s="4"/>
      <c r="Y549" s="66"/>
      <c r="AM549" s="4"/>
      <c r="BA549" s="4"/>
    </row>
    <row r="550" spans="11:53" x14ac:dyDescent="0.15">
      <c r="K550" s="4"/>
      <c r="Y550" s="66"/>
      <c r="AM550" s="4"/>
      <c r="BA550" s="4"/>
    </row>
    <row r="551" spans="11:53" x14ac:dyDescent="0.15">
      <c r="K551" s="4"/>
      <c r="Y551" s="66"/>
      <c r="AM551" s="4"/>
      <c r="BA551" s="4"/>
    </row>
    <row r="552" spans="11:53" x14ac:dyDescent="0.15">
      <c r="K552" s="4"/>
      <c r="Y552" s="66"/>
      <c r="AM552" s="4"/>
      <c r="BA552" s="4"/>
    </row>
    <row r="553" spans="11:53" x14ac:dyDescent="0.15">
      <c r="K553" s="4"/>
      <c r="Y553" s="66"/>
      <c r="AM553" s="4"/>
      <c r="BA553" s="4"/>
    </row>
    <row r="554" spans="11:53" x14ac:dyDescent="0.15">
      <c r="K554" s="4"/>
      <c r="Y554" s="66"/>
      <c r="AM554" s="4"/>
      <c r="BA554" s="4"/>
    </row>
    <row r="555" spans="11:53" x14ac:dyDescent="0.15">
      <c r="K555" s="4"/>
      <c r="Y555" s="66"/>
      <c r="AM555" s="4"/>
      <c r="BA555" s="4"/>
    </row>
    <row r="556" spans="11:53" x14ac:dyDescent="0.15">
      <c r="K556" s="4"/>
      <c r="Y556" s="66"/>
      <c r="AM556" s="4"/>
      <c r="BA556" s="4"/>
    </row>
    <row r="557" spans="11:53" x14ac:dyDescent="0.15">
      <c r="K557" s="4"/>
      <c r="Y557" s="66"/>
      <c r="AM557" s="4"/>
      <c r="BA557" s="4"/>
    </row>
    <row r="558" spans="11:53" x14ac:dyDescent="0.15">
      <c r="K558" s="4"/>
      <c r="Y558" s="66"/>
      <c r="AM558" s="4"/>
      <c r="BA558" s="4"/>
    </row>
    <row r="559" spans="11:53" x14ac:dyDescent="0.15">
      <c r="K559" s="4"/>
      <c r="Y559" s="66"/>
      <c r="AM559" s="4"/>
      <c r="BA559" s="4"/>
    </row>
    <row r="560" spans="11:53" x14ac:dyDescent="0.15">
      <c r="K560" s="4"/>
      <c r="Y560" s="66"/>
      <c r="AM560" s="4"/>
      <c r="BA560" s="4"/>
    </row>
    <row r="561" spans="11:53" x14ac:dyDescent="0.15">
      <c r="K561" s="4"/>
      <c r="Y561" s="66"/>
      <c r="AM561" s="4"/>
      <c r="BA561" s="4"/>
    </row>
    <row r="562" spans="11:53" x14ac:dyDescent="0.15">
      <c r="K562" s="4"/>
      <c r="Y562" s="66"/>
      <c r="AM562" s="4"/>
      <c r="BA562" s="4"/>
    </row>
    <row r="563" spans="11:53" x14ac:dyDescent="0.15">
      <c r="K563" s="4"/>
      <c r="Y563" s="66"/>
      <c r="AM563" s="4"/>
      <c r="BA563" s="4"/>
    </row>
    <row r="564" spans="11:53" x14ac:dyDescent="0.15">
      <c r="K564" s="4"/>
      <c r="Y564" s="66"/>
      <c r="AM564" s="4"/>
      <c r="BA564" s="4"/>
    </row>
    <row r="565" spans="11:53" x14ac:dyDescent="0.15">
      <c r="K565" s="4"/>
      <c r="Y565" s="66"/>
      <c r="AM565" s="4"/>
      <c r="BA565" s="4"/>
    </row>
    <row r="566" spans="11:53" x14ac:dyDescent="0.15">
      <c r="K566" s="4"/>
      <c r="Y566" s="66"/>
      <c r="AM566" s="4"/>
      <c r="BA566" s="4"/>
    </row>
    <row r="567" spans="11:53" x14ac:dyDescent="0.15">
      <c r="K567" s="4"/>
      <c r="Y567" s="66"/>
      <c r="AM567" s="4"/>
      <c r="BA567" s="4"/>
    </row>
    <row r="568" spans="11:53" x14ac:dyDescent="0.15">
      <c r="K568" s="4"/>
      <c r="Y568" s="66"/>
      <c r="AM568" s="4"/>
      <c r="BA568" s="4"/>
    </row>
    <row r="569" spans="11:53" x14ac:dyDescent="0.15">
      <c r="K569" s="4"/>
      <c r="Y569" s="66"/>
      <c r="AM569" s="4"/>
      <c r="BA569" s="4"/>
    </row>
    <row r="570" spans="11:53" x14ac:dyDescent="0.15">
      <c r="K570" s="4"/>
      <c r="Y570" s="66"/>
      <c r="AM570" s="4"/>
      <c r="BA570" s="4"/>
    </row>
    <row r="571" spans="11:53" x14ac:dyDescent="0.15">
      <c r="K571" s="4"/>
      <c r="Y571" s="66"/>
      <c r="AM571" s="4"/>
      <c r="BA571" s="4"/>
    </row>
    <row r="572" spans="11:53" x14ac:dyDescent="0.15">
      <c r="K572" s="4"/>
      <c r="Y572" s="66"/>
      <c r="AM572" s="4"/>
      <c r="BA572" s="4"/>
    </row>
    <row r="573" spans="11:53" x14ac:dyDescent="0.15">
      <c r="K573" s="4"/>
      <c r="Y573" s="66"/>
      <c r="AM573" s="4"/>
      <c r="BA573" s="4"/>
    </row>
    <row r="574" spans="11:53" x14ac:dyDescent="0.15">
      <c r="K574" s="4"/>
      <c r="Y574" s="66"/>
      <c r="AM574" s="4"/>
      <c r="BA574" s="4"/>
    </row>
    <row r="575" spans="11:53" x14ac:dyDescent="0.15">
      <c r="K575" s="4"/>
      <c r="Y575" s="66"/>
      <c r="AM575" s="4"/>
      <c r="BA575" s="4"/>
    </row>
    <row r="576" spans="11:53" x14ac:dyDescent="0.15">
      <c r="K576" s="4"/>
      <c r="AM576" s="4"/>
      <c r="BA576" s="4"/>
    </row>
    <row r="577" spans="11:53" x14ac:dyDescent="0.15">
      <c r="K577" s="4"/>
      <c r="AM577" s="4"/>
      <c r="BA577" s="4"/>
    </row>
    <row r="578" spans="11:53" x14ac:dyDescent="0.15">
      <c r="K578" s="4"/>
      <c r="AM578" s="4"/>
      <c r="BA578" s="4"/>
    </row>
    <row r="579" spans="11:53" x14ac:dyDescent="0.15">
      <c r="K579" s="4"/>
      <c r="AM579" s="4"/>
      <c r="BA579" s="4"/>
    </row>
    <row r="580" spans="11:53" x14ac:dyDescent="0.15">
      <c r="K580" s="4"/>
      <c r="AM580" s="4"/>
      <c r="BA580" s="4"/>
    </row>
    <row r="581" spans="11:53" x14ac:dyDescent="0.15">
      <c r="K581" s="4"/>
      <c r="AM581" s="4"/>
      <c r="BA581" s="4"/>
    </row>
    <row r="582" spans="11:53" x14ac:dyDescent="0.15">
      <c r="K582" s="4"/>
      <c r="AM582" s="4"/>
      <c r="BA582" s="4"/>
    </row>
    <row r="583" spans="11:53" x14ac:dyDescent="0.15">
      <c r="K583" s="4"/>
      <c r="AM583" s="4"/>
      <c r="BA583" s="4"/>
    </row>
    <row r="584" spans="11:53" x14ac:dyDescent="0.15">
      <c r="K584" s="4"/>
      <c r="AM584" s="4"/>
      <c r="BA584" s="4"/>
    </row>
    <row r="585" spans="11:53" x14ac:dyDescent="0.15">
      <c r="K585" s="4"/>
      <c r="AM585" s="4"/>
      <c r="BA585" s="4"/>
    </row>
    <row r="586" spans="11:53" x14ac:dyDescent="0.15">
      <c r="K586" s="4"/>
      <c r="AM586" s="4"/>
      <c r="BA586" s="4"/>
    </row>
    <row r="587" spans="11:53" x14ac:dyDescent="0.15">
      <c r="K587" s="4"/>
      <c r="AM587" s="4"/>
      <c r="BA587" s="4"/>
    </row>
    <row r="588" spans="11:53" x14ac:dyDescent="0.15">
      <c r="K588" s="4"/>
      <c r="AM588" s="4"/>
      <c r="BA588" s="4"/>
    </row>
    <row r="589" spans="11:53" x14ac:dyDescent="0.15">
      <c r="K589" s="4"/>
      <c r="AM589" s="4"/>
      <c r="BA589" s="4"/>
    </row>
    <row r="590" spans="11:53" x14ac:dyDescent="0.15">
      <c r="K590" s="4"/>
      <c r="AM590" s="4"/>
      <c r="BA590" s="4"/>
    </row>
    <row r="591" spans="11:53" x14ac:dyDescent="0.15">
      <c r="K591" s="4"/>
      <c r="AM591" s="4"/>
      <c r="BA591" s="4"/>
    </row>
    <row r="592" spans="11:53" x14ac:dyDescent="0.15">
      <c r="K592" s="4"/>
      <c r="AM592" s="4"/>
      <c r="BA592" s="4"/>
    </row>
    <row r="593" spans="11:53" x14ac:dyDescent="0.15">
      <c r="K593" s="4"/>
      <c r="AM593" s="4"/>
      <c r="BA593" s="4"/>
    </row>
    <row r="594" spans="11:53" x14ac:dyDescent="0.15">
      <c r="K594" s="4"/>
      <c r="AM594" s="4"/>
      <c r="BA594" s="4"/>
    </row>
    <row r="595" spans="11:53" x14ac:dyDescent="0.15">
      <c r="K595" s="4"/>
      <c r="AM595" s="4"/>
      <c r="BA595" s="4"/>
    </row>
    <row r="596" spans="11:53" x14ac:dyDescent="0.15">
      <c r="K596" s="4"/>
      <c r="AM596" s="4"/>
      <c r="BA596" s="4"/>
    </row>
    <row r="597" spans="11:53" x14ac:dyDescent="0.15">
      <c r="K597" s="4"/>
      <c r="AM597" s="4"/>
      <c r="BA597" s="4"/>
    </row>
    <row r="598" spans="11:53" x14ac:dyDescent="0.15">
      <c r="K598" s="4"/>
      <c r="AM598" s="4"/>
      <c r="BA598" s="4"/>
    </row>
    <row r="599" spans="11:53" x14ac:dyDescent="0.15">
      <c r="K599" s="4"/>
      <c r="AM599" s="4"/>
      <c r="BA599" s="4"/>
    </row>
    <row r="600" spans="11:53" x14ac:dyDescent="0.15">
      <c r="K600" s="4"/>
      <c r="AM600" s="4"/>
      <c r="BA600" s="4"/>
    </row>
    <row r="601" spans="11:53" x14ac:dyDescent="0.15">
      <c r="K601" s="4"/>
      <c r="AM601" s="4"/>
      <c r="BA601" s="4"/>
    </row>
    <row r="602" spans="11:53" x14ac:dyDescent="0.15">
      <c r="K602" s="4"/>
      <c r="AM602" s="4"/>
      <c r="BA602" s="4"/>
    </row>
    <row r="603" spans="11:53" x14ac:dyDescent="0.15">
      <c r="K603" s="4"/>
      <c r="AM603" s="4"/>
      <c r="BA603" s="4"/>
    </row>
    <row r="604" spans="11:53" x14ac:dyDescent="0.15">
      <c r="K604" s="4"/>
      <c r="AM604" s="4"/>
      <c r="BA604" s="4"/>
    </row>
    <row r="605" spans="11:53" x14ac:dyDescent="0.15">
      <c r="K605" s="4"/>
      <c r="AM605" s="4"/>
      <c r="BA605" s="4"/>
    </row>
    <row r="606" spans="11:53" x14ac:dyDescent="0.15">
      <c r="K606" s="4"/>
      <c r="AM606" s="4"/>
      <c r="BA606" s="4"/>
    </row>
    <row r="607" spans="11:53" x14ac:dyDescent="0.15">
      <c r="K607" s="4"/>
      <c r="AM607" s="4"/>
      <c r="BA607" s="4"/>
    </row>
    <row r="608" spans="11:53" x14ac:dyDescent="0.15">
      <c r="K608" s="4"/>
      <c r="BA608" s="4"/>
    </row>
    <row r="609" spans="11:53" x14ac:dyDescent="0.15">
      <c r="K609" s="4"/>
      <c r="BA609" s="4"/>
    </row>
    <row r="610" spans="11:53" x14ac:dyDescent="0.15">
      <c r="K610" s="4"/>
      <c r="BA610" s="4"/>
    </row>
    <row r="611" spans="11:53" x14ac:dyDescent="0.15">
      <c r="K611" s="4"/>
      <c r="BA611" s="4"/>
    </row>
    <row r="612" spans="11:53" x14ac:dyDescent="0.15">
      <c r="K612" s="4"/>
      <c r="BA612" s="4"/>
    </row>
    <row r="613" spans="11:53" x14ac:dyDescent="0.15">
      <c r="K613" s="4"/>
      <c r="BA613" s="4"/>
    </row>
    <row r="614" spans="11:53" x14ac:dyDescent="0.15">
      <c r="K614" s="4"/>
      <c r="BA614" s="4"/>
    </row>
    <row r="615" spans="11:53" x14ac:dyDescent="0.15">
      <c r="K615" s="4"/>
    </row>
    <row r="616" spans="11:53" x14ac:dyDescent="0.15">
      <c r="K616" s="4"/>
    </row>
    <row r="617" spans="11:53" x14ac:dyDescent="0.15">
      <c r="K617" s="4"/>
    </row>
    <row r="618" spans="11:53" x14ac:dyDescent="0.15">
      <c r="K618" s="4"/>
    </row>
    <row r="619" spans="11:53" x14ac:dyDescent="0.15">
      <c r="K619" s="4"/>
    </row>
    <row r="620" spans="11:53" x14ac:dyDescent="0.15">
      <c r="K620" s="4"/>
    </row>
    <row r="621" spans="11:53" x14ac:dyDescent="0.15">
      <c r="K621" s="4"/>
    </row>
    <row r="622" spans="11:53" x14ac:dyDescent="0.15">
      <c r="K622" s="4"/>
    </row>
    <row r="623" spans="11:53" x14ac:dyDescent="0.15">
      <c r="K623" s="4"/>
    </row>
    <row r="624" spans="11:53" x14ac:dyDescent="0.15">
      <c r="K624" s="4"/>
    </row>
    <row r="625" spans="11:11" x14ac:dyDescent="0.15">
      <c r="K625" s="4"/>
    </row>
    <row r="626" spans="11:11" x14ac:dyDescent="0.15">
      <c r="K626" s="4"/>
    </row>
    <row r="627" spans="11:11" x14ac:dyDescent="0.15">
      <c r="K627" s="4"/>
    </row>
    <row r="628" spans="11:11" x14ac:dyDescent="0.15">
      <c r="K628" s="4"/>
    </row>
    <row r="629" spans="11:11" x14ac:dyDescent="0.15">
      <c r="K629" s="4"/>
    </row>
    <row r="630" spans="11:11" x14ac:dyDescent="0.15">
      <c r="K630" s="4"/>
    </row>
    <row r="631" spans="11:11" x14ac:dyDescent="0.15">
      <c r="K631" s="4"/>
    </row>
    <row r="632" spans="11:11" x14ac:dyDescent="0.15">
      <c r="K632" s="4"/>
    </row>
    <row r="633" spans="11:11" x14ac:dyDescent="0.15">
      <c r="K633" s="4"/>
    </row>
    <row r="634" spans="11:11" x14ac:dyDescent="0.15">
      <c r="K634" s="4"/>
    </row>
    <row r="635" spans="11:11" x14ac:dyDescent="0.15">
      <c r="K635" s="4"/>
    </row>
    <row r="636" spans="11:11" x14ac:dyDescent="0.15">
      <c r="K636" s="4"/>
    </row>
    <row r="637" spans="11:11" x14ac:dyDescent="0.15">
      <c r="K637" s="4"/>
    </row>
    <row r="638" spans="11:11" x14ac:dyDescent="0.15">
      <c r="K638" s="4"/>
    </row>
    <row r="639" spans="11:11" x14ac:dyDescent="0.15">
      <c r="K639" s="4"/>
    </row>
    <row r="640" spans="11:11" x14ac:dyDescent="0.15">
      <c r="K640" s="4"/>
    </row>
    <row r="641" spans="11:11" x14ac:dyDescent="0.15">
      <c r="K641" s="4"/>
    </row>
    <row r="642" spans="11:11" x14ac:dyDescent="0.15">
      <c r="K642" s="4"/>
    </row>
    <row r="643" spans="11:11" x14ac:dyDescent="0.15">
      <c r="K643" s="4"/>
    </row>
    <row r="644" spans="11:11" x14ac:dyDescent="0.15">
      <c r="K644" s="4"/>
    </row>
    <row r="645" spans="11:11" x14ac:dyDescent="0.15">
      <c r="K645" s="4"/>
    </row>
    <row r="646" spans="11:11" x14ac:dyDescent="0.15">
      <c r="K646" s="4"/>
    </row>
    <row r="647" spans="11:11" x14ac:dyDescent="0.15">
      <c r="K647" s="4"/>
    </row>
    <row r="648" spans="11:11" x14ac:dyDescent="0.15">
      <c r="K648" s="4"/>
    </row>
    <row r="649" spans="11:11" x14ac:dyDescent="0.15">
      <c r="K649" s="4"/>
    </row>
    <row r="650" spans="11:11" x14ac:dyDescent="0.15">
      <c r="K650" s="4"/>
    </row>
    <row r="651" spans="11:11" x14ac:dyDescent="0.15">
      <c r="K651" s="4"/>
    </row>
    <row r="652" spans="11:11" x14ac:dyDescent="0.15">
      <c r="K652" s="4"/>
    </row>
    <row r="653" spans="11:11" x14ac:dyDescent="0.15">
      <c r="K653" s="4"/>
    </row>
    <row r="654" spans="11:11" x14ac:dyDescent="0.15">
      <c r="K654" s="4"/>
    </row>
    <row r="655" spans="11:11" x14ac:dyDescent="0.15">
      <c r="K655" s="4"/>
    </row>
    <row r="656" spans="11:11" x14ac:dyDescent="0.15">
      <c r="K656" s="4"/>
    </row>
    <row r="657" spans="11:11" x14ac:dyDescent="0.15">
      <c r="K657" s="4"/>
    </row>
    <row r="658" spans="11:11" x14ac:dyDescent="0.15">
      <c r="K658" s="4"/>
    </row>
    <row r="659" spans="11:11" x14ac:dyDescent="0.15">
      <c r="K659" s="4"/>
    </row>
    <row r="660" spans="11:11" x14ac:dyDescent="0.15">
      <c r="K660" s="4"/>
    </row>
    <row r="661" spans="11:11" x14ac:dyDescent="0.15">
      <c r="K661" s="4"/>
    </row>
    <row r="662" spans="11:11" x14ac:dyDescent="0.15">
      <c r="K662" s="4"/>
    </row>
    <row r="663" spans="11:11" x14ac:dyDescent="0.15">
      <c r="K663" s="4"/>
    </row>
    <row r="664" spans="11:11" x14ac:dyDescent="0.15">
      <c r="K664" s="4"/>
    </row>
    <row r="665" spans="11:11" x14ac:dyDescent="0.15">
      <c r="K665" s="4"/>
    </row>
    <row r="666" spans="11:11" x14ac:dyDescent="0.15">
      <c r="K666" s="4"/>
    </row>
    <row r="667" spans="11:11" x14ac:dyDescent="0.15">
      <c r="K667" s="4"/>
    </row>
    <row r="668" spans="11:11" x14ac:dyDescent="0.15">
      <c r="K668" s="4"/>
    </row>
    <row r="669" spans="11:11" x14ac:dyDescent="0.15">
      <c r="K669" s="4"/>
    </row>
    <row r="670" spans="11:11" x14ac:dyDescent="0.15">
      <c r="K670" s="4"/>
    </row>
    <row r="671" spans="11:11" x14ac:dyDescent="0.15">
      <c r="K671" s="4"/>
    </row>
    <row r="672" spans="11:11" x14ac:dyDescent="0.15">
      <c r="K672" s="4"/>
    </row>
    <row r="673" spans="11:11" x14ac:dyDescent="0.15">
      <c r="K673" s="4"/>
    </row>
    <row r="674" spans="11:11" x14ac:dyDescent="0.15">
      <c r="K674" s="4"/>
    </row>
    <row r="675" spans="11:11" x14ac:dyDescent="0.15">
      <c r="K675" s="4"/>
    </row>
    <row r="676" spans="11:11" x14ac:dyDescent="0.15">
      <c r="K676" s="4"/>
    </row>
    <row r="677" spans="11:11" x14ac:dyDescent="0.15">
      <c r="K677" s="4"/>
    </row>
    <row r="678" spans="11:11" x14ac:dyDescent="0.15">
      <c r="K678" s="4"/>
    </row>
    <row r="679" spans="11:11" x14ac:dyDescent="0.15">
      <c r="K679" s="4"/>
    </row>
    <row r="680" spans="11:11" x14ac:dyDescent="0.15">
      <c r="K680" s="4"/>
    </row>
    <row r="681" spans="11:11" x14ac:dyDescent="0.15">
      <c r="K681" s="4"/>
    </row>
    <row r="682" spans="11:11" x14ac:dyDescent="0.15">
      <c r="K682" s="4"/>
    </row>
    <row r="683" spans="11:11" x14ac:dyDescent="0.15">
      <c r="K683" s="4"/>
    </row>
    <row r="684" spans="11:11" x14ac:dyDescent="0.15">
      <c r="K684" s="4"/>
    </row>
    <row r="685" spans="11:11" x14ac:dyDescent="0.15">
      <c r="K685" s="4"/>
    </row>
    <row r="686" spans="11:11" x14ac:dyDescent="0.15">
      <c r="K686" s="4"/>
    </row>
    <row r="687" spans="11:11" x14ac:dyDescent="0.15">
      <c r="K687" s="4"/>
    </row>
    <row r="688" spans="11:11" x14ac:dyDescent="0.15">
      <c r="K688" s="4"/>
    </row>
    <row r="689" spans="11:11" x14ac:dyDescent="0.15">
      <c r="K689" s="4"/>
    </row>
    <row r="690" spans="11:11" x14ac:dyDescent="0.15">
      <c r="K690" s="4"/>
    </row>
    <row r="691" spans="11:11" x14ac:dyDescent="0.15">
      <c r="K691" s="4"/>
    </row>
    <row r="692" spans="11:11" x14ac:dyDescent="0.15">
      <c r="K692" s="4"/>
    </row>
    <row r="693" spans="11:11" x14ac:dyDescent="0.15">
      <c r="K693" s="4"/>
    </row>
    <row r="694" spans="11:11" x14ac:dyDescent="0.15">
      <c r="K694" s="4"/>
    </row>
    <row r="695" spans="11:11" x14ac:dyDescent="0.15">
      <c r="K695" s="4"/>
    </row>
    <row r="696" spans="11:11" x14ac:dyDescent="0.15">
      <c r="K696" s="4"/>
    </row>
    <row r="697" spans="11:11" x14ac:dyDescent="0.15">
      <c r="K697" s="4"/>
    </row>
    <row r="698" spans="11:11" x14ac:dyDescent="0.15">
      <c r="K698" s="4"/>
    </row>
    <row r="699" spans="11:11" x14ac:dyDescent="0.15">
      <c r="K699" s="4"/>
    </row>
    <row r="700" spans="11:11" x14ac:dyDescent="0.15">
      <c r="K700" s="4"/>
    </row>
    <row r="701" spans="11:11" x14ac:dyDescent="0.15">
      <c r="K701" s="4"/>
    </row>
    <row r="702" spans="11:11" x14ac:dyDescent="0.15">
      <c r="K702" s="4"/>
    </row>
    <row r="703" spans="11:11" x14ac:dyDescent="0.15">
      <c r="K703" s="4"/>
    </row>
    <row r="704" spans="11:11" x14ac:dyDescent="0.15">
      <c r="K704" s="4"/>
    </row>
    <row r="705" spans="11:11" x14ac:dyDescent="0.15">
      <c r="K705" s="4"/>
    </row>
    <row r="706" spans="11:11" x14ac:dyDescent="0.15">
      <c r="K706" s="4"/>
    </row>
    <row r="707" spans="11:11" x14ac:dyDescent="0.15">
      <c r="K707" s="4"/>
    </row>
    <row r="708" spans="11:11" x14ac:dyDescent="0.15">
      <c r="K708" s="4"/>
    </row>
    <row r="709" spans="11:11" x14ac:dyDescent="0.15">
      <c r="K709" s="4"/>
    </row>
    <row r="710" spans="11:11" x14ac:dyDescent="0.15">
      <c r="K710" s="4"/>
    </row>
    <row r="711" spans="11:11" x14ac:dyDescent="0.15">
      <c r="K711" s="4"/>
    </row>
    <row r="712" spans="11:11" x14ac:dyDescent="0.15">
      <c r="K712" s="4"/>
    </row>
    <row r="713" spans="11:11" x14ac:dyDescent="0.15">
      <c r="K713" s="4"/>
    </row>
    <row r="714" spans="11:11" x14ac:dyDescent="0.15">
      <c r="K714" s="4"/>
    </row>
    <row r="715" spans="11:11" x14ac:dyDescent="0.15">
      <c r="K715" s="4"/>
    </row>
    <row r="716" spans="11:11" x14ac:dyDescent="0.15">
      <c r="K716" s="4"/>
    </row>
    <row r="717" spans="11:11" x14ac:dyDescent="0.15">
      <c r="K717" s="4"/>
    </row>
    <row r="718" spans="11:11" x14ac:dyDescent="0.15">
      <c r="K718" s="4"/>
    </row>
    <row r="719" spans="11:11" x14ac:dyDescent="0.15">
      <c r="K719" s="4"/>
    </row>
    <row r="720" spans="11:11" x14ac:dyDescent="0.15">
      <c r="K720" s="4"/>
    </row>
    <row r="721" spans="11:11" x14ac:dyDescent="0.15">
      <c r="K721" s="4"/>
    </row>
    <row r="722" spans="11:11" x14ac:dyDescent="0.15">
      <c r="K722" s="4"/>
    </row>
    <row r="723" spans="11:11" x14ac:dyDescent="0.15">
      <c r="K723" s="4"/>
    </row>
    <row r="724" spans="11:11" x14ac:dyDescent="0.15">
      <c r="K724" s="4"/>
    </row>
    <row r="725" spans="11:11" x14ac:dyDescent="0.15">
      <c r="K725" s="4"/>
    </row>
    <row r="726" spans="11:11" x14ac:dyDescent="0.15">
      <c r="K726" s="4"/>
    </row>
    <row r="727" spans="11:11" x14ac:dyDescent="0.15">
      <c r="K727" s="4"/>
    </row>
    <row r="728" spans="11:11" x14ac:dyDescent="0.15">
      <c r="K728" s="4"/>
    </row>
    <row r="729" spans="11:11" x14ac:dyDescent="0.15">
      <c r="K729" s="4"/>
    </row>
    <row r="730" spans="11:11" x14ac:dyDescent="0.15">
      <c r="K730" s="4"/>
    </row>
    <row r="731" spans="11:11" x14ac:dyDescent="0.15">
      <c r="K731" s="4"/>
    </row>
    <row r="732" spans="11:11" x14ac:dyDescent="0.15">
      <c r="K732" s="4"/>
    </row>
    <row r="733" spans="11:11" x14ac:dyDescent="0.15">
      <c r="K733" s="4"/>
    </row>
    <row r="734" spans="11:11" x14ac:dyDescent="0.15">
      <c r="K734" s="4"/>
    </row>
    <row r="735" spans="11:11" x14ac:dyDescent="0.15">
      <c r="K735" s="4"/>
    </row>
    <row r="736" spans="11:11" x14ac:dyDescent="0.15">
      <c r="K736" s="4"/>
    </row>
    <row r="737" spans="11:11" x14ac:dyDescent="0.15">
      <c r="K737" s="4"/>
    </row>
    <row r="738" spans="11:11" x14ac:dyDescent="0.15">
      <c r="K738" s="4"/>
    </row>
    <row r="739" spans="11:11" x14ac:dyDescent="0.15">
      <c r="K739" s="4"/>
    </row>
    <row r="740" spans="11:11" x14ac:dyDescent="0.15">
      <c r="K740" s="4"/>
    </row>
    <row r="741" spans="11:11" x14ac:dyDescent="0.15">
      <c r="K741" s="4"/>
    </row>
    <row r="742" spans="11:11" x14ac:dyDescent="0.15">
      <c r="K742" s="4"/>
    </row>
    <row r="743" spans="11:11" x14ac:dyDescent="0.15">
      <c r="K743" s="4"/>
    </row>
    <row r="744" spans="11:11" x14ac:dyDescent="0.15">
      <c r="K744" s="4"/>
    </row>
    <row r="745" spans="11:11" x14ac:dyDescent="0.15">
      <c r="K745" s="4"/>
    </row>
    <row r="746" spans="11:11" x14ac:dyDescent="0.15">
      <c r="K746" s="4"/>
    </row>
    <row r="747" spans="11:11" x14ac:dyDescent="0.15">
      <c r="K747" s="4"/>
    </row>
    <row r="748" spans="11:11" x14ac:dyDescent="0.15">
      <c r="K748" s="4"/>
    </row>
    <row r="749" spans="11:11" x14ac:dyDescent="0.15">
      <c r="K749" s="4"/>
    </row>
    <row r="750" spans="11:11" x14ac:dyDescent="0.15">
      <c r="K750" s="4"/>
    </row>
    <row r="751" spans="11:11" x14ac:dyDescent="0.15">
      <c r="K751" s="4"/>
    </row>
    <row r="752" spans="11:11" x14ac:dyDescent="0.15">
      <c r="K752" s="4"/>
    </row>
    <row r="753" spans="11:11" x14ac:dyDescent="0.15">
      <c r="K753" s="4"/>
    </row>
    <row r="754" spans="11:11" x14ac:dyDescent="0.15">
      <c r="K754" s="4"/>
    </row>
    <row r="755" spans="11:11" x14ac:dyDescent="0.15">
      <c r="K755" s="4"/>
    </row>
    <row r="756" spans="11:11" x14ac:dyDescent="0.15">
      <c r="K756" s="4"/>
    </row>
    <row r="757" spans="11:11" x14ac:dyDescent="0.15">
      <c r="K757" s="4"/>
    </row>
    <row r="758" spans="11:11" x14ac:dyDescent="0.15">
      <c r="K758" s="4"/>
    </row>
    <row r="759" spans="11:11" x14ac:dyDescent="0.15">
      <c r="K759" s="4"/>
    </row>
    <row r="760" spans="11:11" x14ac:dyDescent="0.15">
      <c r="K760" s="4"/>
    </row>
    <row r="761" spans="11:11" x14ac:dyDescent="0.15">
      <c r="K761" s="4"/>
    </row>
    <row r="762" spans="11:11" x14ac:dyDescent="0.15">
      <c r="K762" s="4"/>
    </row>
    <row r="763" spans="11:11" x14ac:dyDescent="0.15">
      <c r="K763" s="4"/>
    </row>
    <row r="764" spans="11:11" x14ac:dyDescent="0.15">
      <c r="K764" s="4"/>
    </row>
    <row r="765" spans="11:11" x14ac:dyDescent="0.15">
      <c r="K765" s="4"/>
    </row>
    <row r="766" spans="11:11" x14ac:dyDescent="0.15">
      <c r="K766" s="4"/>
    </row>
    <row r="767" spans="11:11" x14ac:dyDescent="0.15">
      <c r="K767" s="4"/>
    </row>
    <row r="768" spans="11:11" x14ac:dyDescent="0.15">
      <c r="K768" s="4"/>
    </row>
    <row r="769" spans="11:11" x14ac:dyDescent="0.15">
      <c r="K769" s="4"/>
    </row>
    <row r="770" spans="11:11" x14ac:dyDescent="0.15">
      <c r="K770" s="4"/>
    </row>
    <row r="771" spans="11:11" x14ac:dyDescent="0.15">
      <c r="K771" s="4"/>
    </row>
    <row r="772" spans="11:11" x14ac:dyDescent="0.15">
      <c r="K772" s="4"/>
    </row>
    <row r="773" spans="11:11" x14ac:dyDescent="0.15">
      <c r="K773" s="4"/>
    </row>
    <row r="774" spans="11:11" x14ac:dyDescent="0.15">
      <c r="K774" s="4"/>
    </row>
    <row r="775" spans="11:11" x14ac:dyDescent="0.15">
      <c r="K775" s="4"/>
    </row>
    <row r="776" spans="11:11" x14ac:dyDescent="0.15">
      <c r="K776" s="4"/>
    </row>
    <row r="777" spans="11:11" x14ac:dyDescent="0.15">
      <c r="K777" s="4"/>
    </row>
    <row r="778" spans="11:11" x14ac:dyDescent="0.15">
      <c r="K778" s="4"/>
    </row>
    <row r="779" spans="11:11" x14ac:dyDescent="0.15">
      <c r="K779" s="4"/>
    </row>
    <row r="780" spans="11:11" x14ac:dyDescent="0.15">
      <c r="K780" s="4"/>
    </row>
    <row r="781" spans="11:11" x14ac:dyDescent="0.15">
      <c r="K781" s="4"/>
    </row>
    <row r="782" spans="11:11" x14ac:dyDescent="0.15">
      <c r="K782" s="4"/>
    </row>
    <row r="783" spans="11:11" x14ac:dyDescent="0.15">
      <c r="K783" s="4"/>
    </row>
    <row r="784" spans="11:11" x14ac:dyDescent="0.15">
      <c r="K784" s="4"/>
    </row>
    <row r="785" spans="11:11" x14ac:dyDescent="0.15">
      <c r="K785" s="4"/>
    </row>
    <row r="786" spans="11:11" x14ac:dyDescent="0.15">
      <c r="K786" s="4"/>
    </row>
    <row r="787" spans="11:11" x14ac:dyDescent="0.15">
      <c r="K787" s="4"/>
    </row>
    <row r="788" spans="11:11" x14ac:dyDescent="0.15">
      <c r="K788" s="4"/>
    </row>
    <row r="789" spans="11:11" x14ac:dyDescent="0.15">
      <c r="K789" s="4"/>
    </row>
    <row r="790" spans="11:11" x14ac:dyDescent="0.15">
      <c r="K790" s="4"/>
    </row>
    <row r="791" spans="11:11" x14ac:dyDescent="0.15">
      <c r="K791" s="4"/>
    </row>
    <row r="792" spans="11:11" x14ac:dyDescent="0.15">
      <c r="K792" s="4"/>
    </row>
    <row r="793" spans="11:11" x14ac:dyDescent="0.15">
      <c r="K793" s="4"/>
    </row>
    <row r="794" spans="11:11" x14ac:dyDescent="0.15">
      <c r="K794" s="4"/>
    </row>
    <row r="795" spans="11:11" x14ac:dyDescent="0.15">
      <c r="K795" s="4"/>
    </row>
    <row r="796" spans="11:11" x14ac:dyDescent="0.15">
      <c r="K796" s="4"/>
    </row>
    <row r="797" spans="11:11" x14ac:dyDescent="0.15">
      <c r="K797" s="4"/>
    </row>
    <row r="798" spans="11:11" x14ac:dyDescent="0.15">
      <c r="K798" s="4"/>
    </row>
    <row r="799" spans="11:11" x14ac:dyDescent="0.15">
      <c r="K799" s="4"/>
    </row>
    <row r="800" spans="11:11" x14ac:dyDescent="0.15">
      <c r="K800" s="4"/>
    </row>
    <row r="801" spans="11:11" x14ac:dyDescent="0.15">
      <c r="K801" s="4"/>
    </row>
    <row r="802" spans="11:11" x14ac:dyDescent="0.15">
      <c r="K802" s="4"/>
    </row>
    <row r="803" spans="11:11" x14ac:dyDescent="0.15">
      <c r="K803" s="4"/>
    </row>
    <row r="804" spans="11:11" x14ac:dyDescent="0.15">
      <c r="K804" s="4"/>
    </row>
    <row r="805" spans="11:11" x14ac:dyDescent="0.15">
      <c r="K805" s="4"/>
    </row>
    <row r="806" spans="11:11" x14ac:dyDescent="0.15">
      <c r="K806" s="4"/>
    </row>
    <row r="807" spans="11:11" x14ac:dyDescent="0.15">
      <c r="K807" s="4"/>
    </row>
    <row r="808" spans="11:11" x14ac:dyDescent="0.15">
      <c r="K808" s="4"/>
    </row>
    <row r="809" spans="11:11" x14ac:dyDescent="0.15">
      <c r="K809" s="4"/>
    </row>
    <row r="810" spans="11:11" x14ac:dyDescent="0.15">
      <c r="K810" s="4"/>
    </row>
    <row r="811" spans="11:11" x14ac:dyDescent="0.15">
      <c r="K811" s="4"/>
    </row>
    <row r="812" spans="11:11" x14ac:dyDescent="0.15">
      <c r="K812" s="4"/>
    </row>
    <row r="813" spans="11:11" x14ac:dyDescent="0.15">
      <c r="K813" s="4"/>
    </row>
    <row r="814" spans="11:11" x14ac:dyDescent="0.15">
      <c r="K814" s="4"/>
    </row>
    <row r="815" spans="11:11" x14ac:dyDescent="0.15">
      <c r="K815" s="4"/>
    </row>
    <row r="816" spans="11:11" x14ac:dyDescent="0.15">
      <c r="K816" s="4"/>
    </row>
    <row r="817" spans="11:11" x14ac:dyDescent="0.15">
      <c r="K817" s="4"/>
    </row>
    <row r="818" spans="11:11" x14ac:dyDescent="0.15">
      <c r="K818" s="4"/>
    </row>
    <row r="819" spans="11:11" x14ac:dyDescent="0.15">
      <c r="K819" s="4"/>
    </row>
    <row r="820" spans="11:11" x14ac:dyDescent="0.15">
      <c r="K820" s="4"/>
    </row>
    <row r="821" spans="11:11" x14ac:dyDescent="0.15">
      <c r="K821" s="4"/>
    </row>
    <row r="822" spans="11:11" x14ac:dyDescent="0.15">
      <c r="K822" s="4"/>
    </row>
    <row r="823" spans="11:11" x14ac:dyDescent="0.15">
      <c r="K823" s="4"/>
    </row>
    <row r="824" spans="11:11" x14ac:dyDescent="0.15">
      <c r="K824" s="4"/>
    </row>
    <row r="825" spans="11:11" x14ac:dyDescent="0.15">
      <c r="K825" s="4"/>
    </row>
    <row r="826" spans="11:11" x14ac:dyDescent="0.15">
      <c r="K826" s="4"/>
    </row>
    <row r="827" spans="11:11" x14ac:dyDescent="0.15">
      <c r="K827" s="4"/>
    </row>
    <row r="828" spans="11:11" x14ac:dyDescent="0.15">
      <c r="K828" s="4"/>
    </row>
    <row r="829" spans="11:11" x14ac:dyDescent="0.15">
      <c r="K829" s="4"/>
    </row>
    <row r="830" spans="11:11" x14ac:dyDescent="0.15">
      <c r="K830" s="4"/>
    </row>
    <row r="831" spans="11:11" x14ac:dyDescent="0.15">
      <c r="K831" s="4"/>
    </row>
    <row r="832" spans="11:11" x14ac:dyDescent="0.15">
      <c r="K832" s="4"/>
    </row>
    <row r="833" spans="11:11" x14ac:dyDescent="0.15">
      <c r="K833" s="4"/>
    </row>
    <row r="834" spans="11:11" x14ac:dyDescent="0.15">
      <c r="K834" s="4"/>
    </row>
    <row r="835" spans="11:11" x14ac:dyDescent="0.15">
      <c r="K835" s="4"/>
    </row>
    <row r="836" spans="11:11" x14ac:dyDescent="0.15">
      <c r="K836" s="4"/>
    </row>
    <row r="837" spans="11:11" x14ac:dyDescent="0.15">
      <c r="K837" s="4"/>
    </row>
    <row r="838" spans="11:11" x14ac:dyDescent="0.15">
      <c r="K838" s="4"/>
    </row>
    <row r="839" spans="11:11" x14ac:dyDescent="0.15">
      <c r="K839" s="4"/>
    </row>
    <row r="840" spans="11:11" x14ac:dyDescent="0.15">
      <c r="K840" s="4"/>
    </row>
    <row r="841" spans="11:11" x14ac:dyDescent="0.15">
      <c r="K841" s="4"/>
    </row>
    <row r="842" spans="11:11" x14ac:dyDescent="0.15">
      <c r="K842" s="4"/>
    </row>
    <row r="843" spans="11:11" x14ac:dyDescent="0.15">
      <c r="K843" s="4"/>
    </row>
    <row r="844" spans="11:11" x14ac:dyDescent="0.15">
      <c r="K844" s="4"/>
    </row>
    <row r="845" spans="11:11" x14ac:dyDescent="0.15">
      <c r="K845" s="4"/>
    </row>
    <row r="846" spans="11:11" x14ac:dyDescent="0.15">
      <c r="K846" s="4"/>
    </row>
    <row r="847" spans="11:11" x14ac:dyDescent="0.15">
      <c r="K847" s="4"/>
    </row>
    <row r="848" spans="11:11" x14ac:dyDescent="0.15">
      <c r="K848" s="4"/>
    </row>
    <row r="849" spans="11:11" x14ac:dyDescent="0.15">
      <c r="K849" s="4"/>
    </row>
    <row r="850" spans="11:11" x14ac:dyDescent="0.15">
      <c r="K850" s="4"/>
    </row>
    <row r="851" spans="11:11" x14ac:dyDescent="0.15">
      <c r="K851" s="4"/>
    </row>
    <row r="852" spans="11:11" x14ac:dyDescent="0.15">
      <c r="K852" s="4"/>
    </row>
    <row r="853" spans="11:11" x14ac:dyDescent="0.15">
      <c r="K853" s="4"/>
    </row>
    <row r="854" spans="11:11" x14ac:dyDescent="0.15">
      <c r="K854" s="4"/>
    </row>
    <row r="855" spans="11:11" x14ac:dyDescent="0.15">
      <c r="K855" s="4"/>
    </row>
    <row r="856" spans="11:11" x14ac:dyDescent="0.15">
      <c r="K856" s="4"/>
    </row>
    <row r="857" spans="11:11" x14ac:dyDescent="0.15">
      <c r="K857" s="4"/>
    </row>
    <row r="858" spans="11:11" x14ac:dyDescent="0.15">
      <c r="K858" s="4"/>
    </row>
    <row r="859" spans="11:11" x14ac:dyDescent="0.15">
      <c r="K859" s="4"/>
    </row>
    <row r="860" spans="11:11" x14ac:dyDescent="0.15">
      <c r="K860" s="4"/>
    </row>
    <row r="861" spans="11:11" x14ac:dyDescent="0.15">
      <c r="K861" s="4"/>
    </row>
    <row r="862" spans="11:11" x14ac:dyDescent="0.15">
      <c r="K862" s="4"/>
    </row>
    <row r="863" spans="11:11" x14ac:dyDescent="0.15">
      <c r="K863" s="4"/>
    </row>
    <row r="864" spans="11:11" x14ac:dyDescent="0.15">
      <c r="K864" s="4"/>
    </row>
    <row r="865" spans="11:11" x14ac:dyDescent="0.15">
      <c r="K865" s="4"/>
    </row>
    <row r="866" spans="11:11" x14ac:dyDescent="0.15">
      <c r="K866" s="4"/>
    </row>
    <row r="867" spans="11:11" x14ac:dyDescent="0.15">
      <c r="K867" s="4"/>
    </row>
    <row r="868" spans="11:11" x14ac:dyDescent="0.15">
      <c r="K868" s="4"/>
    </row>
    <row r="869" spans="11:11" x14ac:dyDescent="0.15">
      <c r="K869" s="4"/>
    </row>
    <row r="870" spans="11:11" x14ac:dyDescent="0.15">
      <c r="K870" s="4"/>
    </row>
    <row r="871" spans="11:11" x14ac:dyDescent="0.15">
      <c r="K871" s="4"/>
    </row>
    <row r="872" spans="11:11" x14ac:dyDescent="0.15">
      <c r="K872" s="4"/>
    </row>
    <row r="873" spans="11:11" x14ac:dyDescent="0.15">
      <c r="K873" s="4"/>
    </row>
    <row r="874" spans="11:11" x14ac:dyDescent="0.15">
      <c r="K874" s="4"/>
    </row>
    <row r="875" spans="11:11" x14ac:dyDescent="0.15">
      <c r="K875" s="4"/>
    </row>
    <row r="876" spans="11:11" x14ac:dyDescent="0.15">
      <c r="K876" s="4"/>
    </row>
    <row r="877" spans="11:11" x14ac:dyDescent="0.15">
      <c r="K877" s="4"/>
    </row>
    <row r="878" spans="11:11" x14ac:dyDescent="0.15">
      <c r="K878" s="4"/>
    </row>
    <row r="879" spans="11:11" x14ac:dyDescent="0.15">
      <c r="K879" s="4"/>
    </row>
    <row r="880" spans="11:11" x14ac:dyDescent="0.15">
      <c r="K880" s="4"/>
    </row>
    <row r="881" spans="11:11" x14ac:dyDescent="0.15">
      <c r="K881" s="4"/>
    </row>
    <row r="882" spans="11:11" x14ac:dyDescent="0.15">
      <c r="K882" s="4"/>
    </row>
    <row r="883" spans="11:11" x14ac:dyDescent="0.15">
      <c r="K883" s="4"/>
    </row>
    <row r="884" spans="11:11" x14ac:dyDescent="0.15">
      <c r="K884" s="4"/>
    </row>
    <row r="885" spans="11:11" x14ac:dyDescent="0.15">
      <c r="K885" s="4"/>
    </row>
    <row r="886" spans="11:11" x14ac:dyDescent="0.15">
      <c r="K886" s="4"/>
    </row>
    <row r="887" spans="11:11" x14ac:dyDescent="0.15">
      <c r="K887" s="4"/>
    </row>
    <row r="888" spans="11:11" x14ac:dyDescent="0.15">
      <c r="K888" s="4"/>
    </row>
    <row r="889" spans="11:11" x14ac:dyDescent="0.15">
      <c r="K889" s="4"/>
    </row>
    <row r="890" spans="11:11" x14ac:dyDescent="0.15">
      <c r="K890" s="4"/>
    </row>
    <row r="891" spans="11:11" x14ac:dyDescent="0.15">
      <c r="K891" s="4"/>
    </row>
    <row r="892" spans="11:11" x14ac:dyDescent="0.15">
      <c r="K892" s="4"/>
    </row>
    <row r="893" spans="11:11" x14ac:dyDescent="0.15">
      <c r="K893" s="4"/>
    </row>
    <row r="894" spans="11:11" x14ac:dyDescent="0.15">
      <c r="K894" s="4"/>
    </row>
    <row r="895" spans="11:11" x14ac:dyDescent="0.15">
      <c r="K895" s="4"/>
    </row>
    <row r="896" spans="11:11" x14ac:dyDescent="0.15">
      <c r="K896" s="4"/>
    </row>
    <row r="897" spans="11:11" x14ac:dyDescent="0.15">
      <c r="K897" s="4"/>
    </row>
    <row r="898" spans="11:11" x14ac:dyDescent="0.15">
      <c r="K898" s="4"/>
    </row>
    <row r="899" spans="11:11" x14ac:dyDescent="0.15">
      <c r="K899" s="4"/>
    </row>
    <row r="900" spans="11:11" x14ac:dyDescent="0.15">
      <c r="K900" s="4"/>
    </row>
    <row r="901" spans="11:11" x14ac:dyDescent="0.15">
      <c r="K901" s="4"/>
    </row>
    <row r="902" spans="11:11" x14ac:dyDescent="0.15">
      <c r="K902" s="4"/>
    </row>
    <row r="903" spans="11:11" x14ac:dyDescent="0.15">
      <c r="K903" s="4"/>
    </row>
    <row r="904" spans="11:11" x14ac:dyDescent="0.15">
      <c r="K904" s="4"/>
    </row>
    <row r="905" spans="11:11" x14ac:dyDescent="0.15">
      <c r="K905" s="4"/>
    </row>
    <row r="906" spans="11:11" x14ac:dyDescent="0.15">
      <c r="K906" s="4"/>
    </row>
    <row r="907" spans="11:11" x14ac:dyDescent="0.15">
      <c r="K907" s="4"/>
    </row>
    <row r="908" spans="11:11" x14ac:dyDescent="0.15">
      <c r="K908" s="4"/>
    </row>
    <row r="909" spans="11:11" x14ac:dyDescent="0.15">
      <c r="K909" s="4"/>
    </row>
    <row r="910" spans="11:11" x14ac:dyDescent="0.15">
      <c r="K910" s="4"/>
    </row>
    <row r="911" spans="11:11" x14ac:dyDescent="0.15">
      <c r="K911" s="4"/>
    </row>
    <row r="912" spans="11:11" x14ac:dyDescent="0.15">
      <c r="K912" s="4"/>
    </row>
    <row r="913" spans="11:11" x14ac:dyDescent="0.15">
      <c r="K913" s="4"/>
    </row>
    <row r="914" spans="11:11" x14ac:dyDescent="0.15">
      <c r="K914" s="4"/>
    </row>
    <row r="915" spans="11:11" x14ac:dyDescent="0.15">
      <c r="K915" s="4"/>
    </row>
    <row r="916" spans="11:11" x14ac:dyDescent="0.15">
      <c r="K916" s="4"/>
    </row>
    <row r="917" spans="11:11" x14ac:dyDescent="0.15">
      <c r="K917" s="4"/>
    </row>
    <row r="918" spans="11:11" x14ac:dyDescent="0.15">
      <c r="K918" s="4"/>
    </row>
    <row r="919" spans="11:11" x14ac:dyDescent="0.15">
      <c r="K919" s="4"/>
    </row>
    <row r="920" spans="11:11" x14ac:dyDescent="0.15">
      <c r="K920" s="4"/>
    </row>
    <row r="921" spans="11:11" x14ac:dyDescent="0.15">
      <c r="K921" s="4"/>
    </row>
    <row r="922" spans="11:11" x14ac:dyDescent="0.15">
      <c r="K922" s="4"/>
    </row>
    <row r="923" spans="11:11" x14ac:dyDescent="0.15">
      <c r="K923" s="4"/>
    </row>
    <row r="924" spans="11:11" x14ac:dyDescent="0.15">
      <c r="K924" s="4"/>
    </row>
    <row r="925" spans="11:11" x14ac:dyDescent="0.15">
      <c r="K925" s="4"/>
    </row>
    <row r="926" spans="11:11" x14ac:dyDescent="0.15">
      <c r="K926" s="4"/>
    </row>
    <row r="927" spans="11:11" x14ac:dyDescent="0.15">
      <c r="K927" s="4"/>
    </row>
    <row r="928" spans="11:11" x14ac:dyDescent="0.15">
      <c r="K928" s="4"/>
    </row>
    <row r="929" spans="11:11" x14ac:dyDescent="0.15">
      <c r="K929" s="4"/>
    </row>
    <row r="930" spans="11:11" x14ac:dyDescent="0.15">
      <c r="K930" s="4"/>
    </row>
    <row r="931" spans="11:11" x14ac:dyDescent="0.15">
      <c r="K931" s="4"/>
    </row>
    <row r="932" spans="11:11" x14ac:dyDescent="0.15">
      <c r="K932" s="4"/>
    </row>
    <row r="933" spans="11:11" x14ac:dyDescent="0.15">
      <c r="K933" s="4"/>
    </row>
    <row r="934" spans="11:11" x14ac:dyDescent="0.15">
      <c r="K934" s="4"/>
    </row>
    <row r="935" spans="11:11" x14ac:dyDescent="0.15">
      <c r="K935" s="4"/>
    </row>
    <row r="936" spans="11:11" x14ac:dyDescent="0.15">
      <c r="K936" s="4"/>
    </row>
    <row r="937" spans="11:11" x14ac:dyDescent="0.15">
      <c r="K937" s="4"/>
    </row>
    <row r="938" spans="11:11" x14ac:dyDescent="0.15">
      <c r="K938" s="4"/>
    </row>
    <row r="939" spans="11:11" x14ac:dyDescent="0.15">
      <c r="K939" s="4"/>
    </row>
    <row r="940" spans="11:11" x14ac:dyDescent="0.15">
      <c r="K940" s="4"/>
    </row>
    <row r="941" spans="11:11" x14ac:dyDescent="0.15">
      <c r="K941" s="4"/>
    </row>
    <row r="942" spans="11:11" x14ac:dyDescent="0.15">
      <c r="K942" s="4"/>
    </row>
    <row r="943" spans="11:11" x14ac:dyDescent="0.15">
      <c r="K943" s="4"/>
    </row>
    <row r="944" spans="11:11" x14ac:dyDescent="0.15">
      <c r="K944" s="4"/>
    </row>
    <row r="945" spans="11:11" x14ac:dyDescent="0.15">
      <c r="K945" s="4"/>
    </row>
    <row r="946" spans="11:11" x14ac:dyDescent="0.15">
      <c r="K946" s="4"/>
    </row>
    <row r="947" spans="11:11" x14ac:dyDescent="0.15">
      <c r="K947" s="4"/>
    </row>
    <row r="948" spans="11:11" x14ac:dyDescent="0.15">
      <c r="K948" s="4"/>
    </row>
    <row r="949" spans="11:11" x14ac:dyDescent="0.15">
      <c r="K949" s="4"/>
    </row>
    <row r="950" spans="11:11" x14ac:dyDescent="0.15">
      <c r="K950" s="4"/>
    </row>
    <row r="951" spans="11:11" x14ac:dyDescent="0.15">
      <c r="K951" s="4"/>
    </row>
    <row r="952" spans="11:11" x14ac:dyDescent="0.15">
      <c r="K952" s="4"/>
    </row>
    <row r="953" spans="11:11" x14ac:dyDescent="0.15">
      <c r="K953" s="4"/>
    </row>
    <row r="954" spans="11:11" x14ac:dyDescent="0.15">
      <c r="K954" s="4"/>
    </row>
    <row r="955" spans="11:11" x14ac:dyDescent="0.15">
      <c r="K955" s="4"/>
    </row>
    <row r="956" spans="11:11" x14ac:dyDescent="0.15">
      <c r="K956" s="4"/>
    </row>
    <row r="957" spans="11:11" x14ac:dyDescent="0.15">
      <c r="K957" s="4"/>
    </row>
    <row r="958" spans="11:11" x14ac:dyDescent="0.15">
      <c r="K958" s="4"/>
    </row>
    <row r="959" spans="11:11" x14ac:dyDescent="0.15">
      <c r="K959" s="4"/>
    </row>
    <row r="960" spans="11:11" x14ac:dyDescent="0.15">
      <c r="K960" s="4"/>
    </row>
    <row r="961" spans="11:11" x14ac:dyDescent="0.15">
      <c r="K961" s="4"/>
    </row>
    <row r="962" spans="11:11" x14ac:dyDescent="0.15">
      <c r="K962" s="4"/>
    </row>
    <row r="963" spans="11:11" x14ac:dyDescent="0.15">
      <c r="K963" s="4"/>
    </row>
    <row r="964" spans="11:11" x14ac:dyDescent="0.15">
      <c r="K964" s="4"/>
    </row>
    <row r="965" spans="11:11" x14ac:dyDescent="0.15">
      <c r="K965" s="4"/>
    </row>
    <row r="966" spans="11:11" x14ac:dyDescent="0.15">
      <c r="K966" s="4"/>
    </row>
    <row r="967" spans="11:11" x14ac:dyDescent="0.15">
      <c r="K967" s="4"/>
    </row>
    <row r="968" spans="11:11" x14ac:dyDescent="0.15">
      <c r="K968" s="4"/>
    </row>
    <row r="969" spans="11:11" x14ac:dyDescent="0.15">
      <c r="K969" s="4"/>
    </row>
    <row r="970" spans="11:11" x14ac:dyDescent="0.15">
      <c r="K970" s="4"/>
    </row>
    <row r="971" spans="11:11" x14ac:dyDescent="0.15">
      <c r="K971" s="4"/>
    </row>
    <row r="972" spans="11:11" x14ac:dyDescent="0.15">
      <c r="K972" s="4"/>
    </row>
    <row r="973" spans="11:11" x14ac:dyDescent="0.15">
      <c r="K973" s="4"/>
    </row>
    <row r="974" spans="11:11" x14ac:dyDescent="0.15">
      <c r="K974" s="4"/>
    </row>
    <row r="975" spans="11:11" x14ac:dyDescent="0.15">
      <c r="K975" s="4"/>
    </row>
    <row r="976" spans="11:11" x14ac:dyDescent="0.15">
      <c r="K976" s="4"/>
    </row>
    <row r="977" spans="11:11" x14ac:dyDescent="0.15">
      <c r="K977" s="4"/>
    </row>
    <row r="978" spans="11:11" x14ac:dyDescent="0.15">
      <c r="K978" s="4"/>
    </row>
    <row r="979" spans="11:11" x14ac:dyDescent="0.15">
      <c r="K979" s="4"/>
    </row>
    <row r="980" spans="11:11" x14ac:dyDescent="0.15">
      <c r="K980" s="4"/>
    </row>
    <row r="981" spans="11:11" x14ac:dyDescent="0.15">
      <c r="K981" s="4"/>
    </row>
    <row r="982" spans="11:11" x14ac:dyDescent="0.15">
      <c r="K982" s="4"/>
    </row>
    <row r="983" spans="11:11" x14ac:dyDescent="0.15">
      <c r="K983" s="4"/>
    </row>
    <row r="984" spans="11:11" x14ac:dyDescent="0.15">
      <c r="K984" s="4"/>
    </row>
    <row r="985" spans="11:11" x14ac:dyDescent="0.15">
      <c r="K985" s="4"/>
    </row>
    <row r="986" spans="11:11" x14ac:dyDescent="0.15">
      <c r="K986" s="4"/>
    </row>
    <row r="987" spans="11:11" x14ac:dyDescent="0.15">
      <c r="K987" s="4"/>
    </row>
    <row r="988" spans="11:11" x14ac:dyDescent="0.15">
      <c r="K988" s="4"/>
    </row>
    <row r="989" spans="11:11" x14ac:dyDescent="0.15">
      <c r="K989" s="4"/>
    </row>
    <row r="990" spans="11:11" x14ac:dyDescent="0.15">
      <c r="K990" s="4"/>
    </row>
    <row r="991" spans="11:11" x14ac:dyDescent="0.15">
      <c r="K991" s="4"/>
    </row>
    <row r="992" spans="11:11" x14ac:dyDescent="0.15">
      <c r="K992" s="4"/>
    </row>
    <row r="993" spans="11:11" x14ac:dyDescent="0.15">
      <c r="K993" s="4"/>
    </row>
    <row r="994" spans="11:11" x14ac:dyDescent="0.15">
      <c r="K994" s="4"/>
    </row>
    <row r="995" spans="11:11" x14ac:dyDescent="0.15">
      <c r="K995" s="4"/>
    </row>
    <row r="996" spans="11:11" x14ac:dyDescent="0.15">
      <c r="K996" s="4"/>
    </row>
    <row r="997" spans="11:11" x14ac:dyDescent="0.15">
      <c r="K997" s="4"/>
    </row>
    <row r="998" spans="11:11" x14ac:dyDescent="0.15">
      <c r="K998" s="4"/>
    </row>
    <row r="999" spans="11:11" x14ac:dyDescent="0.15">
      <c r="K999" s="4"/>
    </row>
    <row r="1000" spans="11:11" x14ac:dyDescent="0.15">
      <c r="K1000" s="4"/>
    </row>
    <row r="1001" spans="11:11" x14ac:dyDescent="0.15">
      <c r="K1001" s="4"/>
    </row>
    <row r="1002" spans="11:11" x14ac:dyDescent="0.15">
      <c r="K1002" s="4"/>
    </row>
    <row r="1003" spans="11:11" x14ac:dyDescent="0.15">
      <c r="K1003" s="4"/>
    </row>
    <row r="1004" spans="11:11" x14ac:dyDescent="0.15">
      <c r="K1004" s="4"/>
    </row>
    <row r="1005" spans="11:11" x14ac:dyDescent="0.15">
      <c r="K1005" s="4"/>
    </row>
    <row r="1006" spans="11:11" x14ac:dyDescent="0.15">
      <c r="K1006" s="4"/>
    </row>
    <row r="1007" spans="11:11" x14ac:dyDescent="0.15">
      <c r="K1007" s="4"/>
    </row>
    <row r="1008" spans="11:11" x14ac:dyDescent="0.15">
      <c r="K1008" s="4"/>
    </row>
    <row r="1009" spans="11:11" x14ac:dyDescent="0.15">
      <c r="K1009" s="4"/>
    </row>
    <row r="1010" spans="11:11" x14ac:dyDescent="0.15">
      <c r="K1010" s="4"/>
    </row>
    <row r="1011" spans="11:11" x14ac:dyDescent="0.15">
      <c r="K1011" s="4"/>
    </row>
    <row r="1012" spans="11:11" x14ac:dyDescent="0.15">
      <c r="K1012" s="4"/>
    </row>
    <row r="1013" spans="11:11" x14ac:dyDescent="0.15">
      <c r="K1013" s="4"/>
    </row>
    <row r="1014" spans="11:11" x14ac:dyDescent="0.15">
      <c r="K1014" s="4"/>
    </row>
    <row r="1015" spans="11:11" x14ac:dyDescent="0.15">
      <c r="K1015" s="4"/>
    </row>
    <row r="1016" spans="11:11" x14ac:dyDescent="0.15">
      <c r="K1016" s="4"/>
    </row>
    <row r="1017" spans="11:11" x14ac:dyDescent="0.15">
      <c r="K1017" s="4"/>
    </row>
    <row r="1018" spans="11:11" x14ac:dyDescent="0.15">
      <c r="K1018" s="4"/>
    </row>
    <row r="1019" spans="11:11" x14ac:dyDescent="0.15">
      <c r="K1019" s="4"/>
    </row>
    <row r="1020" spans="11:11" x14ac:dyDescent="0.15">
      <c r="K1020" s="4"/>
    </row>
    <row r="1021" spans="11:11" x14ac:dyDescent="0.15">
      <c r="K1021" s="4"/>
    </row>
    <row r="1022" spans="11:11" x14ac:dyDescent="0.15">
      <c r="K1022" s="4"/>
    </row>
    <row r="1023" spans="11:11" x14ac:dyDescent="0.15">
      <c r="K1023" s="4"/>
    </row>
    <row r="1024" spans="11:11" x14ac:dyDescent="0.15">
      <c r="K1024" s="4"/>
    </row>
    <row r="1025" spans="11:11" x14ac:dyDescent="0.15">
      <c r="K1025" s="4"/>
    </row>
    <row r="1026" spans="11:11" x14ac:dyDescent="0.15">
      <c r="K1026" s="4"/>
    </row>
    <row r="1027" spans="11:11" x14ac:dyDescent="0.15">
      <c r="K1027" s="4"/>
    </row>
    <row r="1028" spans="11:11" x14ac:dyDescent="0.15">
      <c r="K1028" s="4"/>
    </row>
    <row r="1029" spans="11:11" x14ac:dyDescent="0.15">
      <c r="K1029" s="4"/>
    </row>
    <row r="1030" spans="11:11" x14ac:dyDescent="0.15">
      <c r="K1030" s="4"/>
    </row>
    <row r="1031" spans="11:11" x14ac:dyDescent="0.15">
      <c r="K1031" s="4"/>
    </row>
    <row r="1032" spans="11:11" x14ac:dyDescent="0.15">
      <c r="K1032" s="4"/>
    </row>
    <row r="1033" spans="11:11" x14ac:dyDescent="0.15">
      <c r="K1033" s="4"/>
    </row>
    <row r="1034" spans="11:11" x14ac:dyDescent="0.15">
      <c r="K1034" s="4"/>
    </row>
    <row r="1035" spans="11:11" x14ac:dyDescent="0.15">
      <c r="K1035" s="4"/>
    </row>
    <row r="1036" spans="11:11" x14ac:dyDescent="0.15">
      <c r="K1036" s="4"/>
    </row>
    <row r="1037" spans="11:11" x14ac:dyDescent="0.15">
      <c r="K1037" s="4"/>
    </row>
    <row r="1038" spans="11:11" x14ac:dyDescent="0.15">
      <c r="K1038" s="4"/>
    </row>
    <row r="1039" spans="11:11" x14ac:dyDescent="0.15">
      <c r="K1039" s="4"/>
    </row>
    <row r="1040" spans="11:11" x14ac:dyDescent="0.15">
      <c r="K1040" s="4"/>
    </row>
    <row r="1041" spans="11:11" x14ac:dyDescent="0.15">
      <c r="K1041" s="4"/>
    </row>
    <row r="1042" spans="11:11" x14ac:dyDescent="0.15">
      <c r="K1042" s="4"/>
    </row>
    <row r="1043" spans="11:11" x14ac:dyDescent="0.15">
      <c r="K1043" s="4"/>
    </row>
    <row r="1044" spans="11:11" x14ac:dyDescent="0.15">
      <c r="K1044" s="4"/>
    </row>
    <row r="1045" spans="11:11" x14ac:dyDescent="0.15">
      <c r="K1045" s="4"/>
    </row>
    <row r="1046" spans="11:11" x14ac:dyDescent="0.15">
      <c r="K1046" s="4"/>
    </row>
    <row r="1047" spans="11:11" x14ac:dyDescent="0.15">
      <c r="K1047" s="4"/>
    </row>
    <row r="1048" spans="11:11" x14ac:dyDescent="0.15">
      <c r="K1048" s="4"/>
    </row>
    <row r="1049" spans="11:11" x14ac:dyDescent="0.15">
      <c r="K1049" s="4"/>
    </row>
    <row r="1050" spans="11:11" x14ac:dyDescent="0.15">
      <c r="K1050" s="4"/>
    </row>
    <row r="1051" spans="11:11" x14ac:dyDescent="0.15">
      <c r="K1051" s="4"/>
    </row>
    <row r="1052" spans="11:11" x14ac:dyDescent="0.15">
      <c r="K1052" s="4"/>
    </row>
    <row r="1053" spans="11:11" x14ac:dyDescent="0.15">
      <c r="K1053" s="4"/>
    </row>
    <row r="1054" spans="11:11" x14ac:dyDescent="0.15">
      <c r="K1054" s="4"/>
    </row>
    <row r="1055" spans="11:11" x14ac:dyDescent="0.15">
      <c r="K1055" s="4"/>
    </row>
    <row r="1056" spans="11:11" x14ac:dyDescent="0.15">
      <c r="K1056" s="4"/>
    </row>
    <row r="1057" spans="11:11" x14ac:dyDescent="0.15">
      <c r="K1057" s="4"/>
    </row>
    <row r="1058" spans="11:11" x14ac:dyDescent="0.15">
      <c r="K1058" s="4"/>
    </row>
    <row r="1059" spans="11:11" x14ac:dyDescent="0.15">
      <c r="K1059" s="4"/>
    </row>
    <row r="1060" spans="11:11" x14ac:dyDescent="0.15">
      <c r="K1060" s="4"/>
    </row>
    <row r="1061" spans="11:11" x14ac:dyDescent="0.15">
      <c r="K1061" s="4"/>
    </row>
    <row r="1062" spans="11:11" x14ac:dyDescent="0.15">
      <c r="K1062" s="4"/>
    </row>
    <row r="1063" spans="11:11" x14ac:dyDescent="0.15">
      <c r="K1063" s="4"/>
    </row>
    <row r="1064" spans="11:11" x14ac:dyDescent="0.15">
      <c r="K1064" s="4"/>
    </row>
    <row r="1065" spans="11:11" x14ac:dyDescent="0.15">
      <c r="K1065" s="4"/>
    </row>
    <row r="1066" spans="11:11" x14ac:dyDescent="0.15">
      <c r="K1066" s="4"/>
    </row>
    <row r="1067" spans="11:11" x14ac:dyDescent="0.15">
      <c r="K1067" s="4"/>
    </row>
    <row r="1068" spans="11:11" x14ac:dyDescent="0.15">
      <c r="K1068" s="4"/>
    </row>
    <row r="1069" spans="11:11" x14ac:dyDescent="0.15">
      <c r="K1069" s="4"/>
    </row>
    <row r="1070" spans="11:11" x14ac:dyDescent="0.15">
      <c r="K1070" s="4"/>
    </row>
    <row r="1071" spans="11:11" x14ac:dyDescent="0.15">
      <c r="K1071" s="4"/>
    </row>
    <row r="1072" spans="11:11" x14ac:dyDescent="0.15">
      <c r="K1072" s="4"/>
    </row>
    <row r="1073" spans="11:11" x14ac:dyDescent="0.15">
      <c r="K1073" s="4"/>
    </row>
    <row r="1074" spans="11:11" x14ac:dyDescent="0.15">
      <c r="K1074" s="4"/>
    </row>
    <row r="1075" spans="11:11" x14ac:dyDescent="0.15">
      <c r="K1075" s="4"/>
    </row>
    <row r="1076" spans="11:11" x14ac:dyDescent="0.15">
      <c r="K1076" s="4"/>
    </row>
    <row r="1077" spans="11:11" x14ac:dyDescent="0.15">
      <c r="K1077" s="4"/>
    </row>
    <row r="1078" spans="11:11" x14ac:dyDescent="0.15">
      <c r="K1078" s="4"/>
    </row>
    <row r="1079" spans="11:11" x14ac:dyDescent="0.15">
      <c r="K1079" s="4"/>
    </row>
    <row r="1080" spans="11:11" x14ac:dyDescent="0.15">
      <c r="K1080" s="4"/>
    </row>
    <row r="1081" spans="11:11" x14ac:dyDescent="0.15">
      <c r="K1081" s="4"/>
    </row>
    <row r="1082" spans="11:11" x14ac:dyDescent="0.15">
      <c r="K1082" s="4"/>
    </row>
    <row r="1083" spans="11:11" x14ac:dyDescent="0.15">
      <c r="K1083" s="4"/>
    </row>
    <row r="1084" spans="11:11" x14ac:dyDescent="0.15">
      <c r="K1084" s="4"/>
    </row>
    <row r="1085" spans="11:11" x14ac:dyDescent="0.15">
      <c r="K1085" s="4"/>
    </row>
    <row r="1086" spans="11:11" x14ac:dyDescent="0.15">
      <c r="K1086" s="4"/>
    </row>
    <row r="1087" spans="11:11" x14ac:dyDescent="0.15">
      <c r="K1087" s="4"/>
    </row>
    <row r="1088" spans="11:11" x14ac:dyDescent="0.15">
      <c r="K1088" s="4"/>
    </row>
    <row r="1089" spans="11:11" x14ac:dyDescent="0.15">
      <c r="K1089" s="4"/>
    </row>
    <row r="1090" spans="11:11" x14ac:dyDescent="0.15">
      <c r="K1090" s="4"/>
    </row>
    <row r="1091" spans="11:11" x14ac:dyDescent="0.15">
      <c r="K1091" s="4"/>
    </row>
    <row r="1092" spans="11:11" x14ac:dyDescent="0.15">
      <c r="K1092" s="4"/>
    </row>
    <row r="1093" spans="11:11" x14ac:dyDescent="0.15">
      <c r="K1093" s="4"/>
    </row>
    <row r="1094" spans="11:11" x14ac:dyDescent="0.15">
      <c r="K1094" s="4"/>
    </row>
    <row r="1095" spans="11:11" x14ac:dyDescent="0.15">
      <c r="K1095" s="4"/>
    </row>
    <row r="1096" spans="11:11" x14ac:dyDescent="0.15">
      <c r="K1096" s="4"/>
    </row>
    <row r="1097" spans="11:11" x14ac:dyDescent="0.15">
      <c r="K1097" s="4"/>
    </row>
    <row r="1098" spans="11:11" x14ac:dyDescent="0.15">
      <c r="K1098" s="4"/>
    </row>
    <row r="1099" spans="11:11" x14ac:dyDescent="0.15">
      <c r="K1099" s="4"/>
    </row>
    <row r="1100" spans="11:11" x14ac:dyDescent="0.15">
      <c r="K1100" s="4"/>
    </row>
    <row r="1101" spans="11:11" x14ac:dyDescent="0.15">
      <c r="K1101" s="4"/>
    </row>
    <row r="1102" spans="11:11" x14ac:dyDescent="0.15">
      <c r="K1102" s="4"/>
    </row>
    <row r="1103" spans="11:11" x14ac:dyDescent="0.15">
      <c r="K1103" s="4"/>
    </row>
    <row r="1104" spans="11:11" x14ac:dyDescent="0.15">
      <c r="K1104" s="4"/>
    </row>
    <row r="1105" spans="11:11" x14ac:dyDescent="0.15">
      <c r="K1105" s="4"/>
    </row>
    <row r="1106" spans="11:11" x14ac:dyDescent="0.15">
      <c r="K1106" s="4"/>
    </row>
    <row r="1107" spans="11:11" x14ac:dyDescent="0.15">
      <c r="K1107" s="4"/>
    </row>
    <row r="1108" spans="11:11" x14ac:dyDescent="0.15">
      <c r="K1108" s="4"/>
    </row>
    <row r="1109" spans="11:11" x14ac:dyDescent="0.15">
      <c r="K1109" s="4"/>
    </row>
    <row r="1110" spans="11:11" x14ac:dyDescent="0.15">
      <c r="K1110" s="4"/>
    </row>
    <row r="1111" spans="11:11" x14ac:dyDescent="0.15">
      <c r="K1111" s="4"/>
    </row>
    <row r="1112" spans="11:11" x14ac:dyDescent="0.15">
      <c r="K1112" s="4"/>
    </row>
    <row r="1113" spans="11:11" x14ac:dyDescent="0.15">
      <c r="K1113" s="4"/>
    </row>
    <row r="1114" spans="11:11" x14ac:dyDescent="0.15">
      <c r="K1114" s="4"/>
    </row>
    <row r="1115" spans="11:11" x14ac:dyDescent="0.15">
      <c r="K1115" s="4"/>
    </row>
    <row r="1116" spans="11:11" x14ac:dyDescent="0.15">
      <c r="K1116" s="4"/>
    </row>
    <row r="1117" spans="11:11" x14ac:dyDescent="0.15">
      <c r="K1117" s="4"/>
    </row>
    <row r="1118" spans="11:11" x14ac:dyDescent="0.15">
      <c r="K1118" s="4"/>
    </row>
    <row r="1119" spans="11:11" x14ac:dyDescent="0.15">
      <c r="K1119" s="4"/>
    </row>
    <row r="1120" spans="11:11" x14ac:dyDescent="0.15">
      <c r="K1120" s="4"/>
    </row>
    <row r="1121" spans="11:11" x14ac:dyDescent="0.15">
      <c r="K1121" s="4"/>
    </row>
    <row r="1122" spans="11:11" x14ac:dyDescent="0.15">
      <c r="K1122" s="4"/>
    </row>
    <row r="1123" spans="11:11" x14ac:dyDescent="0.15">
      <c r="K1123" s="4"/>
    </row>
    <row r="1124" spans="11:11" x14ac:dyDescent="0.15">
      <c r="K1124" s="4"/>
    </row>
    <row r="1125" spans="11:11" x14ac:dyDescent="0.15">
      <c r="K1125" s="4"/>
    </row>
    <row r="1126" spans="11:11" x14ac:dyDescent="0.15">
      <c r="K1126" s="4"/>
    </row>
    <row r="1127" spans="11:11" x14ac:dyDescent="0.15">
      <c r="K1127" s="4"/>
    </row>
    <row r="1128" spans="11:11" x14ac:dyDescent="0.15">
      <c r="K1128" s="4"/>
    </row>
    <row r="1129" spans="11:11" x14ac:dyDescent="0.15">
      <c r="K1129" s="4"/>
    </row>
    <row r="1130" spans="11:11" x14ac:dyDescent="0.15">
      <c r="K1130" s="4"/>
    </row>
    <row r="1131" spans="11:11" x14ac:dyDescent="0.15">
      <c r="K1131" s="4"/>
    </row>
    <row r="1132" spans="11:11" x14ac:dyDescent="0.15">
      <c r="K1132" s="4"/>
    </row>
    <row r="1133" spans="11:11" x14ac:dyDescent="0.15">
      <c r="K1133" s="4"/>
    </row>
    <row r="1134" spans="11:11" x14ac:dyDescent="0.15">
      <c r="K1134" s="4"/>
    </row>
    <row r="1135" spans="11:11" x14ac:dyDescent="0.15">
      <c r="K1135" s="4"/>
    </row>
    <row r="1136" spans="11:11" x14ac:dyDescent="0.15">
      <c r="K1136" s="4"/>
    </row>
    <row r="1137" spans="11:11" x14ac:dyDescent="0.15">
      <c r="K1137" s="4"/>
    </row>
    <row r="1138" spans="11:11" x14ac:dyDescent="0.15">
      <c r="K1138" s="4"/>
    </row>
    <row r="1139" spans="11:11" x14ac:dyDescent="0.15">
      <c r="K1139" s="4"/>
    </row>
    <row r="1140" spans="11:11" x14ac:dyDescent="0.15">
      <c r="K1140" s="4"/>
    </row>
    <row r="1141" spans="11:11" x14ac:dyDescent="0.15">
      <c r="K1141" s="4"/>
    </row>
    <row r="1142" spans="11:11" x14ac:dyDescent="0.15">
      <c r="K1142" s="4"/>
    </row>
    <row r="1143" spans="11:11" x14ac:dyDescent="0.15">
      <c r="K1143" s="4"/>
    </row>
    <row r="1144" spans="11:11" x14ac:dyDescent="0.15">
      <c r="K1144" s="4"/>
    </row>
    <row r="1145" spans="11:11" x14ac:dyDescent="0.15">
      <c r="K1145" s="4"/>
    </row>
    <row r="1146" spans="11:11" x14ac:dyDescent="0.15">
      <c r="K1146" s="4"/>
    </row>
    <row r="1147" spans="11:11" x14ac:dyDescent="0.15">
      <c r="K1147" s="4"/>
    </row>
    <row r="1148" spans="11:11" x14ac:dyDescent="0.15">
      <c r="K1148" s="4"/>
    </row>
    <row r="1149" spans="11:11" x14ac:dyDescent="0.15">
      <c r="K1149" s="4"/>
    </row>
    <row r="1150" spans="11:11" x14ac:dyDescent="0.15">
      <c r="K1150" s="4"/>
    </row>
    <row r="1151" spans="11:11" x14ac:dyDescent="0.15">
      <c r="K1151" s="4"/>
    </row>
    <row r="1152" spans="11:11" x14ac:dyDescent="0.15">
      <c r="K1152" s="4"/>
    </row>
    <row r="1153" spans="11:11" x14ac:dyDescent="0.15">
      <c r="K1153" s="4"/>
    </row>
    <row r="1154" spans="11:11" x14ac:dyDescent="0.15">
      <c r="K1154" s="4"/>
    </row>
    <row r="1155" spans="11:11" x14ac:dyDescent="0.15">
      <c r="K1155" s="4"/>
    </row>
    <row r="1156" spans="11:11" x14ac:dyDescent="0.15">
      <c r="K1156" s="4"/>
    </row>
    <row r="1157" spans="11:11" x14ac:dyDescent="0.15">
      <c r="K1157" s="4"/>
    </row>
    <row r="1158" spans="11:11" x14ac:dyDescent="0.15">
      <c r="K1158" s="4"/>
    </row>
    <row r="1159" spans="11:11" x14ac:dyDescent="0.15">
      <c r="K1159" s="4"/>
    </row>
    <row r="1160" spans="11:11" x14ac:dyDescent="0.15">
      <c r="K1160" s="4"/>
    </row>
    <row r="1161" spans="11:11" x14ac:dyDescent="0.15">
      <c r="K1161" s="4"/>
    </row>
    <row r="1162" spans="11:11" x14ac:dyDescent="0.15">
      <c r="K1162" s="4"/>
    </row>
    <row r="1163" spans="11:11" x14ac:dyDescent="0.15">
      <c r="K1163" s="4"/>
    </row>
    <row r="1164" spans="11:11" x14ac:dyDescent="0.15">
      <c r="K1164" s="4"/>
    </row>
    <row r="1165" spans="11:11" x14ac:dyDescent="0.15">
      <c r="K1165" s="4"/>
    </row>
    <row r="1166" spans="11:11" x14ac:dyDescent="0.15">
      <c r="K1166" s="4"/>
    </row>
    <row r="1167" spans="11:11" x14ac:dyDescent="0.15">
      <c r="K1167" s="4"/>
    </row>
    <row r="1168" spans="11:11" x14ac:dyDescent="0.15">
      <c r="K1168" s="4"/>
    </row>
    <row r="1169" spans="11:11" x14ac:dyDescent="0.15">
      <c r="K1169" s="4"/>
    </row>
    <row r="1170" spans="11:11" x14ac:dyDescent="0.15">
      <c r="K1170" s="4"/>
    </row>
    <row r="1171" spans="11:11" x14ac:dyDescent="0.15">
      <c r="K1171" s="4"/>
    </row>
    <row r="1172" spans="11:11" x14ac:dyDescent="0.15">
      <c r="K1172" s="4"/>
    </row>
    <row r="1173" spans="11:11" x14ac:dyDescent="0.15">
      <c r="K1173" s="4"/>
    </row>
    <row r="1174" spans="11:11" x14ac:dyDescent="0.15">
      <c r="K1174" s="4"/>
    </row>
    <row r="1175" spans="11:11" x14ac:dyDescent="0.15">
      <c r="K1175" s="4"/>
    </row>
    <row r="1176" spans="11:11" x14ac:dyDescent="0.15">
      <c r="K1176" s="4"/>
    </row>
    <row r="1177" spans="11:11" x14ac:dyDescent="0.15">
      <c r="K1177" s="4"/>
    </row>
    <row r="1178" spans="11:11" x14ac:dyDescent="0.15">
      <c r="K1178" s="4"/>
    </row>
    <row r="1179" spans="11:11" x14ac:dyDescent="0.15">
      <c r="K1179" s="4"/>
    </row>
    <row r="1180" spans="11:11" x14ac:dyDescent="0.15">
      <c r="K1180" s="4"/>
    </row>
    <row r="1181" spans="11:11" x14ac:dyDescent="0.15">
      <c r="K1181" s="4"/>
    </row>
    <row r="1182" spans="11:11" x14ac:dyDescent="0.15">
      <c r="K1182" s="4"/>
    </row>
    <row r="1183" spans="11:11" x14ac:dyDescent="0.15">
      <c r="K1183" s="4"/>
    </row>
    <row r="1184" spans="11:11" x14ac:dyDescent="0.15">
      <c r="K1184" s="4"/>
    </row>
    <row r="1185" spans="11:11" x14ac:dyDescent="0.15">
      <c r="K1185" s="4"/>
    </row>
    <row r="1186" spans="11:11" x14ac:dyDescent="0.15">
      <c r="K1186" s="4"/>
    </row>
    <row r="1187" spans="11:11" x14ac:dyDescent="0.15">
      <c r="K1187" s="4"/>
    </row>
    <row r="1188" spans="11:11" x14ac:dyDescent="0.15">
      <c r="K1188" s="4"/>
    </row>
    <row r="1189" spans="11:11" x14ac:dyDescent="0.15">
      <c r="K1189" s="4"/>
    </row>
    <row r="1190" spans="11:11" x14ac:dyDescent="0.15">
      <c r="K1190" s="4"/>
    </row>
    <row r="1191" spans="11:11" x14ac:dyDescent="0.15">
      <c r="K1191" s="4"/>
    </row>
    <row r="1192" spans="11:11" x14ac:dyDescent="0.15">
      <c r="K1192" s="4"/>
    </row>
    <row r="1193" spans="11:11" x14ac:dyDescent="0.15">
      <c r="K1193" s="4"/>
    </row>
    <row r="1194" spans="11:11" x14ac:dyDescent="0.15">
      <c r="K1194" s="4"/>
    </row>
    <row r="1195" spans="11:11" x14ac:dyDescent="0.15">
      <c r="K1195" s="4"/>
    </row>
    <row r="1196" spans="11:11" x14ac:dyDescent="0.15">
      <c r="K1196" s="4"/>
    </row>
    <row r="1197" spans="11:11" x14ac:dyDescent="0.15">
      <c r="K1197" s="4"/>
    </row>
    <row r="1198" spans="11:11" x14ac:dyDescent="0.15">
      <c r="K1198" s="4"/>
    </row>
    <row r="1199" spans="11:11" x14ac:dyDescent="0.15">
      <c r="K1199" s="4"/>
    </row>
    <row r="1200" spans="11:11" x14ac:dyDescent="0.15">
      <c r="K1200" s="4"/>
    </row>
    <row r="1201" spans="11:11" x14ac:dyDescent="0.15">
      <c r="K1201" s="4"/>
    </row>
    <row r="1202" spans="11:11" x14ac:dyDescent="0.15">
      <c r="K1202" s="4"/>
    </row>
    <row r="1203" spans="11:11" x14ac:dyDescent="0.15">
      <c r="K1203" s="4"/>
    </row>
    <row r="1204" spans="11:11" x14ac:dyDescent="0.15">
      <c r="K1204" s="4"/>
    </row>
    <row r="1205" spans="11:11" x14ac:dyDescent="0.15">
      <c r="K1205" s="4"/>
    </row>
    <row r="1206" spans="11:11" x14ac:dyDescent="0.15">
      <c r="K1206" s="4"/>
    </row>
    <row r="1207" spans="11:11" x14ac:dyDescent="0.15">
      <c r="K1207" s="4"/>
    </row>
    <row r="1208" spans="11:11" x14ac:dyDescent="0.15">
      <c r="K1208" s="4"/>
    </row>
    <row r="1209" spans="11:11" x14ac:dyDescent="0.15">
      <c r="K1209" s="4"/>
    </row>
    <row r="1210" spans="11:11" x14ac:dyDescent="0.15">
      <c r="K1210" s="4"/>
    </row>
    <row r="1211" spans="11:11" x14ac:dyDescent="0.15">
      <c r="K1211" s="4"/>
    </row>
    <row r="1212" spans="11:11" x14ac:dyDescent="0.15">
      <c r="K1212" s="4"/>
    </row>
    <row r="1213" spans="11:11" x14ac:dyDescent="0.15">
      <c r="K1213" s="4"/>
    </row>
    <row r="1214" spans="11:11" x14ac:dyDescent="0.15">
      <c r="K1214" s="4"/>
    </row>
    <row r="1215" spans="11:11" x14ac:dyDescent="0.15">
      <c r="K1215" s="4"/>
    </row>
    <row r="1216" spans="11:11" x14ac:dyDescent="0.15">
      <c r="K1216" s="4"/>
    </row>
    <row r="1217" spans="11:11" x14ac:dyDescent="0.15">
      <c r="K1217" s="4"/>
    </row>
    <row r="1218" spans="11:11" x14ac:dyDescent="0.15">
      <c r="K1218" s="4"/>
    </row>
    <row r="1219" spans="11:11" x14ac:dyDescent="0.15">
      <c r="K1219" s="4"/>
    </row>
    <row r="1220" spans="11:11" x14ac:dyDescent="0.15">
      <c r="K1220" s="4"/>
    </row>
    <row r="1221" spans="11:11" x14ac:dyDescent="0.15">
      <c r="K1221" s="4"/>
    </row>
    <row r="1222" spans="11:11" x14ac:dyDescent="0.15">
      <c r="K1222" s="4"/>
    </row>
    <row r="1223" spans="11:11" x14ac:dyDescent="0.15">
      <c r="K1223" s="4"/>
    </row>
    <row r="1224" spans="11:11" x14ac:dyDescent="0.15">
      <c r="K1224" s="4"/>
    </row>
    <row r="1225" spans="11:11" x14ac:dyDescent="0.15">
      <c r="K1225" s="4"/>
    </row>
    <row r="1226" spans="11:11" x14ac:dyDescent="0.15">
      <c r="K1226" s="4"/>
    </row>
    <row r="1227" spans="11:11" x14ac:dyDescent="0.15">
      <c r="K1227" s="4"/>
    </row>
    <row r="1228" spans="11:11" x14ac:dyDescent="0.15">
      <c r="K1228" s="4"/>
    </row>
    <row r="1229" spans="11:11" x14ac:dyDescent="0.15">
      <c r="K1229" s="4"/>
    </row>
    <row r="1230" spans="11:11" x14ac:dyDescent="0.15">
      <c r="K1230" s="4"/>
    </row>
    <row r="1231" spans="11:11" x14ac:dyDescent="0.15">
      <c r="K1231" s="4"/>
    </row>
    <row r="1232" spans="11:11" x14ac:dyDescent="0.15">
      <c r="K1232" s="4"/>
    </row>
    <row r="1233" spans="11:11" x14ac:dyDescent="0.15">
      <c r="K1233" s="4"/>
    </row>
    <row r="1234" spans="11:11" x14ac:dyDescent="0.15">
      <c r="K1234" s="4"/>
    </row>
    <row r="1235" spans="11:11" x14ac:dyDescent="0.15">
      <c r="K1235" s="4"/>
    </row>
    <row r="1236" spans="11:11" x14ac:dyDescent="0.15">
      <c r="K1236" s="4"/>
    </row>
    <row r="1237" spans="11:11" x14ac:dyDescent="0.15">
      <c r="K1237" s="4"/>
    </row>
    <row r="1238" spans="11:11" x14ac:dyDescent="0.15">
      <c r="K1238" s="4"/>
    </row>
    <row r="1239" spans="11:11" x14ac:dyDescent="0.15">
      <c r="K1239" s="4"/>
    </row>
    <row r="1240" spans="11:11" x14ac:dyDescent="0.15">
      <c r="K1240" s="4"/>
    </row>
    <row r="1241" spans="11:11" x14ac:dyDescent="0.15">
      <c r="K1241" s="4"/>
    </row>
    <row r="1242" spans="11:11" x14ac:dyDescent="0.15">
      <c r="K1242" s="4"/>
    </row>
    <row r="1243" spans="11:11" x14ac:dyDescent="0.15">
      <c r="K1243" s="4"/>
    </row>
    <row r="1244" spans="11:11" x14ac:dyDescent="0.15">
      <c r="K1244" s="4"/>
    </row>
    <row r="1245" spans="11:11" x14ac:dyDescent="0.15">
      <c r="K1245" s="4"/>
    </row>
    <row r="1246" spans="11:11" x14ac:dyDescent="0.15">
      <c r="K1246" s="4"/>
    </row>
    <row r="1247" spans="11:11" x14ac:dyDescent="0.15">
      <c r="K1247" s="4"/>
    </row>
    <row r="1248" spans="11:11" x14ac:dyDescent="0.15">
      <c r="K1248" s="4"/>
    </row>
    <row r="1249" spans="11:11" x14ac:dyDescent="0.15">
      <c r="K1249" s="4"/>
    </row>
    <row r="1250" spans="11:11" x14ac:dyDescent="0.15">
      <c r="K1250" s="4"/>
    </row>
    <row r="1251" spans="11:11" x14ac:dyDescent="0.15">
      <c r="K1251" s="4"/>
    </row>
    <row r="1252" spans="11:11" x14ac:dyDescent="0.15">
      <c r="K1252" s="4"/>
    </row>
    <row r="1253" spans="11:11" x14ac:dyDescent="0.15">
      <c r="K1253" s="4"/>
    </row>
    <row r="1254" spans="11:11" x14ac:dyDescent="0.15">
      <c r="K1254" s="4"/>
    </row>
    <row r="1255" spans="11:11" x14ac:dyDescent="0.15">
      <c r="K1255" s="4"/>
    </row>
    <row r="1256" spans="11:11" x14ac:dyDescent="0.15">
      <c r="K1256" s="4"/>
    </row>
    <row r="1257" spans="11:11" x14ac:dyDescent="0.15">
      <c r="K1257" s="4"/>
    </row>
    <row r="1258" spans="11:11" x14ac:dyDescent="0.15">
      <c r="K1258" s="4"/>
    </row>
    <row r="1259" spans="11:11" x14ac:dyDescent="0.15">
      <c r="K1259" s="4"/>
    </row>
    <row r="1260" spans="11:11" x14ac:dyDescent="0.15">
      <c r="K1260" s="4"/>
    </row>
    <row r="1261" spans="11:11" x14ac:dyDescent="0.15">
      <c r="K1261" s="4"/>
    </row>
    <row r="1262" spans="11:11" x14ac:dyDescent="0.15">
      <c r="K1262" s="4"/>
    </row>
    <row r="1263" spans="11:11" x14ac:dyDescent="0.15">
      <c r="K1263" s="4"/>
    </row>
    <row r="1264" spans="11:11" x14ac:dyDescent="0.15">
      <c r="K1264" s="4"/>
    </row>
    <row r="1265" spans="11:11" x14ac:dyDescent="0.15">
      <c r="K1265" s="4"/>
    </row>
    <row r="1266" spans="11:11" x14ac:dyDescent="0.15">
      <c r="K1266" s="4"/>
    </row>
    <row r="1267" spans="11:11" x14ac:dyDescent="0.15">
      <c r="K1267" s="4"/>
    </row>
    <row r="1268" spans="11:11" x14ac:dyDescent="0.15">
      <c r="K1268" s="4"/>
    </row>
    <row r="1269" spans="11:11" x14ac:dyDescent="0.15">
      <c r="K1269" s="4"/>
    </row>
    <row r="1270" spans="11:11" x14ac:dyDescent="0.15">
      <c r="K1270" s="4"/>
    </row>
    <row r="1271" spans="11:11" x14ac:dyDescent="0.15">
      <c r="K1271" s="4"/>
    </row>
    <row r="1272" spans="11:11" x14ac:dyDescent="0.15">
      <c r="K1272" s="4"/>
    </row>
    <row r="1273" spans="11:11" x14ac:dyDescent="0.15">
      <c r="K1273" s="4"/>
    </row>
    <row r="1274" spans="11:11" x14ac:dyDescent="0.15">
      <c r="K1274" s="4"/>
    </row>
    <row r="1275" spans="11:11" x14ac:dyDescent="0.15">
      <c r="K1275" s="4"/>
    </row>
    <row r="1276" spans="11:11" x14ac:dyDescent="0.15">
      <c r="K1276" s="4"/>
    </row>
    <row r="1277" spans="11:11" x14ac:dyDescent="0.15">
      <c r="K1277" s="4"/>
    </row>
    <row r="1278" spans="11:11" x14ac:dyDescent="0.15">
      <c r="K1278" s="4"/>
    </row>
    <row r="1279" spans="11:11" x14ac:dyDescent="0.15">
      <c r="K1279" s="4"/>
    </row>
    <row r="1280" spans="11:11" x14ac:dyDescent="0.15">
      <c r="K1280" s="4"/>
    </row>
    <row r="1281" spans="11:11" x14ac:dyDescent="0.15">
      <c r="K1281" s="4"/>
    </row>
    <row r="1282" spans="11:11" x14ac:dyDescent="0.15">
      <c r="K1282" s="4"/>
    </row>
    <row r="1283" spans="11:11" x14ac:dyDescent="0.15">
      <c r="K1283" s="4"/>
    </row>
    <row r="1284" spans="11:11" x14ac:dyDescent="0.15">
      <c r="K1284" s="4"/>
    </row>
    <row r="1285" spans="11:11" x14ac:dyDescent="0.15">
      <c r="K1285" s="4"/>
    </row>
    <row r="1286" spans="11:11" x14ac:dyDescent="0.15">
      <c r="K1286" s="4"/>
    </row>
    <row r="1287" spans="11:11" x14ac:dyDescent="0.15">
      <c r="K1287" s="4"/>
    </row>
    <row r="1288" spans="11:11" x14ac:dyDescent="0.15">
      <c r="K1288" s="4"/>
    </row>
    <row r="1289" spans="11:11" x14ac:dyDescent="0.15">
      <c r="K1289" s="4"/>
    </row>
    <row r="1290" spans="11:11" x14ac:dyDescent="0.15">
      <c r="K1290" s="4"/>
    </row>
    <row r="1291" spans="11:11" x14ac:dyDescent="0.15">
      <c r="K1291" s="4"/>
    </row>
    <row r="1292" spans="11:11" x14ac:dyDescent="0.15">
      <c r="K1292" s="4"/>
    </row>
    <row r="1293" spans="11:11" x14ac:dyDescent="0.15">
      <c r="K1293" s="4"/>
    </row>
    <row r="1294" spans="11:11" x14ac:dyDescent="0.15">
      <c r="K1294" s="4"/>
    </row>
    <row r="1295" spans="11:11" x14ac:dyDescent="0.15">
      <c r="K1295" s="4"/>
    </row>
    <row r="1296" spans="11:11" x14ac:dyDescent="0.15">
      <c r="K1296" s="4"/>
    </row>
    <row r="1297" spans="11:11" x14ac:dyDescent="0.15">
      <c r="K1297" s="4"/>
    </row>
    <row r="1298" spans="11:11" x14ac:dyDescent="0.15">
      <c r="K1298" s="4"/>
    </row>
    <row r="1299" spans="11:11" x14ac:dyDescent="0.15">
      <c r="K1299" s="4"/>
    </row>
    <row r="1300" spans="11:11" x14ac:dyDescent="0.15">
      <c r="K1300" s="4"/>
    </row>
    <row r="1301" spans="11:11" x14ac:dyDescent="0.15">
      <c r="K1301" s="4"/>
    </row>
    <row r="1302" spans="11:11" x14ac:dyDescent="0.15">
      <c r="K1302" s="4"/>
    </row>
    <row r="1303" spans="11:11" x14ac:dyDescent="0.15">
      <c r="K1303" s="4"/>
    </row>
    <row r="1304" spans="11:11" x14ac:dyDescent="0.15">
      <c r="K1304" s="4"/>
    </row>
    <row r="1305" spans="11:11" x14ac:dyDescent="0.15">
      <c r="K1305" s="4"/>
    </row>
    <row r="1306" spans="11:11" x14ac:dyDescent="0.15">
      <c r="K1306" s="4"/>
    </row>
    <row r="1307" spans="11:11" x14ac:dyDescent="0.15">
      <c r="K1307" s="4"/>
    </row>
    <row r="1308" spans="11:11" x14ac:dyDescent="0.15">
      <c r="K1308" s="4"/>
    </row>
    <row r="1309" spans="11:11" x14ac:dyDescent="0.15">
      <c r="K1309" s="4"/>
    </row>
    <row r="1310" spans="11:11" x14ac:dyDescent="0.15">
      <c r="K1310" s="4"/>
    </row>
    <row r="1311" spans="11:11" x14ac:dyDescent="0.15">
      <c r="K1311" s="4"/>
    </row>
    <row r="1312" spans="11:11" x14ac:dyDescent="0.15">
      <c r="K1312" s="4"/>
    </row>
    <row r="1313" spans="11:11" x14ac:dyDescent="0.15">
      <c r="K1313" s="4"/>
    </row>
    <row r="1314" spans="11:11" x14ac:dyDescent="0.15">
      <c r="K1314" s="4"/>
    </row>
    <row r="1315" spans="11:11" x14ac:dyDescent="0.15">
      <c r="K1315" s="4"/>
    </row>
    <row r="1316" spans="11:11" x14ac:dyDescent="0.15">
      <c r="K1316" s="4"/>
    </row>
    <row r="1317" spans="11:11" x14ac:dyDescent="0.15">
      <c r="K1317" s="4"/>
    </row>
    <row r="1318" spans="11:11" x14ac:dyDescent="0.15">
      <c r="K1318" s="4"/>
    </row>
    <row r="1319" spans="11:11" x14ac:dyDescent="0.15">
      <c r="K1319" s="4"/>
    </row>
    <row r="1320" spans="11:11" x14ac:dyDescent="0.15">
      <c r="K1320" s="4"/>
    </row>
    <row r="1321" spans="11:11" x14ac:dyDescent="0.15">
      <c r="K1321" s="4"/>
    </row>
    <row r="1322" spans="11:11" x14ac:dyDescent="0.15">
      <c r="K1322" s="4"/>
    </row>
    <row r="1323" spans="11:11" x14ac:dyDescent="0.15">
      <c r="K1323" s="4"/>
    </row>
    <row r="1324" spans="11:11" x14ac:dyDescent="0.15">
      <c r="K1324" s="4"/>
    </row>
    <row r="1325" spans="11:11" x14ac:dyDescent="0.15">
      <c r="K1325" s="4"/>
    </row>
    <row r="1326" spans="11:11" x14ac:dyDescent="0.15">
      <c r="K1326" s="4"/>
    </row>
    <row r="1327" spans="11:11" x14ac:dyDescent="0.15">
      <c r="K1327" s="4"/>
    </row>
    <row r="1328" spans="11:11" x14ac:dyDescent="0.15">
      <c r="K1328" s="4"/>
    </row>
    <row r="1329" spans="11:11" x14ac:dyDescent="0.15">
      <c r="K1329" s="4"/>
    </row>
    <row r="1330" spans="11:11" x14ac:dyDescent="0.15">
      <c r="K1330" s="4"/>
    </row>
    <row r="1331" spans="11:11" x14ac:dyDescent="0.15">
      <c r="K1331" s="4"/>
    </row>
    <row r="1332" spans="11:11" x14ac:dyDescent="0.15">
      <c r="K1332" s="4"/>
    </row>
    <row r="1333" spans="11:11" x14ac:dyDescent="0.15">
      <c r="K1333" s="4"/>
    </row>
    <row r="1334" spans="11:11" x14ac:dyDescent="0.15">
      <c r="K1334" s="4"/>
    </row>
    <row r="1335" spans="11:11" x14ac:dyDescent="0.15">
      <c r="K1335" s="4"/>
    </row>
    <row r="1336" spans="11:11" x14ac:dyDescent="0.15">
      <c r="K1336" s="4"/>
    </row>
    <row r="1337" spans="11:11" x14ac:dyDescent="0.15">
      <c r="K1337" s="4"/>
    </row>
    <row r="1338" spans="11:11" x14ac:dyDescent="0.15">
      <c r="K1338" s="4"/>
    </row>
    <row r="1339" spans="11:11" x14ac:dyDescent="0.15">
      <c r="K1339" s="4"/>
    </row>
    <row r="1340" spans="11:11" x14ac:dyDescent="0.15">
      <c r="K1340" s="4"/>
    </row>
    <row r="1341" spans="11:11" x14ac:dyDescent="0.15">
      <c r="K1341" s="4"/>
    </row>
    <row r="1342" spans="11:11" x14ac:dyDescent="0.15">
      <c r="K1342" s="4"/>
    </row>
    <row r="1343" spans="11:11" x14ac:dyDescent="0.15">
      <c r="K1343" s="4"/>
    </row>
    <row r="1344" spans="11:11" x14ac:dyDescent="0.15">
      <c r="K1344" s="4"/>
    </row>
    <row r="1345" spans="11:11" x14ac:dyDescent="0.15">
      <c r="K1345" s="4"/>
    </row>
    <row r="1346" spans="11:11" x14ac:dyDescent="0.15">
      <c r="K1346" s="4"/>
    </row>
    <row r="1347" spans="11:11" x14ac:dyDescent="0.15">
      <c r="K1347" s="4"/>
    </row>
    <row r="1348" spans="11:11" x14ac:dyDescent="0.15">
      <c r="K1348" s="4"/>
    </row>
    <row r="1349" spans="11:11" x14ac:dyDescent="0.15">
      <c r="K1349" s="4"/>
    </row>
    <row r="1350" spans="11:11" x14ac:dyDescent="0.15">
      <c r="K1350" s="4"/>
    </row>
    <row r="1351" spans="11:11" x14ac:dyDescent="0.15">
      <c r="K1351" s="4"/>
    </row>
    <row r="1352" spans="11:11" x14ac:dyDescent="0.15">
      <c r="K1352" s="4"/>
    </row>
    <row r="1353" spans="11:11" x14ac:dyDescent="0.15">
      <c r="K1353" s="4"/>
    </row>
    <row r="1354" spans="11:11" x14ac:dyDescent="0.15">
      <c r="K1354" s="4"/>
    </row>
    <row r="1355" spans="11:11" x14ac:dyDescent="0.15">
      <c r="K1355" s="4"/>
    </row>
    <row r="1356" spans="11:11" x14ac:dyDescent="0.15">
      <c r="K1356" s="4"/>
    </row>
    <row r="1357" spans="11:11" x14ac:dyDescent="0.15">
      <c r="K1357" s="4"/>
    </row>
    <row r="1358" spans="11:11" x14ac:dyDescent="0.15">
      <c r="K1358" s="4"/>
    </row>
    <row r="1359" spans="11:11" x14ac:dyDescent="0.15">
      <c r="K1359" s="4"/>
    </row>
    <row r="1360" spans="11:11" x14ac:dyDescent="0.15">
      <c r="K1360" s="4"/>
    </row>
    <row r="1361" spans="11:11" x14ac:dyDescent="0.15">
      <c r="K1361" s="4"/>
    </row>
    <row r="1362" spans="11:11" x14ac:dyDescent="0.15">
      <c r="K1362" s="4"/>
    </row>
    <row r="1363" spans="11:11" x14ac:dyDescent="0.15">
      <c r="K1363" s="4"/>
    </row>
    <row r="1364" spans="11:11" x14ac:dyDescent="0.15">
      <c r="K1364" s="4"/>
    </row>
    <row r="1365" spans="11:11" x14ac:dyDescent="0.15">
      <c r="K1365" s="4"/>
    </row>
    <row r="1366" spans="11:11" x14ac:dyDescent="0.15">
      <c r="K1366" s="4"/>
    </row>
    <row r="1367" spans="11:11" x14ac:dyDescent="0.15">
      <c r="K1367" s="4"/>
    </row>
    <row r="1368" spans="11:11" x14ac:dyDescent="0.15">
      <c r="K1368" s="4"/>
    </row>
    <row r="1369" spans="11:11" x14ac:dyDescent="0.15">
      <c r="K1369" s="4"/>
    </row>
    <row r="1370" spans="11:11" x14ac:dyDescent="0.15">
      <c r="K1370" s="4"/>
    </row>
    <row r="1371" spans="11:11" x14ac:dyDescent="0.15">
      <c r="K1371" s="4"/>
    </row>
    <row r="1372" spans="11:11" x14ac:dyDescent="0.15">
      <c r="K1372" s="4"/>
    </row>
    <row r="1373" spans="11:11" x14ac:dyDescent="0.15">
      <c r="K1373" s="4"/>
    </row>
    <row r="1374" spans="11:11" x14ac:dyDescent="0.15">
      <c r="K1374" s="4"/>
    </row>
    <row r="1375" spans="11:11" x14ac:dyDescent="0.15">
      <c r="K1375" s="4"/>
    </row>
    <row r="1376" spans="11:11" x14ac:dyDescent="0.15">
      <c r="K1376" s="4"/>
    </row>
    <row r="1377" spans="11:11" x14ac:dyDescent="0.15">
      <c r="K1377" s="4"/>
    </row>
    <row r="1378" spans="11:11" x14ac:dyDescent="0.15">
      <c r="K1378" s="4"/>
    </row>
    <row r="1379" spans="11:11" x14ac:dyDescent="0.15">
      <c r="K1379" s="4"/>
    </row>
    <row r="1380" spans="11:11" x14ac:dyDescent="0.15">
      <c r="K1380" s="4"/>
    </row>
    <row r="1381" spans="11:11" x14ac:dyDescent="0.15">
      <c r="K1381" s="4"/>
    </row>
    <row r="1382" spans="11:11" x14ac:dyDescent="0.15">
      <c r="K1382" s="4"/>
    </row>
    <row r="1383" spans="11:11" x14ac:dyDescent="0.15">
      <c r="K1383" s="4"/>
    </row>
    <row r="1384" spans="11:11" x14ac:dyDescent="0.15">
      <c r="K1384" s="4"/>
    </row>
    <row r="1385" spans="11:11" x14ac:dyDescent="0.15">
      <c r="K1385" s="4"/>
    </row>
    <row r="1386" spans="11:11" x14ac:dyDescent="0.15">
      <c r="K1386" s="4"/>
    </row>
    <row r="1387" spans="11:11" x14ac:dyDescent="0.15">
      <c r="K1387" s="4"/>
    </row>
    <row r="1388" spans="11:11" x14ac:dyDescent="0.15">
      <c r="K1388" s="4"/>
    </row>
    <row r="1389" spans="11:11" x14ac:dyDescent="0.15">
      <c r="K1389" s="4"/>
    </row>
    <row r="1390" spans="11:11" x14ac:dyDescent="0.15">
      <c r="K1390" s="4"/>
    </row>
    <row r="1391" spans="11:11" x14ac:dyDescent="0.15">
      <c r="K1391" s="4"/>
    </row>
    <row r="1392" spans="11:11" x14ac:dyDescent="0.15">
      <c r="K1392" s="4"/>
    </row>
    <row r="1393" spans="11:11" x14ac:dyDescent="0.15">
      <c r="K1393" s="4"/>
    </row>
    <row r="1394" spans="11:11" x14ac:dyDescent="0.15">
      <c r="K1394" s="4"/>
    </row>
    <row r="1395" spans="11:11" x14ac:dyDescent="0.15">
      <c r="K1395" s="4"/>
    </row>
    <row r="1396" spans="11:11" x14ac:dyDescent="0.15">
      <c r="K1396" s="4"/>
    </row>
    <row r="1397" spans="11:11" x14ac:dyDescent="0.15">
      <c r="K1397" s="4"/>
    </row>
    <row r="1398" spans="11:11" x14ac:dyDescent="0.15">
      <c r="K1398" s="4"/>
    </row>
    <row r="1399" spans="11:11" x14ac:dyDescent="0.15">
      <c r="K1399" s="4"/>
    </row>
    <row r="1400" spans="11:11" x14ac:dyDescent="0.15">
      <c r="K1400" s="4"/>
    </row>
    <row r="1401" spans="11:11" x14ac:dyDescent="0.15">
      <c r="K1401" s="4"/>
    </row>
    <row r="1402" spans="11:11" x14ac:dyDescent="0.15">
      <c r="K1402" s="4"/>
    </row>
    <row r="1403" spans="11:11" x14ac:dyDescent="0.15">
      <c r="K1403" s="4"/>
    </row>
    <row r="1404" spans="11:11" x14ac:dyDescent="0.15">
      <c r="K1404" s="4"/>
    </row>
    <row r="1405" spans="11:11" x14ac:dyDescent="0.15">
      <c r="K1405" s="4"/>
    </row>
    <row r="1406" spans="11:11" x14ac:dyDescent="0.15">
      <c r="K1406" s="4"/>
    </row>
    <row r="1407" spans="11:11" x14ac:dyDescent="0.15">
      <c r="K1407" s="4"/>
    </row>
    <row r="1408" spans="11:11" x14ac:dyDescent="0.15">
      <c r="K1408" s="4"/>
    </row>
    <row r="1409" spans="11:11" x14ac:dyDescent="0.15">
      <c r="K1409" s="4"/>
    </row>
    <row r="1410" spans="11:11" x14ac:dyDescent="0.15">
      <c r="K1410" s="4"/>
    </row>
    <row r="1411" spans="11:11" x14ac:dyDescent="0.15">
      <c r="K1411" s="4"/>
    </row>
    <row r="1412" spans="11:11" x14ac:dyDescent="0.15">
      <c r="K1412" s="4"/>
    </row>
    <row r="1413" spans="11:11" x14ac:dyDescent="0.15">
      <c r="K1413" s="4"/>
    </row>
    <row r="1414" spans="11:11" x14ac:dyDescent="0.15">
      <c r="K1414" s="4"/>
    </row>
    <row r="1415" spans="11:11" x14ac:dyDescent="0.15">
      <c r="K1415" s="4"/>
    </row>
    <row r="1416" spans="11:11" x14ac:dyDescent="0.15">
      <c r="K1416" s="4"/>
    </row>
    <row r="1417" spans="11:11" x14ac:dyDescent="0.15">
      <c r="K1417" s="4"/>
    </row>
    <row r="1418" spans="11:11" x14ac:dyDescent="0.15">
      <c r="K1418" s="4"/>
    </row>
    <row r="1419" spans="11:11" x14ac:dyDescent="0.15">
      <c r="K1419" s="4"/>
    </row>
    <row r="1420" spans="11:11" x14ac:dyDescent="0.15">
      <c r="K1420" s="4"/>
    </row>
    <row r="1421" spans="11:11" x14ac:dyDescent="0.15">
      <c r="K1421" s="4"/>
    </row>
    <row r="1422" spans="11:11" x14ac:dyDescent="0.15">
      <c r="K1422" s="4"/>
    </row>
    <row r="1423" spans="11:11" x14ac:dyDescent="0.15">
      <c r="K1423" s="4"/>
    </row>
    <row r="1424" spans="11:11" x14ac:dyDescent="0.15">
      <c r="K1424" s="4"/>
    </row>
    <row r="1425" spans="11:11" x14ac:dyDescent="0.15">
      <c r="K1425" s="4"/>
    </row>
    <row r="1426" spans="11:11" x14ac:dyDescent="0.15">
      <c r="K1426" s="4"/>
    </row>
    <row r="1427" spans="11:11" x14ac:dyDescent="0.15">
      <c r="K1427" s="4"/>
    </row>
    <row r="1428" spans="11:11" x14ac:dyDescent="0.15">
      <c r="K1428" s="4"/>
    </row>
    <row r="1429" spans="11:11" x14ac:dyDescent="0.15">
      <c r="K1429" s="4"/>
    </row>
    <row r="1430" spans="11:11" x14ac:dyDescent="0.15">
      <c r="K1430" s="4"/>
    </row>
    <row r="1431" spans="11:11" x14ac:dyDescent="0.15">
      <c r="K1431" s="4"/>
    </row>
    <row r="1432" spans="11:11" x14ac:dyDescent="0.15">
      <c r="K1432" s="4"/>
    </row>
    <row r="1433" spans="11:11" x14ac:dyDescent="0.15">
      <c r="K1433" s="4"/>
    </row>
    <row r="1434" spans="11:11" x14ac:dyDescent="0.15">
      <c r="K1434" s="4"/>
    </row>
    <row r="1435" spans="11:11" x14ac:dyDescent="0.15">
      <c r="K1435" s="4"/>
    </row>
    <row r="1436" spans="11:11" x14ac:dyDescent="0.15">
      <c r="K1436" s="4"/>
    </row>
    <row r="1437" spans="11:11" x14ac:dyDescent="0.15">
      <c r="K1437" s="4"/>
    </row>
    <row r="1438" spans="11:11" x14ac:dyDescent="0.15">
      <c r="K1438" s="4"/>
    </row>
    <row r="1439" spans="11:11" x14ac:dyDescent="0.15">
      <c r="K1439" s="4"/>
    </row>
    <row r="1440" spans="11:11" x14ac:dyDescent="0.15">
      <c r="K1440" s="4"/>
    </row>
    <row r="1441" spans="11:11" x14ac:dyDescent="0.15">
      <c r="K1441" s="4"/>
    </row>
    <row r="1442" spans="11:11" x14ac:dyDescent="0.15">
      <c r="K1442" s="4"/>
    </row>
    <row r="1443" spans="11:11" x14ac:dyDescent="0.15">
      <c r="K1443" s="4"/>
    </row>
    <row r="1444" spans="11:11" x14ac:dyDescent="0.15">
      <c r="K1444" s="4"/>
    </row>
    <row r="1445" spans="11:11" x14ac:dyDescent="0.15">
      <c r="K1445" s="4"/>
    </row>
    <row r="1446" spans="11:11" x14ac:dyDescent="0.15">
      <c r="K1446" s="4"/>
    </row>
    <row r="1447" spans="11:11" x14ac:dyDescent="0.15">
      <c r="K1447" s="4"/>
    </row>
    <row r="1448" spans="11:11" x14ac:dyDescent="0.15">
      <c r="K1448" s="4"/>
    </row>
    <row r="1449" spans="11:11" x14ac:dyDescent="0.15">
      <c r="K1449" s="4"/>
    </row>
    <row r="1450" spans="11:11" x14ac:dyDescent="0.15">
      <c r="K1450" s="4"/>
    </row>
    <row r="1451" spans="11:11" x14ac:dyDescent="0.15">
      <c r="K1451" s="4"/>
    </row>
    <row r="1452" spans="11:11" x14ac:dyDescent="0.15">
      <c r="K1452" s="4"/>
    </row>
    <row r="1453" spans="11:11" x14ac:dyDescent="0.15">
      <c r="K1453" s="4"/>
    </row>
    <row r="1454" spans="11:11" x14ac:dyDescent="0.15">
      <c r="K1454" s="4"/>
    </row>
    <row r="1455" spans="11:11" x14ac:dyDescent="0.15">
      <c r="K1455" s="4"/>
    </row>
    <row r="1456" spans="11:11" x14ac:dyDescent="0.15">
      <c r="K1456" s="4"/>
    </row>
    <row r="1457" spans="11:11" x14ac:dyDescent="0.15">
      <c r="K1457" s="4"/>
    </row>
    <row r="1458" spans="11:11" x14ac:dyDescent="0.15">
      <c r="K1458" s="4"/>
    </row>
    <row r="1459" spans="11:11" x14ac:dyDescent="0.15">
      <c r="K1459" s="4"/>
    </row>
    <row r="1460" spans="11:11" x14ac:dyDescent="0.15">
      <c r="K1460" s="4"/>
    </row>
    <row r="1461" spans="11:11" x14ac:dyDescent="0.15">
      <c r="K1461" s="4"/>
    </row>
    <row r="1462" spans="11:11" x14ac:dyDescent="0.15">
      <c r="K1462" s="4"/>
    </row>
    <row r="1463" spans="11:11" x14ac:dyDescent="0.15">
      <c r="K1463" s="4"/>
    </row>
    <row r="1464" spans="11:11" x14ac:dyDescent="0.15">
      <c r="K1464" s="4"/>
    </row>
    <row r="1465" spans="11:11" x14ac:dyDescent="0.15">
      <c r="K1465" s="4"/>
    </row>
    <row r="1466" spans="11:11" x14ac:dyDescent="0.15">
      <c r="K1466" s="4"/>
    </row>
    <row r="1467" spans="11:11" x14ac:dyDescent="0.15">
      <c r="K1467" s="4"/>
    </row>
    <row r="1468" spans="11:11" x14ac:dyDescent="0.15">
      <c r="K1468" s="4"/>
    </row>
    <row r="1469" spans="11:11" x14ac:dyDescent="0.15">
      <c r="K1469" s="4"/>
    </row>
    <row r="1470" spans="11:11" x14ac:dyDescent="0.15">
      <c r="K1470" s="4"/>
    </row>
    <row r="1471" spans="11:11" x14ac:dyDescent="0.15">
      <c r="K1471" s="4"/>
    </row>
    <row r="1472" spans="11:11" x14ac:dyDescent="0.15">
      <c r="K1472" s="4"/>
    </row>
    <row r="1473" spans="11:11" x14ac:dyDescent="0.15">
      <c r="K1473" s="4"/>
    </row>
    <row r="1474" spans="11:11" x14ac:dyDescent="0.15">
      <c r="K1474" s="4"/>
    </row>
    <row r="1475" spans="11:11" x14ac:dyDescent="0.15">
      <c r="K1475" s="4"/>
    </row>
    <row r="1476" spans="11:11" x14ac:dyDescent="0.15">
      <c r="K1476" s="4"/>
    </row>
    <row r="1477" spans="11:11" x14ac:dyDescent="0.15">
      <c r="K1477" s="4"/>
    </row>
    <row r="1478" spans="11:11" x14ac:dyDescent="0.15">
      <c r="K1478" s="4"/>
    </row>
    <row r="1479" spans="11:11" x14ac:dyDescent="0.15">
      <c r="K1479" s="4"/>
    </row>
    <row r="1480" spans="11:11" x14ac:dyDescent="0.15">
      <c r="K1480" s="4"/>
    </row>
    <row r="1481" spans="11:11" x14ac:dyDescent="0.15">
      <c r="K1481" s="4"/>
    </row>
    <row r="1482" spans="11:11" x14ac:dyDescent="0.15">
      <c r="K1482" s="4"/>
    </row>
    <row r="1483" spans="11:11" x14ac:dyDescent="0.15">
      <c r="K1483" s="4"/>
    </row>
    <row r="1484" spans="11:11" x14ac:dyDescent="0.15">
      <c r="K1484" s="4"/>
    </row>
    <row r="1485" spans="11:11" x14ac:dyDescent="0.15">
      <c r="K1485" s="4"/>
    </row>
    <row r="1486" spans="11:11" x14ac:dyDescent="0.15">
      <c r="K1486" s="4"/>
    </row>
    <row r="1487" spans="11:11" x14ac:dyDescent="0.15">
      <c r="K1487" s="4"/>
    </row>
    <row r="1488" spans="11:11" x14ac:dyDescent="0.15">
      <c r="K1488" s="4"/>
    </row>
    <row r="1489" spans="11:11" x14ac:dyDescent="0.15">
      <c r="K1489" s="4"/>
    </row>
    <row r="1490" spans="11:11" x14ac:dyDescent="0.15">
      <c r="K1490" s="4"/>
    </row>
    <row r="1491" spans="11:11" x14ac:dyDescent="0.15">
      <c r="K1491" s="4"/>
    </row>
    <row r="1492" spans="11:11" x14ac:dyDescent="0.15">
      <c r="K1492" s="4"/>
    </row>
    <row r="1493" spans="11:11" x14ac:dyDescent="0.15">
      <c r="K1493" s="4"/>
    </row>
    <row r="1494" spans="11:11" x14ac:dyDescent="0.15">
      <c r="K1494" s="4"/>
    </row>
    <row r="1495" spans="11:11" x14ac:dyDescent="0.15">
      <c r="K1495" s="4"/>
    </row>
    <row r="1496" spans="11:11" x14ac:dyDescent="0.15">
      <c r="K1496" s="4"/>
    </row>
    <row r="1497" spans="11:11" x14ac:dyDescent="0.15">
      <c r="K1497" s="4"/>
    </row>
    <row r="1498" spans="11:11" x14ac:dyDescent="0.15">
      <c r="K1498" s="4"/>
    </row>
    <row r="1499" spans="11:11" x14ac:dyDescent="0.15">
      <c r="K1499" s="4"/>
    </row>
    <row r="1500" spans="11:11" x14ac:dyDescent="0.15">
      <c r="K1500" s="4"/>
    </row>
    <row r="1501" spans="11:11" x14ac:dyDescent="0.15">
      <c r="K1501" s="4"/>
    </row>
    <row r="1502" spans="11:11" x14ac:dyDescent="0.15">
      <c r="K1502" s="4"/>
    </row>
    <row r="1503" spans="11:11" x14ac:dyDescent="0.15">
      <c r="K1503" s="4"/>
    </row>
    <row r="1504" spans="11:11" x14ac:dyDescent="0.15">
      <c r="K1504" s="4"/>
    </row>
    <row r="1505" spans="11:11" x14ac:dyDescent="0.15">
      <c r="K1505" s="4"/>
    </row>
    <row r="1506" spans="11:11" x14ac:dyDescent="0.15">
      <c r="K1506" s="4"/>
    </row>
    <row r="1507" spans="11:11" x14ac:dyDescent="0.15">
      <c r="K1507" s="4"/>
    </row>
    <row r="1508" spans="11:11" x14ac:dyDescent="0.15">
      <c r="K1508" s="4"/>
    </row>
    <row r="1509" spans="11:11" x14ac:dyDescent="0.15">
      <c r="K1509" s="4"/>
    </row>
    <row r="1510" spans="11:11" x14ac:dyDescent="0.15">
      <c r="K1510" s="4"/>
    </row>
    <row r="1511" spans="11:11" x14ac:dyDescent="0.15">
      <c r="K1511" s="4"/>
    </row>
    <row r="1512" spans="11:11" x14ac:dyDescent="0.15">
      <c r="K1512" s="4"/>
    </row>
    <row r="1513" spans="11:11" x14ac:dyDescent="0.15">
      <c r="K1513" s="4"/>
    </row>
    <row r="1514" spans="11:11" x14ac:dyDescent="0.15">
      <c r="K1514" s="4"/>
    </row>
    <row r="1515" spans="11:11" x14ac:dyDescent="0.15">
      <c r="K1515" s="4"/>
    </row>
    <row r="1516" spans="11:11" x14ac:dyDescent="0.15">
      <c r="K1516" s="4"/>
    </row>
    <row r="1517" spans="11:11" x14ac:dyDescent="0.15">
      <c r="K1517" s="4"/>
    </row>
    <row r="1518" spans="11:11" x14ac:dyDescent="0.15">
      <c r="K1518" s="4"/>
    </row>
    <row r="1519" spans="11:11" x14ac:dyDescent="0.15">
      <c r="K1519" s="4"/>
    </row>
    <row r="1520" spans="11:11" x14ac:dyDescent="0.15">
      <c r="K1520" s="4"/>
    </row>
    <row r="1521" spans="11:11" x14ac:dyDescent="0.15">
      <c r="K1521" s="4"/>
    </row>
    <row r="1522" spans="11:11" x14ac:dyDescent="0.15">
      <c r="K1522" s="4"/>
    </row>
    <row r="1523" spans="11:11" x14ac:dyDescent="0.15">
      <c r="K1523" s="4"/>
    </row>
    <row r="1524" spans="11:11" x14ac:dyDescent="0.15">
      <c r="K1524" s="4"/>
    </row>
    <row r="1525" spans="11:11" x14ac:dyDescent="0.15">
      <c r="K1525" s="4"/>
    </row>
    <row r="1526" spans="11:11" x14ac:dyDescent="0.15">
      <c r="K1526" s="4"/>
    </row>
    <row r="1527" spans="11:11" x14ac:dyDescent="0.15">
      <c r="K1527" s="4"/>
    </row>
    <row r="1528" spans="11:11" x14ac:dyDescent="0.15">
      <c r="K1528" s="4"/>
    </row>
    <row r="1529" spans="11:11" x14ac:dyDescent="0.15">
      <c r="K1529" s="4"/>
    </row>
    <row r="1530" spans="11:11" x14ac:dyDescent="0.15">
      <c r="K1530" s="4"/>
    </row>
    <row r="1531" spans="11:11" x14ac:dyDescent="0.15">
      <c r="K1531" s="4"/>
    </row>
    <row r="1532" spans="11:11" x14ac:dyDescent="0.15">
      <c r="K1532" s="4"/>
    </row>
    <row r="1533" spans="11:11" x14ac:dyDescent="0.15">
      <c r="K1533" s="4"/>
    </row>
    <row r="1534" spans="11:11" x14ac:dyDescent="0.15">
      <c r="K1534" s="4"/>
    </row>
    <row r="1535" spans="11:11" x14ac:dyDescent="0.15">
      <c r="K1535" s="4"/>
    </row>
    <row r="1536" spans="11:11" x14ac:dyDescent="0.15">
      <c r="K1536" s="4"/>
    </row>
    <row r="1537" spans="11:11" x14ac:dyDescent="0.15">
      <c r="K1537" s="4"/>
    </row>
    <row r="1538" spans="11:11" x14ac:dyDescent="0.15">
      <c r="K1538" s="4"/>
    </row>
    <row r="1539" spans="11:11" x14ac:dyDescent="0.15">
      <c r="K1539" s="4"/>
    </row>
    <row r="1540" spans="11:11" x14ac:dyDescent="0.15">
      <c r="K1540" s="4"/>
    </row>
    <row r="1541" spans="11:11" x14ac:dyDescent="0.15">
      <c r="K1541" s="4"/>
    </row>
    <row r="1542" spans="11:11" x14ac:dyDescent="0.15">
      <c r="K1542" s="4"/>
    </row>
    <row r="1543" spans="11:11" x14ac:dyDescent="0.15">
      <c r="K1543" s="4"/>
    </row>
    <row r="1544" spans="11:11" x14ac:dyDescent="0.15">
      <c r="K1544" s="4"/>
    </row>
    <row r="1545" spans="11:11" x14ac:dyDescent="0.15">
      <c r="K1545" s="4"/>
    </row>
    <row r="1546" spans="11:11" x14ac:dyDescent="0.15">
      <c r="K1546" s="4"/>
    </row>
    <row r="1547" spans="11:11" x14ac:dyDescent="0.15">
      <c r="K1547" s="4"/>
    </row>
    <row r="1548" spans="11:11" x14ac:dyDescent="0.15">
      <c r="K1548" s="4"/>
    </row>
    <row r="1549" spans="11:11" x14ac:dyDescent="0.15">
      <c r="K1549" s="4"/>
    </row>
    <row r="1550" spans="11:11" x14ac:dyDescent="0.15">
      <c r="K1550" s="4"/>
    </row>
    <row r="1551" spans="11:11" x14ac:dyDescent="0.15">
      <c r="K1551" s="4"/>
    </row>
    <row r="1552" spans="11:11" x14ac:dyDescent="0.15">
      <c r="K1552" s="4"/>
    </row>
    <row r="1553" spans="11:11" x14ac:dyDescent="0.15">
      <c r="K1553" s="4"/>
    </row>
    <row r="1554" spans="11:11" x14ac:dyDescent="0.15">
      <c r="K1554" s="4"/>
    </row>
    <row r="1555" spans="11:11" x14ac:dyDescent="0.15">
      <c r="K1555" s="4"/>
    </row>
    <row r="1556" spans="11:11" x14ac:dyDescent="0.15">
      <c r="K1556" s="4"/>
    </row>
    <row r="1557" spans="11:11" x14ac:dyDescent="0.15">
      <c r="K1557" s="4"/>
    </row>
    <row r="1558" spans="11:11" x14ac:dyDescent="0.15">
      <c r="K1558" s="4"/>
    </row>
    <row r="1559" spans="11:11" x14ac:dyDescent="0.15">
      <c r="K1559" s="4"/>
    </row>
    <row r="1560" spans="11:11" x14ac:dyDescent="0.15">
      <c r="K1560" s="4"/>
    </row>
    <row r="1561" spans="11:11" x14ac:dyDescent="0.15">
      <c r="K1561" s="4"/>
    </row>
    <row r="1562" spans="11:11" x14ac:dyDescent="0.15">
      <c r="K1562" s="4"/>
    </row>
    <row r="1563" spans="11:11" x14ac:dyDescent="0.15">
      <c r="K1563" s="4"/>
    </row>
    <row r="1564" spans="11:11" x14ac:dyDescent="0.15">
      <c r="K1564" s="4"/>
    </row>
    <row r="1565" spans="11:11" x14ac:dyDescent="0.15">
      <c r="K1565" s="4"/>
    </row>
    <row r="1566" spans="11:11" x14ac:dyDescent="0.15">
      <c r="K1566" s="4"/>
    </row>
    <row r="1567" spans="11:11" x14ac:dyDescent="0.15">
      <c r="K1567" s="4"/>
    </row>
    <row r="1568" spans="11:11" x14ac:dyDescent="0.15">
      <c r="K1568" s="4"/>
    </row>
    <row r="1569" spans="11:11" x14ac:dyDescent="0.15">
      <c r="K1569" s="4"/>
    </row>
    <row r="1570" spans="11:11" x14ac:dyDescent="0.15">
      <c r="K1570" s="4"/>
    </row>
    <row r="1571" spans="11:11" x14ac:dyDescent="0.15">
      <c r="K1571" s="4"/>
    </row>
    <row r="1572" spans="11:11" x14ac:dyDescent="0.15">
      <c r="K1572" s="4"/>
    </row>
    <row r="1573" spans="11:11" x14ac:dyDescent="0.15">
      <c r="K1573" s="4"/>
    </row>
    <row r="1574" spans="11:11" x14ac:dyDescent="0.15">
      <c r="K1574" s="4"/>
    </row>
    <row r="1575" spans="11:11" x14ac:dyDescent="0.15">
      <c r="K1575" s="4"/>
    </row>
    <row r="1576" spans="11:11" x14ac:dyDescent="0.15">
      <c r="K1576" s="4"/>
    </row>
    <row r="1577" spans="11:11" x14ac:dyDescent="0.15">
      <c r="K1577" s="4"/>
    </row>
    <row r="1578" spans="11:11" x14ac:dyDescent="0.15">
      <c r="K1578" s="4"/>
    </row>
    <row r="1579" spans="11:11" x14ac:dyDescent="0.15">
      <c r="K1579" s="4"/>
    </row>
    <row r="1580" spans="11:11" x14ac:dyDescent="0.15">
      <c r="K1580" s="4"/>
    </row>
    <row r="1581" spans="11:11" x14ac:dyDescent="0.15">
      <c r="K1581" s="4"/>
    </row>
    <row r="1582" spans="11:11" x14ac:dyDescent="0.15">
      <c r="K1582" s="4"/>
    </row>
    <row r="1583" spans="11:11" x14ac:dyDescent="0.15">
      <c r="K1583" s="4"/>
    </row>
    <row r="1584" spans="11:11" x14ac:dyDescent="0.15">
      <c r="K1584" s="4"/>
    </row>
    <row r="1585" spans="11:11" x14ac:dyDescent="0.15">
      <c r="K1585" s="4"/>
    </row>
    <row r="1586" spans="11:11" x14ac:dyDescent="0.15">
      <c r="K1586" s="4"/>
    </row>
    <row r="1587" spans="11:11" x14ac:dyDescent="0.15">
      <c r="K1587" s="4"/>
    </row>
    <row r="1588" spans="11:11" x14ac:dyDescent="0.15">
      <c r="K1588" s="4"/>
    </row>
    <row r="1589" spans="11:11" x14ac:dyDescent="0.15">
      <c r="K1589" s="4"/>
    </row>
    <row r="1590" spans="11:11" x14ac:dyDescent="0.15">
      <c r="K1590" s="4"/>
    </row>
    <row r="1591" spans="11:11" x14ac:dyDescent="0.15">
      <c r="K1591" s="4"/>
    </row>
    <row r="1592" spans="11:11" x14ac:dyDescent="0.15">
      <c r="K1592" s="4"/>
    </row>
    <row r="1593" spans="11:11" x14ac:dyDescent="0.15">
      <c r="K1593" s="4"/>
    </row>
    <row r="1594" spans="11:11" x14ac:dyDescent="0.15">
      <c r="K1594" s="4"/>
    </row>
    <row r="1595" spans="11:11" x14ac:dyDescent="0.15">
      <c r="K1595" s="4"/>
    </row>
    <row r="1596" spans="11:11" x14ac:dyDescent="0.15">
      <c r="K1596" s="4"/>
    </row>
    <row r="1597" spans="11:11" x14ac:dyDescent="0.15">
      <c r="K1597" s="4"/>
    </row>
    <row r="1598" spans="11:11" x14ac:dyDescent="0.15">
      <c r="K1598" s="4"/>
    </row>
    <row r="1599" spans="11:11" x14ac:dyDescent="0.15">
      <c r="K1599" s="4"/>
    </row>
    <row r="1600" spans="11:11" x14ac:dyDescent="0.15">
      <c r="K1600" s="4"/>
    </row>
    <row r="1601" spans="11:11" x14ac:dyDescent="0.15">
      <c r="K1601" s="4"/>
    </row>
    <row r="1602" spans="11:11" x14ac:dyDescent="0.15">
      <c r="K1602" s="4"/>
    </row>
    <row r="1603" spans="11:11" x14ac:dyDescent="0.15">
      <c r="K1603" s="4"/>
    </row>
    <row r="1604" spans="11:11" x14ac:dyDescent="0.15">
      <c r="K1604" s="4"/>
    </row>
    <row r="1605" spans="11:11" x14ac:dyDescent="0.15">
      <c r="K1605" s="4"/>
    </row>
    <row r="1606" spans="11:11" x14ac:dyDescent="0.15">
      <c r="K1606" s="4"/>
    </row>
    <row r="1607" spans="11:11" x14ac:dyDescent="0.15">
      <c r="K1607" s="4"/>
    </row>
    <row r="1608" spans="11:11" x14ac:dyDescent="0.15">
      <c r="K1608" s="4"/>
    </row>
    <row r="1609" spans="11:11" x14ac:dyDescent="0.15">
      <c r="K1609" s="4"/>
    </row>
    <row r="1610" spans="11:11" x14ac:dyDescent="0.15">
      <c r="K1610" s="4"/>
    </row>
    <row r="1611" spans="11:11" x14ac:dyDescent="0.15">
      <c r="K1611" s="4"/>
    </row>
    <row r="1612" spans="11:11" x14ac:dyDescent="0.15">
      <c r="K1612" s="4"/>
    </row>
    <row r="1613" spans="11:11" x14ac:dyDescent="0.15">
      <c r="K1613" s="4"/>
    </row>
    <row r="1614" spans="11:11" x14ac:dyDescent="0.15">
      <c r="K1614" s="4"/>
    </row>
    <row r="1615" spans="11:11" x14ac:dyDescent="0.15">
      <c r="K1615" s="4"/>
    </row>
    <row r="1616" spans="11:11" x14ac:dyDescent="0.15">
      <c r="K1616" s="4"/>
    </row>
    <row r="1617" spans="11:11" x14ac:dyDescent="0.15">
      <c r="K1617" s="4"/>
    </row>
    <row r="1618" spans="11:11" x14ac:dyDescent="0.15">
      <c r="K1618" s="4"/>
    </row>
    <row r="1619" spans="11:11" x14ac:dyDescent="0.15">
      <c r="K1619" s="4"/>
    </row>
    <row r="1620" spans="11:11" x14ac:dyDescent="0.15">
      <c r="K1620" s="4"/>
    </row>
    <row r="1621" spans="11:11" x14ac:dyDescent="0.15">
      <c r="K1621" s="4"/>
    </row>
    <row r="1622" spans="11:11" x14ac:dyDescent="0.15">
      <c r="K1622" s="4"/>
    </row>
    <row r="1623" spans="11:11" x14ac:dyDescent="0.15">
      <c r="K1623" s="4"/>
    </row>
    <row r="1624" spans="11:11" x14ac:dyDescent="0.15">
      <c r="K1624" s="4"/>
    </row>
    <row r="1625" spans="11:11" x14ac:dyDescent="0.15">
      <c r="K1625" s="4"/>
    </row>
    <row r="1626" spans="11:11" x14ac:dyDescent="0.15">
      <c r="K1626" s="4"/>
    </row>
    <row r="1627" spans="11:11" x14ac:dyDescent="0.15">
      <c r="K1627" s="4"/>
    </row>
    <row r="1628" spans="11:11" x14ac:dyDescent="0.15">
      <c r="K1628" s="4"/>
    </row>
    <row r="1629" spans="11:11" x14ac:dyDescent="0.15">
      <c r="K1629" s="4"/>
    </row>
    <row r="1630" spans="11:11" x14ac:dyDescent="0.15">
      <c r="K1630" s="4"/>
    </row>
    <row r="1631" spans="11:11" x14ac:dyDescent="0.15">
      <c r="K1631" s="4"/>
    </row>
    <row r="1632" spans="11:11" x14ac:dyDescent="0.15">
      <c r="K1632" s="4"/>
    </row>
    <row r="1633" spans="11:11" x14ac:dyDescent="0.15">
      <c r="K1633" s="4"/>
    </row>
    <row r="1634" spans="11:11" x14ac:dyDescent="0.15">
      <c r="K1634" s="4"/>
    </row>
    <row r="1635" spans="11:11" x14ac:dyDescent="0.15">
      <c r="K1635" s="4"/>
    </row>
    <row r="1636" spans="11:11" x14ac:dyDescent="0.15">
      <c r="K1636" s="4"/>
    </row>
    <row r="1637" spans="11:11" x14ac:dyDescent="0.15">
      <c r="K1637" s="4"/>
    </row>
    <row r="1638" spans="11:11" x14ac:dyDescent="0.15">
      <c r="K1638" s="4"/>
    </row>
    <row r="1639" spans="11:11" x14ac:dyDescent="0.15">
      <c r="K1639" s="4"/>
    </row>
    <row r="1640" spans="11:11" x14ac:dyDescent="0.15">
      <c r="K1640" s="4"/>
    </row>
    <row r="1641" spans="11:11" x14ac:dyDescent="0.15">
      <c r="K1641" s="4"/>
    </row>
    <row r="1642" spans="11:11" x14ac:dyDescent="0.15">
      <c r="K1642" s="4"/>
    </row>
    <row r="1643" spans="11:11" x14ac:dyDescent="0.15">
      <c r="K1643" s="4"/>
    </row>
    <row r="1644" spans="11:11" x14ac:dyDescent="0.15">
      <c r="K1644" s="4"/>
    </row>
    <row r="1645" spans="11:11" x14ac:dyDescent="0.15">
      <c r="K1645" s="4"/>
    </row>
    <row r="1646" spans="11:11" x14ac:dyDescent="0.15">
      <c r="K1646" s="4"/>
    </row>
    <row r="1647" spans="11:11" x14ac:dyDescent="0.15">
      <c r="K1647" s="4"/>
    </row>
    <row r="1648" spans="11:11" x14ac:dyDescent="0.15">
      <c r="K1648" s="4"/>
    </row>
    <row r="1649" spans="11:11" x14ac:dyDescent="0.15">
      <c r="K1649" s="4"/>
    </row>
    <row r="1650" spans="11:11" x14ac:dyDescent="0.15">
      <c r="K1650" s="4"/>
    </row>
    <row r="1651" spans="11:11" x14ac:dyDescent="0.15">
      <c r="K1651" s="4"/>
    </row>
    <row r="1652" spans="11:11" x14ac:dyDescent="0.15">
      <c r="K1652" s="4"/>
    </row>
    <row r="1653" spans="11:11" x14ac:dyDescent="0.15">
      <c r="K1653" s="4"/>
    </row>
    <row r="1654" spans="11:11" x14ac:dyDescent="0.15">
      <c r="K1654" s="4"/>
    </row>
    <row r="1655" spans="11:11" x14ac:dyDescent="0.15">
      <c r="K1655" s="4"/>
    </row>
    <row r="1656" spans="11:11" x14ac:dyDescent="0.15">
      <c r="K1656" s="4"/>
    </row>
    <row r="1657" spans="11:11" x14ac:dyDescent="0.15">
      <c r="K1657" s="4"/>
    </row>
    <row r="1658" spans="11:11" x14ac:dyDescent="0.15">
      <c r="K1658" s="4"/>
    </row>
    <row r="1659" spans="11:11" x14ac:dyDescent="0.15">
      <c r="K1659" s="4"/>
    </row>
    <row r="1660" spans="11:11" x14ac:dyDescent="0.15">
      <c r="K1660" s="4"/>
    </row>
    <row r="1661" spans="11:11" x14ac:dyDescent="0.15">
      <c r="K1661" s="4"/>
    </row>
    <row r="1662" spans="11:11" x14ac:dyDescent="0.15">
      <c r="K1662" s="4"/>
    </row>
    <row r="1663" spans="11:11" x14ac:dyDescent="0.15">
      <c r="K1663" s="4"/>
    </row>
    <row r="1664" spans="11:11" x14ac:dyDescent="0.15">
      <c r="K1664" s="4"/>
    </row>
    <row r="1665" spans="11:11" x14ac:dyDescent="0.15">
      <c r="K1665" s="4"/>
    </row>
    <row r="1666" spans="11:11" x14ac:dyDescent="0.15">
      <c r="K1666" s="4"/>
    </row>
    <row r="1667" spans="11:11" x14ac:dyDescent="0.15">
      <c r="K1667" s="4"/>
    </row>
    <row r="1668" spans="11:11" x14ac:dyDescent="0.15">
      <c r="K1668" s="4"/>
    </row>
    <row r="1669" spans="11:11" x14ac:dyDescent="0.15">
      <c r="K1669" s="4"/>
    </row>
    <row r="1670" spans="11:11" x14ac:dyDescent="0.15">
      <c r="K1670" s="4"/>
    </row>
    <row r="1671" spans="11:11" x14ac:dyDescent="0.15">
      <c r="K1671" s="4"/>
    </row>
    <row r="1672" spans="11:11" x14ac:dyDescent="0.15">
      <c r="K1672" s="4"/>
    </row>
    <row r="1673" spans="11:11" x14ac:dyDescent="0.15">
      <c r="K1673" s="4"/>
    </row>
    <row r="1674" spans="11:11" x14ac:dyDescent="0.15">
      <c r="K1674" s="4"/>
    </row>
    <row r="1675" spans="11:11" x14ac:dyDescent="0.15">
      <c r="K1675" s="4"/>
    </row>
    <row r="1676" spans="11:11" x14ac:dyDescent="0.15">
      <c r="K1676" s="4"/>
    </row>
    <row r="1677" spans="11:11" x14ac:dyDescent="0.15">
      <c r="K1677" s="4"/>
    </row>
    <row r="1678" spans="11:11" x14ac:dyDescent="0.15">
      <c r="K1678" s="4"/>
    </row>
    <row r="1679" spans="11:11" x14ac:dyDescent="0.15">
      <c r="K1679" s="4"/>
    </row>
    <row r="1680" spans="11:11" x14ac:dyDescent="0.15">
      <c r="K1680" s="4"/>
    </row>
    <row r="1681" spans="11:11" x14ac:dyDescent="0.15">
      <c r="K1681" s="4"/>
    </row>
    <row r="1682" spans="11:11" x14ac:dyDescent="0.15">
      <c r="K1682" s="4"/>
    </row>
    <row r="1683" spans="11:11" x14ac:dyDescent="0.15">
      <c r="K1683" s="4"/>
    </row>
    <row r="1684" spans="11:11" x14ac:dyDescent="0.15">
      <c r="K1684" s="4"/>
    </row>
    <row r="1685" spans="11:11" x14ac:dyDescent="0.15">
      <c r="K1685" s="4"/>
    </row>
    <row r="1686" spans="11:11" x14ac:dyDescent="0.15">
      <c r="K1686" s="4"/>
    </row>
    <row r="1687" spans="11:11" x14ac:dyDescent="0.15">
      <c r="K1687" s="4"/>
    </row>
    <row r="1688" spans="11:11" x14ac:dyDescent="0.15">
      <c r="K1688" s="4"/>
    </row>
    <row r="1689" spans="11:11" x14ac:dyDescent="0.15">
      <c r="K1689" s="4"/>
    </row>
    <row r="1690" spans="11:11" x14ac:dyDescent="0.15">
      <c r="K1690" s="4"/>
    </row>
    <row r="1691" spans="11:11" x14ac:dyDescent="0.15">
      <c r="K1691" s="4"/>
    </row>
    <row r="1692" spans="11:11" x14ac:dyDescent="0.15">
      <c r="K1692" s="4"/>
    </row>
    <row r="1693" spans="11:11" x14ac:dyDescent="0.15">
      <c r="K1693" s="4"/>
    </row>
    <row r="1694" spans="11:11" x14ac:dyDescent="0.15">
      <c r="K1694" s="4"/>
    </row>
    <row r="1695" spans="11:11" x14ac:dyDescent="0.15">
      <c r="K1695" s="4"/>
    </row>
    <row r="1696" spans="11:11" x14ac:dyDescent="0.15">
      <c r="K1696" s="4"/>
    </row>
    <row r="1697" spans="11:11" x14ac:dyDescent="0.15">
      <c r="K1697" s="4"/>
    </row>
    <row r="1698" spans="11:11" x14ac:dyDescent="0.15">
      <c r="K1698" s="4"/>
    </row>
    <row r="1699" spans="11:11" x14ac:dyDescent="0.15">
      <c r="K1699" s="4"/>
    </row>
    <row r="1700" spans="11:11" x14ac:dyDescent="0.15">
      <c r="K1700" s="4"/>
    </row>
    <row r="1701" spans="11:11" x14ac:dyDescent="0.15">
      <c r="K1701" s="4"/>
    </row>
    <row r="1702" spans="11:11" x14ac:dyDescent="0.15">
      <c r="K1702" s="4"/>
    </row>
    <row r="1703" spans="11:11" x14ac:dyDescent="0.15">
      <c r="K1703" s="4"/>
    </row>
    <row r="1704" spans="11:11" x14ac:dyDescent="0.15">
      <c r="K1704" s="4"/>
    </row>
    <row r="1705" spans="11:11" x14ac:dyDescent="0.15">
      <c r="K1705" s="4"/>
    </row>
    <row r="1706" spans="11:11" x14ac:dyDescent="0.15">
      <c r="K1706" s="4"/>
    </row>
    <row r="1707" spans="11:11" x14ac:dyDescent="0.15">
      <c r="K1707" s="4"/>
    </row>
    <row r="1708" spans="11:11" x14ac:dyDescent="0.15">
      <c r="K1708" s="4"/>
    </row>
    <row r="1709" spans="11:11" x14ac:dyDescent="0.15">
      <c r="K1709" s="4"/>
    </row>
    <row r="1710" spans="11:11" x14ac:dyDescent="0.15">
      <c r="K1710" s="4"/>
    </row>
    <row r="1711" spans="11:11" x14ac:dyDescent="0.15">
      <c r="K1711" s="4"/>
    </row>
    <row r="1712" spans="11:11" x14ac:dyDescent="0.15">
      <c r="K1712" s="4"/>
    </row>
    <row r="1713" spans="11:11" x14ac:dyDescent="0.15">
      <c r="K1713" s="4"/>
    </row>
    <row r="1714" spans="11:11" x14ac:dyDescent="0.15">
      <c r="K1714" s="4"/>
    </row>
    <row r="1715" spans="11:11" x14ac:dyDescent="0.15">
      <c r="K1715" s="4"/>
    </row>
    <row r="1716" spans="11:11" x14ac:dyDescent="0.15">
      <c r="K1716" s="4"/>
    </row>
    <row r="1717" spans="11:11" x14ac:dyDescent="0.15">
      <c r="K1717" s="4"/>
    </row>
    <row r="1718" spans="11:11" x14ac:dyDescent="0.15">
      <c r="K1718" s="4"/>
    </row>
    <row r="1719" spans="11:11" x14ac:dyDescent="0.15">
      <c r="K1719" s="4"/>
    </row>
    <row r="1720" spans="11:11" x14ac:dyDescent="0.15">
      <c r="K1720" s="4"/>
    </row>
    <row r="1721" spans="11:11" x14ac:dyDescent="0.15">
      <c r="K1721" s="4"/>
    </row>
    <row r="1722" spans="11:11" x14ac:dyDescent="0.15">
      <c r="K1722" s="4"/>
    </row>
    <row r="1723" spans="11:11" x14ac:dyDescent="0.15">
      <c r="K1723" s="4"/>
    </row>
    <row r="1724" spans="11:11" x14ac:dyDescent="0.15">
      <c r="K1724" s="4"/>
    </row>
    <row r="1725" spans="11:11" x14ac:dyDescent="0.15">
      <c r="K1725" s="4"/>
    </row>
    <row r="1726" spans="11:11" x14ac:dyDescent="0.15">
      <c r="K1726" s="4"/>
    </row>
    <row r="1727" spans="11:11" x14ac:dyDescent="0.15">
      <c r="K1727" s="4"/>
    </row>
    <row r="1728" spans="11:11" x14ac:dyDescent="0.15">
      <c r="K1728" s="4"/>
    </row>
    <row r="1729" spans="11:11" x14ac:dyDescent="0.15">
      <c r="K1729" s="4"/>
    </row>
    <row r="1730" spans="11:11" x14ac:dyDescent="0.15">
      <c r="K1730" s="4"/>
    </row>
    <row r="1731" spans="11:11" x14ac:dyDescent="0.15">
      <c r="K1731" s="4"/>
    </row>
    <row r="1732" spans="11:11" x14ac:dyDescent="0.15">
      <c r="K1732" s="4"/>
    </row>
    <row r="1733" spans="11:11" x14ac:dyDescent="0.15">
      <c r="K1733" s="4"/>
    </row>
    <row r="1734" spans="11:11" x14ac:dyDescent="0.15">
      <c r="K1734" s="4"/>
    </row>
    <row r="1735" spans="11:11" x14ac:dyDescent="0.15">
      <c r="K1735" s="4"/>
    </row>
    <row r="1736" spans="11:11" x14ac:dyDescent="0.15">
      <c r="K1736" s="4"/>
    </row>
    <row r="1737" spans="11:11" x14ac:dyDescent="0.15">
      <c r="K1737" s="4"/>
    </row>
    <row r="1738" spans="11:11" x14ac:dyDescent="0.15">
      <c r="K1738" s="4"/>
    </row>
    <row r="1739" spans="11:11" x14ac:dyDescent="0.15">
      <c r="K1739" s="4"/>
    </row>
    <row r="1740" spans="11:11" x14ac:dyDescent="0.15">
      <c r="K1740" s="4"/>
    </row>
    <row r="1741" spans="11:11" x14ac:dyDescent="0.15">
      <c r="K1741" s="4"/>
    </row>
    <row r="1742" spans="11:11" x14ac:dyDescent="0.15">
      <c r="K1742" s="4"/>
    </row>
    <row r="1743" spans="11:11" x14ac:dyDescent="0.15">
      <c r="K1743" s="4"/>
    </row>
    <row r="1744" spans="11:11" x14ac:dyDescent="0.15">
      <c r="K1744" s="4"/>
    </row>
    <row r="1745" spans="11:11" x14ac:dyDescent="0.15">
      <c r="K1745" s="4"/>
    </row>
    <row r="1746" spans="11:11" x14ac:dyDescent="0.15">
      <c r="K1746" s="4"/>
    </row>
    <row r="1747" spans="11:11" x14ac:dyDescent="0.15">
      <c r="K1747" s="4"/>
    </row>
    <row r="1748" spans="11:11" x14ac:dyDescent="0.15">
      <c r="K1748" s="4"/>
    </row>
    <row r="1749" spans="11:11" x14ac:dyDescent="0.15">
      <c r="K1749" s="4"/>
    </row>
    <row r="1750" spans="11:11" x14ac:dyDescent="0.15">
      <c r="K1750" s="4"/>
    </row>
    <row r="1751" spans="11:11" x14ac:dyDescent="0.15">
      <c r="K1751" s="4"/>
    </row>
    <row r="1752" spans="11:11" x14ac:dyDescent="0.15">
      <c r="K1752" s="4"/>
    </row>
    <row r="1753" spans="11:11" x14ac:dyDescent="0.15">
      <c r="K1753" s="4"/>
    </row>
    <row r="1754" spans="11:11" x14ac:dyDescent="0.15">
      <c r="K1754" s="4"/>
    </row>
    <row r="1755" spans="11:11" x14ac:dyDescent="0.15">
      <c r="K1755" s="4"/>
    </row>
    <row r="1756" spans="11:11" x14ac:dyDescent="0.15">
      <c r="K1756" s="4"/>
    </row>
    <row r="1757" spans="11:11" x14ac:dyDescent="0.15">
      <c r="K1757" s="4"/>
    </row>
    <row r="1758" spans="11:11" x14ac:dyDescent="0.15">
      <c r="K1758" s="4"/>
    </row>
    <row r="1759" spans="11:11" x14ac:dyDescent="0.15">
      <c r="K1759" s="4"/>
    </row>
    <row r="1760" spans="11:11" x14ac:dyDescent="0.15">
      <c r="K1760" s="4"/>
    </row>
    <row r="1761" spans="11:11" x14ac:dyDescent="0.15">
      <c r="K1761" s="4"/>
    </row>
    <row r="1762" spans="11:11" x14ac:dyDescent="0.15">
      <c r="K1762" s="4"/>
    </row>
    <row r="1763" spans="11:11" x14ac:dyDescent="0.15">
      <c r="K1763" s="4"/>
    </row>
    <row r="1764" spans="11:11" x14ac:dyDescent="0.15">
      <c r="K1764" s="4"/>
    </row>
    <row r="1765" spans="11:11" x14ac:dyDescent="0.15">
      <c r="K1765" s="4"/>
    </row>
    <row r="1766" spans="11:11" x14ac:dyDescent="0.15">
      <c r="K1766" s="4"/>
    </row>
    <row r="1767" spans="11:11" x14ac:dyDescent="0.15">
      <c r="K1767" s="4"/>
    </row>
    <row r="1768" spans="11:11" x14ac:dyDescent="0.15">
      <c r="K1768" s="4"/>
    </row>
    <row r="1769" spans="11:11" x14ac:dyDescent="0.15">
      <c r="K1769" s="4"/>
    </row>
    <row r="1770" spans="11:11" x14ac:dyDescent="0.15">
      <c r="K1770" s="4"/>
    </row>
    <row r="1771" spans="11:11" x14ac:dyDescent="0.15">
      <c r="K1771" s="4"/>
    </row>
    <row r="1772" spans="11:11" x14ac:dyDescent="0.15">
      <c r="K1772" s="4"/>
    </row>
    <row r="1773" spans="11:11" x14ac:dyDescent="0.15">
      <c r="K1773" s="4"/>
    </row>
    <row r="1774" spans="11:11" x14ac:dyDescent="0.15">
      <c r="K1774" s="4"/>
    </row>
    <row r="1775" spans="11:11" x14ac:dyDescent="0.15">
      <c r="K1775" s="4"/>
    </row>
    <row r="1776" spans="11:11" x14ac:dyDescent="0.15">
      <c r="K1776" s="4"/>
    </row>
    <row r="1777" spans="11:11" x14ac:dyDescent="0.15">
      <c r="K1777" s="4"/>
    </row>
    <row r="1778" spans="11:11" x14ac:dyDescent="0.15">
      <c r="K1778" s="4"/>
    </row>
    <row r="1779" spans="11:11" x14ac:dyDescent="0.15">
      <c r="K1779" s="4"/>
    </row>
    <row r="1780" spans="11:11" x14ac:dyDescent="0.15">
      <c r="K1780" s="4"/>
    </row>
    <row r="1781" spans="11:11" x14ac:dyDescent="0.15">
      <c r="K1781" s="4"/>
    </row>
    <row r="1782" spans="11:11" x14ac:dyDescent="0.15">
      <c r="K1782" s="4"/>
    </row>
    <row r="1783" spans="11:11" x14ac:dyDescent="0.15">
      <c r="K1783" s="4"/>
    </row>
    <row r="1784" spans="11:11" x14ac:dyDescent="0.15">
      <c r="K1784" s="4"/>
    </row>
    <row r="1785" spans="11:11" x14ac:dyDescent="0.15">
      <c r="K1785" s="4"/>
    </row>
    <row r="1786" spans="11:11" x14ac:dyDescent="0.15">
      <c r="K1786" s="4"/>
    </row>
    <row r="1787" spans="11:11" x14ac:dyDescent="0.15">
      <c r="K1787" s="4"/>
    </row>
    <row r="1788" spans="11:11" x14ac:dyDescent="0.15">
      <c r="K1788" s="4"/>
    </row>
    <row r="1789" spans="11:11" x14ac:dyDescent="0.15">
      <c r="K1789" s="4"/>
    </row>
    <row r="1790" spans="11:11" x14ac:dyDescent="0.15">
      <c r="K1790" s="4"/>
    </row>
    <row r="1791" spans="11:11" x14ac:dyDescent="0.15">
      <c r="K1791" s="4"/>
    </row>
    <row r="1792" spans="11:11" x14ac:dyDescent="0.15">
      <c r="K1792" s="4"/>
    </row>
    <row r="1793" spans="11:11" x14ac:dyDescent="0.15">
      <c r="K1793" s="4"/>
    </row>
    <row r="1794" spans="11:11" x14ac:dyDescent="0.15">
      <c r="K1794" s="4"/>
    </row>
    <row r="1795" spans="11:11" x14ac:dyDescent="0.15">
      <c r="K1795" s="4"/>
    </row>
    <row r="1796" spans="11:11" x14ac:dyDescent="0.15">
      <c r="K1796" s="4"/>
    </row>
    <row r="1797" spans="11:11" x14ac:dyDescent="0.15">
      <c r="K1797" s="4"/>
    </row>
    <row r="1798" spans="11:11" x14ac:dyDescent="0.15">
      <c r="K1798" s="4"/>
    </row>
    <row r="1799" spans="11:11" x14ac:dyDescent="0.15">
      <c r="K1799" s="4"/>
    </row>
    <row r="1800" spans="11:11" x14ac:dyDescent="0.15">
      <c r="K1800" s="4"/>
    </row>
    <row r="1801" spans="11:11" x14ac:dyDescent="0.15">
      <c r="K1801" s="4"/>
    </row>
    <row r="1802" spans="11:11" x14ac:dyDescent="0.15">
      <c r="K1802" s="4"/>
    </row>
    <row r="1803" spans="11:11" x14ac:dyDescent="0.15">
      <c r="K1803" s="4"/>
    </row>
    <row r="1804" spans="11:11" x14ac:dyDescent="0.15">
      <c r="K1804" s="4"/>
    </row>
    <row r="1805" spans="11:11" x14ac:dyDescent="0.15">
      <c r="K1805" s="4"/>
    </row>
    <row r="1806" spans="11:11" x14ac:dyDescent="0.15">
      <c r="K1806" s="4"/>
    </row>
    <row r="1807" spans="11:11" x14ac:dyDescent="0.15">
      <c r="K1807" s="4"/>
    </row>
    <row r="1808" spans="11:11" x14ac:dyDescent="0.15">
      <c r="K1808" s="4"/>
    </row>
    <row r="1809" spans="11:11" x14ac:dyDescent="0.15">
      <c r="K1809" s="4"/>
    </row>
    <row r="1810" spans="11:11" x14ac:dyDescent="0.15">
      <c r="K1810" s="4"/>
    </row>
    <row r="1811" spans="11:11" x14ac:dyDescent="0.15">
      <c r="K1811" s="4"/>
    </row>
    <row r="1812" spans="11:11" x14ac:dyDescent="0.15">
      <c r="K1812" s="4"/>
    </row>
    <row r="1813" spans="11:11" x14ac:dyDescent="0.15">
      <c r="K1813" s="4"/>
    </row>
    <row r="1814" spans="11:11" x14ac:dyDescent="0.15">
      <c r="K1814" s="4"/>
    </row>
    <row r="1815" spans="11:11" x14ac:dyDescent="0.15">
      <c r="K1815" s="4"/>
    </row>
    <row r="1816" spans="11:11" x14ac:dyDescent="0.15">
      <c r="K1816" s="4"/>
    </row>
    <row r="1817" spans="11:11" x14ac:dyDescent="0.15">
      <c r="K1817" s="4"/>
    </row>
    <row r="1818" spans="11:11" x14ac:dyDescent="0.15">
      <c r="K1818" s="4"/>
    </row>
    <row r="1819" spans="11:11" x14ac:dyDescent="0.15">
      <c r="K1819" s="4"/>
    </row>
    <row r="1820" spans="11:11" x14ac:dyDescent="0.15">
      <c r="K1820" s="4"/>
    </row>
    <row r="1821" spans="11:11" x14ac:dyDescent="0.15">
      <c r="K1821" s="4"/>
    </row>
    <row r="1822" spans="11:11" x14ac:dyDescent="0.15">
      <c r="K1822" s="4"/>
    </row>
    <row r="1823" spans="11:11" x14ac:dyDescent="0.15">
      <c r="K1823" s="4"/>
    </row>
    <row r="1824" spans="11:11" x14ac:dyDescent="0.15">
      <c r="K1824" s="4"/>
    </row>
    <row r="1825" spans="11:11" x14ac:dyDescent="0.15">
      <c r="K1825" s="4"/>
    </row>
    <row r="1826" spans="11:11" x14ac:dyDescent="0.15">
      <c r="K1826" s="4"/>
    </row>
    <row r="1827" spans="11:11" x14ac:dyDescent="0.15">
      <c r="K1827" s="4"/>
    </row>
    <row r="1828" spans="11:11" x14ac:dyDescent="0.15">
      <c r="K1828" s="4"/>
    </row>
    <row r="1829" spans="11:11" x14ac:dyDescent="0.15">
      <c r="K1829" s="4"/>
    </row>
    <row r="1830" spans="11:11" x14ac:dyDescent="0.15">
      <c r="K1830" s="4"/>
    </row>
    <row r="1831" spans="11:11" x14ac:dyDescent="0.15">
      <c r="K1831" s="4"/>
    </row>
    <row r="1832" spans="11:11" x14ac:dyDescent="0.15">
      <c r="K1832" s="4"/>
    </row>
    <row r="1833" spans="11:11" x14ac:dyDescent="0.15">
      <c r="K1833" s="4"/>
    </row>
    <row r="1834" spans="11:11" x14ac:dyDescent="0.15">
      <c r="K1834" s="4"/>
    </row>
    <row r="1835" spans="11:11" x14ac:dyDescent="0.15">
      <c r="K1835" s="4"/>
    </row>
    <row r="1836" spans="11:11" x14ac:dyDescent="0.15">
      <c r="K1836" s="4"/>
    </row>
    <row r="1837" spans="11:11" x14ac:dyDescent="0.15">
      <c r="K1837" s="4"/>
    </row>
    <row r="1838" spans="11:11" x14ac:dyDescent="0.15">
      <c r="K1838" s="4"/>
    </row>
    <row r="1839" spans="11:11" x14ac:dyDescent="0.15">
      <c r="K1839" s="4"/>
    </row>
    <row r="1840" spans="11:11" x14ac:dyDescent="0.15">
      <c r="K1840" s="4"/>
    </row>
    <row r="1841" spans="11:11" x14ac:dyDescent="0.15">
      <c r="K1841" s="4"/>
    </row>
    <row r="1842" spans="11:11" x14ac:dyDescent="0.15">
      <c r="K1842" s="4"/>
    </row>
    <row r="1843" spans="11:11" x14ac:dyDescent="0.15">
      <c r="K1843" s="4"/>
    </row>
    <row r="1844" spans="11:11" x14ac:dyDescent="0.15">
      <c r="K1844" s="4"/>
    </row>
    <row r="1845" spans="11:11" x14ac:dyDescent="0.15">
      <c r="K1845" s="4"/>
    </row>
    <row r="1846" spans="11:11" x14ac:dyDescent="0.15">
      <c r="K1846" s="4"/>
    </row>
    <row r="1847" spans="11:11" x14ac:dyDescent="0.15">
      <c r="K1847" s="4"/>
    </row>
    <row r="1848" spans="11:11" x14ac:dyDescent="0.15">
      <c r="K1848" s="4"/>
    </row>
    <row r="1849" spans="11:11" x14ac:dyDescent="0.15">
      <c r="K1849" s="4"/>
    </row>
    <row r="1850" spans="11:11" x14ac:dyDescent="0.15">
      <c r="K1850" s="4"/>
    </row>
    <row r="1851" spans="11:11" x14ac:dyDescent="0.15">
      <c r="K1851" s="4"/>
    </row>
    <row r="1852" spans="11:11" x14ac:dyDescent="0.15">
      <c r="K1852" s="4"/>
    </row>
    <row r="1853" spans="11:11" x14ac:dyDescent="0.15">
      <c r="K1853" s="4"/>
    </row>
    <row r="1854" spans="11:11" x14ac:dyDescent="0.15">
      <c r="K1854" s="4"/>
    </row>
    <row r="1855" spans="11:11" x14ac:dyDescent="0.15">
      <c r="K1855" s="4"/>
    </row>
    <row r="1856" spans="11:11" x14ac:dyDescent="0.15">
      <c r="K1856" s="4"/>
    </row>
    <row r="1857" spans="11:11" x14ac:dyDescent="0.15">
      <c r="K1857" s="4"/>
    </row>
    <row r="1858" spans="11:11" x14ac:dyDescent="0.15">
      <c r="K1858" s="4"/>
    </row>
    <row r="1859" spans="11:11" x14ac:dyDescent="0.15">
      <c r="K1859" s="4"/>
    </row>
    <row r="1860" spans="11:11" x14ac:dyDescent="0.15">
      <c r="K1860" s="4"/>
    </row>
    <row r="1861" spans="11:11" x14ac:dyDescent="0.15">
      <c r="K1861" s="4"/>
    </row>
    <row r="1862" spans="11:11" x14ac:dyDescent="0.15">
      <c r="K1862" s="4"/>
    </row>
    <row r="1863" spans="11:11" x14ac:dyDescent="0.15">
      <c r="K1863" s="4"/>
    </row>
    <row r="1864" spans="11:11" x14ac:dyDescent="0.15">
      <c r="K1864" s="4"/>
    </row>
    <row r="1865" spans="11:11" x14ac:dyDescent="0.15">
      <c r="K1865" s="4"/>
    </row>
    <row r="1866" spans="11:11" x14ac:dyDescent="0.15">
      <c r="K1866" s="4"/>
    </row>
    <row r="1867" spans="11:11" x14ac:dyDescent="0.15">
      <c r="K1867" s="4"/>
    </row>
    <row r="1868" spans="11:11" x14ac:dyDescent="0.15">
      <c r="K1868" s="4"/>
    </row>
    <row r="1869" spans="11:11" x14ac:dyDescent="0.15">
      <c r="K1869" s="4"/>
    </row>
    <row r="1870" spans="11:11" x14ac:dyDescent="0.15">
      <c r="K1870" s="4"/>
    </row>
    <row r="1871" spans="11:11" x14ac:dyDescent="0.15">
      <c r="K1871" s="4"/>
    </row>
    <row r="1872" spans="11:11" x14ac:dyDescent="0.15">
      <c r="K1872" s="4"/>
    </row>
    <row r="1873" spans="11:11" x14ac:dyDescent="0.15">
      <c r="K1873" s="4"/>
    </row>
    <row r="1874" spans="11:11" x14ac:dyDescent="0.15">
      <c r="K1874" s="4"/>
    </row>
    <row r="1875" spans="11:11" x14ac:dyDescent="0.15">
      <c r="K1875" s="4"/>
    </row>
    <row r="1876" spans="11:11" x14ac:dyDescent="0.15">
      <c r="K1876" s="4"/>
    </row>
    <row r="1877" spans="11:11" x14ac:dyDescent="0.15">
      <c r="K1877" s="4"/>
    </row>
    <row r="1878" spans="11:11" x14ac:dyDescent="0.15">
      <c r="K1878" s="4"/>
    </row>
    <row r="1879" spans="11:11" x14ac:dyDescent="0.15">
      <c r="K1879" s="4"/>
    </row>
    <row r="1880" spans="11:11" x14ac:dyDescent="0.15">
      <c r="K1880" s="4"/>
    </row>
    <row r="1881" spans="11:11" x14ac:dyDescent="0.15">
      <c r="K1881" s="4"/>
    </row>
    <row r="1882" spans="11:11" x14ac:dyDescent="0.15">
      <c r="K1882" s="4"/>
    </row>
    <row r="1883" spans="11:11" x14ac:dyDescent="0.15">
      <c r="K1883" s="4"/>
    </row>
    <row r="1884" spans="11:11" x14ac:dyDescent="0.15">
      <c r="K1884" s="4"/>
    </row>
    <row r="1885" spans="11:11" x14ac:dyDescent="0.15">
      <c r="K1885" s="4"/>
    </row>
    <row r="1886" spans="11:11" x14ac:dyDescent="0.15">
      <c r="K1886" s="4"/>
    </row>
    <row r="1887" spans="11:11" x14ac:dyDescent="0.15">
      <c r="K1887" s="4"/>
    </row>
    <row r="1888" spans="11:11" x14ac:dyDescent="0.15">
      <c r="K1888" s="4"/>
    </row>
    <row r="1889" spans="11:11" x14ac:dyDescent="0.15">
      <c r="K1889" s="4"/>
    </row>
    <row r="1890" spans="11:11" x14ac:dyDescent="0.15">
      <c r="K1890" s="4"/>
    </row>
    <row r="1891" spans="11:11" x14ac:dyDescent="0.15">
      <c r="K1891" s="4"/>
    </row>
    <row r="1892" spans="11:11" x14ac:dyDescent="0.15">
      <c r="K1892" s="4"/>
    </row>
    <row r="1893" spans="11:11" x14ac:dyDescent="0.15">
      <c r="K1893" s="4"/>
    </row>
    <row r="1894" spans="11:11" x14ac:dyDescent="0.15">
      <c r="K1894" s="4"/>
    </row>
    <row r="1895" spans="11:11" x14ac:dyDescent="0.15">
      <c r="K1895" s="4"/>
    </row>
    <row r="1896" spans="11:11" x14ac:dyDescent="0.15">
      <c r="K1896" s="4"/>
    </row>
    <row r="1897" spans="11:11" x14ac:dyDescent="0.15">
      <c r="K1897" s="4"/>
    </row>
    <row r="1898" spans="11:11" x14ac:dyDescent="0.15">
      <c r="K1898" s="4"/>
    </row>
    <row r="1899" spans="11:11" x14ac:dyDescent="0.15">
      <c r="K1899" s="4"/>
    </row>
    <row r="1900" spans="11:11" x14ac:dyDescent="0.15">
      <c r="K1900" s="4"/>
    </row>
    <row r="1901" spans="11:11" x14ac:dyDescent="0.15">
      <c r="K1901" s="4"/>
    </row>
    <row r="1902" spans="11:11" x14ac:dyDescent="0.15">
      <c r="K1902" s="4"/>
    </row>
    <row r="1903" spans="11:11" x14ac:dyDescent="0.15">
      <c r="K1903" s="4"/>
    </row>
    <row r="1904" spans="11:11" x14ac:dyDescent="0.15">
      <c r="K1904" s="4"/>
    </row>
    <row r="1905" spans="11:11" x14ac:dyDescent="0.15">
      <c r="K1905" s="4"/>
    </row>
    <row r="1906" spans="11:11" x14ac:dyDescent="0.15">
      <c r="K1906" s="4"/>
    </row>
    <row r="1907" spans="11:11" x14ac:dyDescent="0.15">
      <c r="K1907" s="4"/>
    </row>
    <row r="1908" spans="11:11" x14ac:dyDescent="0.15">
      <c r="K1908" s="4"/>
    </row>
    <row r="1909" spans="11:11" x14ac:dyDescent="0.15">
      <c r="K1909" s="4"/>
    </row>
    <row r="1910" spans="11:11" x14ac:dyDescent="0.15">
      <c r="K1910" s="4"/>
    </row>
    <row r="1911" spans="11:11" x14ac:dyDescent="0.15">
      <c r="K1911" s="4"/>
    </row>
    <row r="1912" spans="11:11" x14ac:dyDescent="0.15">
      <c r="K1912" s="4"/>
    </row>
    <row r="1913" spans="11:11" x14ac:dyDescent="0.15">
      <c r="K1913" s="4"/>
    </row>
    <row r="1914" spans="11:11" x14ac:dyDescent="0.15">
      <c r="K1914" s="4"/>
    </row>
    <row r="1915" spans="11:11" x14ac:dyDescent="0.15">
      <c r="K1915" s="4"/>
    </row>
    <row r="1916" spans="11:11" x14ac:dyDescent="0.15">
      <c r="K1916" s="4"/>
    </row>
    <row r="1917" spans="11:11" x14ac:dyDescent="0.15">
      <c r="K1917" s="4"/>
    </row>
    <row r="1918" spans="11:11" x14ac:dyDescent="0.15">
      <c r="K1918" s="4"/>
    </row>
    <row r="1919" spans="11:11" x14ac:dyDescent="0.15">
      <c r="K1919" s="4"/>
    </row>
    <row r="1920" spans="11:11" x14ac:dyDescent="0.15">
      <c r="K1920" s="4"/>
    </row>
    <row r="1921" spans="11:11" x14ac:dyDescent="0.15">
      <c r="K1921" s="4"/>
    </row>
    <row r="1922" spans="11:11" x14ac:dyDescent="0.15">
      <c r="K1922" s="4"/>
    </row>
    <row r="1923" spans="11:11" x14ac:dyDescent="0.15">
      <c r="K1923" s="4"/>
    </row>
    <row r="1924" spans="11:11" x14ac:dyDescent="0.15">
      <c r="K1924" s="4"/>
    </row>
    <row r="1925" spans="11:11" x14ac:dyDescent="0.15">
      <c r="K1925" s="4"/>
    </row>
    <row r="1926" spans="11:11" x14ac:dyDescent="0.15">
      <c r="K1926" s="4"/>
    </row>
    <row r="1927" spans="11:11" x14ac:dyDescent="0.15">
      <c r="K1927" s="4"/>
    </row>
    <row r="1928" spans="11:11" x14ac:dyDescent="0.15">
      <c r="K1928" s="4"/>
    </row>
    <row r="1929" spans="11:11" x14ac:dyDescent="0.15">
      <c r="K1929" s="4"/>
    </row>
    <row r="1930" spans="11:11" x14ac:dyDescent="0.15">
      <c r="K1930" s="4"/>
    </row>
    <row r="1931" spans="11:11" x14ac:dyDescent="0.15">
      <c r="K1931" s="4"/>
    </row>
    <row r="1932" spans="11:11" x14ac:dyDescent="0.15">
      <c r="K1932" s="4"/>
    </row>
    <row r="1933" spans="11:11" x14ac:dyDescent="0.15">
      <c r="K1933" s="4"/>
    </row>
    <row r="1934" spans="11:11" x14ac:dyDescent="0.15">
      <c r="K1934" s="4"/>
    </row>
    <row r="1935" spans="11:11" x14ac:dyDescent="0.15">
      <c r="K1935" s="4"/>
    </row>
    <row r="1936" spans="11:11" x14ac:dyDescent="0.15">
      <c r="K1936" s="4"/>
    </row>
    <row r="1937" spans="11:11" x14ac:dyDescent="0.15">
      <c r="K1937" s="4"/>
    </row>
    <row r="1938" spans="11:11" x14ac:dyDescent="0.15">
      <c r="K1938" s="4"/>
    </row>
    <row r="1939" spans="11:11" x14ac:dyDescent="0.15">
      <c r="K1939" s="4"/>
    </row>
    <row r="1940" spans="11:11" x14ac:dyDescent="0.15">
      <c r="K1940" s="4"/>
    </row>
    <row r="1941" spans="11:11" x14ac:dyDescent="0.15">
      <c r="K1941" s="4"/>
    </row>
    <row r="1942" spans="11:11" x14ac:dyDescent="0.15">
      <c r="K1942" s="4"/>
    </row>
    <row r="1943" spans="11:11" x14ac:dyDescent="0.15">
      <c r="K1943" s="4"/>
    </row>
    <row r="1944" spans="11:11" x14ac:dyDescent="0.15">
      <c r="K1944" s="4"/>
    </row>
    <row r="1945" spans="11:11" x14ac:dyDescent="0.15">
      <c r="K1945" s="4"/>
    </row>
    <row r="1946" spans="11:11" x14ac:dyDescent="0.15">
      <c r="K1946" s="4"/>
    </row>
    <row r="1947" spans="11:11" x14ac:dyDescent="0.15">
      <c r="K1947" s="4"/>
    </row>
    <row r="1948" spans="11:11" x14ac:dyDescent="0.15">
      <c r="K1948" s="4"/>
    </row>
    <row r="1949" spans="11:11" x14ac:dyDescent="0.15">
      <c r="K1949" s="4"/>
    </row>
    <row r="1950" spans="11:11" x14ac:dyDescent="0.15">
      <c r="K1950" s="4"/>
    </row>
    <row r="1951" spans="11:11" x14ac:dyDescent="0.15">
      <c r="K1951" s="4"/>
    </row>
    <row r="1952" spans="11:11" x14ac:dyDescent="0.15">
      <c r="K1952" s="4"/>
    </row>
    <row r="1953" spans="11:11" x14ac:dyDescent="0.15">
      <c r="K1953" s="4"/>
    </row>
    <row r="1954" spans="11:11" x14ac:dyDescent="0.15">
      <c r="K1954" s="4"/>
    </row>
    <row r="1955" spans="11:11" x14ac:dyDescent="0.15">
      <c r="K1955" s="4"/>
    </row>
    <row r="1956" spans="11:11" x14ac:dyDescent="0.15">
      <c r="K1956" s="4"/>
    </row>
    <row r="1957" spans="11:11" x14ac:dyDescent="0.15">
      <c r="K1957" s="4"/>
    </row>
    <row r="1958" spans="11:11" x14ac:dyDescent="0.15">
      <c r="K1958" s="4"/>
    </row>
    <row r="1959" spans="11:11" x14ac:dyDescent="0.15">
      <c r="K1959" s="4"/>
    </row>
    <row r="1960" spans="11:11" x14ac:dyDescent="0.15">
      <c r="K1960" s="4"/>
    </row>
    <row r="1961" spans="11:11" x14ac:dyDescent="0.15">
      <c r="K1961" s="4"/>
    </row>
    <row r="1962" spans="11:11" x14ac:dyDescent="0.15">
      <c r="K1962" s="4"/>
    </row>
    <row r="1963" spans="11:11" x14ac:dyDescent="0.15">
      <c r="K1963" s="4"/>
    </row>
    <row r="1964" spans="11:11" x14ac:dyDescent="0.15">
      <c r="K1964" s="4"/>
    </row>
    <row r="1965" spans="11:11" x14ac:dyDescent="0.15">
      <c r="K1965" s="4"/>
    </row>
    <row r="1966" spans="11:11" x14ac:dyDescent="0.15">
      <c r="K1966" s="4"/>
    </row>
    <row r="1967" spans="11:11" x14ac:dyDescent="0.15">
      <c r="K1967" s="4"/>
    </row>
    <row r="1968" spans="11:11" x14ac:dyDescent="0.15">
      <c r="K1968" s="4"/>
    </row>
    <row r="1969" spans="11:11" x14ac:dyDescent="0.15">
      <c r="K1969" s="4"/>
    </row>
    <row r="1970" spans="11:11" x14ac:dyDescent="0.15">
      <c r="K1970" s="4"/>
    </row>
    <row r="1971" spans="11:11" x14ac:dyDescent="0.15">
      <c r="K1971" s="4"/>
    </row>
    <row r="1972" spans="11:11" x14ac:dyDescent="0.15">
      <c r="K1972" s="4"/>
    </row>
    <row r="1973" spans="11:11" x14ac:dyDescent="0.15">
      <c r="K1973" s="4"/>
    </row>
    <row r="1974" spans="11:11" x14ac:dyDescent="0.15">
      <c r="K1974" s="4"/>
    </row>
    <row r="1975" spans="11:11" x14ac:dyDescent="0.15">
      <c r="K1975" s="4"/>
    </row>
    <row r="1976" spans="11:11" x14ac:dyDescent="0.15">
      <c r="K1976" s="4"/>
    </row>
    <row r="1977" spans="11:11" x14ac:dyDescent="0.15">
      <c r="K1977" s="4"/>
    </row>
    <row r="1978" spans="11:11" x14ac:dyDescent="0.15">
      <c r="K1978" s="4"/>
    </row>
    <row r="1979" spans="11:11" x14ac:dyDescent="0.15">
      <c r="K1979" s="4"/>
    </row>
    <row r="1980" spans="11:11" x14ac:dyDescent="0.15">
      <c r="K1980" s="4"/>
    </row>
    <row r="1981" spans="11:11" x14ac:dyDescent="0.15">
      <c r="K1981" s="4"/>
    </row>
    <row r="1982" spans="11:11" x14ac:dyDescent="0.15">
      <c r="K1982" s="4"/>
    </row>
    <row r="1983" spans="11:11" x14ac:dyDescent="0.15">
      <c r="K1983" s="4"/>
    </row>
    <row r="1984" spans="11:11" x14ac:dyDescent="0.15">
      <c r="K1984" s="4"/>
    </row>
    <row r="1985" spans="11:11" x14ac:dyDescent="0.15">
      <c r="K1985" s="4"/>
    </row>
    <row r="1986" spans="11:11" x14ac:dyDescent="0.15">
      <c r="K1986" s="4"/>
    </row>
    <row r="1987" spans="11:11" x14ac:dyDescent="0.15">
      <c r="K1987" s="4"/>
    </row>
    <row r="1988" spans="11:11" x14ac:dyDescent="0.15">
      <c r="K1988" s="4"/>
    </row>
    <row r="1989" spans="11:11" x14ac:dyDescent="0.15">
      <c r="K1989" s="4"/>
    </row>
    <row r="1990" spans="11:11" x14ac:dyDescent="0.15">
      <c r="K1990" s="4"/>
    </row>
    <row r="1991" spans="11:11" x14ac:dyDescent="0.15">
      <c r="K1991" s="4"/>
    </row>
    <row r="1992" spans="11:11" x14ac:dyDescent="0.15">
      <c r="K1992" s="4"/>
    </row>
    <row r="1993" spans="11:11" x14ac:dyDescent="0.15">
      <c r="K1993" s="4"/>
    </row>
    <row r="1994" spans="11:11" x14ac:dyDescent="0.15">
      <c r="K1994" s="4"/>
    </row>
    <row r="1995" spans="11:11" x14ac:dyDescent="0.15">
      <c r="K1995" s="4"/>
    </row>
    <row r="1996" spans="11:11" x14ac:dyDescent="0.15">
      <c r="K1996" s="4"/>
    </row>
    <row r="1997" spans="11:11" x14ac:dyDescent="0.15">
      <c r="K1997" s="4"/>
    </row>
    <row r="1998" spans="11:11" x14ac:dyDescent="0.15">
      <c r="K1998" s="4"/>
    </row>
    <row r="1999" spans="11:11" x14ac:dyDescent="0.15">
      <c r="K1999" s="4"/>
    </row>
    <row r="2000" spans="11:11" x14ac:dyDescent="0.15">
      <c r="K2000" s="4"/>
    </row>
    <row r="2001" spans="11:11" x14ac:dyDescent="0.15">
      <c r="K2001" s="4"/>
    </row>
    <row r="2002" spans="11:11" x14ac:dyDescent="0.15">
      <c r="K2002" s="4"/>
    </row>
    <row r="2003" spans="11:11" x14ac:dyDescent="0.15">
      <c r="K2003" s="4"/>
    </row>
    <row r="2004" spans="11:11" x14ac:dyDescent="0.15">
      <c r="K2004" s="4"/>
    </row>
    <row r="2005" spans="11:11" x14ac:dyDescent="0.15">
      <c r="K2005" s="4"/>
    </row>
    <row r="2006" spans="11:11" x14ac:dyDescent="0.15">
      <c r="K2006" s="4"/>
    </row>
    <row r="2007" spans="11:11" x14ac:dyDescent="0.15">
      <c r="K2007" s="4"/>
    </row>
    <row r="2008" spans="11:11" x14ac:dyDescent="0.15">
      <c r="K2008" s="4"/>
    </row>
    <row r="2009" spans="11:11" x14ac:dyDescent="0.15">
      <c r="K2009" s="4"/>
    </row>
    <row r="2010" spans="11:11" x14ac:dyDescent="0.15">
      <c r="K2010" s="4"/>
    </row>
    <row r="2011" spans="11:11" x14ac:dyDescent="0.15">
      <c r="K2011" s="4"/>
    </row>
    <row r="2012" spans="11:11" x14ac:dyDescent="0.15">
      <c r="K2012" s="4"/>
    </row>
    <row r="2013" spans="11:11" x14ac:dyDescent="0.15">
      <c r="K2013" s="4"/>
    </row>
    <row r="2014" spans="11:11" x14ac:dyDescent="0.15">
      <c r="K2014" s="4"/>
    </row>
    <row r="2015" spans="11:11" x14ac:dyDescent="0.15">
      <c r="K2015" s="4"/>
    </row>
    <row r="2016" spans="11:11" x14ac:dyDescent="0.15">
      <c r="K2016" s="4"/>
    </row>
    <row r="2017" spans="11:11" x14ac:dyDescent="0.15">
      <c r="K2017" s="4"/>
    </row>
    <row r="2018" spans="11:11" x14ac:dyDescent="0.15">
      <c r="K2018" s="4"/>
    </row>
    <row r="2019" spans="11:11" x14ac:dyDescent="0.15">
      <c r="K2019" s="4"/>
    </row>
    <row r="2020" spans="11:11" x14ac:dyDescent="0.15">
      <c r="K2020" s="4"/>
    </row>
    <row r="2021" spans="11:11" x14ac:dyDescent="0.15">
      <c r="K2021" s="4"/>
    </row>
    <row r="2022" spans="11:11" x14ac:dyDescent="0.15">
      <c r="K2022" s="4"/>
    </row>
    <row r="2023" spans="11:11" x14ac:dyDescent="0.15">
      <c r="K2023" s="4"/>
    </row>
    <row r="2024" spans="11:11" x14ac:dyDescent="0.15">
      <c r="K2024" s="4"/>
    </row>
    <row r="2025" spans="11:11" x14ac:dyDescent="0.15">
      <c r="K2025" s="4"/>
    </row>
    <row r="2026" spans="11:11" x14ac:dyDescent="0.15">
      <c r="K2026" s="4"/>
    </row>
    <row r="2027" spans="11:11" x14ac:dyDescent="0.15">
      <c r="K2027" s="4"/>
    </row>
    <row r="2028" spans="11:11" x14ac:dyDescent="0.15">
      <c r="K2028" s="4"/>
    </row>
    <row r="2029" spans="11:11" x14ac:dyDescent="0.15">
      <c r="K2029" s="4"/>
    </row>
    <row r="2030" spans="11:11" x14ac:dyDescent="0.15">
      <c r="K2030" s="4"/>
    </row>
    <row r="2031" spans="11:11" x14ac:dyDescent="0.15">
      <c r="K2031" s="4"/>
    </row>
    <row r="2032" spans="11:11" x14ac:dyDescent="0.15">
      <c r="K2032" s="4"/>
    </row>
    <row r="2033" spans="11:11" x14ac:dyDescent="0.15">
      <c r="K2033" s="4"/>
    </row>
    <row r="2034" spans="11:11" x14ac:dyDescent="0.15">
      <c r="K2034" s="4"/>
    </row>
    <row r="2035" spans="11:11" x14ac:dyDescent="0.15">
      <c r="K2035" s="4"/>
    </row>
    <row r="2036" spans="11:11" x14ac:dyDescent="0.15">
      <c r="K2036" s="4"/>
    </row>
    <row r="2037" spans="11:11" x14ac:dyDescent="0.15">
      <c r="K2037" s="4"/>
    </row>
    <row r="2038" spans="11:11" x14ac:dyDescent="0.15">
      <c r="K2038" s="4"/>
    </row>
    <row r="2039" spans="11:11" x14ac:dyDescent="0.15">
      <c r="K2039" s="4"/>
    </row>
    <row r="2040" spans="11:11" x14ac:dyDescent="0.15">
      <c r="K2040" s="4"/>
    </row>
    <row r="2041" spans="11:11" x14ac:dyDescent="0.15">
      <c r="K2041" s="4"/>
    </row>
    <row r="2042" spans="11:11" x14ac:dyDescent="0.15">
      <c r="K2042" s="4"/>
    </row>
    <row r="2043" spans="11:11" x14ac:dyDescent="0.15">
      <c r="K2043" s="4"/>
    </row>
    <row r="2044" spans="11:11" x14ac:dyDescent="0.15">
      <c r="K2044" s="4"/>
    </row>
    <row r="2045" spans="11:11" x14ac:dyDescent="0.15">
      <c r="K2045" s="4"/>
    </row>
    <row r="2046" spans="11:11" x14ac:dyDescent="0.15">
      <c r="K2046" s="4"/>
    </row>
    <row r="2047" spans="11:11" x14ac:dyDescent="0.15">
      <c r="K2047" s="4"/>
    </row>
    <row r="2048" spans="11:11" x14ac:dyDescent="0.15">
      <c r="K2048" s="4"/>
    </row>
    <row r="2049" spans="11:11" x14ac:dyDescent="0.15">
      <c r="K2049" s="4"/>
    </row>
    <row r="2050" spans="11:11" x14ac:dyDescent="0.15">
      <c r="K2050" s="4"/>
    </row>
    <row r="2051" spans="11:11" x14ac:dyDescent="0.15">
      <c r="K2051" s="4"/>
    </row>
    <row r="2052" spans="11:11" x14ac:dyDescent="0.15">
      <c r="K2052" s="4"/>
    </row>
    <row r="2053" spans="11:11" x14ac:dyDescent="0.15">
      <c r="K2053" s="4"/>
    </row>
    <row r="2054" spans="11:11" x14ac:dyDescent="0.15">
      <c r="K2054" s="4"/>
    </row>
    <row r="2055" spans="11:11" x14ac:dyDescent="0.15">
      <c r="K2055" s="4"/>
    </row>
    <row r="2056" spans="11:11" x14ac:dyDescent="0.15">
      <c r="K2056" s="4"/>
    </row>
    <row r="2057" spans="11:11" x14ac:dyDescent="0.15">
      <c r="K2057" s="4"/>
    </row>
    <row r="2058" spans="11:11" x14ac:dyDescent="0.15">
      <c r="K2058" s="4"/>
    </row>
    <row r="2059" spans="11:11" x14ac:dyDescent="0.15">
      <c r="K2059" s="4"/>
    </row>
    <row r="2060" spans="11:11" x14ac:dyDescent="0.15">
      <c r="K2060" s="4"/>
    </row>
    <row r="2061" spans="11:11" x14ac:dyDescent="0.15">
      <c r="K2061" s="4"/>
    </row>
    <row r="2062" spans="11:11" x14ac:dyDescent="0.15">
      <c r="K2062" s="4"/>
    </row>
    <row r="2063" spans="11:11" x14ac:dyDescent="0.15">
      <c r="K2063" s="4"/>
    </row>
    <row r="2064" spans="11:11" x14ac:dyDescent="0.15">
      <c r="K2064" s="4"/>
    </row>
    <row r="2065" spans="11:11" x14ac:dyDescent="0.15">
      <c r="K2065" s="4"/>
    </row>
    <row r="2066" spans="11:11" x14ac:dyDescent="0.15">
      <c r="K2066" s="4"/>
    </row>
    <row r="2067" spans="11:11" x14ac:dyDescent="0.15">
      <c r="K2067" s="4"/>
    </row>
    <row r="2068" spans="11:11" x14ac:dyDescent="0.15">
      <c r="K2068" s="4"/>
    </row>
    <row r="2069" spans="11:11" x14ac:dyDescent="0.15">
      <c r="K2069" s="4"/>
    </row>
    <row r="2070" spans="11:11" x14ac:dyDescent="0.15">
      <c r="K2070" s="4"/>
    </row>
    <row r="2071" spans="11:11" x14ac:dyDescent="0.15">
      <c r="K2071" s="4"/>
    </row>
    <row r="2072" spans="11:11" x14ac:dyDescent="0.15">
      <c r="K2072" s="4"/>
    </row>
    <row r="2073" spans="11:11" x14ac:dyDescent="0.15">
      <c r="K2073" s="4"/>
    </row>
    <row r="2074" spans="11:11" x14ac:dyDescent="0.15">
      <c r="K2074" s="4"/>
    </row>
    <row r="2075" spans="11:11" x14ac:dyDescent="0.15">
      <c r="K2075" s="4"/>
    </row>
    <row r="2076" spans="11:11" x14ac:dyDescent="0.15">
      <c r="K2076" s="4"/>
    </row>
    <row r="2077" spans="11:11" x14ac:dyDescent="0.15">
      <c r="K2077" s="4"/>
    </row>
    <row r="2078" spans="11:11" x14ac:dyDescent="0.15">
      <c r="K2078" s="4"/>
    </row>
    <row r="2079" spans="11:11" x14ac:dyDescent="0.15">
      <c r="K2079" s="4"/>
    </row>
    <row r="2080" spans="11:11" x14ac:dyDescent="0.15">
      <c r="K2080" s="4"/>
    </row>
    <row r="2081" spans="11:11" x14ac:dyDescent="0.15">
      <c r="K2081" s="4"/>
    </row>
    <row r="2082" spans="11:11" x14ac:dyDescent="0.15">
      <c r="K2082" s="4"/>
    </row>
    <row r="2083" spans="11:11" x14ac:dyDescent="0.15">
      <c r="K2083" s="4"/>
    </row>
    <row r="2084" spans="11:11" x14ac:dyDescent="0.15">
      <c r="K2084" s="4"/>
    </row>
    <row r="2085" spans="11:11" x14ac:dyDescent="0.15">
      <c r="K2085" s="4"/>
    </row>
    <row r="2086" spans="11:11" x14ac:dyDescent="0.15">
      <c r="K2086" s="4"/>
    </row>
    <row r="2087" spans="11:11" x14ac:dyDescent="0.15">
      <c r="K2087" s="4"/>
    </row>
    <row r="2088" spans="11:11" x14ac:dyDescent="0.15">
      <c r="K2088" s="4"/>
    </row>
    <row r="2089" spans="11:11" x14ac:dyDescent="0.15">
      <c r="K2089" s="4"/>
    </row>
    <row r="2090" spans="11:11" x14ac:dyDescent="0.15">
      <c r="K2090" s="4"/>
    </row>
    <row r="2091" spans="11:11" x14ac:dyDescent="0.15">
      <c r="K2091" s="4"/>
    </row>
    <row r="2092" spans="11:11" x14ac:dyDescent="0.15">
      <c r="K2092" s="4"/>
    </row>
    <row r="2093" spans="11:11" x14ac:dyDescent="0.15">
      <c r="K2093" s="4"/>
    </row>
    <row r="2094" spans="11:11" x14ac:dyDescent="0.15">
      <c r="K2094" s="4"/>
    </row>
    <row r="2095" spans="11:11" x14ac:dyDescent="0.15">
      <c r="K2095" s="4"/>
    </row>
    <row r="2096" spans="11:11" x14ac:dyDescent="0.15">
      <c r="K2096" s="4"/>
    </row>
    <row r="2097" spans="11:11" x14ac:dyDescent="0.15">
      <c r="K2097" s="4"/>
    </row>
    <row r="2098" spans="11:11" x14ac:dyDescent="0.15">
      <c r="K2098" s="4"/>
    </row>
    <row r="2099" spans="11:11" x14ac:dyDescent="0.15">
      <c r="K2099" s="4"/>
    </row>
    <row r="2100" spans="11:11" x14ac:dyDescent="0.15">
      <c r="K2100" s="4"/>
    </row>
    <row r="2101" spans="11:11" x14ac:dyDescent="0.15">
      <c r="K2101" s="4"/>
    </row>
    <row r="2102" spans="11:11" x14ac:dyDescent="0.15">
      <c r="K2102" s="4"/>
    </row>
    <row r="2103" spans="11:11" x14ac:dyDescent="0.15">
      <c r="K2103" s="4"/>
    </row>
    <row r="2104" spans="11:11" x14ac:dyDescent="0.15">
      <c r="K2104" s="4"/>
    </row>
    <row r="2105" spans="11:11" x14ac:dyDescent="0.15">
      <c r="K2105" s="4"/>
    </row>
    <row r="2106" spans="11:11" x14ac:dyDescent="0.15">
      <c r="K2106" s="4"/>
    </row>
    <row r="2107" spans="11:11" x14ac:dyDescent="0.15">
      <c r="K2107" s="4"/>
    </row>
    <row r="2108" spans="11:11" x14ac:dyDescent="0.15">
      <c r="K2108" s="4"/>
    </row>
    <row r="2109" spans="11:11" x14ac:dyDescent="0.15">
      <c r="K2109" s="4"/>
    </row>
    <row r="2110" spans="11:11" x14ac:dyDescent="0.15">
      <c r="K2110" s="4"/>
    </row>
    <row r="2111" spans="11:11" x14ac:dyDescent="0.15">
      <c r="K2111" s="4"/>
    </row>
    <row r="2112" spans="11:11" x14ac:dyDescent="0.15">
      <c r="K2112" s="4"/>
    </row>
    <row r="2113" spans="11:11" x14ac:dyDescent="0.15">
      <c r="K2113" s="4"/>
    </row>
    <row r="2114" spans="11:11" x14ac:dyDescent="0.15">
      <c r="K2114" s="4"/>
    </row>
    <row r="2115" spans="11:11" x14ac:dyDescent="0.15">
      <c r="K2115" s="4"/>
    </row>
    <row r="2116" spans="11:11" x14ac:dyDescent="0.15">
      <c r="K2116" s="4"/>
    </row>
    <row r="2117" spans="11:11" x14ac:dyDescent="0.15">
      <c r="K2117" s="4"/>
    </row>
    <row r="2118" spans="11:11" x14ac:dyDescent="0.15">
      <c r="K2118" s="4"/>
    </row>
    <row r="2119" spans="11:11" x14ac:dyDescent="0.15">
      <c r="K2119" s="4"/>
    </row>
    <row r="2120" spans="11:11" x14ac:dyDescent="0.15">
      <c r="K2120" s="4"/>
    </row>
    <row r="2121" spans="11:11" x14ac:dyDescent="0.15">
      <c r="K2121" s="4"/>
    </row>
    <row r="2122" spans="11:11" x14ac:dyDescent="0.15">
      <c r="K2122" s="4"/>
    </row>
    <row r="2123" spans="11:11" x14ac:dyDescent="0.15">
      <c r="K2123" s="4"/>
    </row>
    <row r="2124" spans="11:11" x14ac:dyDescent="0.15">
      <c r="K2124" s="4"/>
    </row>
    <row r="2125" spans="11:11" x14ac:dyDescent="0.15">
      <c r="K2125" s="4"/>
    </row>
    <row r="2126" spans="11:11" x14ac:dyDescent="0.15">
      <c r="K2126" s="4"/>
    </row>
    <row r="2127" spans="11:11" x14ac:dyDescent="0.15">
      <c r="K2127" s="4"/>
    </row>
    <row r="2128" spans="11:11" x14ac:dyDescent="0.15">
      <c r="K2128" s="4"/>
    </row>
    <row r="2129" spans="11:11" x14ac:dyDescent="0.15">
      <c r="K2129" s="4"/>
    </row>
    <row r="2130" spans="11:11" x14ac:dyDescent="0.15">
      <c r="K2130" s="4"/>
    </row>
    <row r="2131" spans="11:11" x14ac:dyDescent="0.15">
      <c r="K2131" s="4"/>
    </row>
    <row r="2132" spans="11:11" x14ac:dyDescent="0.15">
      <c r="K2132" s="4"/>
    </row>
    <row r="2133" spans="11:11" x14ac:dyDescent="0.15">
      <c r="K2133" s="4"/>
    </row>
    <row r="2134" spans="11:11" x14ac:dyDescent="0.15">
      <c r="K2134" s="4"/>
    </row>
    <row r="2135" spans="11:11" x14ac:dyDescent="0.15">
      <c r="K2135" s="4"/>
    </row>
    <row r="2136" spans="11:11" x14ac:dyDescent="0.15">
      <c r="K2136" s="4"/>
    </row>
    <row r="2137" spans="11:11" x14ac:dyDescent="0.15">
      <c r="K2137" s="4"/>
    </row>
    <row r="2138" spans="11:11" x14ac:dyDescent="0.15">
      <c r="K2138" s="4"/>
    </row>
    <row r="2139" spans="11:11" x14ac:dyDescent="0.15">
      <c r="K2139" s="4"/>
    </row>
    <row r="2140" spans="11:11" x14ac:dyDescent="0.15">
      <c r="K2140" s="4"/>
    </row>
    <row r="2141" spans="11:11" x14ac:dyDescent="0.15">
      <c r="K2141" s="4"/>
    </row>
    <row r="2142" spans="11:11" x14ac:dyDescent="0.15">
      <c r="K2142" s="4"/>
    </row>
    <row r="2143" spans="11:11" x14ac:dyDescent="0.15">
      <c r="K2143" s="4"/>
    </row>
    <row r="2144" spans="11:11" x14ac:dyDescent="0.15">
      <c r="K2144" s="4"/>
    </row>
    <row r="2145" spans="11:11" x14ac:dyDescent="0.15">
      <c r="K2145" s="4"/>
    </row>
    <row r="2146" spans="11:11" x14ac:dyDescent="0.15">
      <c r="K2146" s="4"/>
    </row>
    <row r="2147" spans="11:11" x14ac:dyDescent="0.15">
      <c r="K2147" s="4"/>
    </row>
    <row r="2148" spans="11:11" x14ac:dyDescent="0.15">
      <c r="K2148" s="4"/>
    </row>
    <row r="2149" spans="11:11" x14ac:dyDescent="0.15">
      <c r="K2149" s="4"/>
    </row>
    <row r="2150" spans="11:11" x14ac:dyDescent="0.15">
      <c r="K2150" s="4"/>
    </row>
    <row r="2151" spans="11:11" x14ac:dyDescent="0.15">
      <c r="K2151" s="4"/>
    </row>
    <row r="2152" spans="11:11" x14ac:dyDescent="0.15">
      <c r="K2152" s="4"/>
    </row>
    <row r="2153" spans="11:11" x14ac:dyDescent="0.15">
      <c r="K2153" s="4"/>
    </row>
    <row r="2154" spans="11:11" x14ac:dyDescent="0.15">
      <c r="K2154" s="4"/>
    </row>
    <row r="2155" spans="11:11" x14ac:dyDescent="0.15">
      <c r="K2155" s="4"/>
    </row>
    <row r="2156" spans="11:11" x14ac:dyDescent="0.15">
      <c r="K2156" s="4"/>
    </row>
    <row r="2157" spans="11:11" x14ac:dyDescent="0.15">
      <c r="K2157" s="4"/>
    </row>
    <row r="2158" spans="11:11" x14ac:dyDescent="0.15">
      <c r="K2158" s="4"/>
    </row>
    <row r="2159" spans="11:11" x14ac:dyDescent="0.15">
      <c r="K2159" s="4"/>
    </row>
    <row r="2160" spans="11:11" x14ac:dyDescent="0.15">
      <c r="K2160" s="4"/>
    </row>
    <row r="2161" spans="11:11" x14ac:dyDescent="0.15">
      <c r="K2161" s="4"/>
    </row>
    <row r="2162" spans="11:11" x14ac:dyDescent="0.15">
      <c r="K2162" s="4"/>
    </row>
    <row r="2163" spans="11:11" x14ac:dyDescent="0.15">
      <c r="K2163" s="4"/>
    </row>
    <row r="2164" spans="11:11" x14ac:dyDescent="0.15">
      <c r="K2164" s="4"/>
    </row>
    <row r="2165" spans="11:11" x14ac:dyDescent="0.15">
      <c r="K2165" s="4"/>
    </row>
    <row r="2166" spans="11:11" x14ac:dyDescent="0.15">
      <c r="K2166" s="4"/>
    </row>
    <row r="2167" spans="11:11" x14ac:dyDescent="0.15">
      <c r="K2167" s="4"/>
    </row>
    <row r="2168" spans="11:11" x14ac:dyDescent="0.15">
      <c r="K2168" s="4"/>
    </row>
    <row r="2169" spans="11:11" x14ac:dyDescent="0.15">
      <c r="K2169" s="4"/>
    </row>
    <row r="2170" spans="11:11" x14ac:dyDescent="0.15">
      <c r="K2170" s="4"/>
    </row>
    <row r="2171" spans="11:11" x14ac:dyDescent="0.15">
      <c r="K2171" s="4"/>
    </row>
    <row r="2172" spans="11:11" x14ac:dyDescent="0.15">
      <c r="K2172" s="4"/>
    </row>
    <row r="2173" spans="11:11" x14ac:dyDescent="0.15">
      <c r="K2173" s="4"/>
    </row>
    <row r="2174" spans="11:11" x14ac:dyDescent="0.15">
      <c r="K2174" s="4"/>
    </row>
    <row r="2175" spans="11:11" x14ac:dyDescent="0.15">
      <c r="K2175" s="4"/>
    </row>
    <row r="2176" spans="11:11" x14ac:dyDescent="0.15">
      <c r="K2176" s="4"/>
    </row>
    <row r="2177" spans="11:11" x14ac:dyDescent="0.15">
      <c r="K2177" s="4"/>
    </row>
    <row r="2178" spans="11:11" x14ac:dyDescent="0.15">
      <c r="K2178" s="4"/>
    </row>
    <row r="2179" spans="11:11" x14ac:dyDescent="0.15">
      <c r="K2179" s="4"/>
    </row>
    <row r="2180" spans="11:11" x14ac:dyDescent="0.15">
      <c r="K2180" s="4"/>
    </row>
    <row r="2181" spans="11:11" x14ac:dyDescent="0.15">
      <c r="K2181" s="4"/>
    </row>
    <row r="2182" spans="11:11" x14ac:dyDescent="0.15">
      <c r="K2182" s="4"/>
    </row>
    <row r="2183" spans="11:11" x14ac:dyDescent="0.15">
      <c r="K2183" s="4"/>
    </row>
    <row r="2184" spans="11:11" x14ac:dyDescent="0.15">
      <c r="K2184" s="4"/>
    </row>
    <row r="2185" spans="11:11" x14ac:dyDescent="0.15">
      <c r="K2185" s="4"/>
    </row>
    <row r="2186" spans="11:11" x14ac:dyDescent="0.15">
      <c r="K2186" s="4"/>
    </row>
    <row r="2187" spans="11:11" x14ac:dyDescent="0.15">
      <c r="K2187" s="4"/>
    </row>
    <row r="2188" spans="11:11" x14ac:dyDescent="0.15">
      <c r="K2188" s="4"/>
    </row>
    <row r="2189" spans="11:11" x14ac:dyDescent="0.15">
      <c r="K2189" s="4"/>
    </row>
    <row r="2190" spans="11:11" x14ac:dyDescent="0.15">
      <c r="K2190" s="4"/>
    </row>
    <row r="2191" spans="11:11" x14ac:dyDescent="0.15">
      <c r="K2191" s="4"/>
    </row>
    <row r="2192" spans="11:11" x14ac:dyDescent="0.15">
      <c r="K2192" s="4"/>
    </row>
    <row r="2193" spans="11:11" x14ac:dyDescent="0.15">
      <c r="K2193" s="4"/>
    </row>
    <row r="2194" spans="11:11" x14ac:dyDescent="0.15">
      <c r="K2194" s="4"/>
    </row>
    <row r="2195" spans="11:11" x14ac:dyDescent="0.15">
      <c r="K2195" s="4"/>
    </row>
    <row r="2196" spans="11:11" x14ac:dyDescent="0.15">
      <c r="K2196" s="4"/>
    </row>
    <row r="2197" spans="11:11" x14ac:dyDescent="0.15">
      <c r="K2197" s="4"/>
    </row>
    <row r="2198" spans="11:11" x14ac:dyDescent="0.15">
      <c r="K2198" s="4"/>
    </row>
    <row r="2199" spans="11:11" x14ac:dyDescent="0.15">
      <c r="K2199" s="4"/>
    </row>
    <row r="2200" spans="11:11" x14ac:dyDescent="0.15">
      <c r="K2200" s="4"/>
    </row>
    <row r="2201" spans="11:11" x14ac:dyDescent="0.15">
      <c r="K2201" s="4"/>
    </row>
    <row r="2202" spans="11:11" x14ac:dyDescent="0.15">
      <c r="K2202" s="4"/>
    </row>
    <row r="2203" spans="11:11" x14ac:dyDescent="0.15">
      <c r="K2203" s="4"/>
    </row>
    <row r="2204" spans="11:11" x14ac:dyDescent="0.15">
      <c r="K2204" s="4"/>
    </row>
    <row r="2205" spans="11:11" x14ac:dyDescent="0.15">
      <c r="K2205" s="4"/>
    </row>
    <row r="2206" spans="11:11" x14ac:dyDescent="0.15">
      <c r="K2206" s="4"/>
    </row>
    <row r="2207" spans="11:11" x14ac:dyDescent="0.15">
      <c r="K2207" s="4"/>
    </row>
    <row r="2208" spans="11:11" x14ac:dyDescent="0.15">
      <c r="K2208" s="4"/>
    </row>
    <row r="2209" spans="11:11" x14ac:dyDescent="0.15">
      <c r="K2209" s="4"/>
    </row>
    <row r="2210" spans="11:11" x14ac:dyDescent="0.15">
      <c r="K2210" s="4"/>
    </row>
    <row r="2211" spans="11:11" x14ac:dyDescent="0.15">
      <c r="K2211" s="4"/>
    </row>
    <row r="2212" spans="11:11" x14ac:dyDescent="0.15">
      <c r="K2212" s="4"/>
    </row>
    <row r="2213" spans="11:11" x14ac:dyDescent="0.15">
      <c r="K2213" s="4"/>
    </row>
    <row r="2214" spans="11:11" x14ac:dyDescent="0.15">
      <c r="K2214" s="4"/>
    </row>
    <row r="2215" spans="11:11" x14ac:dyDescent="0.15">
      <c r="K2215" s="4"/>
    </row>
    <row r="2216" spans="11:11" x14ac:dyDescent="0.15">
      <c r="K2216" s="4"/>
    </row>
    <row r="2217" spans="11:11" x14ac:dyDescent="0.15">
      <c r="K2217" s="4"/>
    </row>
    <row r="2218" spans="11:11" x14ac:dyDescent="0.15">
      <c r="K2218" s="4"/>
    </row>
    <row r="2219" spans="11:11" x14ac:dyDescent="0.15">
      <c r="K2219" s="4"/>
    </row>
    <row r="2220" spans="11:11" x14ac:dyDescent="0.15">
      <c r="K2220" s="4"/>
    </row>
    <row r="2221" spans="11:11" x14ac:dyDescent="0.15">
      <c r="K2221" s="4"/>
    </row>
    <row r="2222" spans="11:11" x14ac:dyDescent="0.15">
      <c r="K2222" s="4"/>
    </row>
    <row r="2223" spans="11:11" x14ac:dyDescent="0.15">
      <c r="K2223" s="4"/>
    </row>
    <row r="2224" spans="11:11" x14ac:dyDescent="0.15">
      <c r="K2224" s="4"/>
    </row>
    <row r="2225" spans="11:11" x14ac:dyDescent="0.15">
      <c r="K2225" s="4"/>
    </row>
    <row r="2226" spans="11:11" x14ac:dyDescent="0.15">
      <c r="K2226" s="4"/>
    </row>
    <row r="2227" spans="11:11" x14ac:dyDescent="0.15">
      <c r="K2227" s="4"/>
    </row>
    <row r="2228" spans="11:11" x14ac:dyDescent="0.15">
      <c r="K2228" s="4"/>
    </row>
    <row r="2229" spans="11:11" x14ac:dyDescent="0.15">
      <c r="K2229" s="4"/>
    </row>
    <row r="2230" spans="11:11" x14ac:dyDescent="0.15">
      <c r="K2230" s="4"/>
    </row>
    <row r="2231" spans="11:11" x14ac:dyDescent="0.15">
      <c r="K2231" s="4"/>
    </row>
    <row r="2232" spans="11:11" x14ac:dyDescent="0.15">
      <c r="K2232" s="4"/>
    </row>
    <row r="2233" spans="11:11" x14ac:dyDescent="0.15">
      <c r="K2233" s="4"/>
    </row>
    <row r="2234" spans="11:11" x14ac:dyDescent="0.15">
      <c r="K2234" s="4"/>
    </row>
    <row r="2235" spans="11:11" x14ac:dyDescent="0.15">
      <c r="K2235" s="4"/>
    </row>
    <row r="2236" spans="11:11" x14ac:dyDescent="0.15">
      <c r="K2236" s="4"/>
    </row>
    <row r="2237" spans="11:11" x14ac:dyDescent="0.15">
      <c r="K2237" s="4"/>
    </row>
    <row r="2238" spans="11:11" x14ac:dyDescent="0.15">
      <c r="K2238" s="4"/>
    </row>
    <row r="2239" spans="11:11" x14ac:dyDescent="0.15">
      <c r="K2239" s="4"/>
    </row>
    <row r="2240" spans="11:11" x14ac:dyDescent="0.15">
      <c r="K2240" s="4"/>
    </row>
    <row r="2241" spans="11:11" x14ac:dyDescent="0.15">
      <c r="K2241" s="4"/>
    </row>
    <row r="2242" spans="11:11" x14ac:dyDescent="0.15">
      <c r="K2242" s="4"/>
    </row>
    <row r="2243" spans="11:11" x14ac:dyDescent="0.15">
      <c r="K2243" s="4"/>
    </row>
    <row r="2244" spans="11:11" x14ac:dyDescent="0.15">
      <c r="K2244" s="4"/>
    </row>
    <row r="2245" spans="11:11" x14ac:dyDescent="0.15">
      <c r="K2245" s="4"/>
    </row>
    <row r="2246" spans="11:11" x14ac:dyDescent="0.15">
      <c r="K2246" s="4"/>
    </row>
    <row r="2247" spans="11:11" x14ac:dyDescent="0.15">
      <c r="K2247" s="4"/>
    </row>
    <row r="2248" spans="11:11" x14ac:dyDescent="0.15">
      <c r="K2248" s="4"/>
    </row>
    <row r="2249" spans="11:11" x14ac:dyDescent="0.15">
      <c r="K2249" s="4"/>
    </row>
    <row r="2250" spans="11:11" x14ac:dyDescent="0.15">
      <c r="K2250" s="4"/>
    </row>
    <row r="2251" spans="11:11" x14ac:dyDescent="0.15">
      <c r="K2251" s="4"/>
    </row>
    <row r="2252" spans="11:11" x14ac:dyDescent="0.15">
      <c r="K2252" s="4"/>
    </row>
    <row r="2253" spans="11:11" x14ac:dyDescent="0.15">
      <c r="K2253" s="4"/>
    </row>
    <row r="2254" spans="11:11" x14ac:dyDescent="0.15">
      <c r="K2254" s="4"/>
    </row>
    <row r="2255" spans="11:11" x14ac:dyDescent="0.15">
      <c r="K2255" s="4"/>
    </row>
    <row r="2256" spans="11:11" x14ac:dyDescent="0.15">
      <c r="K2256" s="4"/>
    </row>
    <row r="2257" spans="11:11" x14ac:dyDescent="0.15">
      <c r="K2257" s="4"/>
    </row>
    <row r="2258" spans="11:11" x14ac:dyDescent="0.15">
      <c r="K2258" s="4"/>
    </row>
    <row r="2259" spans="11:11" x14ac:dyDescent="0.15">
      <c r="K2259" s="4"/>
    </row>
    <row r="2260" spans="11:11" x14ac:dyDescent="0.15">
      <c r="K2260" s="4"/>
    </row>
    <row r="2261" spans="11:11" x14ac:dyDescent="0.15">
      <c r="K2261" s="4"/>
    </row>
    <row r="2262" spans="11:11" x14ac:dyDescent="0.15">
      <c r="K2262" s="4"/>
    </row>
    <row r="2263" spans="11:11" x14ac:dyDescent="0.15">
      <c r="K2263" s="4"/>
    </row>
    <row r="2264" spans="11:11" x14ac:dyDescent="0.15">
      <c r="K2264" s="4"/>
    </row>
    <row r="2265" spans="11:11" x14ac:dyDescent="0.15">
      <c r="K2265" s="4"/>
    </row>
    <row r="2266" spans="11:11" x14ac:dyDescent="0.15">
      <c r="K2266" s="4"/>
    </row>
    <row r="2267" spans="11:11" x14ac:dyDescent="0.15">
      <c r="K2267" s="4"/>
    </row>
    <row r="2268" spans="11:11" x14ac:dyDescent="0.15">
      <c r="K2268" s="4"/>
    </row>
    <row r="2269" spans="11:11" x14ac:dyDescent="0.15">
      <c r="K2269" s="4"/>
    </row>
    <row r="2270" spans="11:11" x14ac:dyDescent="0.15">
      <c r="K2270" s="4"/>
    </row>
    <row r="2271" spans="11:11" x14ac:dyDescent="0.15">
      <c r="K2271" s="4"/>
    </row>
    <row r="2272" spans="11:11" x14ac:dyDescent="0.15">
      <c r="K2272" s="4"/>
    </row>
    <row r="2273" spans="11:11" x14ac:dyDescent="0.15">
      <c r="K2273" s="4"/>
    </row>
    <row r="2274" spans="11:11" x14ac:dyDescent="0.15">
      <c r="K2274" s="4"/>
    </row>
    <row r="2275" spans="11:11" x14ac:dyDescent="0.15">
      <c r="K2275" s="4"/>
    </row>
    <row r="2276" spans="11:11" x14ac:dyDescent="0.15">
      <c r="K2276" s="4"/>
    </row>
    <row r="2277" spans="11:11" x14ac:dyDescent="0.15">
      <c r="K2277" s="4"/>
    </row>
    <row r="2278" spans="11:11" x14ac:dyDescent="0.15">
      <c r="K2278" s="4"/>
    </row>
    <row r="2279" spans="11:11" x14ac:dyDescent="0.15">
      <c r="K2279" s="4"/>
    </row>
    <row r="2280" spans="11:11" x14ac:dyDescent="0.15">
      <c r="K2280" s="4"/>
    </row>
    <row r="2281" spans="11:11" x14ac:dyDescent="0.15">
      <c r="K2281" s="4"/>
    </row>
    <row r="2282" spans="11:11" x14ac:dyDescent="0.15">
      <c r="K2282" s="4"/>
    </row>
    <row r="2283" spans="11:11" x14ac:dyDescent="0.15">
      <c r="K2283" s="4"/>
    </row>
    <row r="2284" spans="11:11" x14ac:dyDescent="0.15">
      <c r="K2284" s="4"/>
    </row>
    <row r="2285" spans="11:11" x14ac:dyDescent="0.15">
      <c r="K2285" s="4"/>
    </row>
    <row r="2286" spans="11:11" x14ac:dyDescent="0.15">
      <c r="K2286" s="4"/>
    </row>
    <row r="2287" spans="11:11" x14ac:dyDescent="0.15">
      <c r="K2287" s="4"/>
    </row>
    <row r="2288" spans="11:11" x14ac:dyDescent="0.15">
      <c r="K2288" s="4"/>
    </row>
    <row r="2289" spans="11:11" x14ac:dyDescent="0.15">
      <c r="K2289" s="4"/>
    </row>
    <row r="2290" spans="11:11" x14ac:dyDescent="0.15">
      <c r="K2290" s="4"/>
    </row>
    <row r="2291" spans="11:11" x14ac:dyDescent="0.15">
      <c r="K2291" s="4"/>
    </row>
    <row r="2292" spans="11:11" x14ac:dyDescent="0.15">
      <c r="K2292" s="4"/>
    </row>
    <row r="2293" spans="11:11" x14ac:dyDescent="0.15">
      <c r="K2293" s="4"/>
    </row>
    <row r="2294" spans="11:11" x14ac:dyDescent="0.15">
      <c r="K2294" s="4"/>
    </row>
    <row r="2295" spans="11:11" x14ac:dyDescent="0.15">
      <c r="K2295" s="4"/>
    </row>
    <row r="2296" spans="11:11" x14ac:dyDescent="0.15">
      <c r="K2296" s="4"/>
    </row>
    <row r="2297" spans="11:11" x14ac:dyDescent="0.15">
      <c r="K2297" s="4"/>
    </row>
    <row r="2298" spans="11:11" x14ac:dyDescent="0.15">
      <c r="K2298" s="4"/>
    </row>
    <row r="2299" spans="11:11" x14ac:dyDescent="0.15">
      <c r="K2299" s="4"/>
    </row>
    <row r="2300" spans="11:11" x14ac:dyDescent="0.15">
      <c r="K2300" s="4"/>
    </row>
    <row r="2301" spans="11:11" x14ac:dyDescent="0.15">
      <c r="K2301" s="4"/>
    </row>
    <row r="2302" spans="11:11" x14ac:dyDescent="0.15">
      <c r="K2302" s="4"/>
    </row>
    <row r="2303" spans="11:11" x14ac:dyDescent="0.15">
      <c r="K2303" s="4"/>
    </row>
    <row r="2304" spans="11:11" x14ac:dyDescent="0.15">
      <c r="K2304" s="4"/>
    </row>
    <row r="2305" spans="11:11" x14ac:dyDescent="0.15">
      <c r="K2305" s="4"/>
    </row>
    <row r="2306" spans="11:11" x14ac:dyDescent="0.15">
      <c r="K2306" s="4"/>
    </row>
    <row r="2307" spans="11:11" x14ac:dyDescent="0.15">
      <c r="K2307" s="4"/>
    </row>
    <row r="2308" spans="11:11" x14ac:dyDescent="0.15">
      <c r="K2308" s="4"/>
    </row>
    <row r="2309" spans="11:11" x14ac:dyDescent="0.15">
      <c r="K2309" s="4"/>
    </row>
    <row r="2310" spans="11:11" x14ac:dyDescent="0.15">
      <c r="K2310" s="4"/>
    </row>
    <row r="2311" spans="11:11" x14ac:dyDescent="0.15">
      <c r="K2311" s="4"/>
    </row>
    <row r="2312" spans="11:11" x14ac:dyDescent="0.15">
      <c r="K2312" s="4"/>
    </row>
    <row r="2313" spans="11:11" x14ac:dyDescent="0.15">
      <c r="K2313" s="4"/>
    </row>
    <row r="2314" spans="11:11" x14ac:dyDescent="0.15">
      <c r="K2314" s="4"/>
    </row>
    <row r="2315" spans="11:11" x14ac:dyDescent="0.15">
      <c r="K2315" s="4"/>
    </row>
    <row r="2316" spans="11:11" x14ac:dyDescent="0.15">
      <c r="K2316" s="4"/>
    </row>
    <row r="2317" spans="11:11" x14ac:dyDescent="0.15">
      <c r="K2317" s="4"/>
    </row>
    <row r="2318" spans="11:11" x14ac:dyDescent="0.15">
      <c r="K2318" s="4"/>
    </row>
    <row r="2319" spans="11:11" x14ac:dyDescent="0.15">
      <c r="K2319" s="4"/>
    </row>
    <row r="2320" spans="11:11" x14ac:dyDescent="0.15">
      <c r="K2320" s="4"/>
    </row>
    <row r="2321" spans="11:11" x14ac:dyDescent="0.15">
      <c r="K2321" s="4"/>
    </row>
    <row r="2322" spans="11:11" x14ac:dyDescent="0.15">
      <c r="K2322" s="4"/>
    </row>
    <row r="2323" spans="11:11" x14ac:dyDescent="0.15">
      <c r="K2323" s="4"/>
    </row>
    <row r="2324" spans="11:11" x14ac:dyDescent="0.15">
      <c r="K2324" s="4"/>
    </row>
    <row r="2325" spans="11:11" x14ac:dyDescent="0.15">
      <c r="K2325" s="4"/>
    </row>
    <row r="2326" spans="11:11" x14ac:dyDescent="0.15">
      <c r="K2326" s="4"/>
    </row>
    <row r="2327" spans="11:11" x14ac:dyDescent="0.15">
      <c r="K2327" s="4"/>
    </row>
    <row r="2328" spans="11:11" x14ac:dyDescent="0.15">
      <c r="K2328" s="4"/>
    </row>
    <row r="2329" spans="11:11" x14ac:dyDescent="0.15">
      <c r="K2329" s="4"/>
    </row>
    <row r="2330" spans="11:11" x14ac:dyDescent="0.15">
      <c r="K2330" s="4"/>
    </row>
    <row r="2331" spans="11:11" x14ac:dyDescent="0.15">
      <c r="K2331" s="4"/>
    </row>
    <row r="2332" spans="11:11" x14ac:dyDescent="0.15">
      <c r="K2332" s="4"/>
    </row>
    <row r="2333" spans="11:11" x14ac:dyDescent="0.15">
      <c r="K2333" s="4"/>
    </row>
    <row r="2334" spans="11:11" x14ac:dyDescent="0.15">
      <c r="K2334" s="4"/>
    </row>
    <row r="2335" spans="11:11" x14ac:dyDescent="0.15">
      <c r="K2335" s="4"/>
    </row>
    <row r="2336" spans="11:11" x14ac:dyDescent="0.15">
      <c r="K2336" s="4"/>
    </row>
    <row r="2337" spans="11:11" x14ac:dyDescent="0.15">
      <c r="K2337" s="4"/>
    </row>
    <row r="2338" spans="11:11" x14ac:dyDescent="0.15">
      <c r="K2338" s="4"/>
    </row>
    <row r="2339" spans="11:11" x14ac:dyDescent="0.15">
      <c r="K2339" s="4"/>
    </row>
    <row r="2340" spans="11:11" x14ac:dyDescent="0.15">
      <c r="K2340" s="4"/>
    </row>
    <row r="2341" spans="11:11" x14ac:dyDescent="0.15">
      <c r="K2341" s="4"/>
    </row>
    <row r="2342" spans="11:11" x14ac:dyDescent="0.15">
      <c r="K2342" s="4"/>
    </row>
    <row r="2343" spans="11:11" x14ac:dyDescent="0.15">
      <c r="K2343" s="4"/>
    </row>
    <row r="2344" spans="11:11" x14ac:dyDescent="0.15">
      <c r="K2344" s="4"/>
    </row>
    <row r="2345" spans="11:11" x14ac:dyDescent="0.15">
      <c r="K2345" s="4"/>
    </row>
    <row r="2346" spans="11:11" x14ac:dyDescent="0.15">
      <c r="K2346" s="4"/>
    </row>
    <row r="2347" spans="11:11" x14ac:dyDescent="0.15">
      <c r="K2347" s="4"/>
    </row>
    <row r="2348" spans="11:11" x14ac:dyDescent="0.15">
      <c r="K2348" s="4"/>
    </row>
    <row r="2349" spans="11:11" x14ac:dyDescent="0.15">
      <c r="K2349" s="4"/>
    </row>
    <row r="2350" spans="11:11" x14ac:dyDescent="0.15">
      <c r="K2350" s="4"/>
    </row>
    <row r="2351" spans="11:11" x14ac:dyDescent="0.15">
      <c r="K2351" s="4"/>
    </row>
    <row r="2352" spans="11:11" x14ac:dyDescent="0.15">
      <c r="K2352" s="4"/>
    </row>
    <row r="2353" spans="11:11" x14ac:dyDescent="0.15">
      <c r="K2353" s="4"/>
    </row>
    <row r="2354" spans="11:11" x14ac:dyDescent="0.15">
      <c r="K2354" s="4"/>
    </row>
    <row r="2355" spans="11:11" x14ac:dyDescent="0.15">
      <c r="K2355" s="4"/>
    </row>
    <row r="2356" spans="11:11" x14ac:dyDescent="0.15">
      <c r="K2356" s="4"/>
    </row>
    <row r="2357" spans="11:11" x14ac:dyDescent="0.15">
      <c r="K2357" s="4"/>
    </row>
    <row r="2358" spans="11:11" x14ac:dyDescent="0.15">
      <c r="K2358" s="4"/>
    </row>
    <row r="2359" spans="11:11" x14ac:dyDescent="0.15">
      <c r="K2359" s="4"/>
    </row>
    <row r="2360" spans="11:11" x14ac:dyDescent="0.15">
      <c r="K2360" s="4"/>
    </row>
    <row r="2361" spans="11:11" x14ac:dyDescent="0.15">
      <c r="K2361" s="4"/>
    </row>
    <row r="2362" spans="11:11" x14ac:dyDescent="0.15">
      <c r="K2362" s="4"/>
    </row>
    <row r="2363" spans="11:11" x14ac:dyDescent="0.15">
      <c r="K2363" s="4"/>
    </row>
    <row r="2364" spans="11:11" x14ac:dyDescent="0.15">
      <c r="K2364" s="4"/>
    </row>
    <row r="2365" spans="11:11" x14ac:dyDescent="0.15">
      <c r="K2365" s="4"/>
    </row>
    <row r="2366" spans="11:11" x14ac:dyDescent="0.15">
      <c r="K2366" s="4"/>
    </row>
    <row r="2367" spans="11:11" x14ac:dyDescent="0.15">
      <c r="K2367" s="4"/>
    </row>
    <row r="2368" spans="11:11" x14ac:dyDescent="0.15">
      <c r="K2368" s="4"/>
    </row>
    <row r="2369" spans="11:11" x14ac:dyDescent="0.15">
      <c r="K2369" s="4"/>
    </row>
    <row r="2370" spans="11:11" x14ac:dyDescent="0.15">
      <c r="K2370" s="4"/>
    </row>
    <row r="2371" spans="11:11" x14ac:dyDescent="0.15">
      <c r="K2371" s="4"/>
    </row>
    <row r="2372" spans="11:11" x14ac:dyDescent="0.15">
      <c r="K2372" s="4"/>
    </row>
    <row r="2373" spans="11:11" x14ac:dyDescent="0.15">
      <c r="K2373" s="4"/>
    </row>
    <row r="2374" spans="11:11" x14ac:dyDescent="0.15">
      <c r="K2374" s="4"/>
    </row>
    <row r="2375" spans="11:11" x14ac:dyDescent="0.15">
      <c r="K2375" s="4"/>
    </row>
    <row r="2376" spans="11:11" x14ac:dyDescent="0.15">
      <c r="K2376" s="4"/>
    </row>
    <row r="2377" spans="11:11" x14ac:dyDescent="0.15">
      <c r="K2377" s="4"/>
    </row>
    <row r="2378" spans="11:11" x14ac:dyDescent="0.15">
      <c r="K2378" s="4"/>
    </row>
    <row r="2379" spans="11:11" x14ac:dyDescent="0.15">
      <c r="K2379" s="4"/>
    </row>
    <row r="2380" spans="11:11" x14ac:dyDescent="0.15">
      <c r="K2380" s="4"/>
    </row>
    <row r="2381" spans="11:11" x14ac:dyDescent="0.15">
      <c r="K2381" s="4"/>
    </row>
    <row r="2382" spans="11:11" x14ac:dyDescent="0.15">
      <c r="K2382" s="4"/>
    </row>
    <row r="2383" spans="11:11" x14ac:dyDescent="0.15">
      <c r="K2383" s="4"/>
    </row>
    <row r="2384" spans="11:11" x14ac:dyDescent="0.15">
      <c r="K2384" s="4"/>
    </row>
    <row r="2385" spans="11:11" x14ac:dyDescent="0.15">
      <c r="K2385" s="4"/>
    </row>
    <row r="2386" spans="11:11" x14ac:dyDescent="0.15">
      <c r="K2386" s="4"/>
    </row>
    <row r="2387" spans="11:11" x14ac:dyDescent="0.15">
      <c r="K2387" s="4"/>
    </row>
    <row r="2388" spans="11:11" x14ac:dyDescent="0.15">
      <c r="K2388" s="4"/>
    </row>
    <row r="2389" spans="11:11" x14ac:dyDescent="0.15">
      <c r="K2389" s="4"/>
    </row>
    <row r="2390" spans="11:11" x14ac:dyDescent="0.15">
      <c r="K2390" s="4"/>
    </row>
    <row r="2391" spans="11:11" x14ac:dyDescent="0.15">
      <c r="K2391" s="4"/>
    </row>
    <row r="2392" spans="11:11" x14ac:dyDescent="0.15">
      <c r="K2392" s="4"/>
    </row>
    <row r="2393" spans="11:11" x14ac:dyDescent="0.15">
      <c r="K2393" s="4"/>
    </row>
    <row r="2394" spans="11:11" x14ac:dyDescent="0.15">
      <c r="K2394" s="4"/>
    </row>
    <row r="2395" spans="11:11" x14ac:dyDescent="0.15">
      <c r="K2395" s="4"/>
    </row>
    <row r="2396" spans="11:11" x14ac:dyDescent="0.15">
      <c r="K2396" s="4"/>
    </row>
    <row r="2397" spans="11:11" x14ac:dyDescent="0.15">
      <c r="K2397" s="4"/>
    </row>
    <row r="2398" spans="11:11" x14ac:dyDescent="0.15">
      <c r="K2398" s="4"/>
    </row>
    <row r="2399" spans="11:11" x14ac:dyDescent="0.15">
      <c r="K2399" s="4"/>
    </row>
    <row r="2400" spans="11:11" x14ac:dyDescent="0.15">
      <c r="K2400" s="4"/>
    </row>
    <row r="2401" spans="11:11" x14ac:dyDescent="0.15">
      <c r="K2401" s="4"/>
    </row>
    <row r="2402" spans="11:11" x14ac:dyDescent="0.15">
      <c r="K2402" s="4"/>
    </row>
    <row r="2403" spans="11:11" x14ac:dyDescent="0.15">
      <c r="K2403" s="4"/>
    </row>
    <row r="2404" spans="11:11" x14ac:dyDescent="0.15">
      <c r="K2404" s="4"/>
    </row>
    <row r="2405" spans="11:11" x14ac:dyDescent="0.15">
      <c r="K2405" s="4"/>
    </row>
    <row r="2406" spans="11:11" x14ac:dyDescent="0.15">
      <c r="K2406" s="4"/>
    </row>
    <row r="2407" spans="11:11" x14ac:dyDescent="0.15">
      <c r="K2407" s="4"/>
    </row>
    <row r="2408" spans="11:11" x14ac:dyDescent="0.15">
      <c r="K2408" s="4"/>
    </row>
    <row r="2409" spans="11:11" x14ac:dyDescent="0.15">
      <c r="K2409" s="4"/>
    </row>
    <row r="2410" spans="11:11" x14ac:dyDescent="0.15">
      <c r="K2410" s="4"/>
    </row>
    <row r="2411" spans="11:11" x14ac:dyDescent="0.15">
      <c r="K2411" s="4"/>
    </row>
    <row r="2412" spans="11:11" x14ac:dyDescent="0.15">
      <c r="K2412" s="4"/>
    </row>
    <row r="2413" spans="11:11" x14ac:dyDescent="0.15">
      <c r="K2413" s="4"/>
    </row>
    <row r="2414" spans="11:11" x14ac:dyDescent="0.15">
      <c r="K2414" s="4"/>
    </row>
    <row r="2415" spans="11:11" x14ac:dyDescent="0.15">
      <c r="K2415" s="4"/>
    </row>
    <row r="2416" spans="11:11" x14ac:dyDescent="0.15">
      <c r="K2416" s="4"/>
    </row>
    <row r="2417" spans="11:11" x14ac:dyDescent="0.15">
      <c r="K2417" s="4"/>
    </row>
    <row r="2418" spans="11:11" x14ac:dyDescent="0.15">
      <c r="K2418" s="4"/>
    </row>
    <row r="2419" spans="11:11" x14ac:dyDescent="0.15">
      <c r="K2419" s="4"/>
    </row>
    <row r="2420" spans="11:11" x14ac:dyDescent="0.15">
      <c r="K2420" s="4"/>
    </row>
    <row r="2421" spans="11:11" x14ac:dyDescent="0.15">
      <c r="K2421" s="4"/>
    </row>
    <row r="2422" spans="11:11" x14ac:dyDescent="0.15">
      <c r="K2422" s="4"/>
    </row>
    <row r="2423" spans="11:11" x14ac:dyDescent="0.15">
      <c r="K2423" s="4"/>
    </row>
    <row r="2424" spans="11:11" x14ac:dyDescent="0.15">
      <c r="K2424" s="4"/>
    </row>
    <row r="2425" spans="11:11" x14ac:dyDescent="0.15">
      <c r="K2425" s="4"/>
    </row>
    <row r="2426" spans="11:11" x14ac:dyDescent="0.15">
      <c r="K2426" s="4"/>
    </row>
    <row r="2427" spans="11:11" x14ac:dyDescent="0.15">
      <c r="K2427" s="4"/>
    </row>
    <row r="2428" spans="11:11" x14ac:dyDescent="0.15">
      <c r="K2428" s="4"/>
    </row>
    <row r="2429" spans="11:11" x14ac:dyDescent="0.15">
      <c r="K2429" s="4"/>
    </row>
    <row r="2430" spans="11:11" x14ac:dyDescent="0.15">
      <c r="K2430" s="4"/>
    </row>
    <row r="2431" spans="11:11" x14ac:dyDescent="0.15">
      <c r="K2431" s="4"/>
    </row>
    <row r="2432" spans="11:11" x14ac:dyDescent="0.15">
      <c r="K2432" s="4"/>
    </row>
    <row r="2433" spans="11:11" x14ac:dyDescent="0.15">
      <c r="K2433" s="4"/>
    </row>
    <row r="2434" spans="11:11" x14ac:dyDescent="0.15">
      <c r="K2434" s="4"/>
    </row>
    <row r="2435" spans="11:11" x14ac:dyDescent="0.15">
      <c r="K2435" s="4"/>
    </row>
    <row r="2436" spans="11:11" x14ac:dyDescent="0.15">
      <c r="K2436" s="4"/>
    </row>
    <row r="2437" spans="11:11" x14ac:dyDescent="0.15">
      <c r="K2437" s="4"/>
    </row>
    <row r="2438" spans="11:11" x14ac:dyDescent="0.15">
      <c r="K2438" s="4"/>
    </row>
    <row r="2439" spans="11:11" x14ac:dyDescent="0.15">
      <c r="K2439" s="4"/>
    </row>
    <row r="2440" spans="11:11" x14ac:dyDescent="0.15">
      <c r="K2440" s="4"/>
    </row>
    <row r="2441" spans="11:11" x14ac:dyDescent="0.15">
      <c r="K2441" s="4"/>
    </row>
    <row r="2442" spans="11:11" x14ac:dyDescent="0.15">
      <c r="K2442" s="4"/>
    </row>
    <row r="2443" spans="11:11" x14ac:dyDescent="0.15">
      <c r="K2443" s="4"/>
    </row>
    <row r="2444" spans="11:11" x14ac:dyDescent="0.15">
      <c r="K2444" s="4"/>
    </row>
    <row r="2445" spans="11:11" x14ac:dyDescent="0.15">
      <c r="K2445" s="4"/>
    </row>
    <row r="2446" spans="11:11" x14ac:dyDescent="0.15">
      <c r="K2446" s="4"/>
    </row>
    <row r="2447" spans="11:11" x14ac:dyDescent="0.15">
      <c r="K2447" s="4"/>
    </row>
    <row r="2448" spans="11:11" x14ac:dyDescent="0.15">
      <c r="K2448" s="4"/>
    </row>
    <row r="2449" spans="11:11" x14ac:dyDescent="0.15">
      <c r="K2449" s="4"/>
    </row>
    <row r="2450" spans="11:11" x14ac:dyDescent="0.15">
      <c r="K2450" s="4"/>
    </row>
    <row r="2451" spans="11:11" x14ac:dyDescent="0.15">
      <c r="K2451" s="4"/>
    </row>
    <row r="2452" spans="11:11" x14ac:dyDescent="0.15">
      <c r="K2452" s="4"/>
    </row>
    <row r="2453" spans="11:11" x14ac:dyDescent="0.15">
      <c r="K2453" s="4"/>
    </row>
    <row r="2454" spans="11:11" x14ac:dyDescent="0.15">
      <c r="K2454" s="4"/>
    </row>
    <row r="2455" spans="11:11" x14ac:dyDescent="0.15">
      <c r="K2455" s="4"/>
    </row>
    <row r="2456" spans="11:11" x14ac:dyDescent="0.15">
      <c r="K2456" s="4"/>
    </row>
    <row r="2457" spans="11:11" x14ac:dyDescent="0.15">
      <c r="K2457" s="4"/>
    </row>
    <row r="2458" spans="11:11" x14ac:dyDescent="0.15">
      <c r="K2458" s="4"/>
    </row>
    <row r="2459" spans="11:11" x14ac:dyDescent="0.15">
      <c r="K2459" s="4"/>
    </row>
    <row r="2460" spans="11:11" x14ac:dyDescent="0.15">
      <c r="K2460" s="4"/>
    </row>
    <row r="2461" spans="11:11" x14ac:dyDescent="0.15">
      <c r="K2461" s="4"/>
    </row>
    <row r="2462" spans="11:11" x14ac:dyDescent="0.15">
      <c r="K2462" s="4"/>
    </row>
    <row r="2463" spans="11:11" x14ac:dyDescent="0.15">
      <c r="K2463" s="4"/>
    </row>
    <row r="2464" spans="11:11" x14ac:dyDescent="0.15">
      <c r="K2464" s="4"/>
    </row>
    <row r="2465" spans="11:11" x14ac:dyDescent="0.15">
      <c r="K2465" s="4"/>
    </row>
    <row r="2466" spans="11:11" x14ac:dyDescent="0.15">
      <c r="K2466" s="4"/>
    </row>
    <row r="2467" spans="11:11" x14ac:dyDescent="0.15">
      <c r="K2467" s="4"/>
    </row>
    <row r="2468" spans="11:11" x14ac:dyDescent="0.15">
      <c r="K2468" s="4"/>
    </row>
    <row r="2469" spans="11:11" x14ac:dyDescent="0.15">
      <c r="K2469" s="4"/>
    </row>
    <row r="2470" spans="11:11" x14ac:dyDescent="0.15">
      <c r="K2470" s="4"/>
    </row>
    <row r="2471" spans="11:11" x14ac:dyDescent="0.15">
      <c r="K2471" s="4"/>
    </row>
    <row r="2472" spans="11:11" x14ac:dyDescent="0.15">
      <c r="K2472" s="4"/>
    </row>
    <row r="2473" spans="11:11" x14ac:dyDescent="0.15">
      <c r="K2473" s="4"/>
    </row>
    <row r="2474" spans="11:11" x14ac:dyDescent="0.15">
      <c r="K2474" s="4"/>
    </row>
    <row r="2475" spans="11:11" x14ac:dyDescent="0.15">
      <c r="K2475" s="4"/>
    </row>
    <row r="2476" spans="11:11" x14ac:dyDescent="0.15">
      <c r="K2476" s="4"/>
    </row>
    <row r="2477" spans="11:11" x14ac:dyDescent="0.15">
      <c r="K2477" s="4"/>
    </row>
    <row r="2478" spans="11:11" x14ac:dyDescent="0.15">
      <c r="K2478" s="4"/>
    </row>
    <row r="2479" spans="11:11" x14ac:dyDescent="0.15">
      <c r="K2479" s="4"/>
    </row>
    <row r="2480" spans="11:11" x14ac:dyDescent="0.15">
      <c r="K2480" s="4"/>
    </row>
    <row r="2481" spans="11:11" x14ac:dyDescent="0.15">
      <c r="K2481" s="4"/>
    </row>
    <row r="2482" spans="11:11" x14ac:dyDescent="0.15">
      <c r="K2482" s="4"/>
    </row>
    <row r="2483" spans="11:11" x14ac:dyDescent="0.15">
      <c r="K2483" s="4"/>
    </row>
    <row r="2484" spans="11:11" x14ac:dyDescent="0.15">
      <c r="K2484" s="4"/>
    </row>
    <row r="2485" spans="11:11" x14ac:dyDescent="0.15">
      <c r="K2485" s="4"/>
    </row>
    <row r="2486" spans="11:11" x14ac:dyDescent="0.15">
      <c r="K2486" s="4"/>
    </row>
    <row r="2487" spans="11:11" x14ac:dyDescent="0.15">
      <c r="K2487" s="4"/>
    </row>
    <row r="2488" spans="11:11" x14ac:dyDescent="0.15">
      <c r="K2488" s="4"/>
    </row>
    <row r="2489" spans="11:11" x14ac:dyDescent="0.15">
      <c r="K2489" s="4"/>
    </row>
    <row r="2490" spans="11:11" x14ac:dyDescent="0.15">
      <c r="K2490" s="4"/>
    </row>
    <row r="2491" spans="11:11" x14ac:dyDescent="0.15">
      <c r="K2491" s="4"/>
    </row>
    <row r="2492" spans="11:11" x14ac:dyDescent="0.15">
      <c r="K2492" s="4"/>
    </row>
    <row r="2493" spans="11:11" x14ac:dyDescent="0.15">
      <c r="K2493" s="4"/>
    </row>
    <row r="2494" spans="11:11" x14ac:dyDescent="0.15">
      <c r="K2494" s="4"/>
    </row>
    <row r="2495" spans="11:11" x14ac:dyDescent="0.15">
      <c r="K2495" s="4"/>
    </row>
    <row r="2496" spans="11:11" x14ac:dyDescent="0.15">
      <c r="K2496" s="4"/>
    </row>
    <row r="2497" spans="11:11" x14ac:dyDescent="0.15">
      <c r="K2497" s="4"/>
    </row>
    <row r="2498" spans="11:11" x14ac:dyDescent="0.15">
      <c r="K2498" s="4"/>
    </row>
    <row r="2499" spans="11:11" x14ac:dyDescent="0.15">
      <c r="K2499" s="4"/>
    </row>
    <row r="2500" spans="11:11" x14ac:dyDescent="0.15">
      <c r="K2500" s="4"/>
    </row>
    <row r="2501" spans="11:11" x14ac:dyDescent="0.15">
      <c r="K2501" s="4"/>
    </row>
    <row r="2502" spans="11:11" x14ac:dyDescent="0.15">
      <c r="K2502" s="4"/>
    </row>
    <row r="2503" spans="11:11" x14ac:dyDescent="0.15">
      <c r="K2503" s="4"/>
    </row>
    <row r="2504" spans="11:11" x14ac:dyDescent="0.15">
      <c r="K2504" s="4"/>
    </row>
    <row r="2505" spans="11:11" x14ac:dyDescent="0.15">
      <c r="K2505" s="4"/>
    </row>
    <row r="2506" spans="11:11" x14ac:dyDescent="0.15">
      <c r="K2506" s="4"/>
    </row>
    <row r="2507" spans="11:11" x14ac:dyDescent="0.15">
      <c r="K2507" s="4"/>
    </row>
    <row r="2508" spans="11:11" x14ac:dyDescent="0.15">
      <c r="K2508" s="4"/>
    </row>
    <row r="2509" spans="11:11" x14ac:dyDescent="0.15">
      <c r="K2509" s="4"/>
    </row>
    <row r="2510" spans="11:11" x14ac:dyDescent="0.15">
      <c r="K2510" s="4"/>
    </row>
    <row r="2511" spans="11:11" x14ac:dyDescent="0.15">
      <c r="K2511" s="4"/>
    </row>
    <row r="2512" spans="11:11" x14ac:dyDescent="0.15">
      <c r="K2512" s="4"/>
    </row>
    <row r="2513" spans="11:11" x14ac:dyDescent="0.15">
      <c r="K2513" s="4"/>
    </row>
    <row r="2514" spans="11:11" x14ac:dyDescent="0.15">
      <c r="K2514" s="4"/>
    </row>
    <row r="2515" spans="11:11" x14ac:dyDescent="0.15">
      <c r="K2515" s="4"/>
    </row>
    <row r="2516" spans="11:11" x14ac:dyDescent="0.15">
      <c r="K2516" s="4"/>
    </row>
    <row r="2517" spans="11:11" x14ac:dyDescent="0.15">
      <c r="K2517" s="4"/>
    </row>
    <row r="2518" spans="11:11" x14ac:dyDescent="0.15">
      <c r="K2518" s="4"/>
    </row>
    <row r="2519" spans="11:11" x14ac:dyDescent="0.15">
      <c r="K2519" s="4"/>
    </row>
    <row r="2520" spans="11:11" x14ac:dyDescent="0.15">
      <c r="K2520" s="4"/>
    </row>
    <row r="2521" spans="11:11" x14ac:dyDescent="0.15">
      <c r="K2521" s="4"/>
    </row>
    <row r="2522" spans="11:11" x14ac:dyDescent="0.15">
      <c r="K2522" s="4"/>
    </row>
    <row r="2523" spans="11:11" x14ac:dyDescent="0.15">
      <c r="K2523" s="4"/>
    </row>
    <row r="2524" spans="11:11" x14ac:dyDescent="0.15">
      <c r="K2524" s="4"/>
    </row>
    <row r="2525" spans="11:11" x14ac:dyDescent="0.15">
      <c r="K2525" s="4"/>
    </row>
    <row r="2526" spans="11:11" x14ac:dyDescent="0.15">
      <c r="K2526" s="4"/>
    </row>
    <row r="2527" spans="11:11" x14ac:dyDescent="0.15">
      <c r="K2527" s="4"/>
    </row>
    <row r="2528" spans="11:11" x14ac:dyDescent="0.15">
      <c r="K2528" s="4"/>
    </row>
    <row r="2529" spans="11:11" x14ac:dyDescent="0.15">
      <c r="K2529" s="4"/>
    </row>
    <row r="2530" spans="11:11" x14ac:dyDescent="0.15">
      <c r="K2530" s="4"/>
    </row>
    <row r="2531" spans="11:11" x14ac:dyDescent="0.15">
      <c r="K2531" s="4"/>
    </row>
    <row r="2532" spans="11:11" x14ac:dyDescent="0.15">
      <c r="K2532" s="4"/>
    </row>
    <row r="2533" spans="11:11" x14ac:dyDescent="0.15">
      <c r="K2533" s="4"/>
    </row>
    <row r="2534" spans="11:11" x14ac:dyDescent="0.15">
      <c r="K2534" s="4"/>
    </row>
    <row r="2535" spans="11:11" x14ac:dyDescent="0.15">
      <c r="K2535" s="4"/>
    </row>
    <row r="2536" spans="11:11" x14ac:dyDescent="0.15">
      <c r="K2536" s="4"/>
    </row>
    <row r="2537" spans="11:11" x14ac:dyDescent="0.15">
      <c r="K2537" s="4"/>
    </row>
    <row r="2538" spans="11:11" x14ac:dyDescent="0.15">
      <c r="K2538" s="4"/>
    </row>
    <row r="2539" spans="11:11" x14ac:dyDescent="0.15">
      <c r="K2539" s="4"/>
    </row>
    <row r="2540" spans="11:11" x14ac:dyDescent="0.15">
      <c r="K2540" s="4"/>
    </row>
    <row r="2541" spans="11:11" x14ac:dyDescent="0.15">
      <c r="K2541" s="4"/>
    </row>
    <row r="2542" spans="11:11" x14ac:dyDescent="0.15">
      <c r="K2542" s="4"/>
    </row>
    <row r="2543" spans="11:11" x14ac:dyDescent="0.15">
      <c r="K2543" s="4"/>
    </row>
    <row r="2544" spans="11:11" x14ac:dyDescent="0.15">
      <c r="K2544" s="4"/>
    </row>
    <row r="2545" spans="11:11" x14ac:dyDescent="0.15">
      <c r="K2545" s="4"/>
    </row>
    <row r="2546" spans="11:11" x14ac:dyDescent="0.15">
      <c r="K2546" s="4"/>
    </row>
    <row r="2547" spans="11:11" x14ac:dyDescent="0.15">
      <c r="K2547" s="4"/>
    </row>
    <row r="2548" spans="11:11" x14ac:dyDescent="0.15">
      <c r="K2548" s="4"/>
    </row>
    <row r="2549" spans="11:11" x14ac:dyDescent="0.15">
      <c r="K2549" s="4"/>
    </row>
    <row r="2550" spans="11:11" x14ac:dyDescent="0.15">
      <c r="K2550" s="4"/>
    </row>
    <row r="2551" spans="11:11" x14ac:dyDescent="0.15">
      <c r="K2551" s="4"/>
    </row>
    <row r="2552" spans="11:11" x14ac:dyDescent="0.15">
      <c r="K2552" s="4"/>
    </row>
    <row r="2553" spans="11:11" x14ac:dyDescent="0.15">
      <c r="K2553" s="4"/>
    </row>
    <row r="2554" spans="11:11" x14ac:dyDescent="0.15">
      <c r="K2554" s="4"/>
    </row>
    <row r="2555" spans="11:11" x14ac:dyDescent="0.15">
      <c r="K2555" s="4"/>
    </row>
    <row r="2556" spans="11:11" x14ac:dyDescent="0.15">
      <c r="K2556" s="4"/>
    </row>
    <row r="2557" spans="11:11" x14ac:dyDescent="0.15">
      <c r="K2557" s="4"/>
    </row>
    <row r="2558" spans="11:11" x14ac:dyDescent="0.15">
      <c r="K2558" s="4"/>
    </row>
    <row r="2559" spans="11:11" x14ac:dyDescent="0.15">
      <c r="K2559" s="4"/>
    </row>
    <row r="2560" spans="11:11" x14ac:dyDescent="0.15">
      <c r="K2560" s="4"/>
    </row>
    <row r="2561" spans="11:11" x14ac:dyDescent="0.15">
      <c r="K2561" s="4"/>
    </row>
    <row r="2562" spans="11:11" x14ac:dyDescent="0.15">
      <c r="K2562" s="4"/>
    </row>
    <row r="2563" spans="11:11" x14ac:dyDescent="0.15">
      <c r="K2563" s="4"/>
    </row>
    <row r="2564" spans="11:11" x14ac:dyDescent="0.15">
      <c r="K2564" s="4"/>
    </row>
    <row r="2565" spans="11:11" x14ac:dyDescent="0.15">
      <c r="K2565" s="4"/>
    </row>
    <row r="2566" spans="11:11" x14ac:dyDescent="0.15">
      <c r="K2566" s="4"/>
    </row>
    <row r="2567" spans="11:11" x14ac:dyDescent="0.15">
      <c r="K2567" s="4"/>
    </row>
    <row r="2568" spans="11:11" x14ac:dyDescent="0.15">
      <c r="K2568" s="4"/>
    </row>
    <row r="2569" spans="11:11" x14ac:dyDescent="0.15">
      <c r="K2569" s="4"/>
    </row>
    <row r="2570" spans="11:11" x14ac:dyDescent="0.15">
      <c r="K2570" s="4"/>
    </row>
    <row r="2571" spans="11:11" x14ac:dyDescent="0.15">
      <c r="K2571" s="4"/>
    </row>
    <row r="2572" spans="11:11" x14ac:dyDescent="0.15">
      <c r="K2572" s="4"/>
    </row>
    <row r="2573" spans="11:11" x14ac:dyDescent="0.15">
      <c r="K2573" s="4"/>
    </row>
    <row r="2574" spans="11:11" x14ac:dyDescent="0.15">
      <c r="K2574" s="4"/>
    </row>
    <row r="2575" spans="11:11" x14ac:dyDescent="0.15">
      <c r="K2575" s="4"/>
    </row>
    <row r="2576" spans="11:11" x14ac:dyDescent="0.15">
      <c r="K2576" s="4"/>
    </row>
    <row r="2577" spans="11:11" x14ac:dyDescent="0.15">
      <c r="K2577" s="4"/>
    </row>
    <row r="2578" spans="11:11" x14ac:dyDescent="0.15">
      <c r="K2578" s="4"/>
    </row>
    <row r="2579" spans="11:11" x14ac:dyDescent="0.15">
      <c r="K2579" s="4"/>
    </row>
    <row r="2580" spans="11:11" x14ac:dyDescent="0.15">
      <c r="K2580" s="4"/>
    </row>
    <row r="2581" spans="11:11" x14ac:dyDescent="0.15">
      <c r="K2581" s="4"/>
    </row>
    <row r="2582" spans="11:11" x14ac:dyDescent="0.15">
      <c r="K2582" s="4"/>
    </row>
    <row r="2583" spans="11:11" x14ac:dyDescent="0.15">
      <c r="K2583" s="4"/>
    </row>
    <row r="2584" spans="11:11" x14ac:dyDescent="0.15">
      <c r="K2584" s="4"/>
    </row>
    <row r="2585" spans="11:11" x14ac:dyDescent="0.15">
      <c r="K2585" s="4"/>
    </row>
    <row r="2586" spans="11:11" x14ac:dyDescent="0.15">
      <c r="K2586" s="4"/>
    </row>
    <row r="2587" spans="11:11" x14ac:dyDescent="0.15">
      <c r="K2587" s="4"/>
    </row>
    <row r="2588" spans="11:11" x14ac:dyDescent="0.15">
      <c r="K2588" s="4"/>
    </row>
    <row r="2589" spans="11:11" x14ac:dyDescent="0.15">
      <c r="K2589" s="4"/>
    </row>
    <row r="2590" spans="11:11" x14ac:dyDescent="0.15">
      <c r="K2590" s="4"/>
    </row>
    <row r="2591" spans="11:11" x14ac:dyDescent="0.15">
      <c r="K2591" s="4"/>
    </row>
    <row r="2592" spans="11:11" x14ac:dyDescent="0.15">
      <c r="K2592" s="4"/>
    </row>
    <row r="2593" spans="11:11" x14ac:dyDescent="0.15">
      <c r="K2593" s="4"/>
    </row>
    <row r="2594" spans="11:11" x14ac:dyDescent="0.15">
      <c r="K2594" s="4"/>
    </row>
    <row r="2595" spans="11:11" x14ac:dyDescent="0.15">
      <c r="K2595" s="4"/>
    </row>
    <row r="2596" spans="11:11" x14ac:dyDescent="0.15">
      <c r="K2596" s="4"/>
    </row>
    <row r="2597" spans="11:11" x14ac:dyDescent="0.15">
      <c r="K2597" s="4"/>
    </row>
    <row r="2598" spans="11:11" x14ac:dyDescent="0.15">
      <c r="K2598" s="4"/>
    </row>
    <row r="2599" spans="11:11" x14ac:dyDescent="0.15">
      <c r="K2599" s="4"/>
    </row>
    <row r="2600" spans="11:11" x14ac:dyDescent="0.15">
      <c r="K2600" s="4"/>
    </row>
    <row r="2601" spans="11:11" x14ac:dyDescent="0.15">
      <c r="K2601" s="4"/>
    </row>
    <row r="2602" spans="11:11" x14ac:dyDescent="0.15">
      <c r="K2602" s="4"/>
    </row>
    <row r="2603" spans="11:11" x14ac:dyDescent="0.15">
      <c r="K2603" s="4"/>
    </row>
    <row r="2604" spans="11:11" x14ac:dyDescent="0.15">
      <c r="K2604" s="4"/>
    </row>
    <row r="2605" spans="11:11" x14ac:dyDescent="0.15">
      <c r="K2605" s="4"/>
    </row>
    <row r="2606" spans="11:11" x14ac:dyDescent="0.15">
      <c r="K2606" s="4"/>
    </row>
    <row r="2607" spans="11:11" x14ac:dyDescent="0.15">
      <c r="K2607" s="4"/>
    </row>
    <row r="2608" spans="11:11" x14ac:dyDescent="0.15">
      <c r="K2608" s="4"/>
    </row>
    <row r="2609" spans="11:11" x14ac:dyDescent="0.15">
      <c r="K2609" s="4"/>
    </row>
    <row r="2610" spans="11:11" x14ac:dyDescent="0.15">
      <c r="K2610" s="4"/>
    </row>
    <row r="2611" spans="11:11" x14ac:dyDescent="0.15">
      <c r="K2611" s="4"/>
    </row>
    <row r="2612" spans="11:11" x14ac:dyDescent="0.15">
      <c r="K2612" s="4"/>
    </row>
    <row r="2613" spans="11:11" x14ac:dyDescent="0.15">
      <c r="K2613" s="4"/>
    </row>
    <row r="2614" spans="11:11" x14ac:dyDescent="0.15">
      <c r="K2614" s="4"/>
    </row>
    <row r="2615" spans="11:11" x14ac:dyDescent="0.15">
      <c r="K2615" s="4"/>
    </row>
    <row r="2616" spans="11:11" x14ac:dyDescent="0.15">
      <c r="K2616" s="4"/>
    </row>
    <row r="2617" spans="11:11" x14ac:dyDescent="0.15">
      <c r="K2617" s="4"/>
    </row>
    <row r="2618" spans="11:11" x14ac:dyDescent="0.15">
      <c r="K2618" s="4"/>
    </row>
    <row r="2619" spans="11:11" x14ac:dyDescent="0.15">
      <c r="K2619" s="4"/>
    </row>
    <row r="2620" spans="11:11" x14ac:dyDescent="0.15">
      <c r="K2620" s="4"/>
    </row>
    <row r="2621" spans="11:11" x14ac:dyDescent="0.15">
      <c r="K2621" s="4"/>
    </row>
    <row r="2622" spans="11:11" x14ac:dyDescent="0.15">
      <c r="K2622" s="4"/>
    </row>
    <row r="2623" spans="11:11" x14ac:dyDescent="0.15">
      <c r="K2623" s="4"/>
    </row>
    <row r="2624" spans="11:11" x14ac:dyDescent="0.15">
      <c r="K2624" s="4"/>
    </row>
    <row r="2625" spans="11:11" x14ac:dyDescent="0.15">
      <c r="K2625" s="4"/>
    </row>
    <row r="2626" spans="11:11" x14ac:dyDescent="0.15">
      <c r="K2626" s="4"/>
    </row>
    <row r="2627" spans="11:11" x14ac:dyDescent="0.15">
      <c r="K2627" s="4"/>
    </row>
    <row r="2628" spans="11:11" x14ac:dyDescent="0.15">
      <c r="K2628" s="4"/>
    </row>
    <row r="2629" spans="11:11" x14ac:dyDescent="0.15">
      <c r="K2629" s="4"/>
    </row>
    <row r="2630" spans="11:11" x14ac:dyDescent="0.15">
      <c r="K2630" s="4"/>
    </row>
    <row r="2631" spans="11:11" x14ac:dyDescent="0.15">
      <c r="K2631" s="4"/>
    </row>
    <row r="2632" spans="11:11" x14ac:dyDescent="0.15">
      <c r="K2632" s="4"/>
    </row>
    <row r="2633" spans="11:11" x14ac:dyDescent="0.15">
      <c r="K2633" s="4"/>
    </row>
    <row r="2634" spans="11:11" x14ac:dyDescent="0.15">
      <c r="K2634" s="4"/>
    </row>
    <row r="2635" spans="11:11" x14ac:dyDescent="0.15">
      <c r="K2635" s="4"/>
    </row>
    <row r="2636" spans="11:11" x14ac:dyDescent="0.15">
      <c r="K2636" s="4"/>
    </row>
    <row r="2637" spans="11:11" x14ac:dyDescent="0.15">
      <c r="K2637" s="4"/>
    </row>
    <row r="2638" spans="11:11" x14ac:dyDescent="0.15">
      <c r="K2638" s="4"/>
    </row>
    <row r="2639" spans="11:11" x14ac:dyDescent="0.15">
      <c r="K2639" s="4"/>
    </row>
    <row r="2640" spans="11:11" x14ac:dyDescent="0.15">
      <c r="K2640" s="4"/>
    </row>
    <row r="2641" spans="11:11" x14ac:dyDescent="0.15">
      <c r="K2641" s="4"/>
    </row>
    <row r="2642" spans="11:11" x14ac:dyDescent="0.15">
      <c r="K2642" s="4"/>
    </row>
    <row r="2643" spans="11:11" x14ac:dyDescent="0.15">
      <c r="K2643" s="4"/>
    </row>
    <row r="2644" spans="11:11" x14ac:dyDescent="0.15">
      <c r="K2644" s="4"/>
    </row>
    <row r="2645" spans="11:11" x14ac:dyDescent="0.15">
      <c r="K2645" s="4"/>
    </row>
    <row r="2646" spans="11:11" x14ac:dyDescent="0.15">
      <c r="K2646" s="4"/>
    </row>
    <row r="2647" spans="11:11" x14ac:dyDescent="0.15">
      <c r="K2647" s="4"/>
    </row>
    <row r="2648" spans="11:11" x14ac:dyDescent="0.15">
      <c r="K2648" s="4"/>
    </row>
    <row r="2649" spans="11:11" x14ac:dyDescent="0.15">
      <c r="K2649" s="4"/>
    </row>
    <row r="2650" spans="11:11" x14ac:dyDescent="0.15">
      <c r="K2650" s="4"/>
    </row>
    <row r="2651" spans="11:11" x14ac:dyDescent="0.15">
      <c r="K2651" s="4"/>
    </row>
    <row r="2652" spans="11:11" x14ac:dyDescent="0.15">
      <c r="K2652" s="4"/>
    </row>
    <row r="2653" spans="11:11" x14ac:dyDescent="0.15">
      <c r="K2653" s="4"/>
    </row>
    <row r="2654" spans="11:11" x14ac:dyDescent="0.15">
      <c r="K2654" s="4"/>
    </row>
    <row r="2655" spans="11:11" x14ac:dyDescent="0.15">
      <c r="K2655" s="4"/>
    </row>
    <row r="2656" spans="11:11" x14ac:dyDescent="0.15">
      <c r="K2656" s="4"/>
    </row>
    <row r="2657" spans="11:11" x14ac:dyDescent="0.15">
      <c r="K2657" s="4"/>
    </row>
    <row r="2658" spans="11:11" x14ac:dyDescent="0.15">
      <c r="K2658" s="4"/>
    </row>
    <row r="2659" spans="11:11" x14ac:dyDescent="0.15">
      <c r="K2659" s="4"/>
    </row>
    <row r="2660" spans="11:11" x14ac:dyDescent="0.15">
      <c r="K2660" s="4"/>
    </row>
    <row r="2661" spans="11:11" x14ac:dyDescent="0.15">
      <c r="K2661" s="4"/>
    </row>
    <row r="2662" spans="11:11" x14ac:dyDescent="0.15">
      <c r="K2662" s="4"/>
    </row>
    <row r="2663" spans="11:11" x14ac:dyDescent="0.15">
      <c r="K2663" s="4"/>
    </row>
    <row r="2664" spans="11:11" x14ac:dyDescent="0.15">
      <c r="K2664" s="4"/>
    </row>
    <row r="2665" spans="11:11" x14ac:dyDescent="0.15">
      <c r="K2665" s="4"/>
    </row>
    <row r="2666" spans="11:11" x14ac:dyDescent="0.15">
      <c r="K2666" s="4"/>
    </row>
    <row r="2667" spans="11:11" x14ac:dyDescent="0.15">
      <c r="K2667" s="4"/>
    </row>
    <row r="2668" spans="11:11" x14ac:dyDescent="0.15">
      <c r="K2668" s="4"/>
    </row>
    <row r="2669" spans="11:11" x14ac:dyDescent="0.15">
      <c r="K2669" s="4"/>
    </row>
    <row r="2670" spans="11:11" x14ac:dyDescent="0.15">
      <c r="K2670" s="4"/>
    </row>
    <row r="2671" spans="11:11" x14ac:dyDescent="0.15">
      <c r="K2671" s="4"/>
    </row>
    <row r="2672" spans="11:11" x14ac:dyDescent="0.15">
      <c r="K2672" s="4"/>
    </row>
    <row r="2673" spans="11:11" x14ac:dyDescent="0.15">
      <c r="K2673" s="4"/>
    </row>
    <row r="2674" spans="11:11" x14ac:dyDescent="0.15">
      <c r="K2674" s="4"/>
    </row>
    <row r="2675" spans="11:11" x14ac:dyDescent="0.15">
      <c r="K2675" s="4"/>
    </row>
    <row r="2676" spans="11:11" x14ac:dyDescent="0.15">
      <c r="K2676" s="4"/>
    </row>
    <row r="2677" spans="11:11" x14ac:dyDescent="0.15">
      <c r="K2677" s="4"/>
    </row>
    <row r="2678" spans="11:11" x14ac:dyDescent="0.15">
      <c r="K2678" s="4"/>
    </row>
    <row r="2679" spans="11:11" x14ac:dyDescent="0.15">
      <c r="K2679" s="4"/>
    </row>
    <row r="2680" spans="11:11" x14ac:dyDescent="0.15">
      <c r="K2680" s="4"/>
    </row>
    <row r="2681" spans="11:11" x14ac:dyDescent="0.15">
      <c r="K2681" s="4"/>
    </row>
    <row r="2682" spans="11:11" x14ac:dyDescent="0.15">
      <c r="K2682" s="4"/>
    </row>
    <row r="2683" spans="11:11" x14ac:dyDescent="0.15">
      <c r="K2683" s="4"/>
    </row>
    <row r="2684" spans="11:11" x14ac:dyDescent="0.15">
      <c r="K2684" s="4"/>
    </row>
    <row r="2685" spans="11:11" x14ac:dyDescent="0.15">
      <c r="K2685" s="4"/>
    </row>
    <row r="2686" spans="11:11" x14ac:dyDescent="0.15">
      <c r="K2686" s="4"/>
    </row>
    <row r="2687" spans="11:11" x14ac:dyDescent="0.15">
      <c r="K2687" s="4"/>
    </row>
    <row r="2688" spans="11:11" x14ac:dyDescent="0.15">
      <c r="K2688" s="4"/>
    </row>
    <row r="2689" spans="11:11" x14ac:dyDescent="0.15">
      <c r="K2689" s="4"/>
    </row>
    <row r="2690" spans="11:11" x14ac:dyDescent="0.15">
      <c r="K2690" s="4"/>
    </row>
    <row r="2691" spans="11:11" x14ac:dyDescent="0.15">
      <c r="K2691" s="4"/>
    </row>
    <row r="2692" spans="11:11" x14ac:dyDescent="0.15">
      <c r="K2692" s="4"/>
    </row>
    <row r="2693" spans="11:11" x14ac:dyDescent="0.15">
      <c r="K2693" s="4"/>
    </row>
    <row r="2694" spans="11:11" x14ac:dyDescent="0.15">
      <c r="K2694" s="4"/>
    </row>
    <row r="2695" spans="11:11" x14ac:dyDescent="0.15">
      <c r="K2695" s="4"/>
    </row>
    <row r="2696" spans="11:11" x14ac:dyDescent="0.15">
      <c r="K2696" s="4"/>
    </row>
    <row r="2697" spans="11:11" x14ac:dyDescent="0.15">
      <c r="K2697" s="4"/>
    </row>
    <row r="2698" spans="11:11" x14ac:dyDescent="0.15">
      <c r="K2698" s="4"/>
    </row>
    <row r="2699" spans="11:11" x14ac:dyDescent="0.15">
      <c r="K2699" s="4"/>
    </row>
    <row r="2700" spans="11:11" x14ac:dyDescent="0.15">
      <c r="K2700" s="4"/>
    </row>
    <row r="2701" spans="11:11" x14ac:dyDescent="0.15">
      <c r="K2701" s="4"/>
    </row>
    <row r="2702" spans="11:11" x14ac:dyDescent="0.15">
      <c r="K2702" s="4"/>
    </row>
    <row r="2703" spans="11:11" x14ac:dyDescent="0.15">
      <c r="K2703" s="4"/>
    </row>
    <row r="2704" spans="11:11" x14ac:dyDescent="0.15">
      <c r="K2704" s="4"/>
    </row>
    <row r="2705" spans="11:11" x14ac:dyDescent="0.15">
      <c r="K2705" s="4"/>
    </row>
    <row r="2706" spans="11:11" x14ac:dyDescent="0.15">
      <c r="K2706" s="4"/>
    </row>
    <row r="2707" spans="11:11" x14ac:dyDescent="0.15">
      <c r="K2707" s="4"/>
    </row>
    <row r="2708" spans="11:11" x14ac:dyDescent="0.15">
      <c r="K2708" s="4"/>
    </row>
    <row r="2709" spans="11:11" x14ac:dyDescent="0.15">
      <c r="K2709" s="4"/>
    </row>
    <row r="2710" spans="11:11" x14ac:dyDescent="0.15">
      <c r="K2710" s="4"/>
    </row>
    <row r="2711" spans="11:11" x14ac:dyDescent="0.15">
      <c r="K2711" s="4"/>
    </row>
    <row r="2712" spans="11:11" x14ac:dyDescent="0.15">
      <c r="K2712" s="4"/>
    </row>
    <row r="2713" spans="11:11" x14ac:dyDescent="0.15">
      <c r="K2713" s="4"/>
    </row>
    <row r="2714" spans="11:11" x14ac:dyDescent="0.15">
      <c r="K2714" s="4"/>
    </row>
    <row r="2715" spans="11:11" x14ac:dyDescent="0.15">
      <c r="K2715" s="4"/>
    </row>
    <row r="2716" spans="11:11" x14ac:dyDescent="0.15">
      <c r="K2716" s="4"/>
    </row>
    <row r="2717" spans="11:11" x14ac:dyDescent="0.15">
      <c r="K2717" s="4"/>
    </row>
    <row r="2718" spans="11:11" x14ac:dyDescent="0.15">
      <c r="K2718" s="4"/>
    </row>
    <row r="2719" spans="11:11" x14ac:dyDescent="0.15">
      <c r="K2719" s="4"/>
    </row>
    <row r="2720" spans="11:11" x14ac:dyDescent="0.15">
      <c r="K2720" s="4"/>
    </row>
    <row r="2721" spans="11:11" x14ac:dyDescent="0.15">
      <c r="K2721" s="4"/>
    </row>
    <row r="2722" spans="11:11" x14ac:dyDescent="0.15">
      <c r="K2722" s="4"/>
    </row>
    <row r="2723" spans="11:11" x14ac:dyDescent="0.15">
      <c r="K2723" s="4"/>
    </row>
    <row r="2724" spans="11:11" x14ac:dyDescent="0.15">
      <c r="K2724" s="4"/>
    </row>
    <row r="2725" spans="11:11" x14ac:dyDescent="0.15">
      <c r="K2725" s="4"/>
    </row>
    <row r="2726" spans="11:11" x14ac:dyDescent="0.15">
      <c r="K2726" s="4"/>
    </row>
    <row r="2727" spans="11:11" x14ac:dyDescent="0.15">
      <c r="K2727" s="4"/>
    </row>
    <row r="2728" spans="11:11" x14ac:dyDescent="0.15">
      <c r="K2728" s="4"/>
    </row>
    <row r="2729" spans="11:11" x14ac:dyDescent="0.15">
      <c r="K2729" s="4"/>
    </row>
    <row r="2730" spans="11:11" x14ac:dyDescent="0.15">
      <c r="K2730" s="4"/>
    </row>
    <row r="2731" spans="11:11" x14ac:dyDescent="0.15">
      <c r="K2731" s="4"/>
    </row>
    <row r="2732" spans="11:11" x14ac:dyDescent="0.15">
      <c r="K2732" s="4"/>
    </row>
    <row r="2733" spans="11:11" x14ac:dyDescent="0.15">
      <c r="K2733" s="4"/>
    </row>
    <row r="2734" spans="11:11" x14ac:dyDescent="0.15">
      <c r="K2734" s="4"/>
    </row>
    <row r="2735" spans="11:11" x14ac:dyDescent="0.15">
      <c r="K2735" s="4"/>
    </row>
    <row r="2736" spans="11:11" x14ac:dyDescent="0.15">
      <c r="K2736" s="4"/>
    </row>
    <row r="2737" spans="11:11" x14ac:dyDescent="0.15">
      <c r="K2737" s="4"/>
    </row>
    <row r="2738" spans="11:11" x14ac:dyDescent="0.15">
      <c r="K2738" s="4"/>
    </row>
    <row r="2739" spans="11:11" x14ac:dyDescent="0.15">
      <c r="K2739" s="4"/>
    </row>
    <row r="2740" spans="11:11" x14ac:dyDescent="0.15">
      <c r="K2740" s="4"/>
    </row>
    <row r="2741" spans="11:11" x14ac:dyDescent="0.15">
      <c r="K2741" s="4"/>
    </row>
    <row r="2742" spans="11:11" x14ac:dyDescent="0.15">
      <c r="K2742" s="4"/>
    </row>
    <row r="2743" spans="11:11" x14ac:dyDescent="0.15">
      <c r="K2743" s="4"/>
    </row>
    <row r="2744" spans="11:11" x14ac:dyDescent="0.15">
      <c r="K2744" s="4"/>
    </row>
    <row r="2745" spans="11:11" x14ac:dyDescent="0.15">
      <c r="K2745" s="4"/>
    </row>
    <row r="2746" spans="11:11" x14ac:dyDescent="0.15">
      <c r="K2746" s="4"/>
    </row>
    <row r="2747" spans="11:11" x14ac:dyDescent="0.15">
      <c r="K2747" s="4"/>
    </row>
    <row r="2748" spans="11:11" x14ac:dyDescent="0.15">
      <c r="K2748" s="4"/>
    </row>
    <row r="2749" spans="11:11" x14ac:dyDescent="0.15">
      <c r="K2749" s="4"/>
    </row>
    <row r="2750" spans="11:11" x14ac:dyDescent="0.15">
      <c r="K2750" s="4"/>
    </row>
    <row r="2751" spans="11:11" x14ac:dyDescent="0.15">
      <c r="K2751" s="4"/>
    </row>
    <row r="2752" spans="11:11" x14ac:dyDescent="0.15">
      <c r="K2752" s="4"/>
    </row>
    <row r="2753" spans="11:11" x14ac:dyDescent="0.15">
      <c r="K2753" s="4"/>
    </row>
    <row r="2754" spans="11:11" x14ac:dyDescent="0.15">
      <c r="K2754" s="4"/>
    </row>
    <row r="2755" spans="11:11" x14ac:dyDescent="0.15">
      <c r="K2755" s="4"/>
    </row>
    <row r="2756" spans="11:11" x14ac:dyDescent="0.15">
      <c r="K2756" s="4"/>
    </row>
    <row r="2757" spans="11:11" x14ac:dyDescent="0.15">
      <c r="K2757" s="4"/>
    </row>
    <row r="2758" spans="11:11" x14ac:dyDescent="0.15">
      <c r="K2758" s="4"/>
    </row>
    <row r="2759" spans="11:11" x14ac:dyDescent="0.15">
      <c r="K2759" s="4"/>
    </row>
    <row r="2760" spans="11:11" x14ac:dyDescent="0.15">
      <c r="K2760" s="4"/>
    </row>
    <row r="2761" spans="11:11" x14ac:dyDescent="0.15">
      <c r="K2761" s="4"/>
    </row>
    <row r="2762" spans="11:11" x14ac:dyDescent="0.15">
      <c r="K2762" s="4"/>
    </row>
    <row r="2763" spans="11:11" x14ac:dyDescent="0.15">
      <c r="K2763" s="4"/>
    </row>
    <row r="2764" spans="11:11" x14ac:dyDescent="0.15">
      <c r="K2764" s="4"/>
    </row>
    <row r="2765" spans="11:11" x14ac:dyDescent="0.15">
      <c r="K2765" s="4"/>
    </row>
    <row r="2766" spans="11:11" x14ac:dyDescent="0.15">
      <c r="K2766" s="4"/>
    </row>
    <row r="2767" spans="11:11" x14ac:dyDescent="0.15">
      <c r="K2767" s="4"/>
    </row>
    <row r="2768" spans="11:11" x14ac:dyDescent="0.15">
      <c r="K2768" s="4"/>
    </row>
    <row r="2769" spans="11:11" x14ac:dyDescent="0.15">
      <c r="K2769" s="4"/>
    </row>
    <row r="2770" spans="11:11" x14ac:dyDescent="0.15">
      <c r="K2770" s="4"/>
    </row>
    <row r="2771" spans="11:11" x14ac:dyDescent="0.15">
      <c r="K2771" s="4"/>
    </row>
    <row r="2772" spans="11:11" x14ac:dyDescent="0.15">
      <c r="K2772" s="4"/>
    </row>
    <row r="2773" spans="11:11" x14ac:dyDescent="0.15">
      <c r="K2773" s="4"/>
    </row>
    <row r="2774" spans="11:11" x14ac:dyDescent="0.15">
      <c r="K2774" s="4"/>
    </row>
    <row r="2775" spans="11:11" x14ac:dyDescent="0.15">
      <c r="K2775" s="4"/>
    </row>
    <row r="2776" spans="11:11" x14ac:dyDescent="0.15">
      <c r="K2776" s="4"/>
    </row>
    <row r="2777" spans="11:11" x14ac:dyDescent="0.15">
      <c r="K2777" s="4"/>
    </row>
    <row r="2778" spans="11:11" x14ac:dyDescent="0.15">
      <c r="K2778" s="4"/>
    </row>
    <row r="2779" spans="11:11" x14ac:dyDescent="0.15">
      <c r="K2779" s="4"/>
    </row>
    <row r="2780" spans="11:11" x14ac:dyDescent="0.15">
      <c r="K2780" s="4"/>
    </row>
    <row r="2781" spans="11:11" x14ac:dyDescent="0.15">
      <c r="K2781" s="4"/>
    </row>
    <row r="2782" spans="11:11" x14ac:dyDescent="0.15">
      <c r="K2782" s="4"/>
    </row>
    <row r="2783" spans="11:11" x14ac:dyDescent="0.15">
      <c r="K2783" s="4"/>
    </row>
    <row r="2784" spans="11:11" x14ac:dyDescent="0.15">
      <c r="K2784" s="4"/>
    </row>
    <row r="2785" spans="11:11" x14ac:dyDescent="0.15">
      <c r="K2785" s="4"/>
    </row>
    <row r="2786" spans="11:11" x14ac:dyDescent="0.15">
      <c r="K2786" s="4"/>
    </row>
    <row r="2787" spans="11:11" x14ac:dyDescent="0.15">
      <c r="K2787" s="4"/>
    </row>
    <row r="2788" spans="11:11" x14ac:dyDescent="0.15">
      <c r="K2788" s="4"/>
    </row>
    <row r="2789" spans="11:11" x14ac:dyDescent="0.15">
      <c r="K2789" s="4"/>
    </row>
    <row r="2790" spans="11:11" x14ac:dyDescent="0.15">
      <c r="K2790" s="4"/>
    </row>
    <row r="2791" spans="11:11" x14ac:dyDescent="0.15">
      <c r="K2791" s="4"/>
    </row>
    <row r="2792" spans="11:11" x14ac:dyDescent="0.15">
      <c r="K2792" s="4"/>
    </row>
    <row r="2793" spans="11:11" x14ac:dyDescent="0.15">
      <c r="K2793" s="4"/>
    </row>
    <row r="2794" spans="11:11" x14ac:dyDescent="0.15">
      <c r="K2794" s="4"/>
    </row>
    <row r="2795" spans="11:11" x14ac:dyDescent="0.15">
      <c r="K2795" s="4"/>
    </row>
    <row r="2796" spans="11:11" x14ac:dyDescent="0.15">
      <c r="K2796" s="4"/>
    </row>
    <row r="2797" spans="11:11" x14ac:dyDescent="0.15">
      <c r="K2797" s="4"/>
    </row>
    <row r="2798" spans="11:11" x14ac:dyDescent="0.15">
      <c r="K2798" s="4"/>
    </row>
    <row r="2799" spans="11:11" x14ac:dyDescent="0.15">
      <c r="K2799" s="4"/>
    </row>
    <row r="2800" spans="11:11" x14ac:dyDescent="0.15">
      <c r="K2800" s="4"/>
    </row>
    <row r="2801" spans="11:11" x14ac:dyDescent="0.15">
      <c r="K2801" s="4"/>
    </row>
    <row r="2802" spans="11:11" x14ac:dyDescent="0.15">
      <c r="K2802" s="4"/>
    </row>
    <row r="2803" spans="11:11" x14ac:dyDescent="0.15">
      <c r="K2803" s="4"/>
    </row>
    <row r="2804" spans="11:11" x14ac:dyDescent="0.15">
      <c r="K2804" s="4"/>
    </row>
    <row r="2805" spans="11:11" x14ac:dyDescent="0.15">
      <c r="K2805" s="4"/>
    </row>
    <row r="2806" spans="11:11" x14ac:dyDescent="0.15">
      <c r="K2806" s="4"/>
    </row>
    <row r="2807" spans="11:11" x14ac:dyDescent="0.15">
      <c r="K2807" s="4"/>
    </row>
    <row r="2808" spans="11:11" x14ac:dyDescent="0.15">
      <c r="K2808" s="4"/>
    </row>
    <row r="2809" spans="11:11" x14ac:dyDescent="0.15">
      <c r="K2809" s="4"/>
    </row>
    <row r="2810" spans="11:11" x14ac:dyDescent="0.15">
      <c r="K2810" s="4"/>
    </row>
    <row r="2811" spans="11:11" x14ac:dyDescent="0.15">
      <c r="K2811" s="4"/>
    </row>
    <row r="2812" spans="11:11" x14ac:dyDescent="0.15">
      <c r="K2812" s="4"/>
    </row>
    <row r="2813" spans="11:11" x14ac:dyDescent="0.15">
      <c r="K2813" s="4"/>
    </row>
    <row r="2814" spans="11:11" x14ac:dyDescent="0.15">
      <c r="K2814" s="4"/>
    </row>
    <row r="2815" spans="11:11" x14ac:dyDescent="0.15">
      <c r="K2815" s="4"/>
    </row>
    <row r="2816" spans="11:11" x14ac:dyDescent="0.15">
      <c r="K2816" s="4"/>
    </row>
    <row r="2817" spans="11:11" x14ac:dyDescent="0.15">
      <c r="K2817" s="4"/>
    </row>
    <row r="2818" spans="11:11" x14ac:dyDescent="0.15">
      <c r="K2818" s="4"/>
    </row>
    <row r="2819" spans="11:11" x14ac:dyDescent="0.15">
      <c r="K2819" s="4"/>
    </row>
    <row r="2820" spans="11:11" x14ac:dyDescent="0.15">
      <c r="K2820" s="4"/>
    </row>
    <row r="2821" spans="11:11" x14ac:dyDescent="0.15">
      <c r="K2821" s="4"/>
    </row>
    <row r="2822" spans="11:11" x14ac:dyDescent="0.15">
      <c r="K2822" s="4"/>
    </row>
    <row r="2823" spans="11:11" x14ac:dyDescent="0.15">
      <c r="K2823" s="4"/>
    </row>
    <row r="2824" spans="11:11" x14ac:dyDescent="0.15">
      <c r="K2824" s="4"/>
    </row>
    <row r="2825" spans="11:11" x14ac:dyDescent="0.15">
      <c r="K2825" s="4"/>
    </row>
    <row r="2826" spans="11:11" x14ac:dyDescent="0.15">
      <c r="K2826" s="4"/>
    </row>
    <row r="2827" spans="11:11" x14ac:dyDescent="0.15">
      <c r="K2827" s="4"/>
    </row>
    <row r="2828" spans="11:11" x14ac:dyDescent="0.15">
      <c r="K2828" s="4"/>
    </row>
    <row r="2829" spans="11:11" x14ac:dyDescent="0.15">
      <c r="K2829" s="4"/>
    </row>
    <row r="2830" spans="11:11" x14ac:dyDescent="0.15">
      <c r="K2830" s="4"/>
    </row>
    <row r="2831" spans="11:11" x14ac:dyDescent="0.15">
      <c r="K2831" s="4"/>
    </row>
    <row r="2832" spans="11:11" x14ac:dyDescent="0.15">
      <c r="K2832" s="4"/>
    </row>
    <row r="2833" spans="11:11" x14ac:dyDescent="0.15">
      <c r="K2833" s="4"/>
    </row>
    <row r="2834" spans="11:11" x14ac:dyDescent="0.15">
      <c r="K2834" s="4"/>
    </row>
    <row r="2835" spans="11:11" x14ac:dyDescent="0.15">
      <c r="K2835" s="4"/>
    </row>
    <row r="2836" spans="11:11" x14ac:dyDescent="0.15">
      <c r="K2836" s="4"/>
    </row>
    <row r="2837" spans="11:11" x14ac:dyDescent="0.15">
      <c r="K2837" s="4"/>
    </row>
    <row r="2838" spans="11:11" x14ac:dyDescent="0.15">
      <c r="K2838" s="4"/>
    </row>
    <row r="2839" spans="11:11" x14ac:dyDescent="0.15">
      <c r="K2839" s="4"/>
    </row>
    <row r="2840" spans="11:11" x14ac:dyDescent="0.15">
      <c r="K2840" s="4"/>
    </row>
    <row r="2841" spans="11:11" x14ac:dyDescent="0.15">
      <c r="K2841" s="4"/>
    </row>
    <row r="2842" spans="11:11" x14ac:dyDescent="0.15">
      <c r="K2842" s="4"/>
    </row>
    <row r="2843" spans="11:11" x14ac:dyDescent="0.15">
      <c r="K2843" s="4"/>
    </row>
    <row r="2844" spans="11:11" x14ac:dyDescent="0.15">
      <c r="K2844" s="4"/>
    </row>
    <row r="2845" spans="11:11" x14ac:dyDescent="0.15">
      <c r="K2845" s="4"/>
    </row>
    <row r="2846" spans="11:11" x14ac:dyDescent="0.15">
      <c r="K2846" s="4"/>
    </row>
    <row r="2847" spans="11:11" x14ac:dyDescent="0.15">
      <c r="K2847" s="4"/>
    </row>
    <row r="2848" spans="11:11" x14ac:dyDescent="0.15">
      <c r="K2848" s="4"/>
    </row>
    <row r="2849" spans="11:11" x14ac:dyDescent="0.15">
      <c r="K2849" s="4"/>
    </row>
    <row r="2850" spans="11:11" x14ac:dyDescent="0.15">
      <c r="K2850" s="4"/>
    </row>
    <row r="2851" spans="11:11" x14ac:dyDescent="0.15">
      <c r="K2851" s="4"/>
    </row>
    <row r="2852" spans="11:11" x14ac:dyDescent="0.15">
      <c r="K2852" s="4"/>
    </row>
    <row r="2853" spans="11:11" x14ac:dyDescent="0.15">
      <c r="K2853" s="4"/>
    </row>
    <row r="2854" spans="11:11" x14ac:dyDescent="0.15">
      <c r="K2854" s="4"/>
    </row>
    <row r="2855" spans="11:11" x14ac:dyDescent="0.15">
      <c r="K2855" s="4"/>
    </row>
    <row r="2856" spans="11:11" x14ac:dyDescent="0.15">
      <c r="K2856" s="4"/>
    </row>
    <row r="2857" spans="11:11" x14ac:dyDescent="0.15">
      <c r="K2857" s="4"/>
    </row>
    <row r="2858" spans="11:11" x14ac:dyDescent="0.15">
      <c r="K2858" s="4"/>
    </row>
    <row r="2859" spans="11:11" x14ac:dyDescent="0.15">
      <c r="K2859" s="4"/>
    </row>
    <row r="2860" spans="11:11" x14ac:dyDescent="0.15">
      <c r="K2860" s="4"/>
    </row>
    <row r="2861" spans="11:11" x14ac:dyDescent="0.15">
      <c r="K2861" s="4"/>
    </row>
    <row r="2862" spans="11:11" x14ac:dyDescent="0.15">
      <c r="K2862" s="4"/>
    </row>
    <row r="2863" spans="11:11" x14ac:dyDescent="0.15">
      <c r="K2863" s="4"/>
    </row>
    <row r="2864" spans="11:11" x14ac:dyDescent="0.15">
      <c r="K2864" s="4"/>
    </row>
    <row r="2865" spans="11:11" x14ac:dyDescent="0.15">
      <c r="K2865" s="4"/>
    </row>
    <row r="2866" spans="11:11" x14ac:dyDescent="0.15">
      <c r="K2866" s="4"/>
    </row>
    <row r="2867" spans="11:11" x14ac:dyDescent="0.15">
      <c r="K2867" s="4"/>
    </row>
    <row r="2868" spans="11:11" x14ac:dyDescent="0.15">
      <c r="K2868" s="4"/>
    </row>
    <row r="2869" spans="11:11" x14ac:dyDescent="0.15">
      <c r="K2869" s="4"/>
    </row>
    <row r="2870" spans="11:11" x14ac:dyDescent="0.15">
      <c r="K2870" s="4"/>
    </row>
    <row r="2871" spans="11:11" x14ac:dyDescent="0.15">
      <c r="K2871" s="4"/>
    </row>
    <row r="2872" spans="11:11" x14ac:dyDescent="0.15">
      <c r="K2872" s="4"/>
    </row>
    <row r="2873" spans="11:11" x14ac:dyDescent="0.15">
      <c r="K2873" s="4"/>
    </row>
    <row r="2874" spans="11:11" x14ac:dyDescent="0.15">
      <c r="K2874" s="4"/>
    </row>
    <row r="2875" spans="11:11" x14ac:dyDescent="0.15">
      <c r="K2875" s="4"/>
    </row>
    <row r="2876" spans="11:11" x14ac:dyDescent="0.15">
      <c r="K2876" s="4"/>
    </row>
    <row r="2877" spans="11:11" x14ac:dyDescent="0.15">
      <c r="K2877" s="4"/>
    </row>
    <row r="2878" spans="11:11" x14ac:dyDescent="0.15">
      <c r="K2878" s="4"/>
    </row>
    <row r="2879" spans="11:11" x14ac:dyDescent="0.15">
      <c r="K2879" s="4"/>
    </row>
    <row r="2880" spans="11:11" x14ac:dyDescent="0.15">
      <c r="K2880" s="4"/>
    </row>
    <row r="2881" spans="11:11" x14ac:dyDescent="0.15">
      <c r="K2881" s="4"/>
    </row>
    <row r="2882" spans="11:11" x14ac:dyDescent="0.15">
      <c r="K2882" s="4"/>
    </row>
    <row r="2883" spans="11:11" x14ac:dyDescent="0.15">
      <c r="K2883" s="4"/>
    </row>
    <row r="2884" spans="11:11" x14ac:dyDescent="0.15">
      <c r="K2884" s="4"/>
    </row>
    <row r="2885" spans="11:11" x14ac:dyDescent="0.15">
      <c r="K2885" s="4"/>
    </row>
    <row r="2886" spans="11:11" x14ac:dyDescent="0.15">
      <c r="K2886" s="4"/>
    </row>
    <row r="2887" spans="11:11" x14ac:dyDescent="0.15">
      <c r="K2887" s="4"/>
    </row>
    <row r="2888" spans="11:11" x14ac:dyDescent="0.15">
      <c r="K2888" s="4"/>
    </row>
    <row r="2889" spans="11:11" x14ac:dyDescent="0.15">
      <c r="K2889" s="4"/>
    </row>
    <row r="2890" spans="11:11" x14ac:dyDescent="0.15">
      <c r="K2890" s="4"/>
    </row>
    <row r="2891" spans="11:11" x14ac:dyDescent="0.15">
      <c r="K2891" s="4"/>
    </row>
    <row r="2892" spans="11:11" x14ac:dyDescent="0.15">
      <c r="K2892" s="4"/>
    </row>
    <row r="2893" spans="11:11" x14ac:dyDescent="0.15">
      <c r="K2893" s="4"/>
    </row>
    <row r="2894" spans="11:11" x14ac:dyDescent="0.15">
      <c r="K2894" s="4"/>
    </row>
    <row r="2895" spans="11:11" x14ac:dyDescent="0.15">
      <c r="K2895" s="4"/>
    </row>
    <row r="2896" spans="11:11" x14ac:dyDescent="0.15">
      <c r="K2896" s="4"/>
    </row>
    <row r="2897" spans="11:11" x14ac:dyDescent="0.15">
      <c r="K2897" s="4"/>
    </row>
    <row r="2898" spans="11:11" x14ac:dyDescent="0.15">
      <c r="K2898" s="4"/>
    </row>
    <row r="2899" spans="11:11" x14ac:dyDescent="0.15">
      <c r="K2899" s="4"/>
    </row>
    <row r="2900" spans="11:11" x14ac:dyDescent="0.15">
      <c r="K2900" s="4"/>
    </row>
    <row r="2901" spans="11:11" x14ac:dyDescent="0.15">
      <c r="K2901" s="4"/>
    </row>
    <row r="2902" spans="11:11" x14ac:dyDescent="0.15">
      <c r="K2902" s="4"/>
    </row>
    <row r="2903" spans="11:11" x14ac:dyDescent="0.15">
      <c r="K2903" s="4"/>
    </row>
    <row r="2904" spans="11:11" x14ac:dyDescent="0.15">
      <c r="K2904" s="4"/>
    </row>
    <row r="2905" spans="11:11" x14ac:dyDescent="0.15">
      <c r="K2905" s="4"/>
    </row>
    <row r="2906" spans="11:11" x14ac:dyDescent="0.15">
      <c r="K2906" s="4"/>
    </row>
    <row r="2907" spans="11:11" x14ac:dyDescent="0.15">
      <c r="K2907" s="4"/>
    </row>
    <row r="2908" spans="11:11" x14ac:dyDescent="0.15">
      <c r="K2908" s="4"/>
    </row>
    <row r="2909" spans="11:11" x14ac:dyDescent="0.15">
      <c r="K2909" s="4"/>
    </row>
    <row r="2910" spans="11:11" x14ac:dyDescent="0.15">
      <c r="K2910" s="4"/>
    </row>
    <row r="2911" spans="11:11" x14ac:dyDescent="0.15">
      <c r="K2911" s="4"/>
    </row>
    <row r="2912" spans="11:11" x14ac:dyDescent="0.15">
      <c r="K2912" s="4"/>
    </row>
    <row r="2913" spans="11:11" x14ac:dyDescent="0.15">
      <c r="K2913" s="4"/>
    </row>
    <row r="2914" spans="11:11" x14ac:dyDescent="0.15">
      <c r="K2914" s="4"/>
    </row>
    <row r="2915" spans="11:11" x14ac:dyDescent="0.15">
      <c r="K2915" s="4"/>
    </row>
    <row r="2916" spans="11:11" x14ac:dyDescent="0.15">
      <c r="K2916" s="4"/>
    </row>
    <row r="2917" spans="11:11" x14ac:dyDescent="0.15">
      <c r="K2917" s="4"/>
    </row>
    <row r="2918" spans="11:11" x14ac:dyDescent="0.15">
      <c r="K2918" s="4"/>
    </row>
    <row r="2919" spans="11:11" x14ac:dyDescent="0.15">
      <c r="K2919" s="4"/>
    </row>
    <row r="2920" spans="11:11" x14ac:dyDescent="0.15">
      <c r="K2920" s="4"/>
    </row>
    <row r="2921" spans="11:11" x14ac:dyDescent="0.15">
      <c r="K2921" s="4"/>
    </row>
    <row r="2922" spans="11:11" x14ac:dyDescent="0.15">
      <c r="K2922" s="4"/>
    </row>
    <row r="2923" spans="11:11" x14ac:dyDescent="0.15">
      <c r="K2923" s="4"/>
    </row>
    <row r="2924" spans="11:11" x14ac:dyDescent="0.15">
      <c r="K2924" s="4"/>
    </row>
    <row r="2925" spans="11:11" x14ac:dyDescent="0.15">
      <c r="K2925" s="4"/>
    </row>
    <row r="2926" spans="11:11" x14ac:dyDescent="0.15">
      <c r="K2926" s="4"/>
    </row>
    <row r="2927" spans="11:11" x14ac:dyDescent="0.15">
      <c r="K2927" s="4"/>
    </row>
    <row r="2928" spans="11:11" x14ac:dyDescent="0.15">
      <c r="K2928" s="4"/>
    </row>
    <row r="2929" spans="11:11" x14ac:dyDescent="0.15">
      <c r="K2929" s="4"/>
    </row>
    <row r="2930" spans="11:11" x14ac:dyDescent="0.15">
      <c r="K2930" s="4"/>
    </row>
    <row r="2931" spans="11:11" x14ac:dyDescent="0.15">
      <c r="K2931" s="4"/>
    </row>
    <row r="2932" spans="11:11" x14ac:dyDescent="0.15">
      <c r="K2932" s="4"/>
    </row>
    <row r="2933" spans="11:11" x14ac:dyDescent="0.15">
      <c r="K2933" s="4"/>
    </row>
    <row r="2934" spans="11:11" x14ac:dyDescent="0.15">
      <c r="K2934" s="4"/>
    </row>
    <row r="2935" spans="11:11" x14ac:dyDescent="0.15">
      <c r="K2935" s="4"/>
    </row>
    <row r="2936" spans="11:11" x14ac:dyDescent="0.15">
      <c r="K2936" s="4"/>
    </row>
    <row r="2937" spans="11:11" x14ac:dyDescent="0.15">
      <c r="K2937" s="4"/>
    </row>
    <row r="2938" spans="11:11" x14ac:dyDescent="0.15">
      <c r="K2938" s="4"/>
    </row>
    <row r="2939" spans="11:11" x14ac:dyDescent="0.15">
      <c r="K2939" s="4"/>
    </row>
    <row r="2940" spans="11:11" x14ac:dyDescent="0.15">
      <c r="K2940" s="4"/>
    </row>
    <row r="2941" spans="11:11" x14ac:dyDescent="0.15">
      <c r="K2941" s="4"/>
    </row>
    <row r="2942" spans="11:11" x14ac:dyDescent="0.15">
      <c r="K2942" s="4"/>
    </row>
    <row r="2943" spans="11:11" x14ac:dyDescent="0.15">
      <c r="K2943" s="4"/>
    </row>
    <row r="2944" spans="11:11" x14ac:dyDescent="0.15">
      <c r="K2944" s="4"/>
    </row>
    <row r="2945" spans="11:11" x14ac:dyDescent="0.15">
      <c r="K2945" s="4"/>
    </row>
    <row r="2946" spans="11:11" x14ac:dyDescent="0.15">
      <c r="K2946" s="4"/>
    </row>
    <row r="2947" spans="11:11" x14ac:dyDescent="0.15">
      <c r="K2947" s="4"/>
    </row>
    <row r="2948" spans="11:11" x14ac:dyDescent="0.15">
      <c r="K2948" s="4"/>
    </row>
    <row r="2949" spans="11:11" x14ac:dyDescent="0.15">
      <c r="K2949" s="4"/>
    </row>
    <row r="2950" spans="11:11" x14ac:dyDescent="0.15">
      <c r="K2950" s="4"/>
    </row>
    <row r="2951" spans="11:11" x14ac:dyDescent="0.15">
      <c r="K2951" s="4"/>
    </row>
    <row r="2952" spans="11:11" x14ac:dyDescent="0.15">
      <c r="K2952" s="4"/>
    </row>
    <row r="2953" spans="11:11" x14ac:dyDescent="0.15">
      <c r="K2953" s="4"/>
    </row>
    <row r="2954" spans="11:11" x14ac:dyDescent="0.15">
      <c r="K2954" s="4"/>
    </row>
    <row r="2955" spans="11:11" x14ac:dyDescent="0.15">
      <c r="K2955" s="4"/>
    </row>
    <row r="2956" spans="11:11" x14ac:dyDescent="0.15">
      <c r="K2956" s="4"/>
    </row>
    <row r="2957" spans="11:11" x14ac:dyDescent="0.15">
      <c r="K2957" s="4"/>
    </row>
    <row r="2958" spans="11:11" x14ac:dyDescent="0.15">
      <c r="K2958" s="4"/>
    </row>
    <row r="2959" spans="11:11" x14ac:dyDescent="0.15">
      <c r="K2959" s="4"/>
    </row>
    <row r="2960" spans="11:11" x14ac:dyDescent="0.15">
      <c r="K2960" s="4"/>
    </row>
    <row r="2961" spans="11:11" x14ac:dyDescent="0.15">
      <c r="K2961" s="4"/>
    </row>
    <row r="2962" spans="11:11" x14ac:dyDescent="0.15">
      <c r="K2962" s="4"/>
    </row>
    <row r="2963" spans="11:11" x14ac:dyDescent="0.15">
      <c r="K2963" s="4"/>
    </row>
    <row r="2964" spans="11:11" x14ac:dyDescent="0.15">
      <c r="K2964" s="4"/>
    </row>
    <row r="2965" spans="11:11" x14ac:dyDescent="0.15">
      <c r="K2965" s="4"/>
    </row>
    <row r="2966" spans="11:11" x14ac:dyDescent="0.15">
      <c r="K2966" s="4"/>
    </row>
    <row r="2967" spans="11:11" x14ac:dyDescent="0.15">
      <c r="K2967" s="4"/>
    </row>
    <row r="2968" spans="11:11" x14ac:dyDescent="0.15">
      <c r="K2968" s="4"/>
    </row>
    <row r="2969" spans="11:11" x14ac:dyDescent="0.15">
      <c r="K2969" s="4"/>
    </row>
    <row r="2970" spans="11:11" x14ac:dyDescent="0.15">
      <c r="K2970" s="4"/>
    </row>
    <row r="2971" spans="11:11" x14ac:dyDescent="0.15">
      <c r="K2971" s="4"/>
    </row>
    <row r="2972" spans="11:11" x14ac:dyDescent="0.15">
      <c r="K2972" s="4"/>
    </row>
    <row r="2973" spans="11:11" x14ac:dyDescent="0.15">
      <c r="K2973" s="4"/>
    </row>
    <row r="2974" spans="11:11" x14ac:dyDescent="0.15">
      <c r="K2974" s="4"/>
    </row>
    <row r="2975" spans="11:11" x14ac:dyDescent="0.15">
      <c r="K2975" s="4"/>
    </row>
    <row r="2976" spans="11:11" x14ac:dyDescent="0.15">
      <c r="K2976" s="4"/>
    </row>
    <row r="2977" spans="11:11" x14ac:dyDescent="0.15">
      <c r="K2977" s="4"/>
    </row>
    <row r="2978" spans="11:11" x14ac:dyDescent="0.15">
      <c r="K2978" s="4"/>
    </row>
    <row r="2979" spans="11:11" x14ac:dyDescent="0.15">
      <c r="K2979" s="4"/>
    </row>
    <row r="2980" spans="11:11" x14ac:dyDescent="0.15">
      <c r="K2980" s="4"/>
    </row>
    <row r="2981" spans="11:11" x14ac:dyDescent="0.15">
      <c r="K2981" s="4"/>
    </row>
    <row r="2982" spans="11:11" x14ac:dyDescent="0.15">
      <c r="K2982" s="4"/>
    </row>
    <row r="2983" spans="11:11" x14ac:dyDescent="0.15">
      <c r="K2983" s="4"/>
    </row>
    <row r="2984" spans="11:11" x14ac:dyDescent="0.15">
      <c r="K2984" s="4"/>
    </row>
    <row r="2985" spans="11:11" x14ac:dyDescent="0.15">
      <c r="K2985" s="4"/>
    </row>
    <row r="2986" spans="11:11" x14ac:dyDescent="0.15">
      <c r="K2986" s="4"/>
    </row>
    <row r="2987" spans="11:11" x14ac:dyDescent="0.15">
      <c r="K2987" s="4"/>
    </row>
    <row r="2988" spans="11:11" x14ac:dyDescent="0.15">
      <c r="K2988" s="4"/>
    </row>
    <row r="2989" spans="11:11" x14ac:dyDescent="0.15">
      <c r="K2989" s="4"/>
    </row>
    <row r="2990" spans="11:11" x14ac:dyDescent="0.15">
      <c r="K2990" s="4"/>
    </row>
    <row r="2991" spans="11:11" x14ac:dyDescent="0.15">
      <c r="K2991" s="4"/>
    </row>
    <row r="2992" spans="11:11" x14ac:dyDescent="0.15">
      <c r="K2992" s="4"/>
    </row>
    <row r="2993" spans="11:11" x14ac:dyDescent="0.15">
      <c r="K2993" s="4"/>
    </row>
    <row r="2994" spans="11:11" x14ac:dyDescent="0.15">
      <c r="K2994" s="4"/>
    </row>
    <row r="2995" spans="11:11" x14ac:dyDescent="0.15">
      <c r="K2995" s="4"/>
    </row>
    <row r="2996" spans="11:11" x14ac:dyDescent="0.15">
      <c r="K2996" s="4"/>
    </row>
    <row r="2997" spans="11:11" x14ac:dyDescent="0.15">
      <c r="K2997" s="4"/>
    </row>
    <row r="2998" spans="11:11" x14ac:dyDescent="0.15">
      <c r="K2998" s="4"/>
    </row>
    <row r="2999" spans="11:11" x14ac:dyDescent="0.15">
      <c r="K2999" s="4"/>
    </row>
    <row r="3000" spans="11:11" x14ac:dyDescent="0.15">
      <c r="K3000" s="4"/>
    </row>
    <row r="3001" spans="11:11" x14ac:dyDescent="0.15">
      <c r="K3001" s="4"/>
    </row>
    <row r="3002" spans="11:11" x14ac:dyDescent="0.15">
      <c r="K3002" s="4"/>
    </row>
    <row r="3003" spans="11:11" x14ac:dyDescent="0.15">
      <c r="K3003" s="4"/>
    </row>
    <row r="3004" spans="11:11" x14ac:dyDescent="0.15">
      <c r="K3004" s="4"/>
    </row>
    <row r="3005" spans="11:11" x14ac:dyDescent="0.15">
      <c r="K3005" s="4"/>
    </row>
    <row r="3006" spans="11:11" x14ac:dyDescent="0.15">
      <c r="K3006" s="4"/>
    </row>
    <row r="3007" spans="11:11" x14ac:dyDescent="0.15">
      <c r="K3007" s="4"/>
    </row>
    <row r="3008" spans="11:11" x14ac:dyDescent="0.15">
      <c r="K3008" s="4"/>
    </row>
    <row r="3009" spans="11:11" x14ac:dyDescent="0.15">
      <c r="K3009" s="4"/>
    </row>
    <row r="3010" spans="11:11" x14ac:dyDescent="0.15">
      <c r="K3010" s="4"/>
    </row>
    <row r="3011" spans="11:11" x14ac:dyDescent="0.15">
      <c r="K3011" s="4"/>
    </row>
    <row r="3012" spans="11:11" x14ac:dyDescent="0.15">
      <c r="K3012" s="4"/>
    </row>
    <row r="3013" spans="11:11" x14ac:dyDescent="0.15">
      <c r="K3013" s="4"/>
    </row>
    <row r="3014" spans="11:11" x14ac:dyDescent="0.15">
      <c r="K3014" s="4"/>
    </row>
    <row r="3015" spans="11:11" x14ac:dyDescent="0.15">
      <c r="K3015" s="4"/>
    </row>
    <row r="3016" spans="11:11" x14ac:dyDescent="0.15">
      <c r="K3016" s="4"/>
    </row>
    <row r="3017" spans="11:11" x14ac:dyDescent="0.15">
      <c r="K3017" s="4"/>
    </row>
    <row r="3018" spans="11:11" x14ac:dyDescent="0.15">
      <c r="K3018" s="4"/>
    </row>
    <row r="3019" spans="11:11" x14ac:dyDescent="0.15">
      <c r="K3019" s="4"/>
    </row>
    <row r="3020" spans="11:11" x14ac:dyDescent="0.15">
      <c r="K3020" s="4"/>
    </row>
    <row r="3021" spans="11:11" x14ac:dyDescent="0.15">
      <c r="K3021" s="4"/>
    </row>
    <row r="3022" spans="11:11" x14ac:dyDescent="0.15">
      <c r="K3022" s="4"/>
    </row>
    <row r="3023" spans="11:11" x14ac:dyDescent="0.15">
      <c r="K3023" s="4"/>
    </row>
    <row r="3024" spans="11:11" x14ac:dyDescent="0.15">
      <c r="K3024" s="4"/>
    </row>
    <row r="3025" spans="11:11" x14ac:dyDescent="0.15">
      <c r="K3025" s="4"/>
    </row>
    <row r="3026" spans="11:11" x14ac:dyDescent="0.15">
      <c r="K3026" s="4"/>
    </row>
    <row r="3027" spans="11:11" x14ac:dyDescent="0.15">
      <c r="K3027" s="4"/>
    </row>
    <row r="3028" spans="11:11" x14ac:dyDescent="0.15">
      <c r="K3028" s="4"/>
    </row>
    <row r="3029" spans="11:11" x14ac:dyDescent="0.15">
      <c r="K3029" s="4"/>
    </row>
    <row r="3030" spans="11:11" x14ac:dyDescent="0.15">
      <c r="K3030" s="4"/>
    </row>
    <row r="3031" spans="11:11" x14ac:dyDescent="0.15">
      <c r="K3031" s="4"/>
    </row>
    <row r="3032" spans="11:11" x14ac:dyDescent="0.15">
      <c r="K3032" s="4"/>
    </row>
    <row r="3033" spans="11:11" x14ac:dyDescent="0.15">
      <c r="K3033" s="4"/>
    </row>
    <row r="3034" spans="11:11" x14ac:dyDescent="0.15">
      <c r="K3034" s="4"/>
    </row>
    <row r="3035" spans="11:11" x14ac:dyDescent="0.15">
      <c r="K3035" s="4"/>
    </row>
    <row r="3036" spans="11:11" x14ac:dyDescent="0.15">
      <c r="K3036" s="4"/>
    </row>
    <row r="3037" spans="11:11" x14ac:dyDescent="0.15">
      <c r="K3037" s="4"/>
    </row>
    <row r="3038" spans="11:11" x14ac:dyDescent="0.15">
      <c r="K3038" s="4"/>
    </row>
    <row r="3039" spans="11:11" x14ac:dyDescent="0.15">
      <c r="K3039" s="4"/>
    </row>
    <row r="3040" spans="11:11" x14ac:dyDescent="0.15">
      <c r="K3040" s="4"/>
    </row>
    <row r="3041" spans="11:11" x14ac:dyDescent="0.15">
      <c r="K3041" s="4"/>
    </row>
    <row r="3042" spans="11:11" x14ac:dyDescent="0.15">
      <c r="K3042" s="4"/>
    </row>
    <row r="3043" spans="11:11" x14ac:dyDescent="0.15">
      <c r="K3043" s="4"/>
    </row>
    <row r="3044" spans="11:11" x14ac:dyDescent="0.15">
      <c r="K3044" s="4"/>
    </row>
    <row r="3045" spans="11:11" x14ac:dyDescent="0.15">
      <c r="K3045" s="4"/>
    </row>
    <row r="3046" spans="11:11" x14ac:dyDescent="0.15">
      <c r="K3046" s="4"/>
    </row>
    <row r="3047" spans="11:11" x14ac:dyDescent="0.15">
      <c r="K3047" s="4"/>
    </row>
    <row r="3048" spans="11:11" x14ac:dyDescent="0.15">
      <c r="K3048" s="4"/>
    </row>
    <row r="3049" spans="11:11" x14ac:dyDescent="0.15">
      <c r="K3049" s="4"/>
    </row>
    <row r="3050" spans="11:11" x14ac:dyDescent="0.15">
      <c r="K3050" s="4"/>
    </row>
    <row r="3051" spans="11:11" x14ac:dyDescent="0.15">
      <c r="K3051" s="4"/>
    </row>
    <row r="3052" spans="11:11" x14ac:dyDescent="0.15">
      <c r="K3052" s="4"/>
    </row>
    <row r="3053" spans="11:11" x14ac:dyDescent="0.15">
      <c r="K3053" s="4"/>
    </row>
    <row r="3054" spans="11:11" x14ac:dyDescent="0.15">
      <c r="K3054" s="4"/>
    </row>
    <row r="3055" spans="11:11" x14ac:dyDescent="0.15">
      <c r="K3055" s="4"/>
    </row>
    <row r="3056" spans="11:11" x14ac:dyDescent="0.15">
      <c r="K3056" s="4"/>
    </row>
    <row r="3057" spans="11:11" x14ac:dyDescent="0.15">
      <c r="K3057" s="4"/>
    </row>
    <row r="3058" spans="11:11" x14ac:dyDescent="0.15">
      <c r="K3058" s="4"/>
    </row>
    <row r="3059" spans="11:11" x14ac:dyDescent="0.15">
      <c r="K3059" s="4"/>
    </row>
    <row r="3060" spans="11:11" x14ac:dyDescent="0.15">
      <c r="K3060" s="4"/>
    </row>
    <row r="3061" spans="11:11" x14ac:dyDescent="0.15">
      <c r="K3061" s="4"/>
    </row>
    <row r="3062" spans="11:11" x14ac:dyDescent="0.15">
      <c r="K3062" s="4"/>
    </row>
    <row r="3063" spans="11:11" x14ac:dyDescent="0.15">
      <c r="K3063" s="4"/>
    </row>
    <row r="3064" spans="11:11" x14ac:dyDescent="0.15">
      <c r="K3064" s="4"/>
    </row>
    <row r="3065" spans="11:11" x14ac:dyDescent="0.15">
      <c r="K3065" s="4"/>
    </row>
    <row r="3066" spans="11:11" x14ac:dyDescent="0.15">
      <c r="K3066" s="4"/>
    </row>
    <row r="3067" spans="11:11" x14ac:dyDescent="0.15">
      <c r="K3067" s="4"/>
    </row>
    <row r="3068" spans="11:11" x14ac:dyDescent="0.15">
      <c r="K3068" s="4"/>
    </row>
    <row r="3069" spans="11:11" x14ac:dyDescent="0.15">
      <c r="K3069" s="4"/>
    </row>
    <row r="3070" spans="11:11" x14ac:dyDescent="0.15">
      <c r="K3070" s="4"/>
    </row>
    <row r="3071" spans="11:11" x14ac:dyDescent="0.15">
      <c r="K3071" s="4"/>
    </row>
    <row r="3072" spans="11:11" x14ac:dyDescent="0.15">
      <c r="K3072" s="4"/>
    </row>
    <row r="3073" spans="11:11" x14ac:dyDescent="0.15">
      <c r="K3073" s="4"/>
    </row>
    <row r="3074" spans="11:11" x14ac:dyDescent="0.15">
      <c r="K3074" s="4"/>
    </row>
    <row r="3075" spans="11:11" x14ac:dyDescent="0.15">
      <c r="K3075" s="4"/>
    </row>
    <row r="3076" spans="11:11" x14ac:dyDescent="0.15">
      <c r="K3076" s="4"/>
    </row>
    <row r="3077" spans="11:11" x14ac:dyDescent="0.15">
      <c r="K3077" s="4"/>
    </row>
    <row r="3078" spans="11:11" x14ac:dyDescent="0.15">
      <c r="K3078" s="4"/>
    </row>
    <row r="3079" spans="11:11" x14ac:dyDescent="0.15">
      <c r="K3079" s="4"/>
    </row>
    <row r="3080" spans="11:11" x14ac:dyDescent="0.15">
      <c r="K3080" s="4"/>
    </row>
    <row r="3081" spans="11:11" x14ac:dyDescent="0.15">
      <c r="K3081" s="4"/>
    </row>
    <row r="3082" spans="11:11" x14ac:dyDescent="0.15">
      <c r="K3082" s="4"/>
    </row>
    <row r="3083" spans="11:11" x14ac:dyDescent="0.15">
      <c r="K3083" s="4"/>
    </row>
    <row r="3084" spans="11:11" x14ac:dyDescent="0.15">
      <c r="K3084" s="4"/>
    </row>
    <row r="3085" spans="11:11" x14ac:dyDescent="0.15">
      <c r="K3085" s="4"/>
    </row>
    <row r="3086" spans="11:11" x14ac:dyDescent="0.15">
      <c r="K3086" s="4"/>
    </row>
    <row r="3087" spans="11:11" x14ac:dyDescent="0.15">
      <c r="K3087" s="4"/>
    </row>
    <row r="3088" spans="11:11" x14ac:dyDescent="0.15">
      <c r="K3088" s="4"/>
    </row>
    <row r="3089" spans="11:11" x14ac:dyDescent="0.15">
      <c r="K3089" s="4"/>
    </row>
    <row r="3090" spans="11:11" x14ac:dyDescent="0.15">
      <c r="K3090" s="4"/>
    </row>
    <row r="3091" spans="11:11" x14ac:dyDescent="0.15">
      <c r="K3091" s="4"/>
    </row>
    <row r="3092" spans="11:11" x14ac:dyDescent="0.15">
      <c r="K3092" s="4"/>
    </row>
    <row r="3093" spans="11:11" x14ac:dyDescent="0.15">
      <c r="K3093" s="4"/>
    </row>
    <row r="3094" spans="11:11" x14ac:dyDescent="0.15">
      <c r="K3094" s="4"/>
    </row>
    <row r="3095" spans="11:11" x14ac:dyDescent="0.15">
      <c r="K3095" s="4"/>
    </row>
    <row r="3096" spans="11:11" x14ac:dyDescent="0.15">
      <c r="K3096" s="4"/>
    </row>
    <row r="3097" spans="11:11" x14ac:dyDescent="0.15">
      <c r="K3097" s="4"/>
    </row>
    <row r="3098" spans="11:11" x14ac:dyDescent="0.15">
      <c r="K3098" s="4"/>
    </row>
    <row r="3099" spans="11:11" x14ac:dyDescent="0.15">
      <c r="K3099" s="4"/>
    </row>
    <row r="3100" spans="11:11" x14ac:dyDescent="0.15">
      <c r="K3100" s="4"/>
    </row>
    <row r="3101" spans="11:11" x14ac:dyDescent="0.15">
      <c r="K3101" s="4"/>
    </row>
    <row r="3102" spans="11:11" x14ac:dyDescent="0.15">
      <c r="K3102" s="4"/>
    </row>
    <row r="3103" spans="11:11" x14ac:dyDescent="0.15">
      <c r="K3103" s="4"/>
    </row>
    <row r="3104" spans="11:11" x14ac:dyDescent="0.15">
      <c r="K3104" s="4"/>
    </row>
    <row r="3105" spans="11:11" x14ac:dyDescent="0.15">
      <c r="K3105" s="4"/>
    </row>
    <row r="3106" spans="11:11" x14ac:dyDescent="0.15">
      <c r="K3106" s="4"/>
    </row>
    <row r="3107" spans="11:11" x14ac:dyDescent="0.15">
      <c r="K3107" s="4"/>
    </row>
    <row r="3108" spans="11:11" x14ac:dyDescent="0.15">
      <c r="K3108" s="4"/>
    </row>
    <row r="3109" spans="11:11" x14ac:dyDescent="0.15">
      <c r="K3109" s="4"/>
    </row>
    <row r="3110" spans="11:11" x14ac:dyDescent="0.15">
      <c r="K3110" s="4"/>
    </row>
    <row r="3111" spans="11:11" x14ac:dyDescent="0.15">
      <c r="K3111" s="4"/>
    </row>
    <row r="3112" spans="11:11" x14ac:dyDescent="0.15">
      <c r="K3112" s="4"/>
    </row>
    <row r="3113" spans="11:11" x14ac:dyDescent="0.15">
      <c r="K3113" s="4"/>
    </row>
    <row r="3114" spans="11:11" x14ac:dyDescent="0.15">
      <c r="K3114" s="4"/>
    </row>
    <row r="3115" spans="11:11" x14ac:dyDescent="0.15">
      <c r="K3115" s="4"/>
    </row>
    <row r="3116" spans="11:11" x14ac:dyDescent="0.15">
      <c r="K3116" s="4"/>
    </row>
    <row r="3117" spans="11:11" x14ac:dyDescent="0.15">
      <c r="K3117" s="4"/>
    </row>
    <row r="3118" spans="11:11" x14ac:dyDescent="0.15">
      <c r="K3118" s="4"/>
    </row>
    <row r="3119" spans="11:11" x14ac:dyDescent="0.15">
      <c r="K3119" s="4"/>
    </row>
    <row r="3120" spans="11:11" x14ac:dyDescent="0.15">
      <c r="K3120" s="4"/>
    </row>
    <row r="3121" spans="11:11" x14ac:dyDescent="0.15">
      <c r="K3121" s="4"/>
    </row>
    <row r="3122" spans="11:11" x14ac:dyDescent="0.15">
      <c r="K3122" s="4"/>
    </row>
    <row r="3123" spans="11:11" x14ac:dyDescent="0.15">
      <c r="K3123" s="4"/>
    </row>
    <row r="3124" spans="11:11" x14ac:dyDescent="0.15">
      <c r="K3124" s="4"/>
    </row>
    <row r="3125" spans="11:11" x14ac:dyDescent="0.15">
      <c r="K3125" s="4"/>
    </row>
    <row r="3126" spans="11:11" x14ac:dyDescent="0.15">
      <c r="K3126" s="4"/>
    </row>
    <row r="3127" spans="11:11" x14ac:dyDescent="0.15">
      <c r="K3127" s="4"/>
    </row>
    <row r="3128" spans="11:11" x14ac:dyDescent="0.15">
      <c r="K3128" s="4"/>
    </row>
    <row r="3129" spans="11:11" x14ac:dyDescent="0.15">
      <c r="K3129" s="4"/>
    </row>
    <row r="3130" spans="11:11" x14ac:dyDescent="0.15">
      <c r="K3130" s="4"/>
    </row>
    <row r="3131" spans="11:11" x14ac:dyDescent="0.15">
      <c r="K3131" s="4"/>
    </row>
    <row r="3132" spans="11:11" x14ac:dyDescent="0.15">
      <c r="K3132" s="4"/>
    </row>
    <row r="3133" spans="11:11" x14ac:dyDescent="0.15">
      <c r="K3133" s="4"/>
    </row>
    <row r="3134" spans="11:11" x14ac:dyDescent="0.15">
      <c r="K3134" s="4"/>
    </row>
    <row r="3135" spans="11:11" x14ac:dyDescent="0.15">
      <c r="K3135" s="4"/>
    </row>
    <row r="3136" spans="11:11" x14ac:dyDescent="0.15">
      <c r="K3136" s="4"/>
    </row>
    <row r="3137" spans="11:11" x14ac:dyDescent="0.15">
      <c r="K3137" s="4"/>
    </row>
    <row r="3138" spans="11:11" x14ac:dyDescent="0.15">
      <c r="K3138" s="4"/>
    </row>
    <row r="3139" spans="11:11" x14ac:dyDescent="0.15">
      <c r="K3139" s="4"/>
    </row>
    <row r="3140" spans="11:11" x14ac:dyDescent="0.15">
      <c r="K3140" s="4"/>
    </row>
    <row r="3141" spans="11:11" x14ac:dyDescent="0.15">
      <c r="K3141" s="4"/>
    </row>
    <row r="3142" spans="11:11" x14ac:dyDescent="0.15">
      <c r="K3142" s="4"/>
    </row>
    <row r="3143" spans="11:11" x14ac:dyDescent="0.15">
      <c r="K3143" s="4"/>
    </row>
    <row r="3144" spans="11:11" x14ac:dyDescent="0.15">
      <c r="K3144" s="4"/>
    </row>
    <row r="3145" spans="11:11" x14ac:dyDescent="0.15">
      <c r="K3145" s="4"/>
    </row>
    <row r="3146" spans="11:11" x14ac:dyDescent="0.15">
      <c r="K3146" s="4"/>
    </row>
    <row r="3147" spans="11:11" x14ac:dyDescent="0.15">
      <c r="K3147" s="4"/>
    </row>
    <row r="3148" spans="11:11" x14ac:dyDescent="0.15">
      <c r="K3148" s="4"/>
    </row>
    <row r="3149" spans="11:11" x14ac:dyDescent="0.15">
      <c r="K3149" s="4"/>
    </row>
    <row r="3150" spans="11:11" x14ac:dyDescent="0.15">
      <c r="K3150" s="4"/>
    </row>
    <row r="3151" spans="11:11" x14ac:dyDescent="0.15">
      <c r="K3151" s="4"/>
    </row>
    <row r="3152" spans="11:11" x14ac:dyDescent="0.15">
      <c r="K3152" s="4"/>
    </row>
    <row r="3153" spans="11:11" x14ac:dyDescent="0.15">
      <c r="K3153" s="4"/>
    </row>
    <row r="3154" spans="11:11" x14ac:dyDescent="0.15">
      <c r="K3154" s="4"/>
    </row>
    <row r="3155" spans="11:11" x14ac:dyDescent="0.15">
      <c r="K3155" s="4"/>
    </row>
    <row r="3156" spans="11:11" x14ac:dyDescent="0.15">
      <c r="K3156" s="4"/>
    </row>
    <row r="3157" spans="11:11" x14ac:dyDescent="0.15">
      <c r="K3157" s="4"/>
    </row>
    <row r="3158" spans="11:11" x14ac:dyDescent="0.15">
      <c r="K3158" s="4"/>
    </row>
    <row r="3159" spans="11:11" x14ac:dyDescent="0.15">
      <c r="K3159" s="4"/>
    </row>
    <row r="3160" spans="11:11" x14ac:dyDescent="0.15">
      <c r="K3160" s="4"/>
    </row>
    <row r="3161" spans="11:11" x14ac:dyDescent="0.15">
      <c r="K3161" s="4"/>
    </row>
    <row r="3162" spans="11:11" x14ac:dyDescent="0.15">
      <c r="K3162" s="4"/>
    </row>
    <row r="3163" spans="11:11" x14ac:dyDescent="0.15">
      <c r="K3163" s="4"/>
    </row>
    <row r="3164" spans="11:11" x14ac:dyDescent="0.15">
      <c r="K3164" s="4"/>
    </row>
    <row r="3165" spans="11:11" x14ac:dyDescent="0.15">
      <c r="K3165" s="4"/>
    </row>
    <row r="3166" spans="11:11" x14ac:dyDescent="0.15">
      <c r="K3166" s="4"/>
    </row>
    <row r="3167" spans="11:11" x14ac:dyDescent="0.15">
      <c r="K3167" s="4"/>
    </row>
    <row r="3168" spans="11:11" x14ac:dyDescent="0.15">
      <c r="K3168" s="4"/>
    </row>
    <row r="3169" spans="11:11" x14ac:dyDescent="0.15">
      <c r="K3169" s="4"/>
    </row>
    <row r="3170" spans="11:11" x14ac:dyDescent="0.15">
      <c r="K3170" s="4"/>
    </row>
    <row r="3171" spans="11:11" x14ac:dyDescent="0.15">
      <c r="K3171" s="4"/>
    </row>
    <row r="3172" spans="11:11" x14ac:dyDescent="0.15">
      <c r="K3172" s="4"/>
    </row>
    <row r="3173" spans="11:11" x14ac:dyDescent="0.15">
      <c r="K3173" s="4"/>
    </row>
    <row r="3174" spans="11:11" x14ac:dyDescent="0.15">
      <c r="K3174" s="4"/>
    </row>
    <row r="3175" spans="11:11" x14ac:dyDescent="0.15">
      <c r="K3175" s="4"/>
    </row>
    <row r="3176" spans="11:11" x14ac:dyDescent="0.15">
      <c r="K3176" s="4"/>
    </row>
    <row r="3177" spans="11:11" x14ac:dyDescent="0.15">
      <c r="K3177" s="4"/>
    </row>
    <row r="3178" spans="11:11" x14ac:dyDescent="0.15">
      <c r="K3178" s="4"/>
    </row>
    <row r="3179" spans="11:11" x14ac:dyDescent="0.15">
      <c r="K3179" s="4"/>
    </row>
    <row r="3180" spans="11:11" x14ac:dyDescent="0.15">
      <c r="K3180" s="4"/>
    </row>
    <row r="3181" spans="11:11" x14ac:dyDescent="0.15">
      <c r="K3181" s="4"/>
    </row>
    <row r="3182" spans="11:11" x14ac:dyDescent="0.15">
      <c r="K3182" s="4"/>
    </row>
    <row r="3183" spans="11:11" x14ac:dyDescent="0.15">
      <c r="K3183" s="4"/>
    </row>
    <row r="3184" spans="11:11" x14ac:dyDescent="0.15">
      <c r="K3184" s="4"/>
    </row>
    <row r="3185" spans="11:11" x14ac:dyDescent="0.15">
      <c r="K3185" s="4"/>
    </row>
    <row r="3186" spans="11:11" x14ac:dyDescent="0.15">
      <c r="K3186" s="4"/>
    </row>
    <row r="3187" spans="11:11" x14ac:dyDescent="0.15">
      <c r="K3187" s="4"/>
    </row>
    <row r="3188" spans="11:11" x14ac:dyDescent="0.15">
      <c r="K3188" s="4"/>
    </row>
    <row r="3189" spans="11:11" x14ac:dyDescent="0.15">
      <c r="K3189" s="4"/>
    </row>
    <row r="3190" spans="11:11" x14ac:dyDescent="0.15">
      <c r="K3190" s="4"/>
    </row>
    <row r="3191" spans="11:11" x14ac:dyDescent="0.15">
      <c r="K3191" s="4"/>
    </row>
    <row r="3192" spans="11:11" x14ac:dyDescent="0.15">
      <c r="K3192" s="4"/>
    </row>
    <row r="3193" spans="11:11" x14ac:dyDescent="0.15">
      <c r="K3193" s="4"/>
    </row>
    <row r="3194" spans="11:11" x14ac:dyDescent="0.15">
      <c r="K3194" s="4"/>
    </row>
    <row r="3195" spans="11:11" x14ac:dyDescent="0.15">
      <c r="K3195" s="4"/>
    </row>
    <row r="3196" spans="11:11" x14ac:dyDescent="0.15">
      <c r="K3196" s="4"/>
    </row>
    <row r="3197" spans="11:11" x14ac:dyDescent="0.15">
      <c r="K3197" s="4"/>
    </row>
    <row r="3198" spans="11:11" x14ac:dyDescent="0.15">
      <c r="K3198" s="4"/>
    </row>
    <row r="3199" spans="11:11" x14ac:dyDescent="0.15">
      <c r="K3199" s="4"/>
    </row>
    <row r="3200" spans="11:11" x14ac:dyDescent="0.15">
      <c r="K3200" s="4"/>
    </row>
    <row r="3201" spans="11:11" x14ac:dyDescent="0.15">
      <c r="K3201" s="4"/>
    </row>
    <row r="3202" spans="11:11" x14ac:dyDescent="0.15">
      <c r="K3202" s="4"/>
    </row>
    <row r="3203" spans="11:11" x14ac:dyDescent="0.15">
      <c r="K3203" s="4"/>
    </row>
    <row r="3204" spans="11:11" x14ac:dyDescent="0.15">
      <c r="K3204" s="4"/>
    </row>
    <row r="3205" spans="11:11" x14ac:dyDescent="0.15">
      <c r="K3205" s="4"/>
    </row>
    <row r="3206" spans="11:11" x14ac:dyDescent="0.15">
      <c r="K3206" s="4"/>
    </row>
    <row r="3207" spans="11:11" x14ac:dyDescent="0.15">
      <c r="K3207" s="4"/>
    </row>
    <row r="3208" spans="11:11" x14ac:dyDescent="0.15">
      <c r="K3208" s="4"/>
    </row>
    <row r="3209" spans="11:11" x14ac:dyDescent="0.15">
      <c r="K3209" s="4"/>
    </row>
    <row r="3210" spans="11:11" x14ac:dyDescent="0.15">
      <c r="K3210" s="4"/>
    </row>
    <row r="3211" spans="11:11" x14ac:dyDescent="0.15">
      <c r="K3211" s="4"/>
    </row>
    <row r="3212" spans="11:11" x14ac:dyDescent="0.15">
      <c r="K3212" s="4"/>
    </row>
    <row r="3213" spans="11:11" x14ac:dyDescent="0.15">
      <c r="K3213" s="4"/>
    </row>
    <row r="3214" spans="11:11" x14ac:dyDescent="0.15">
      <c r="K3214" s="4"/>
    </row>
    <row r="3215" spans="11:11" x14ac:dyDescent="0.15">
      <c r="K3215" s="4"/>
    </row>
    <row r="3216" spans="11:11" x14ac:dyDescent="0.15">
      <c r="K3216" s="4"/>
    </row>
    <row r="3217" spans="11:11" x14ac:dyDescent="0.15">
      <c r="K3217" s="4"/>
    </row>
    <row r="3218" spans="11:11" x14ac:dyDescent="0.15">
      <c r="K3218" s="4"/>
    </row>
    <row r="3219" spans="11:11" x14ac:dyDescent="0.15">
      <c r="K3219" s="4"/>
    </row>
    <row r="3220" spans="11:11" x14ac:dyDescent="0.15">
      <c r="K3220" s="4"/>
    </row>
    <row r="3221" spans="11:11" x14ac:dyDescent="0.15">
      <c r="K3221" s="4"/>
    </row>
    <row r="3222" spans="11:11" x14ac:dyDescent="0.15">
      <c r="K3222" s="4"/>
    </row>
    <row r="3223" spans="11:11" x14ac:dyDescent="0.15">
      <c r="K3223" s="4"/>
    </row>
    <row r="3224" spans="11:11" x14ac:dyDescent="0.15">
      <c r="K3224" s="4"/>
    </row>
    <row r="3225" spans="11:11" x14ac:dyDescent="0.15">
      <c r="K3225" s="4"/>
    </row>
    <row r="3226" spans="11:11" x14ac:dyDescent="0.15">
      <c r="K3226" s="4"/>
    </row>
    <row r="3227" spans="11:11" x14ac:dyDescent="0.15">
      <c r="K3227" s="4"/>
    </row>
    <row r="3228" spans="11:11" x14ac:dyDescent="0.15">
      <c r="K3228" s="4"/>
    </row>
    <row r="3229" spans="11:11" x14ac:dyDescent="0.15">
      <c r="K3229" s="4"/>
    </row>
    <row r="3230" spans="11:11" x14ac:dyDescent="0.15">
      <c r="K3230" s="4"/>
    </row>
    <row r="3231" spans="11:11" x14ac:dyDescent="0.15">
      <c r="K3231" s="4"/>
    </row>
    <row r="3232" spans="11:11" x14ac:dyDescent="0.15">
      <c r="K3232" s="4"/>
    </row>
    <row r="3233" spans="11:11" x14ac:dyDescent="0.15">
      <c r="K3233" s="4"/>
    </row>
    <row r="3234" spans="11:11" x14ac:dyDescent="0.15">
      <c r="K3234" s="4"/>
    </row>
    <row r="3235" spans="11:11" x14ac:dyDescent="0.15">
      <c r="K3235" s="4"/>
    </row>
    <row r="3236" spans="11:11" x14ac:dyDescent="0.15">
      <c r="K3236" s="4"/>
    </row>
    <row r="3237" spans="11:11" x14ac:dyDescent="0.15">
      <c r="K3237" s="4"/>
    </row>
    <row r="3238" spans="11:11" x14ac:dyDescent="0.15">
      <c r="K3238" s="4"/>
    </row>
    <row r="3239" spans="11:11" x14ac:dyDescent="0.15">
      <c r="K3239" s="4"/>
    </row>
    <row r="3240" spans="11:11" x14ac:dyDescent="0.15">
      <c r="K3240" s="4"/>
    </row>
    <row r="3241" spans="11:11" x14ac:dyDescent="0.15">
      <c r="K3241" s="4"/>
    </row>
    <row r="3242" spans="11:11" x14ac:dyDescent="0.15">
      <c r="K3242" s="4"/>
    </row>
    <row r="3243" spans="11:11" x14ac:dyDescent="0.15">
      <c r="K3243" s="4"/>
    </row>
    <row r="3244" spans="11:11" x14ac:dyDescent="0.15">
      <c r="K3244" s="4"/>
    </row>
    <row r="3245" spans="11:11" x14ac:dyDescent="0.15">
      <c r="K3245" s="4"/>
    </row>
    <row r="3246" spans="11:11" x14ac:dyDescent="0.15">
      <c r="K3246" s="4"/>
    </row>
    <row r="3247" spans="11:11" x14ac:dyDescent="0.15">
      <c r="K3247" s="4"/>
    </row>
    <row r="3248" spans="11:11" x14ac:dyDescent="0.15">
      <c r="K3248" s="4"/>
    </row>
    <row r="3249" spans="11:11" x14ac:dyDescent="0.15">
      <c r="K3249" s="4"/>
    </row>
    <row r="3250" spans="11:11" x14ac:dyDescent="0.15">
      <c r="K3250" s="4"/>
    </row>
    <row r="3251" spans="11:11" x14ac:dyDescent="0.15">
      <c r="K3251" s="4"/>
    </row>
    <row r="3252" spans="11:11" x14ac:dyDescent="0.15">
      <c r="K3252" s="4"/>
    </row>
    <row r="3253" spans="11:11" x14ac:dyDescent="0.15">
      <c r="K3253" s="4"/>
    </row>
    <row r="3254" spans="11:11" x14ac:dyDescent="0.15">
      <c r="K3254" s="4"/>
    </row>
    <row r="3255" spans="11:11" x14ac:dyDescent="0.15">
      <c r="K3255" s="4"/>
    </row>
    <row r="3256" spans="11:11" x14ac:dyDescent="0.15">
      <c r="K3256" s="4"/>
    </row>
    <row r="3257" spans="11:11" x14ac:dyDescent="0.15">
      <c r="K3257" s="4"/>
    </row>
    <row r="3258" spans="11:11" x14ac:dyDescent="0.15">
      <c r="K3258" s="4"/>
    </row>
    <row r="3259" spans="11:11" x14ac:dyDescent="0.15">
      <c r="K3259" s="4"/>
    </row>
    <row r="3260" spans="11:11" x14ac:dyDescent="0.15">
      <c r="K3260" s="4"/>
    </row>
    <row r="3261" spans="11:11" x14ac:dyDescent="0.15">
      <c r="K3261" s="4"/>
    </row>
    <row r="3262" spans="11:11" x14ac:dyDescent="0.15">
      <c r="K3262" s="4"/>
    </row>
    <row r="3263" spans="11:11" x14ac:dyDescent="0.15">
      <c r="K3263" s="4"/>
    </row>
    <row r="3264" spans="11:11" x14ac:dyDescent="0.15">
      <c r="K3264" s="4"/>
    </row>
    <row r="3265" spans="11:11" x14ac:dyDescent="0.15">
      <c r="K3265" s="4"/>
    </row>
    <row r="3266" spans="11:11" x14ac:dyDescent="0.15">
      <c r="K3266" s="4"/>
    </row>
    <row r="3267" spans="11:11" x14ac:dyDescent="0.15">
      <c r="K3267" s="4"/>
    </row>
    <row r="3268" spans="11:11" x14ac:dyDescent="0.15">
      <c r="K3268" s="4"/>
    </row>
    <row r="3269" spans="11:11" x14ac:dyDescent="0.15">
      <c r="K3269" s="4"/>
    </row>
    <row r="3270" spans="11:11" x14ac:dyDescent="0.15">
      <c r="K3270" s="4"/>
    </row>
    <row r="3271" spans="11:11" x14ac:dyDescent="0.15">
      <c r="K3271" s="4"/>
    </row>
    <row r="3272" spans="11:11" x14ac:dyDescent="0.15">
      <c r="K3272" s="4"/>
    </row>
    <row r="3273" spans="11:11" x14ac:dyDescent="0.15">
      <c r="K3273" s="4"/>
    </row>
    <row r="3274" spans="11:11" x14ac:dyDescent="0.15">
      <c r="K3274" s="4"/>
    </row>
    <row r="3275" spans="11:11" x14ac:dyDescent="0.15">
      <c r="K3275" s="4"/>
    </row>
    <row r="3276" spans="11:11" x14ac:dyDescent="0.15">
      <c r="K3276" s="4"/>
    </row>
    <row r="3277" spans="11:11" x14ac:dyDescent="0.15">
      <c r="K3277" s="4"/>
    </row>
    <row r="3278" spans="11:11" x14ac:dyDescent="0.15">
      <c r="K3278" s="4"/>
    </row>
    <row r="3279" spans="11:11" x14ac:dyDescent="0.15">
      <c r="K3279" s="4"/>
    </row>
    <row r="3280" spans="11:11" x14ac:dyDescent="0.15">
      <c r="K3280" s="4"/>
    </row>
    <row r="3281" spans="11:11" x14ac:dyDescent="0.15">
      <c r="K3281" s="4"/>
    </row>
    <row r="3282" spans="11:11" x14ac:dyDescent="0.15">
      <c r="K3282" s="4"/>
    </row>
    <row r="3283" spans="11:11" x14ac:dyDescent="0.15">
      <c r="K3283" s="4"/>
    </row>
    <row r="3284" spans="11:11" x14ac:dyDescent="0.15">
      <c r="K3284" s="4"/>
    </row>
    <row r="3285" spans="11:11" x14ac:dyDescent="0.15">
      <c r="K3285" s="4"/>
    </row>
    <row r="3286" spans="11:11" x14ac:dyDescent="0.15">
      <c r="K3286" s="4"/>
    </row>
    <row r="3287" spans="11:11" x14ac:dyDescent="0.15">
      <c r="K3287" s="4"/>
    </row>
    <row r="3288" spans="11:11" x14ac:dyDescent="0.15">
      <c r="K3288" s="4"/>
    </row>
    <row r="3289" spans="11:11" x14ac:dyDescent="0.15">
      <c r="K3289" s="4"/>
    </row>
    <row r="3290" spans="11:11" x14ac:dyDescent="0.15">
      <c r="K3290" s="4"/>
    </row>
    <row r="3291" spans="11:11" x14ac:dyDescent="0.15">
      <c r="K3291" s="4"/>
    </row>
    <row r="3292" spans="11:11" x14ac:dyDescent="0.15">
      <c r="K3292" s="4"/>
    </row>
    <row r="3293" spans="11:11" x14ac:dyDescent="0.15">
      <c r="K3293" s="4"/>
    </row>
    <row r="3294" spans="11:11" x14ac:dyDescent="0.15">
      <c r="K3294" s="4"/>
    </row>
    <row r="3295" spans="11:11" x14ac:dyDescent="0.15">
      <c r="K3295" s="4"/>
    </row>
    <row r="3296" spans="11:11" x14ac:dyDescent="0.15">
      <c r="K3296" s="4"/>
    </row>
    <row r="3297" spans="11:11" x14ac:dyDescent="0.15">
      <c r="K3297" s="4"/>
    </row>
    <row r="3298" spans="11:11" x14ac:dyDescent="0.15">
      <c r="K3298" s="4"/>
    </row>
    <row r="3299" spans="11:11" x14ac:dyDescent="0.15">
      <c r="K3299" s="4"/>
    </row>
    <row r="3300" spans="11:11" x14ac:dyDescent="0.15">
      <c r="K3300" s="4"/>
    </row>
    <row r="3301" spans="11:11" x14ac:dyDescent="0.15">
      <c r="K3301" s="4"/>
    </row>
    <row r="3302" spans="11:11" x14ac:dyDescent="0.15">
      <c r="K3302" s="4"/>
    </row>
    <row r="3303" spans="11:11" x14ac:dyDescent="0.15">
      <c r="K3303" s="4"/>
    </row>
    <row r="3304" spans="11:11" x14ac:dyDescent="0.15">
      <c r="K3304" s="4"/>
    </row>
    <row r="3305" spans="11:11" x14ac:dyDescent="0.15">
      <c r="K3305" s="4"/>
    </row>
    <row r="3306" spans="11:11" x14ac:dyDescent="0.15">
      <c r="K3306" s="4"/>
    </row>
    <row r="3307" spans="11:11" x14ac:dyDescent="0.15">
      <c r="K3307" s="4"/>
    </row>
    <row r="3308" spans="11:11" x14ac:dyDescent="0.15">
      <c r="K3308" s="4"/>
    </row>
    <row r="3309" spans="11:11" x14ac:dyDescent="0.15">
      <c r="K3309" s="4"/>
    </row>
    <row r="3310" spans="11:11" x14ac:dyDescent="0.15">
      <c r="K3310" s="4"/>
    </row>
    <row r="3311" spans="11:11" x14ac:dyDescent="0.15">
      <c r="K3311" s="4"/>
    </row>
    <row r="3312" spans="11:11" x14ac:dyDescent="0.15">
      <c r="K3312" s="4"/>
    </row>
    <row r="3313" spans="11:11" x14ac:dyDescent="0.15">
      <c r="K3313" s="4"/>
    </row>
    <row r="3314" spans="11:11" x14ac:dyDescent="0.15">
      <c r="K3314" s="4"/>
    </row>
    <row r="3315" spans="11:11" x14ac:dyDescent="0.15">
      <c r="K3315" s="4"/>
    </row>
    <row r="3316" spans="11:11" x14ac:dyDescent="0.15">
      <c r="K3316" s="4"/>
    </row>
    <row r="3317" spans="11:11" x14ac:dyDescent="0.15">
      <c r="K3317" s="4"/>
    </row>
    <row r="3318" spans="11:11" x14ac:dyDescent="0.15">
      <c r="K3318" s="4"/>
    </row>
    <row r="3319" spans="11:11" x14ac:dyDescent="0.15">
      <c r="K3319" s="4"/>
    </row>
    <row r="3320" spans="11:11" x14ac:dyDescent="0.15">
      <c r="K3320" s="4"/>
    </row>
    <row r="3321" spans="11:11" x14ac:dyDescent="0.15">
      <c r="K3321" s="4"/>
    </row>
    <row r="3322" spans="11:11" x14ac:dyDescent="0.15">
      <c r="K3322" s="4"/>
    </row>
    <row r="3323" spans="11:11" x14ac:dyDescent="0.15">
      <c r="K3323" s="4"/>
    </row>
    <row r="3324" spans="11:11" x14ac:dyDescent="0.15">
      <c r="K3324" s="4"/>
    </row>
    <row r="3325" spans="11:11" x14ac:dyDescent="0.15">
      <c r="K3325" s="4"/>
    </row>
    <row r="3326" spans="11:11" x14ac:dyDescent="0.15">
      <c r="K3326" s="4"/>
    </row>
    <row r="3327" spans="11:11" x14ac:dyDescent="0.15">
      <c r="K3327" s="4"/>
    </row>
    <row r="3328" spans="11:11" x14ac:dyDescent="0.15">
      <c r="K3328" s="4"/>
    </row>
    <row r="3329" spans="11:11" x14ac:dyDescent="0.15">
      <c r="K3329" s="4"/>
    </row>
    <row r="3330" spans="11:11" x14ac:dyDescent="0.15">
      <c r="K3330" s="4"/>
    </row>
    <row r="3331" spans="11:11" x14ac:dyDescent="0.15">
      <c r="K3331" s="4"/>
    </row>
    <row r="3332" spans="11:11" x14ac:dyDescent="0.15">
      <c r="K3332" s="4"/>
    </row>
    <row r="3333" spans="11:11" x14ac:dyDescent="0.15">
      <c r="K3333" s="4"/>
    </row>
    <row r="3334" spans="11:11" x14ac:dyDescent="0.15">
      <c r="K3334" s="4"/>
    </row>
    <row r="3335" spans="11:11" x14ac:dyDescent="0.15">
      <c r="K3335" s="4"/>
    </row>
    <row r="3336" spans="11:11" x14ac:dyDescent="0.15">
      <c r="K3336" s="4"/>
    </row>
    <row r="3337" spans="11:11" x14ac:dyDescent="0.15">
      <c r="K3337" s="4"/>
    </row>
    <row r="3338" spans="11:11" x14ac:dyDescent="0.15">
      <c r="K3338" s="4"/>
    </row>
    <row r="3339" spans="11:11" x14ac:dyDescent="0.15">
      <c r="K3339" s="4"/>
    </row>
    <row r="3340" spans="11:11" x14ac:dyDescent="0.15">
      <c r="K3340" s="4"/>
    </row>
    <row r="3341" spans="11:11" x14ac:dyDescent="0.15">
      <c r="K3341" s="4"/>
    </row>
    <row r="3342" spans="11:11" x14ac:dyDescent="0.15">
      <c r="K3342" s="4"/>
    </row>
    <row r="3343" spans="11:11" x14ac:dyDescent="0.15">
      <c r="K3343" s="4"/>
    </row>
    <row r="3344" spans="11:11" x14ac:dyDescent="0.15">
      <c r="K3344" s="4"/>
    </row>
    <row r="3345" spans="11:11" x14ac:dyDescent="0.15">
      <c r="K3345" s="4"/>
    </row>
    <row r="3346" spans="11:11" x14ac:dyDescent="0.15">
      <c r="K3346" s="4"/>
    </row>
    <row r="3347" spans="11:11" x14ac:dyDescent="0.15">
      <c r="K3347" s="4"/>
    </row>
    <row r="3348" spans="11:11" x14ac:dyDescent="0.15">
      <c r="K3348" s="4"/>
    </row>
    <row r="3349" spans="11:11" x14ac:dyDescent="0.15">
      <c r="K3349" s="4"/>
    </row>
    <row r="3350" spans="11:11" x14ac:dyDescent="0.15">
      <c r="K3350" s="4"/>
    </row>
    <row r="3351" spans="11:11" x14ac:dyDescent="0.15">
      <c r="K3351" s="4"/>
    </row>
    <row r="3352" spans="11:11" x14ac:dyDescent="0.15">
      <c r="K3352" s="4"/>
    </row>
    <row r="3353" spans="11:11" x14ac:dyDescent="0.15">
      <c r="K3353" s="4"/>
    </row>
    <row r="3354" spans="11:11" x14ac:dyDescent="0.15">
      <c r="K3354" s="4"/>
    </row>
    <row r="3355" spans="11:11" x14ac:dyDescent="0.15">
      <c r="K3355" s="4"/>
    </row>
    <row r="3356" spans="11:11" x14ac:dyDescent="0.15">
      <c r="K3356" s="4"/>
    </row>
    <row r="3357" spans="11:11" x14ac:dyDescent="0.15">
      <c r="K3357" s="4"/>
    </row>
    <row r="3358" spans="11:11" x14ac:dyDescent="0.15">
      <c r="K3358" s="4"/>
    </row>
    <row r="3359" spans="11:11" x14ac:dyDescent="0.15">
      <c r="K3359" s="4"/>
    </row>
    <row r="3360" spans="11:11" x14ac:dyDescent="0.15">
      <c r="K3360" s="4"/>
    </row>
    <row r="3361" spans="11:11" x14ac:dyDescent="0.15">
      <c r="K3361" s="4"/>
    </row>
    <row r="3362" spans="11:11" x14ac:dyDescent="0.15">
      <c r="K3362" s="4"/>
    </row>
    <row r="3363" spans="11:11" x14ac:dyDescent="0.15">
      <c r="K3363" s="4"/>
    </row>
    <row r="3364" spans="11:11" x14ac:dyDescent="0.15">
      <c r="K3364" s="4"/>
    </row>
    <row r="3365" spans="11:11" x14ac:dyDescent="0.15">
      <c r="K3365" s="4"/>
    </row>
    <row r="3366" spans="11:11" x14ac:dyDescent="0.15">
      <c r="K3366" s="4"/>
    </row>
    <row r="3367" spans="11:11" x14ac:dyDescent="0.15">
      <c r="K3367" s="4"/>
    </row>
    <row r="3368" spans="11:11" x14ac:dyDescent="0.15">
      <c r="K3368" s="4"/>
    </row>
    <row r="3369" spans="11:11" x14ac:dyDescent="0.15">
      <c r="K3369" s="4"/>
    </row>
    <row r="3370" spans="11:11" x14ac:dyDescent="0.15">
      <c r="K3370" s="4"/>
    </row>
    <row r="3371" spans="11:11" x14ac:dyDescent="0.15">
      <c r="K3371" s="4"/>
    </row>
    <row r="3372" spans="11:11" x14ac:dyDescent="0.15">
      <c r="K3372" s="4"/>
    </row>
    <row r="3373" spans="11:11" x14ac:dyDescent="0.15">
      <c r="K3373" s="4"/>
    </row>
    <row r="3374" spans="11:11" x14ac:dyDescent="0.15">
      <c r="K3374" s="4"/>
    </row>
    <row r="3375" spans="11:11" x14ac:dyDescent="0.15">
      <c r="K3375" s="4"/>
    </row>
    <row r="3376" spans="11:11" x14ac:dyDescent="0.15">
      <c r="K3376" s="4"/>
    </row>
    <row r="3377" spans="11:11" x14ac:dyDescent="0.15">
      <c r="K3377" s="4"/>
    </row>
    <row r="3378" spans="11:11" x14ac:dyDescent="0.15">
      <c r="K3378" s="4"/>
    </row>
    <row r="3379" spans="11:11" x14ac:dyDescent="0.15">
      <c r="K3379" s="4"/>
    </row>
    <row r="3380" spans="11:11" x14ac:dyDescent="0.15">
      <c r="K3380" s="4"/>
    </row>
    <row r="3381" spans="11:11" x14ac:dyDescent="0.15">
      <c r="K3381" s="4"/>
    </row>
    <row r="3382" spans="11:11" x14ac:dyDescent="0.15">
      <c r="K3382" s="4"/>
    </row>
    <row r="3383" spans="11:11" x14ac:dyDescent="0.15">
      <c r="K3383" s="4"/>
    </row>
    <row r="3384" spans="11:11" x14ac:dyDescent="0.15">
      <c r="K3384" s="4"/>
    </row>
    <row r="3385" spans="11:11" x14ac:dyDescent="0.15">
      <c r="K3385" s="4"/>
    </row>
    <row r="3386" spans="11:11" x14ac:dyDescent="0.15">
      <c r="K3386" s="4"/>
    </row>
    <row r="3387" spans="11:11" x14ac:dyDescent="0.15">
      <c r="K3387" s="4"/>
    </row>
    <row r="3388" spans="11:11" x14ac:dyDescent="0.15">
      <c r="K3388" s="4"/>
    </row>
    <row r="3389" spans="11:11" x14ac:dyDescent="0.15">
      <c r="K3389" s="4"/>
    </row>
    <row r="3390" spans="11:11" x14ac:dyDescent="0.15">
      <c r="K3390" s="4"/>
    </row>
    <row r="3391" spans="11:11" x14ac:dyDescent="0.15">
      <c r="K3391" s="4"/>
    </row>
    <row r="3392" spans="11:11" x14ac:dyDescent="0.15">
      <c r="K3392" s="4"/>
    </row>
    <row r="3393" spans="11:11" x14ac:dyDescent="0.15">
      <c r="K3393" s="4"/>
    </row>
    <row r="3394" spans="11:11" x14ac:dyDescent="0.15">
      <c r="K3394" s="4"/>
    </row>
    <row r="3395" spans="11:11" x14ac:dyDescent="0.15">
      <c r="K3395" s="4"/>
    </row>
    <row r="3396" spans="11:11" x14ac:dyDescent="0.15">
      <c r="K3396" s="4"/>
    </row>
    <row r="3397" spans="11:11" x14ac:dyDescent="0.15">
      <c r="K3397" s="4"/>
    </row>
    <row r="3398" spans="11:11" x14ac:dyDescent="0.15">
      <c r="K3398" s="4"/>
    </row>
    <row r="3399" spans="11:11" x14ac:dyDescent="0.15">
      <c r="K3399" s="4"/>
    </row>
    <row r="3400" spans="11:11" x14ac:dyDescent="0.15">
      <c r="K3400" s="4"/>
    </row>
    <row r="3401" spans="11:11" x14ac:dyDescent="0.15">
      <c r="K3401" s="4"/>
    </row>
    <row r="3402" spans="11:11" x14ac:dyDescent="0.15">
      <c r="K3402" s="4"/>
    </row>
    <row r="3403" spans="11:11" x14ac:dyDescent="0.15">
      <c r="K3403" s="4"/>
    </row>
    <row r="3404" spans="11:11" x14ac:dyDescent="0.15">
      <c r="K3404" s="4"/>
    </row>
    <row r="3405" spans="11:11" x14ac:dyDescent="0.15">
      <c r="K3405" s="4"/>
    </row>
    <row r="3406" spans="11:11" x14ac:dyDescent="0.15">
      <c r="K3406" s="4"/>
    </row>
    <row r="3407" spans="11:11" x14ac:dyDescent="0.15">
      <c r="K3407" s="4"/>
    </row>
    <row r="3408" spans="11:11" x14ac:dyDescent="0.15">
      <c r="K3408" s="4"/>
    </row>
    <row r="3409" spans="11:11" x14ac:dyDescent="0.15">
      <c r="K3409" s="4"/>
    </row>
    <row r="3410" spans="11:11" x14ac:dyDescent="0.15">
      <c r="K3410" s="4"/>
    </row>
    <row r="3411" spans="11:11" x14ac:dyDescent="0.15">
      <c r="K3411" s="4"/>
    </row>
    <row r="3412" spans="11:11" x14ac:dyDescent="0.15">
      <c r="K3412" s="4"/>
    </row>
    <row r="3413" spans="11:11" x14ac:dyDescent="0.15">
      <c r="K3413" s="4"/>
    </row>
    <row r="3414" spans="11:11" x14ac:dyDescent="0.15">
      <c r="K3414" s="4"/>
    </row>
    <row r="3415" spans="11:11" x14ac:dyDescent="0.15">
      <c r="K3415" s="4"/>
    </row>
    <row r="3416" spans="11:11" x14ac:dyDescent="0.15">
      <c r="K3416" s="4"/>
    </row>
    <row r="3417" spans="11:11" x14ac:dyDescent="0.15">
      <c r="K3417" s="4"/>
    </row>
    <row r="3418" spans="11:11" x14ac:dyDescent="0.15">
      <c r="K3418" s="4"/>
    </row>
    <row r="3419" spans="11:11" x14ac:dyDescent="0.15">
      <c r="K3419" s="4"/>
    </row>
    <row r="3420" spans="11:11" x14ac:dyDescent="0.15">
      <c r="K3420" s="4"/>
    </row>
    <row r="3421" spans="11:11" x14ac:dyDescent="0.15">
      <c r="K3421" s="4"/>
    </row>
    <row r="3422" spans="11:11" x14ac:dyDescent="0.15">
      <c r="K3422" s="4"/>
    </row>
    <row r="3423" spans="11:11" x14ac:dyDescent="0.15">
      <c r="K3423" s="4"/>
    </row>
    <row r="3424" spans="11:11" x14ac:dyDescent="0.15">
      <c r="K3424" s="4"/>
    </row>
    <row r="3425" spans="11:11" x14ac:dyDescent="0.15">
      <c r="K3425" s="4"/>
    </row>
    <row r="3426" spans="11:11" x14ac:dyDescent="0.15">
      <c r="K3426" s="4"/>
    </row>
    <row r="3427" spans="11:11" x14ac:dyDescent="0.15">
      <c r="K3427" s="4"/>
    </row>
    <row r="3428" spans="11:11" x14ac:dyDescent="0.15">
      <c r="K3428" s="4"/>
    </row>
    <row r="3429" spans="11:11" x14ac:dyDescent="0.15">
      <c r="K3429" s="4"/>
    </row>
    <row r="3430" spans="11:11" x14ac:dyDescent="0.15">
      <c r="K3430" s="4"/>
    </row>
    <row r="3431" spans="11:11" x14ac:dyDescent="0.15">
      <c r="K3431" s="4"/>
    </row>
    <row r="3432" spans="11:11" x14ac:dyDescent="0.15">
      <c r="K3432" s="4"/>
    </row>
    <row r="3433" spans="11:11" x14ac:dyDescent="0.15">
      <c r="K3433" s="4"/>
    </row>
    <row r="3434" spans="11:11" x14ac:dyDescent="0.15">
      <c r="K3434" s="4"/>
    </row>
    <row r="3435" spans="11:11" x14ac:dyDescent="0.15">
      <c r="K3435" s="4"/>
    </row>
    <row r="3436" spans="11:11" x14ac:dyDescent="0.15">
      <c r="K3436" s="4"/>
    </row>
    <row r="3437" spans="11:11" x14ac:dyDescent="0.15">
      <c r="K3437" s="4"/>
    </row>
    <row r="3438" spans="11:11" x14ac:dyDescent="0.15">
      <c r="K3438" s="4"/>
    </row>
    <row r="3439" spans="11:11" x14ac:dyDescent="0.15">
      <c r="K3439" s="4"/>
    </row>
    <row r="3440" spans="11:11" x14ac:dyDescent="0.15">
      <c r="K3440" s="4"/>
    </row>
    <row r="3441" spans="11:11" x14ac:dyDescent="0.15">
      <c r="K3441" s="4"/>
    </row>
    <row r="3442" spans="11:11" x14ac:dyDescent="0.15">
      <c r="K3442" s="4"/>
    </row>
    <row r="3443" spans="11:11" x14ac:dyDescent="0.15">
      <c r="K3443" s="4"/>
    </row>
    <row r="3444" spans="11:11" x14ac:dyDescent="0.15">
      <c r="K3444" s="4"/>
    </row>
    <row r="3445" spans="11:11" x14ac:dyDescent="0.15">
      <c r="K3445" s="4"/>
    </row>
    <row r="3446" spans="11:11" x14ac:dyDescent="0.15">
      <c r="K3446" s="4"/>
    </row>
    <row r="3447" spans="11:11" x14ac:dyDescent="0.15">
      <c r="K3447" s="4"/>
    </row>
    <row r="3448" spans="11:11" x14ac:dyDescent="0.15">
      <c r="K3448" s="4"/>
    </row>
    <row r="3449" spans="11:11" x14ac:dyDescent="0.15">
      <c r="K3449" s="4"/>
    </row>
    <row r="3450" spans="11:11" x14ac:dyDescent="0.15">
      <c r="K3450" s="4"/>
    </row>
    <row r="3451" spans="11:11" x14ac:dyDescent="0.15">
      <c r="K3451" s="4"/>
    </row>
    <row r="3452" spans="11:11" x14ac:dyDescent="0.15">
      <c r="K3452" s="4"/>
    </row>
    <row r="3453" spans="11:11" x14ac:dyDescent="0.15">
      <c r="K3453" s="4"/>
    </row>
    <row r="3454" spans="11:11" x14ac:dyDescent="0.15">
      <c r="K3454" s="4"/>
    </row>
    <row r="3455" spans="11:11" x14ac:dyDescent="0.15">
      <c r="K3455" s="4"/>
    </row>
    <row r="3456" spans="11:11" x14ac:dyDescent="0.15">
      <c r="K3456" s="4"/>
    </row>
    <row r="3457" spans="11:11" x14ac:dyDescent="0.15">
      <c r="K3457" s="4"/>
    </row>
    <row r="3458" spans="11:11" x14ac:dyDescent="0.15">
      <c r="K3458" s="4"/>
    </row>
    <row r="3459" spans="11:11" x14ac:dyDescent="0.15">
      <c r="K3459" s="4"/>
    </row>
    <row r="3460" spans="11:11" x14ac:dyDescent="0.15">
      <c r="K3460" s="4"/>
    </row>
    <row r="3461" spans="11:11" x14ac:dyDescent="0.15">
      <c r="K3461" s="4"/>
    </row>
    <row r="3462" spans="11:11" x14ac:dyDescent="0.15">
      <c r="K3462" s="4"/>
    </row>
    <row r="3463" spans="11:11" x14ac:dyDescent="0.15">
      <c r="K3463" s="4"/>
    </row>
    <row r="3464" spans="11:11" x14ac:dyDescent="0.15">
      <c r="K3464" s="4"/>
    </row>
    <row r="3465" spans="11:11" x14ac:dyDescent="0.15">
      <c r="K3465" s="4"/>
    </row>
    <row r="3466" spans="11:11" x14ac:dyDescent="0.15">
      <c r="K3466" s="4"/>
    </row>
    <row r="3467" spans="11:11" x14ac:dyDescent="0.15">
      <c r="K3467" s="4"/>
    </row>
    <row r="3468" spans="11:11" x14ac:dyDescent="0.15">
      <c r="K3468" s="4"/>
    </row>
    <row r="3469" spans="11:11" x14ac:dyDescent="0.15">
      <c r="K3469" s="4"/>
    </row>
    <row r="3470" spans="11:11" x14ac:dyDescent="0.15">
      <c r="K3470" s="4"/>
    </row>
    <row r="3471" spans="11:11" x14ac:dyDescent="0.15">
      <c r="K3471" s="4"/>
    </row>
    <row r="3472" spans="11:11" x14ac:dyDescent="0.15">
      <c r="K3472" s="4"/>
    </row>
    <row r="3473" spans="11:11" x14ac:dyDescent="0.15">
      <c r="K3473" s="4"/>
    </row>
    <row r="3474" spans="11:11" x14ac:dyDescent="0.15">
      <c r="K3474" s="4"/>
    </row>
    <row r="3475" spans="11:11" x14ac:dyDescent="0.15">
      <c r="K3475" s="4"/>
    </row>
    <row r="3476" spans="11:11" x14ac:dyDescent="0.15">
      <c r="K3476" s="4"/>
    </row>
    <row r="3477" spans="11:11" x14ac:dyDescent="0.15">
      <c r="K3477" s="4"/>
    </row>
    <row r="3478" spans="11:11" x14ac:dyDescent="0.15">
      <c r="K3478" s="4"/>
    </row>
    <row r="3479" spans="11:11" x14ac:dyDescent="0.15">
      <c r="K3479" s="4"/>
    </row>
    <row r="3480" spans="11:11" x14ac:dyDescent="0.15">
      <c r="K3480" s="4"/>
    </row>
    <row r="3481" spans="11:11" x14ac:dyDescent="0.15">
      <c r="K3481" s="4"/>
    </row>
    <row r="3482" spans="11:11" x14ac:dyDescent="0.15">
      <c r="K3482" s="4"/>
    </row>
    <row r="3483" spans="11:11" x14ac:dyDescent="0.15">
      <c r="K3483" s="4"/>
    </row>
    <row r="3484" spans="11:11" x14ac:dyDescent="0.15">
      <c r="K3484" s="4"/>
    </row>
    <row r="3485" spans="11:11" x14ac:dyDescent="0.15">
      <c r="K3485" s="4"/>
    </row>
    <row r="3486" spans="11:11" x14ac:dyDescent="0.15">
      <c r="K3486" s="4"/>
    </row>
    <row r="3487" spans="11:11" x14ac:dyDescent="0.15">
      <c r="K3487" s="4"/>
    </row>
    <row r="3488" spans="11:11" x14ac:dyDescent="0.15">
      <c r="K3488" s="4"/>
    </row>
    <row r="3489" spans="11:11" x14ac:dyDescent="0.15">
      <c r="K3489" s="4"/>
    </row>
    <row r="3490" spans="11:11" x14ac:dyDescent="0.15">
      <c r="K3490" s="4"/>
    </row>
    <row r="3491" spans="11:11" x14ac:dyDescent="0.15">
      <c r="K3491" s="4"/>
    </row>
    <row r="3492" spans="11:11" x14ac:dyDescent="0.15">
      <c r="K3492" s="4"/>
    </row>
    <row r="3493" spans="11:11" x14ac:dyDescent="0.15">
      <c r="K3493" s="4"/>
    </row>
    <row r="3494" spans="11:11" x14ac:dyDescent="0.15">
      <c r="K3494" s="4"/>
    </row>
    <row r="3495" spans="11:11" x14ac:dyDescent="0.15">
      <c r="K3495" s="4"/>
    </row>
    <row r="3496" spans="11:11" x14ac:dyDescent="0.15">
      <c r="K3496" s="4"/>
    </row>
    <row r="3497" spans="11:11" x14ac:dyDescent="0.15">
      <c r="K3497" s="4"/>
    </row>
    <row r="3498" spans="11:11" x14ac:dyDescent="0.15">
      <c r="K3498" s="4"/>
    </row>
    <row r="3499" spans="11:11" x14ac:dyDescent="0.15">
      <c r="K3499" s="4"/>
    </row>
    <row r="3500" spans="11:11" x14ac:dyDescent="0.15">
      <c r="K3500" s="4"/>
    </row>
    <row r="3501" spans="11:11" x14ac:dyDescent="0.15">
      <c r="K3501" s="4"/>
    </row>
    <row r="3502" spans="11:11" x14ac:dyDescent="0.15">
      <c r="K3502" s="4"/>
    </row>
    <row r="3503" spans="11:11" x14ac:dyDescent="0.15">
      <c r="K3503" s="4"/>
    </row>
    <row r="3504" spans="11:11" x14ac:dyDescent="0.15">
      <c r="K3504" s="4"/>
    </row>
    <row r="3505" spans="11:11" x14ac:dyDescent="0.15">
      <c r="K3505" s="4"/>
    </row>
    <row r="3506" spans="11:11" x14ac:dyDescent="0.15">
      <c r="K3506" s="4"/>
    </row>
    <row r="3507" spans="11:11" x14ac:dyDescent="0.15">
      <c r="K3507" s="4"/>
    </row>
    <row r="3508" spans="11:11" x14ac:dyDescent="0.15">
      <c r="K3508" s="4"/>
    </row>
    <row r="3509" spans="11:11" x14ac:dyDescent="0.15">
      <c r="K3509" s="4"/>
    </row>
    <row r="3510" spans="11:11" x14ac:dyDescent="0.15">
      <c r="K3510" s="4"/>
    </row>
    <row r="3511" spans="11:11" x14ac:dyDescent="0.15">
      <c r="K3511" s="4"/>
    </row>
    <row r="3512" spans="11:11" x14ac:dyDescent="0.15">
      <c r="K3512" s="4"/>
    </row>
    <row r="3513" spans="11:11" x14ac:dyDescent="0.15">
      <c r="K3513" s="4"/>
    </row>
    <row r="3514" spans="11:11" x14ac:dyDescent="0.15">
      <c r="K3514" s="4"/>
    </row>
    <row r="3515" spans="11:11" x14ac:dyDescent="0.15">
      <c r="K3515" s="4"/>
    </row>
    <row r="3516" spans="11:11" x14ac:dyDescent="0.15">
      <c r="K3516" s="4"/>
    </row>
    <row r="3517" spans="11:11" x14ac:dyDescent="0.15">
      <c r="K3517" s="4"/>
    </row>
    <row r="3518" spans="11:11" x14ac:dyDescent="0.15">
      <c r="K3518" s="4"/>
    </row>
    <row r="3519" spans="11:11" x14ac:dyDescent="0.15">
      <c r="K3519" s="4"/>
    </row>
    <row r="3520" spans="11:11" x14ac:dyDescent="0.15">
      <c r="K3520" s="4"/>
    </row>
    <row r="3521" spans="11:11" x14ac:dyDescent="0.15">
      <c r="K3521" s="4"/>
    </row>
    <row r="3522" spans="11:11" x14ac:dyDescent="0.15">
      <c r="K3522" s="4"/>
    </row>
    <row r="3523" spans="11:11" x14ac:dyDescent="0.15">
      <c r="K3523" s="4"/>
    </row>
    <row r="3524" spans="11:11" x14ac:dyDescent="0.15">
      <c r="K3524" s="4"/>
    </row>
    <row r="3525" spans="11:11" x14ac:dyDescent="0.15">
      <c r="K3525" s="4"/>
    </row>
    <row r="3526" spans="11:11" x14ac:dyDescent="0.15">
      <c r="K3526" s="4"/>
    </row>
    <row r="3527" spans="11:11" x14ac:dyDescent="0.15">
      <c r="K3527" s="4"/>
    </row>
    <row r="3528" spans="11:11" x14ac:dyDescent="0.15">
      <c r="K3528" s="4"/>
    </row>
    <row r="3529" spans="11:11" x14ac:dyDescent="0.15">
      <c r="K3529" s="4"/>
    </row>
    <row r="3530" spans="11:11" x14ac:dyDescent="0.15">
      <c r="K3530" s="4"/>
    </row>
    <row r="3531" spans="11:11" x14ac:dyDescent="0.15">
      <c r="K3531" s="4"/>
    </row>
    <row r="3532" spans="11:11" x14ac:dyDescent="0.15">
      <c r="K3532" s="4"/>
    </row>
    <row r="3533" spans="11:11" x14ac:dyDescent="0.15">
      <c r="K3533" s="4"/>
    </row>
    <row r="3534" spans="11:11" x14ac:dyDescent="0.15">
      <c r="K3534" s="4"/>
    </row>
    <row r="3535" spans="11:11" x14ac:dyDescent="0.15">
      <c r="K3535" s="4"/>
    </row>
    <row r="3536" spans="11:11" x14ac:dyDescent="0.15">
      <c r="K3536" s="4"/>
    </row>
    <row r="3537" spans="11:11" x14ac:dyDescent="0.15">
      <c r="K3537" s="4"/>
    </row>
    <row r="3538" spans="11:11" x14ac:dyDescent="0.15">
      <c r="K3538" s="4"/>
    </row>
    <row r="3539" spans="11:11" x14ac:dyDescent="0.15">
      <c r="K3539" s="4"/>
    </row>
    <row r="3540" spans="11:11" x14ac:dyDescent="0.15">
      <c r="K3540" s="4"/>
    </row>
    <row r="3541" spans="11:11" x14ac:dyDescent="0.15">
      <c r="K3541" s="4"/>
    </row>
    <row r="3542" spans="11:11" x14ac:dyDescent="0.15">
      <c r="K3542" s="4"/>
    </row>
    <row r="3543" spans="11:11" x14ac:dyDescent="0.15">
      <c r="K3543" s="4"/>
    </row>
    <row r="3544" spans="11:11" x14ac:dyDescent="0.15">
      <c r="K3544" s="4"/>
    </row>
    <row r="3545" spans="11:11" x14ac:dyDescent="0.15">
      <c r="K3545" s="4"/>
    </row>
    <row r="3546" spans="11:11" x14ac:dyDescent="0.15">
      <c r="K3546" s="4"/>
    </row>
    <row r="3547" spans="11:11" x14ac:dyDescent="0.15">
      <c r="K3547" s="4"/>
    </row>
    <row r="3548" spans="11:11" x14ac:dyDescent="0.15">
      <c r="K3548" s="4"/>
    </row>
    <row r="3549" spans="11:11" x14ac:dyDescent="0.15">
      <c r="K3549" s="4"/>
    </row>
    <row r="3550" spans="11:11" x14ac:dyDescent="0.15">
      <c r="K3550" s="4"/>
    </row>
    <row r="3551" spans="11:11" x14ac:dyDescent="0.15">
      <c r="K3551" s="4"/>
    </row>
    <row r="3552" spans="11:11" x14ac:dyDescent="0.15">
      <c r="K3552" s="4"/>
    </row>
    <row r="3553" spans="11:11" x14ac:dyDescent="0.15">
      <c r="K3553" s="4"/>
    </row>
    <row r="3554" spans="11:11" x14ac:dyDescent="0.15">
      <c r="K3554" s="4"/>
    </row>
    <row r="3555" spans="11:11" x14ac:dyDescent="0.15">
      <c r="K3555" s="4"/>
    </row>
    <row r="3556" spans="11:11" x14ac:dyDescent="0.15">
      <c r="K3556" s="4"/>
    </row>
    <row r="3557" spans="11:11" x14ac:dyDescent="0.15">
      <c r="K3557" s="4"/>
    </row>
    <row r="3558" spans="11:11" x14ac:dyDescent="0.15">
      <c r="K3558" s="4"/>
    </row>
    <row r="3559" spans="11:11" x14ac:dyDescent="0.15">
      <c r="K3559" s="4"/>
    </row>
    <row r="3560" spans="11:11" x14ac:dyDescent="0.15">
      <c r="K3560" s="4"/>
    </row>
    <row r="3561" spans="11:11" x14ac:dyDescent="0.15">
      <c r="K3561" s="4"/>
    </row>
    <row r="3562" spans="11:11" x14ac:dyDescent="0.15">
      <c r="K3562" s="4"/>
    </row>
    <row r="3563" spans="11:11" x14ac:dyDescent="0.15">
      <c r="K3563" s="4"/>
    </row>
    <row r="3564" spans="11:11" x14ac:dyDescent="0.15">
      <c r="K3564" s="4"/>
    </row>
    <row r="3565" spans="11:11" x14ac:dyDescent="0.15">
      <c r="K3565" s="4"/>
    </row>
    <row r="3566" spans="11:11" x14ac:dyDescent="0.15">
      <c r="K3566" s="4"/>
    </row>
    <row r="3567" spans="11:11" x14ac:dyDescent="0.15">
      <c r="K3567" s="4"/>
    </row>
    <row r="3568" spans="11:11" x14ac:dyDescent="0.15">
      <c r="K3568" s="4"/>
    </row>
    <row r="3569" spans="11:11" x14ac:dyDescent="0.15">
      <c r="K3569" s="4"/>
    </row>
    <row r="3570" spans="11:11" x14ac:dyDescent="0.15">
      <c r="K3570" s="4"/>
    </row>
    <row r="3571" spans="11:11" x14ac:dyDescent="0.15">
      <c r="K3571" s="4"/>
    </row>
    <row r="3572" spans="11:11" x14ac:dyDescent="0.15">
      <c r="K3572" s="4"/>
    </row>
    <row r="3573" spans="11:11" x14ac:dyDescent="0.15">
      <c r="K3573" s="4"/>
    </row>
    <row r="3574" spans="11:11" x14ac:dyDescent="0.15">
      <c r="K3574" s="4"/>
    </row>
    <row r="3575" spans="11:11" x14ac:dyDescent="0.15">
      <c r="K3575" s="4"/>
    </row>
    <row r="3576" spans="11:11" x14ac:dyDescent="0.15">
      <c r="K3576" s="4"/>
    </row>
    <row r="3577" spans="11:11" x14ac:dyDescent="0.15">
      <c r="K3577" s="4"/>
    </row>
    <row r="3578" spans="11:11" x14ac:dyDescent="0.15">
      <c r="K3578" s="4"/>
    </row>
    <row r="3579" spans="11:11" x14ac:dyDescent="0.15">
      <c r="K3579" s="4"/>
    </row>
    <row r="3580" spans="11:11" x14ac:dyDescent="0.15">
      <c r="K3580" s="4"/>
    </row>
    <row r="3581" spans="11:11" x14ac:dyDescent="0.15">
      <c r="K3581" s="4"/>
    </row>
    <row r="3582" spans="11:11" x14ac:dyDescent="0.15">
      <c r="K3582" s="4"/>
    </row>
    <row r="3583" spans="11:11" x14ac:dyDescent="0.15">
      <c r="K3583" s="4"/>
    </row>
    <row r="3584" spans="11:11" x14ac:dyDescent="0.15">
      <c r="K3584" s="4"/>
    </row>
    <row r="3585" spans="11:11" x14ac:dyDescent="0.15">
      <c r="K3585" s="4"/>
    </row>
    <row r="3586" spans="11:11" x14ac:dyDescent="0.15">
      <c r="K3586" s="4"/>
    </row>
    <row r="3587" spans="11:11" x14ac:dyDescent="0.15">
      <c r="K3587" s="4"/>
    </row>
    <row r="3588" spans="11:11" x14ac:dyDescent="0.15">
      <c r="K3588" s="4"/>
    </row>
    <row r="3589" spans="11:11" x14ac:dyDescent="0.15">
      <c r="K3589" s="4"/>
    </row>
    <row r="3590" spans="11:11" x14ac:dyDescent="0.15">
      <c r="K3590" s="4"/>
    </row>
    <row r="3591" spans="11:11" x14ac:dyDescent="0.15">
      <c r="K3591" s="4"/>
    </row>
    <row r="3592" spans="11:11" x14ac:dyDescent="0.15">
      <c r="K3592" s="4"/>
    </row>
    <row r="3593" spans="11:11" x14ac:dyDescent="0.15">
      <c r="K3593" s="4"/>
    </row>
    <row r="3594" spans="11:11" x14ac:dyDescent="0.15">
      <c r="K3594" s="4"/>
    </row>
    <row r="3595" spans="11:11" x14ac:dyDescent="0.15">
      <c r="K3595" s="4"/>
    </row>
    <row r="3596" spans="11:11" x14ac:dyDescent="0.15">
      <c r="K3596" s="4"/>
    </row>
    <row r="3597" spans="11:11" x14ac:dyDescent="0.15">
      <c r="K3597" s="4"/>
    </row>
    <row r="3598" spans="11:11" x14ac:dyDescent="0.15">
      <c r="K3598" s="4"/>
    </row>
    <row r="3599" spans="11:11" x14ac:dyDescent="0.15">
      <c r="K3599" s="4"/>
    </row>
    <row r="3600" spans="11:11" x14ac:dyDescent="0.15">
      <c r="K3600" s="4"/>
    </row>
    <row r="3601" spans="11:11" x14ac:dyDescent="0.15">
      <c r="K3601" s="4"/>
    </row>
    <row r="3602" spans="11:11" x14ac:dyDescent="0.15">
      <c r="K3602" s="4"/>
    </row>
    <row r="3603" spans="11:11" x14ac:dyDescent="0.15">
      <c r="K3603" s="4"/>
    </row>
    <row r="3604" spans="11:11" x14ac:dyDescent="0.15">
      <c r="K3604" s="4"/>
    </row>
    <row r="3605" spans="11:11" x14ac:dyDescent="0.15">
      <c r="K3605" s="4"/>
    </row>
    <row r="3606" spans="11:11" x14ac:dyDescent="0.15">
      <c r="K3606" s="4"/>
    </row>
    <row r="3607" spans="11:11" x14ac:dyDescent="0.15">
      <c r="K3607" s="4"/>
    </row>
    <row r="3608" spans="11:11" x14ac:dyDescent="0.15">
      <c r="K3608" s="4"/>
    </row>
    <row r="3609" spans="11:11" x14ac:dyDescent="0.15">
      <c r="K3609" s="4"/>
    </row>
    <row r="3610" spans="11:11" x14ac:dyDescent="0.15">
      <c r="K3610" s="4"/>
    </row>
    <row r="3611" spans="11:11" x14ac:dyDescent="0.15">
      <c r="K3611" s="4"/>
    </row>
    <row r="3612" spans="11:11" x14ac:dyDescent="0.15">
      <c r="K3612" s="4"/>
    </row>
    <row r="3613" spans="11:11" x14ac:dyDescent="0.15">
      <c r="K3613" s="4"/>
    </row>
    <row r="3614" spans="11:11" x14ac:dyDescent="0.15">
      <c r="K3614" s="4"/>
    </row>
    <row r="3615" spans="11:11" x14ac:dyDescent="0.15">
      <c r="K3615" s="4"/>
    </row>
    <row r="3616" spans="11:11" x14ac:dyDescent="0.15">
      <c r="K3616" s="4"/>
    </row>
    <row r="3617" spans="11:11" x14ac:dyDescent="0.15">
      <c r="K3617" s="4"/>
    </row>
    <row r="3618" spans="11:11" x14ac:dyDescent="0.15">
      <c r="K3618" s="4"/>
    </row>
    <row r="3619" spans="11:11" x14ac:dyDescent="0.15">
      <c r="K3619" s="4"/>
    </row>
    <row r="3620" spans="11:11" x14ac:dyDescent="0.15">
      <c r="K3620" s="4"/>
    </row>
    <row r="3621" spans="11:11" x14ac:dyDescent="0.15">
      <c r="K3621" s="4"/>
    </row>
    <row r="3622" spans="11:11" x14ac:dyDescent="0.15">
      <c r="K3622" s="4"/>
    </row>
    <row r="3623" spans="11:11" x14ac:dyDescent="0.15">
      <c r="K3623" s="4"/>
    </row>
    <row r="3624" spans="11:11" x14ac:dyDescent="0.15">
      <c r="K3624" s="4"/>
    </row>
    <row r="3625" spans="11:11" x14ac:dyDescent="0.15">
      <c r="K3625" s="4"/>
    </row>
    <row r="3626" spans="11:11" x14ac:dyDescent="0.15">
      <c r="K3626" s="4"/>
    </row>
    <row r="3627" spans="11:11" x14ac:dyDescent="0.15">
      <c r="K3627" s="4"/>
    </row>
    <row r="3628" spans="11:11" x14ac:dyDescent="0.15">
      <c r="K3628" s="4"/>
    </row>
    <row r="3629" spans="11:11" x14ac:dyDescent="0.15">
      <c r="K3629" s="4"/>
    </row>
    <row r="3630" spans="11:11" x14ac:dyDescent="0.15">
      <c r="K3630" s="4"/>
    </row>
    <row r="3631" spans="11:11" x14ac:dyDescent="0.15">
      <c r="K3631" s="4"/>
    </row>
    <row r="3632" spans="11:11" x14ac:dyDescent="0.15">
      <c r="K3632" s="4"/>
    </row>
    <row r="3633" spans="11:11" x14ac:dyDescent="0.15">
      <c r="K3633" s="4"/>
    </row>
    <row r="3634" spans="11:11" x14ac:dyDescent="0.15">
      <c r="K3634" s="4"/>
    </row>
    <row r="3635" spans="11:11" x14ac:dyDescent="0.15">
      <c r="K3635" s="4"/>
    </row>
    <row r="3636" spans="11:11" x14ac:dyDescent="0.15">
      <c r="K3636" s="4"/>
    </row>
    <row r="3637" spans="11:11" x14ac:dyDescent="0.15">
      <c r="K3637" s="4"/>
    </row>
    <row r="3638" spans="11:11" x14ac:dyDescent="0.15">
      <c r="K3638" s="4"/>
    </row>
    <row r="3639" spans="11:11" x14ac:dyDescent="0.15">
      <c r="K3639" s="4"/>
    </row>
    <row r="3640" spans="11:11" x14ac:dyDescent="0.15">
      <c r="K3640" s="4"/>
    </row>
    <row r="3641" spans="11:11" x14ac:dyDescent="0.15">
      <c r="K3641" s="4"/>
    </row>
    <row r="3642" spans="11:11" x14ac:dyDescent="0.15">
      <c r="K3642" s="4"/>
    </row>
    <row r="3643" spans="11:11" x14ac:dyDescent="0.15">
      <c r="K3643" s="4"/>
    </row>
    <row r="3644" spans="11:11" x14ac:dyDescent="0.15">
      <c r="K3644" s="4"/>
    </row>
    <row r="3645" spans="11:11" x14ac:dyDescent="0.15">
      <c r="K3645" s="4"/>
    </row>
    <row r="3646" spans="11:11" x14ac:dyDescent="0.15">
      <c r="K3646" s="4"/>
    </row>
    <row r="3647" spans="11:11" x14ac:dyDescent="0.15">
      <c r="K3647" s="4"/>
    </row>
    <row r="3648" spans="11:11" x14ac:dyDescent="0.15">
      <c r="K3648" s="4"/>
    </row>
    <row r="3649" spans="11:11" x14ac:dyDescent="0.15">
      <c r="K3649" s="4"/>
    </row>
    <row r="3650" spans="11:11" x14ac:dyDescent="0.15">
      <c r="K3650" s="4"/>
    </row>
    <row r="3651" spans="11:11" x14ac:dyDescent="0.15">
      <c r="K3651" s="4"/>
    </row>
    <row r="3652" spans="11:11" x14ac:dyDescent="0.15">
      <c r="K3652" s="4"/>
    </row>
    <row r="3653" spans="11:11" x14ac:dyDescent="0.15">
      <c r="K3653" s="4"/>
    </row>
    <row r="3654" spans="11:11" x14ac:dyDescent="0.15">
      <c r="K3654" s="4"/>
    </row>
    <row r="3655" spans="11:11" x14ac:dyDescent="0.15">
      <c r="K3655" s="4"/>
    </row>
    <row r="3656" spans="11:11" x14ac:dyDescent="0.15">
      <c r="K3656" s="4"/>
    </row>
    <row r="3657" spans="11:11" x14ac:dyDescent="0.15">
      <c r="K3657" s="4"/>
    </row>
    <row r="3658" spans="11:11" x14ac:dyDescent="0.15">
      <c r="K3658" s="4"/>
    </row>
    <row r="3659" spans="11:11" x14ac:dyDescent="0.15">
      <c r="K3659" s="4"/>
    </row>
    <row r="3660" spans="11:11" x14ac:dyDescent="0.15">
      <c r="K3660" s="4"/>
    </row>
    <row r="3661" spans="11:11" x14ac:dyDescent="0.15">
      <c r="K3661" s="4"/>
    </row>
    <row r="3662" spans="11:11" x14ac:dyDescent="0.15">
      <c r="K3662" s="4"/>
    </row>
    <row r="3663" spans="11:11" x14ac:dyDescent="0.15">
      <c r="K3663" s="4"/>
    </row>
    <row r="3664" spans="11:11" x14ac:dyDescent="0.15">
      <c r="K3664" s="4"/>
    </row>
    <row r="3665" spans="11:11" x14ac:dyDescent="0.15">
      <c r="K3665" s="4"/>
    </row>
    <row r="3666" spans="11:11" x14ac:dyDescent="0.15">
      <c r="K3666" s="4"/>
    </row>
    <row r="3667" spans="11:11" x14ac:dyDescent="0.15">
      <c r="K3667" s="4"/>
    </row>
    <row r="3668" spans="11:11" x14ac:dyDescent="0.15">
      <c r="K3668" s="4"/>
    </row>
    <row r="3669" spans="11:11" x14ac:dyDescent="0.15">
      <c r="K3669" s="4"/>
    </row>
    <row r="3670" spans="11:11" x14ac:dyDescent="0.15">
      <c r="K3670" s="4"/>
    </row>
    <row r="3671" spans="11:11" x14ac:dyDescent="0.15">
      <c r="K3671" s="4"/>
    </row>
    <row r="3672" spans="11:11" x14ac:dyDescent="0.15">
      <c r="K3672" s="4"/>
    </row>
    <row r="3673" spans="11:11" x14ac:dyDescent="0.15">
      <c r="K3673" s="4"/>
    </row>
    <row r="3674" spans="11:11" x14ac:dyDescent="0.15">
      <c r="K3674" s="4"/>
    </row>
    <row r="3675" spans="11:11" x14ac:dyDescent="0.15">
      <c r="K3675" s="4"/>
    </row>
    <row r="3676" spans="11:11" x14ac:dyDescent="0.15">
      <c r="K3676" s="4"/>
    </row>
    <row r="3677" spans="11:11" x14ac:dyDescent="0.15">
      <c r="K3677" s="4"/>
    </row>
    <row r="3678" spans="11:11" x14ac:dyDescent="0.15">
      <c r="K3678" s="4"/>
    </row>
    <row r="3679" spans="11:11" x14ac:dyDescent="0.15">
      <c r="K3679" s="4"/>
    </row>
    <row r="3680" spans="11:11" x14ac:dyDescent="0.15">
      <c r="K3680" s="4"/>
    </row>
    <row r="3681" spans="11:11" x14ac:dyDescent="0.15">
      <c r="K3681" s="4"/>
    </row>
    <row r="3682" spans="11:11" x14ac:dyDescent="0.15">
      <c r="K3682" s="4"/>
    </row>
    <row r="3683" spans="11:11" x14ac:dyDescent="0.15">
      <c r="K3683" s="4"/>
    </row>
    <row r="3684" spans="11:11" x14ac:dyDescent="0.15">
      <c r="K3684" s="4"/>
    </row>
    <row r="3685" spans="11:11" x14ac:dyDescent="0.15">
      <c r="K3685" s="4"/>
    </row>
    <row r="3686" spans="11:11" x14ac:dyDescent="0.15">
      <c r="K3686" s="4"/>
    </row>
    <row r="3687" spans="11:11" x14ac:dyDescent="0.15">
      <c r="K3687" s="4"/>
    </row>
    <row r="3688" spans="11:11" x14ac:dyDescent="0.15">
      <c r="K3688" s="4"/>
    </row>
    <row r="3689" spans="11:11" x14ac:dyDescent="0.15">
      <c r="K3689" s="4"/>
    </row>
    <row r="3690" spans="11:11" x14ac:dyDescent="0.15">
      <c r="K3690" s="4"/>
    </row>
    <row r="3691" spans="11:11" x14ac:dyDescent="0.15">
      <c r="K3691" s="4"/>
    </row>
    <row r="3692" spans="11:11" x14ac:dyDescent="0.15">
      <c r="K3692" s="4"/>
    </row>
    <row r="3693" spans="11:11" x14ac:dyDescent="0.15">
      <c r="K3693" s="4"/>
    </row>
    <row r="3694" spans="11:11" x14ac:dyDescent="0.15">
      <c r="K3694" s="4"/>
    </row>
    <row r="3695" spans="11:11" x14ac:dyDescent="0.15">
      <c r="K3695" s="4"/>
    </row>
    <row r="3696" spans="11:11" x14ac:dyDescent="0.15">
      <c r="K3696" s="4"/>
    </row>
    <row r="3697" spans="11:11" x14ac:dyDescent="0.15">
      <c r="K3697" s="4"/>
    </row>
    <row r="3698" spans="11:11" x14ac:dyDescent="0.15">
      <c r="K3698" s="4"/>
    </row>
    <row r="3699" spans="11:11" x14ac:dyDescent="0.15">
      <c r="K3699" s="4"/>
    </row>
    <row r="3700" spans="11:11" x14ac:dyDescent="0.15">
      <c r="K3700" s="4"/>
    </row>
    <row r="3701" spans="11:11" x14ac:dyDescent="0.15">
      <c r="K3701" s="4"/>
    </row>
    <row r="3702" spans="11:11" x14ac:dyDescent="0.15">
      <c r="K3702" s="4"/>
    </row>
    <row r="3703" spans="11:11" x14ac:dyDescent="0.15">
      <c r="K3703" s="4"/>
    </row>
    <row r="3704" spans="11:11" x14ac:dyDescent="0.15">
      <c r="K3704" s="4"/>
    </row>
    <row r="3705" spans="11:11" x14ac:dyDescent="0.15">
      <c r="K3705" s="4"/>
    </row>
    <row r="3706" spans="11:11" x14ac:dyDescent="0.15">
      <c r="K3706" s="4"/>
    </row>
    <row r="3707" spans="11:11" x14ac:dyDescent="0.15">
      <c r="K3707" s="4"/>
    </row>
    <row r="3708" spans="11:11" x14ac:dyDescent="0.15">
      <c r="K3708" s="4"/>
    </row>
    <row r="3709" spans="11:11" x14ac:dyDescent="0.15">
      <c r="K3709" s="4"/>
    </row>
    <row r="3710" spans="11:11" x14ac:dyDescent="0.15">
      <c r="K3710" s="4"/>
    </row>
    <row r="3711" spans="11:11" x14ac:dyDescent="0.15">
      <c r="K3711" s="4"/>
    </row>
    <row r="3712" spans="11:11" x14ac:dyDescent="0.15">
      <c r="K3712" s="4"/>
    </row>
    <row r="3713" spans="11:11" x14ac:dyDescent="0.15">
      <c r="K3713" s="4"/>
    </row>
    <row r="3714" spans="11:11" x14ac:dyDescent="0.15">
      <c r="K3714" s="4"/>
    </row>
    <row r="3715" spans="11:11" x14ac:dyDescent="0.15">
      <c r="K3715" s="4"/>
    </row>
    <row r="3716" spans="11:11" x14ac:dyDescent="0.15">
      <c r="K3716" s="4"/>
    </row>
    <row r="3717" spans="11:11" x14ac:dyDescent="0.15">
      <c r="K3717" s="4"/>
    </row>
    <row r="3718" spans="11:11" x14ac:dyDescent="0.15">
      <c r="K3718" s="4"/>
    </row>
    <row r="3719" spans="11:11" x14ac:dyDescent="0.15">
      <c r="K3719" s="4"/>
    </row>
    <row r="3720" spans="11:11" x14ac:dyDescent="0.15">
      <c r="K3720" s="4"/>
    </row>
    <row r="3721" spans="11:11" x14ac:dyDescent="0.15">
      <c r="K3721" s="4"/>
    </row>
    <row r="3722" spans="11:11" x14ac:dyDescent="0.15">
      <c r="K3722" s="4"/>
    </row>
    <row r="3723" spans="11:11" x14ac:dyDescent="0.15">
      <c r="K3723" s="4"/>
    </row>
    <row r="3724" spans="11:11" x14ac:dyDescent="0.15">
      <c r="K3724" s="4"/>
    </row>
    <row r="3725" spans="11:11" x14ac:dyDescent="0.15">
      <c r="K3725" s="4"/>
    </row>
    <row r="3726" spans="11:11" x14ac:dyDescent="0.15">
      <c r="K3726" s="4"/>
    </row>
    <row r="3727" spans="11:11" x14ac:dyDescent="0.15">
      <c r="K3727" s="4"/>
    </row>
    <row r="3728" spans="11:11" x14ac:dyDescent="0.15">
      <c r="K3728" s="4"/>
    </row>
    <row r="3729" spans="11:11" x14ac:dyDescent="0.15">
      <c r="K3729" s="4"/>
    </row>
    <row r="3730" spans="11:11" x14ac:dyDescent="0.15">
      <c r="K3730" s="4"/>
    </row>
    <row r="3731" spans="11:11" x14ac:dyDescent="0.15">
      <c r="K3731" s="4"/>
    </row>
    <row r="3732" spans="11:11" x14ac:dyDescent="0.15">
      <c r="K3732" s="4"/>
    </row>
    <row r="3733" spans="11:11" x14ac:dyDescent="0.15">
      <c r="K3733" s="4"/>
    </row>
    <row r="3734" spans="11:11" x14ac:dyDescent="0.15">
      <c r="K3734" s="4"/>
    </row>
    <row r="3735" spans="11:11" x14ac:dyDescent="0.15">
      <c r="K3735" s="4"/>
    </row>
    <row r="3736" spans="11:11" x14ac:dyDescent="0.15">
      <c r="K3736" s="4"/>
    </row>
    <row r="3737" spans="11:11" x14ac:dyDescent="0.15">
      <c r="K3737" s="4"/>
    </row>
    <row r="3738" spans="11:11" x14ac:dyDescent="0.15">
      <c r="K3738" s="4"/>
    </row>
    <row r="3739" spans="11:11" x14ac:dyDescent="0.15">
      <c r="K3739" s="4"/>
    </row>
    <row r="3740" spans="11:11" x14ac:dyDescent="0.15">
      <c r="K3740" s="4"/>
    </row>
    <row r="3741" spans="11:11" x14ac:dyDescent="0.15">
      <c r="K3741" s="4"/>
    </row>
    <row r="3742" spans="11:11" x14ac:dyDescent="0.15">
      <c r="K3742" s="4"/>
    </row>
    <row r="3743" spans="11:11" x14ac:dyDescent="0.15">
      <c r="K3743" s="4"/>
    </row>
    <row r="3744" spans="11:11" x14ac:dyDescent="0.15">
      <c r="K3744" s="4"/>
    </row>
    <row r="3745" spans="11:11" x14ac:dyDescent="0.15">
      <c r="K3745" s="4"/>
    </row>
    <row r="3746" spans="11:11" x14ac:dyDescent="0.15">
      <c r="K3746" s="4"/>
    </row>
    <row r="3747" spans="11:11" x14ac:dyDescent="0.15">
      <c r="K3747" s="4"/>
    </row>
    <row r="3748" spans="11:11" x14ac:dyDescent="0.15">
      <c r="K3748" s="4"/>
    </row>
    <row r="3749" spans="11:11" x14ac:dyDescent="0.15">
      <c r="K3749" s="4"/>
    </row>
    <row r="3750" spans="11:11" x14ac:dyDescent="0.15">
      <c r="K3750" s="4"/>
    </row>
    <row r="3751" spans="11:11" x14ac:dyDescent="0.15">
      <c r="K3751" s="4"/>
    </row>
    <row r="3752" spans="11:11" x14ac:dyDescent="0.15">
      <c r="K3752" s="4"/>
    </row>
    <row r="3753" spans="11:11" x14ac:dyDescent="0.15">
      <c r="K3753" s="4"/>
    </row>
    <row r="3754" spans="11:11" x14ac:dyDescent="0.15">
      <c r="K3754" s="4"/>
    </row>
    <row r="3755" spans="11:11" x14ac:dyDescent="0.15">
      <c r="K3755" s="4"/>
    </row>
    <row r="3756" spans="11:11" x14ac:dyDescent="0.15">
      <c r="K3756" s="4"/>
    </row>
    <row r="3757" spans="11:11" x14ac:dyDescent="0.15">
      <c r="K3757" s="66"/>
    </row>
    <row r="3758" spans="11:11" x14ac:dyDescent="0.15">
      <c r="K3758" s="66"/>
    </row>
    <row r="3759" spans="11:11" x14ac:dyDescent="0.15">
      <c r="K3759" s="66"/>
    </row>
    <row r="3760" spans="11:11" x14ac:dyDescent="0.15">
      <c r="K3760" s="66"/>
    </row>
    <row r="3761" spans="11:11" x14ac:dyDescent="0.15">
      <c r="K3761" s="66"/>
    </row>
    <row r="3762" spans="11:11" x14ac:dyDescent="0.15">
      <c r="K3762" s="66"/>
    </row>
    <row r="3763" spans="11:11" x14ac:dyDescent="0.15">
      <c r="K3763" s="66"/>
    </row>
    <row r="3764" spans="11:11" x14ac:dyDescent="0.15">
      <c r="K3764" s="66"/>
    </row>
    <row r="3765" spans="11:11" x14ac:dyDescent="0.15">
      <c r="K3765" s="66"/>
    </row>
    <row r="3766" spans="11:11" x14ac:dyDescent="0.15">
      <c r="K3766" s="66"/>
    </row>
    <row r="3767" spans="11:11" x14ac:dyDescent="0.15">
      <c r="K3767" s="66"/>
    </row>
    <row r="3768" spans="11:11" x14ac:dyDescent="0.15">
      <c r="K3768" s="66"/>
    </row>
    <row r="3769" spans="11:11" x14ac:dyDescent="0.15">
      <c r="K3769" s="66"/>
    </row>
    <row r="3770" spans="11:11" x14ac:dyDescent="0.15">
      <c r="K3770" s="66"/>
    </row>
    <row r="3771" spans="11:11" x14ac:dyDescent="0.15">
      <c r="K3771" s="66"/>
    </row>
    <row r="3772" spans="11:11" x14ac:dyDescent="0.15">
      <c r="K3772" s="66"/>
    </row>
    <row r="3773" spans="11:11" x14ac:dyDescent="0.15">
      <c r="K3773" s="66"/>
    </row>
    <row r="3774" spans="11:11" x14ac:dyDescent="0.15">
      <c r="K3774" s="66"/>
    </row>
    <row r="3775" spans="11:11" x14ac:dyDescent="0.15">
      <c r="K3775" s="66"/>
    </row>
    <row r="3776" spans="11:11" x14ac:dyDescent="0.15">
      <c r="K3776" s="66"/>
    </row>
    <row r="3777" spans="11:11" x14ac:dyDescent="0.15">
      <c r="K3777" s="66"/>
    </row>
    <row r="3778" spans="11:11" x14ac:dyDescent="0.15">
      <c r="K3778" s="66"/>
    </row>
    <row r="3779" spans="11:11" x14ac:dyDescent="0.15">
      <c r="K3779" s="66"/>
    </row>
    <row r="3780" spans="11:11" x14ac:dyDescent="0.15">
      <c r="K3780" s="66"/>
    </row>
    <row r="3781" spans="11:11" x14ac:dyDescent="0.15">
      <c r="K3781" s="66"/>
    </row>
    <row r="3782" spans="11:11" x14ac:dyDescent="0.15">
      <c r="K3782" s="66"/>
    </row>
    <row r="3783" spans="11:11" x14ac:dyDescent="0.15">
      <c r="K3783" s="66"/>
    </row>
    <row r="3784" spans="11:11" x14ac:dyDescent="0.15">
      <c r="K3784" s="66"/>
    </row>
    <row r="3785" spans="11:11" x14ac:dyDescent="0.15">
      <c r="K3785" s="66"/>
    </row>
    <row r="3786" spans="11:11" x14ac:dyDescent="0.15">
      <c r="K3786" s="66"/>
    </row>
    <row r="3787" spans="11:11" x14ac:dyDescent="0.15">
      <c r="K3787" s="66"/>
    </row>
    <row r="3788" spans="11:11" x14ac:dyDescent="0.15">
      <c r="K3788" s="66"/>
    </row>
    <row r="3789" spans="11:11" x14ac:dyDescent="0.15">
      <c r="K3789" s="66"/>
    </row>
    <row r="3790" spans="11:11" x14ac:dyDescent="0.15">
      <c r="K3790" s="66"/>
    </row>
    <row r="3791" spans="11:11" x14ac:dyDescent="0.15">
      <c r="K3791" s="66"/>
    </row>
    <row r="3792" spans="11:11" x14ac:dyDescent="0.15">
      <c r="K3792" s="66"/>
    </row>
    <row r="3793" spans="11:11" x14ac:dyDescent="0.15">
      <c r="K3793" s="66"/>
    </row>
    <row r="3794" spans="11:11" x14ac:dyDescent="0.15">
      <c r="K3794" s="66"/>
    </row>
    <row r="3795" spans="11:11" x14ac:dyDescent="0.15">
      <c r="K3795" s="66"/>
    </row>
    <row r="3796" spans="11:11" x14ac:dyDescent="0.15">
      <c r="K3796" s="66"/>
    </row>
    <row r="3797" spans="11:11" x14ac:dyDescent="0.15">
      <c r="K3797" s="66"/>
    </row>
    <row r="3798" spans="11:11" x14ac:dyDescent="0.15">
      <c r="K3798" s="66"/>
    </row>
    <row r="3799" spans="11:11" x14ac:dyDescent="0.15">
      <c r="K3799" s="66"/>
    </row>
    <row r="3800" spans="11:11" x14ac:dyDescent="0.15">
      <c r="K3800" s="66"/>
    </row>
    <row r="3801" spans="11:11" x14ac:dyDescent="0.15">
      <c r="K3801" s="66"/>
    </row>
    <row r="3802" spans="11:11" x14ac:dyDescent="0.15">
      <c r="K3802" s="66"/>
    </row>
    <row r="3803" spans="11:11" x14ac:dyDescent="0.15">
      <c r="K3803" s="66"/>
    </row>
    <row r="3804" spans="11:11" x14ac:dyDescent="0.15">
      <c r="K3804" s="66"/>
    </row>
    <row r="3805" spans="11:11" x14ac:dyDescent="0.15">
      <c r="K3805" s="66"/>
    </row>
    <row r="3806" spans="11:11" x14ac:dyDescent="0.15">
      <c r="K3806" s="66"/>
    </row>
    <row r="3807" spans="11:11" x14ac:dyDescent="0.15">
      <c r="K3807" s="66"/>
    </row>
    <row r="3808" spans="11:11" x14ac:dyDescent="0.15">
      <c r="K3808" s="66"/>
    </row>
    <row r="3809" spans="11:11" x14ac:dyDescent="0.15">
      <c r="K3809" s="66"/>
    </row>
    <row r="3810" spans="11:11" x14ac:dyDescent="0.15">
      <c r="K3810" s="66"/>
    </row>
    <row r="3811" spans="11:11" x14ac:dyDescent="0.15">
      <c r="K3811" s="66"/>
    </row>
    <row r="3812" spans="11:11" x14ac:dyDescent="0.15">
      <c r="K3812" s="4"/>
    </row>
    <row r="3813" spans="11:11" x14ac:dyDescent="0.15">
      <c r="K3813" s="4"/>
    </row>
    <row r="3814" spans="11:11" x14ac:dyDescent="0.15">
      <c r="K3814" s="4"/>
    </row>
    <row r="3815" spans="11:11" x14ac:dyDescent="0.15">
      <c r="K3815" s="4"/>
    </row>
    <row r="3816" spans="11:11" x14ac:dyDescent="0.15">
      <c r="K3816" s="4"/>
    </row>
    <row r="3817" spans="11:11" x14ac:dyDescent="0.15">
      <c r="K3817" s="4"/>
    </row>
    <row r="3818" spans="11:11" x14ac:dyDescent="0.15">
      <c r="K3818" s="4"/>
    </row>
    <row r="3819" spans="11:11" x14ac:dyDescent="0.15">
      <c r="K3819" s="4"/>
    </row>
    <row r="3820" spans="11:11" x14ac:dyDescent="0.15">
      <c r="K3820" s="4"/>
    </row>
    <row r="3821" spans="11:11" x14ac:dyDescent="0.15">
      <c r="K3821" s="4"/>
    </row>
    <row r="3822" spans="11:11" x14ac:dyDescent="0.15">
      <c r="K3822" s="4"/>
    </row>
    <row r="3823" spans="11:11" x14ac:dyDescent="0.15">
      <c r="K3823" s="4"/>
    </row>
    <row r="3824" spans="11:11" x14ac:dyDescent="0.15">
      <c r="K3824" s="4"/>
    </row>
    <row r="3825" spans="11:11" x14ac:dyDescent="0.15">
      <c r="K3825" s="4"/>
    </row>
    <row r="3826" spans="11:11" x14ac:dyDescent="0.15">
      <c r="K3826" s="4"/>
    </row>
    <row r="3827" spans="11:11" x14ac:dyDescent="0.15">
      <c r="K3827" s="4"/>
    </row>
    <row r="3828" spans="11:11" x14ac:dyDescent="0.15">
      <c r="K3828" s="4"/>
    </row>
    <row r="3829" spans="11:11" x14ac:dyDescent="0.15">
      <c r="K3829" s="4"/>
    </row>
    <row r="3830" spans="11:11" x14ac:dyDescent="0.15">
      <c r="K3830" s="4"/>
    </row>
    <row r="3831" spans="11:11" x14ac:dyDescent="0.15">
      <c r="K3831" s="4"/>
    </row>
    <row r="3832" spans="11:11" x14ac:dyDescent="0.15">
      <c r="K3832" s="4"/>
    </row>
    <row r="3833" spans="11:11" x14ac:dyDescent="0.15">
      <c r="K3833" s="4"/>
    </row>
    <row r="3834" spans="11:11" x14ac:dyDescent="0.15">
      <c r="K3834" s="4"/>
    </row>
    <row r="3835" spans="11:11" x14ac:dyDescent="0.15">
      <c r="K3835" s="4"/>
    </row>
    <row r="3836" spans="11:11" x14ac:dyDescent="0.15">
      <c r="K3836" s="4"/>
    </row>
    <row r="3837" spans="11:11" x14ac:dyDescent="0.15">
      <c r="K3837" s="4"/>
    </row>
    <row r="3838" spans="11:11" x14ac:dyDescent="0.15">
      <c r="K3838" s="4"/>
    </row>
    <row r="3839" spans="11:11" x14ac:dyDescent="0.15">
      <c r="K3839" s="4"/>
    </row>
    <row r="3840" spans="11:11" x14ac:dyDescent="0.15">
      <c r="K3840" s="4"/>
    </row>
    <row r="3841" spans="11:11" x14ac:dyDescent="0.15">
      <c r="K3841" s="4"/>
    </row>
    <row r="3842" spans="11:11" x14ac:dyDescent="0.15">
      <c r="K3842" s="4"/>
    </row>
    <row r="3843" spans="11:11" x14ac:dyDescent="0.15">
      <c r="K3843" s="4"/>
    </row>
    <row r="3844" spans="11:11" x14ac:dyDescent="0.15">
      <c r="K3844" s="4"/>
    </row>
    <row r="3845" spans="11:11" x14ac:dyDescent="0.15">
      <c r="K3845" s="4"/>
    </row>
    <row r="3846" spans="11:11" x14ac:dyDescent="0.15">
      <c r="K3846" s="4"/>
    </row>
    <row r="3847" spans="11:11" x14ac:dyDescent="0.15">
      <c r="K3847" s="4"/>
    </row>
    <row r="3848" spans="11:11" x14ac:dyDescent="0.15">
      <c r="K3848" s="4"/>
    </row>
    <row r="3849" spans="11:11" x14ac:dyDescent="0.15">
      <c r="K3849" s="4"/>
    </row>
    <row r="3850" spans="11:11" x14ac:dyDescent="0.15">
      <c r="K3850" s="4"/>
    </row>
    <row r="3851" spans="11:11" x14ac:dyDescent="0.15">
      <c r="K3851" s="4"/>
    </row>
    <row r="3852" spans="11:11" x14ac:dyDescent="0.15">
      <c r="K3852" s="4"/>
    </row>
    <row r="3853" spans="11:11" x14ac:dyDescent="0.15">
      <c r="K3853" s="4"/>
    </row>
    <row r="3854" spans="11:11" x14ac:dyDescent="0.15">
      <c r="K3854" s="4"/>
    </row>
    <row r="3855" spans="11:11" x14ac:dyDescent="0.15">
      <c r="K3855" s="4"/>
    </row>
    <row r="3856" spans="11:11" x14ac:dyDescent="0.15">
      <c r="K3856" s="4"/>
    </row>
    <row r="3857" spans="11:11" x14ac:dyDescent="0.15">
      <c r="K3857" s="4"/>
    </row>
    <row r="3858" spans="11:11" x14ac:dyDescent="0.15">
      <c r="K3858" s="4"/>
    </row>
    <row r="3859" spans="11:11" x14ac:dyDescent="0.15">
      <c r="K3859" s="4"/>
    </row>
    <row r="3860" spans="11:11" x14ac:dyDescent="0.15">
      <c r="K3860" s="4"/>
    </row>
    <row r="3861" spans="11:11" x14ac:dyDescent="0.15">
      <c r="K3861" s="4"/>
    </row>
    <row r="3862" spans="11:11" x14ac:dyDescent="0.15">
      <c r="K3862" s="4"/>
    </row>
    <row r="3863" spans="11:11" x14ac:dyDescent="0.15">
      <c r="K3863" s="4"/>
    </row>
    <row r="3864" spans="11:11" x14ac:dyDescent="0.15">
      <c r="K3864" s="4"/>
    </row>
    <row r="3865" spans="11:11" x14ac:dyDescent="0.15">
      <c r="K3865" s="4"/>
    </row>
    <row r="3866" spans="11:11" x14ac:dyDescent="0.15">
      <c r="K3866" s="4"/>
    </row>
    <row r="3867" spans="11:11" x14ac:dyDescent="0.15">
      <c r="K3867" s="4"/>
    </row>
    <row r="3868" spans="11:11" x14ac:dyDescent="0.15">
      <c r="K3868" s="4"/>
    </row>
    <row r="3869" spans="11:11" x14ac:dyDescent="0.15">
      <c r="K3869" s="4"/>
    </row>
    <row r="3870" spans="11:11" x14ac:dyDescent="0.15">
      <c r="K3870" s="4"/>
    </row>
    <row r="3871" spans="11:11" x14ac:dyDescent="0.15">
      <c r="K3871" s="4"/>
    </row>
    <row r="3872" spans="11:11" x14ac:dyDescent="0.15">
      <c r="K3872" s="4"/>
    </row>
    <row r="3873" spans="11:11" x14ac:dyDescent="0.15">
      <c r="K3873" s="4"/>
    </row>
    <row r="3874" spans="11:11" x14ac:dyDescent="0.15">
      <c r="K3874" s="4"/>
    </row>
    <row r="3875" spans="11:11" x14ac:dyDescent="0.15">
      <c r="K3875" s="4"/>
    </row>
    <row r="3876" spans="11:11" x14ac:dyDescent="0.15">
      <c r="K3876" s="4"/>
    </row>
    <row r="3877" spans="11:11" x14ac:dyDescent="0.15">
      <c r="K3877" s="4"/>
    </row>
    <row r="3878" spans="11:11" x14ac:dyDescent="0.15">
      <c r="K3878" s="4"/>
    </row>
    <row r="3879" spans="11:11" x14ac:dyDescent="0.15">
      <c r="K3879" s="4"/>
    </row>
    <row r="3880" spans="11:11" x14ac:dyDescent="0.15">
      <c r="K3880" s="4"/>
    </row>
    <row r="3881" spans="11:11" x14ac:dyDescent="0.15">
      <c r="K3881" s="4"/>
    </row>
    <row r="3882" spans="11:11" x14ac:dyDescent="0.15">
      <c r="K3882" s="4"/>
    </row>
    <row r="3883" spans="11:11" x14ac:dyDescent="0.15">
      <c r="K3883" s="4"/>
    </row>
    <row r="3884" spans="11:11" x14ac:dyDescent="0.15">
      <c r="K3884" s="4"/>
    </row>
    <row r="3885" spans="11:11" x14ac:dyDescent="0.15">
      <c r="K3885" s="4"/>
    </row>
    <row r="3886" spans="11:11" x14ac:dyDescent="0.15">
      <c r="K3886" s="4"/>
    </row>
    <row r="3887" spans="11:11" x14ac:dyDescent="0.15">
      <c r="K3887" s="4"/>
    </row>
    <row r="3888" spans="11:11" x14ac:dyDescent="0.15">
      <c r="K3888" s="4"/>
    </row>
    <row r="3889" spans="11:11" x14ac:dyDescent="0.15">
      <c r="K3889" s="4"/>
    </row>
    <row r="3890" spans="11:11" x14ac:dyDescent="0.15">
      <c r="K3890" s="4"/>
    </row>
    <row r="3891" spans="11:11" x14ac:dyDescent="0.15">
      <c r="K3891" s="4"/>
    </row>
    <row r="3892" spans="11:11" x14ac:dyDescent="0.15">
      <c r="K3892" s="4"/>
    </row>
    <row r="3893" spans="11:11" x14ac:dyDescent="0.15">
      <c r="K3893" s="4"/>
    </row>
    <row r="3894" spans="11:11" x14ac:dyDescent="0.15">
      <c r="K3894" s="4"/>
    </row>
    <row r="3895" spans="11:11" x14ac:dyDescent="0.15">
      <c r="K3895" s="4"/>
    </row>
    <row r="3896" spans="11:11" x14ac:dyDescent="0.15">
      <c r="K3896" s="4"/>
    </row>
    <row r="3897" spans="11:11" x14ac:dyDescent="0.15">
      <c r="K3897" s="4"/>
    </row>
    <row r="3898" spans="11:11" x14ac:dyDescent="0.15">
      <c r="K3898" s="4"/>
    </row>
    <row r="3899" spans="11:11" x14ac:dyDescent="0.15">
      <c r="K3899" s="4"/>
    </row>
    <row r="3900" spans="11:11" x14ac:dyDescent="0.15">
      <c r="K3900" s="4"/>
    </row>
    <row r="3901" spans="11:11" x14ac:dyDescent="0.15">
      <c r="K3901" s="4"/>
    </row>
    <row r="3902" spans="11:11" x14ac:dyDescent="0.15">
      <c r="K3902" s="4"/>
    </row>
    <row r="3903" spans="11:11" x14ac:dyDescent="0.15">
      <c r="K3903" s="4"/>
    </row>
    <row r="3904" spans="11:11" x14ac:dyDescent="0.15">
      <c r="K3904" s="4"/>
    </row>
    <row r="3905" spans="11:11" x14ac:dyDescent="0.15">
      <c r="K3905" s="4"/>
    </row>
    <row r="3906" spans="11:11" x14ac:dyDescent="0.15">
      <c r="K3906" s="4"/>
    </row>
    <row r="3907" spans="11:11" x14ac:dyDescent="0.15">
      <c r="K3907" s="4"/>
    </row>
    <row r="3908" spans="11:11" x14ac:dyDescent="0.15">
      <c r="K3908" s="4"/>
    </row>
    <row r="3909" spans="11:11" x14ac:dyDescent="0.15">
      <c r="K3909" s="4"/>
    </row>
    <row r="3910" spans="11:11" x14ac:dyDescent="0.15">
      <c r="K3910" s="4"/>
    </row>
    <row r="3911" spans="11:11" x14ac:dyDescent="0.15">
      <c r="K3911" s="4"/>
    </row>
    <row r="3912" spans="11:11" x14ac:dyDescent="0.15">
      <c r="K3912" s="4"/>
    </row>
    <row r="3913" spans="11:11" x14ac:dyDescent="0.15">
      <c r="K3913" s="4"/>
    </row>
    <row r="3914" spans="11:11" x14ac:dyDescent="0.15">
      <c r="K3914" s="4"/>
    </row>
    <row r="3915" spans="11:11" x14ac:dyDescent="0.15">
      <c r="K3915" s="4"/>
    </row>
    <row r="3916" spans="11:11" x14ac:dyDescent="0.15">
      <c r="K3916" s="4"/>
    </row>
    <row r="3917" spans="11:11" x14ac:dyDescent="0.15">
      <c r="K3917" s="4"/>
    </row>
    <row r="3918" spans="11:11" x14ac:dyDescent="0.15">
      <c r="K3918" s="4"/>
    </row>
    <row r="3919" spans="11:11" x14ac:dyDescent="0.15">
      <c r="K3919" s="4"/>
    </row>
    <row r="3920" spans="11:11" x14ac:dyDescent="0.15">
      <c r="K3920" s="4"/>
    </row>
    <row r="3921" spans="11:11" x14ac:dyDescent="0.15">
      <c r="K3921" s="4"/>
    </row>
    <row r="3922" spans="11:11" x14ac:dyDescent="0.15">
      <c r="K3922" s="4"/>
    </row>
    <row r="3923" spans="11:11" x14ac:dyDescent="0.15">
      <c r="K3923" s="4"/>
    </row>
    <row r="3924" spans="11:11" x14ac:dyDescent="0.15">
      <c r="K3924" s="4"/>
    </row>
    <row r="3925" spans="11:11" x14ac:dyDescent="0.15">
      <c r="K3925" s="4"/>
    </row>
    <row r="3926" spans="11:11" x14ac:dyDescent="0.15">
      <c r="K3926" s="4"/>
    </row>
    <row r="3927" spans="11:11" x14ac:dyDescent="0.15">
      <c r="K3927" s="4"/>
    </row>
    <row r="3928" spans="11:11" x14ac:dyDescent="0.15">
      <c r="K3928" s="4"/>
    </row>
    <row r="3929" spans="11:11" x14ac:dyDescent="0.15">
      <c r="K3929" s="4"/>
    </row>
    <row r="3930" spans="11:11" x14ac:dyDescent="0.15">
      <c r="K3930" s="4"/>
    </row>
    <row r="3931" spans="11:11" x14ac:dyDescent="0.15">
      <c r="K3931" s="4"/>
    </row>
    <row r="3932" spans="11:11" x14ac:dyDescent="0.15">
      <c r="K3932" s="4"/>
    </row>
    <row r="3933" spans="11:11" x14ac:dyDescent="0.15">
      <c r="K3933" s="4"/>
    </row>
    <row r="3934" spans="11:11" x14ac:dyDescent="0.15">
      <c r="K3934" s="4"/>
    </row>
    <row r="3935" spans="11:11" x14ac:dyDescent="0.15">
      <c r="K3935" s="4"/>
    </row>
    <row r="3936" spans="11:11" x14ac:dyDescent="0.15">
      <c r="K3936" s="4"/>
    </row>
    <row r="3937" spans="11:11" x14ac:dyDescent="0.15">
      <c r="K3937" s="4"/>
    </row>
    <row r="3938" spans="11:11" x14ac:dyDescent="0.15">
      <c r="K3938" s="4"/>
    </row>
    <row r="3939" spans="11:11" x14ac:dyDescent="0.15">
      <c r="K3939" s="4"/>
    </row>
    <row r="3940" spans="11:11" x14ac:dyDescent="0.15">
      <c r="K3940" s="4"/>
    </row>
    <row r="3941" spans="11:11" x14ac:dyDescent="0.15">
      <c r="K3941" s="4"/>
    </row>
    <row r="3942" spans="11:11" x14ac:dyDescent="0.15">
      <c r="K3942" s="4"/>
    </row>
    <row r="3943" spans="11:11" x14ac:dyDescent="0.15">
      <c r="K3943" s="4"/>
    </row>
    <row r="3944" spans="11:11" x14ac:dyDescent="0.15">
      <c r="K3944" s="4"/>
    </row>
    <row r="3945" spans="11:11" x14ac:dyDescent="0.15">
      <c r="K3945" s="4"/>
    </row>
    <row r="3946" spans="11:11" x14ac:dyDescent="0.15">
      <c r="K3946" s="4"/>
    </row>
    <row r="3947" spans="11:11" x14ac:dyDescent="0.15">
      <c r="K3947" s="4"/>
    </row>
    <row r="3948" spans="11:11" x14ac:dyDescent="0.15">
      <c r="K3948" s="4"/>
    </row>
    <row r="3949" spans="11:11" x14ac:dyDescent="0.15">
      <c r="K3949" s="4"/>
    </row>
    <row r="3950" spans="11:11" x14ac:dyDescent="0.15">
      <c r="K3950" s="4"/>
    </row>
    <row r="3951" spans="11:11" x14ac:dyDescent="0.15">
      <c r="K3951" s="4"/>
    </row>
    <row r="3952" spans="11:11" x14ac:dyDescent="0.15">
      <c r="K3952" s="4"/>
    </row>
    <row r="3953" spans="11:11" x14ac:dyDescent="0.15">
      <c r="K3953" s="4"/>
    </row>
    <row r="3954" spans="11:11" x14ac:dyDescent="0.15">
      <c r="K3954" s="4"/>
    </row>
    <row r="3955" spans="11:11" x14ac:dyDescent="0.15">
      <c r="K3955" s="4"/>
    </row>
    <row r="3956" spans="11:11" x14ac:dyDescent="0.15">
      <c r="K3956" s="4"/>
    </row>
    <row r="3957" spans="11:11" x14ac:dyDescent="0.15">
      <c r="K3957" s="4"/>
    </row>
    <row r="3958" spans="11:11" x14ac:dyDescent="0.15">
      <c r="K3958" s="4"/>
    </row>
    <row r="3959" spans="11:11" x14ac:dyDescent="0.15">
      <c r="K3959" s="4"/>
    </row>
    <row r="3960" spans="11:11" x14ac:dyDescent="0.15">
      <c r="K3960" s="4"/>
    </row>
    <row r="3961" spans="11:11" x14ac:dyDescent="0.15">
      <c r="K3961" s="4"/>
    </row>
    <row r="3962" spans="11:11" x14ac:dyDescent="0.15">
      <c r="K3962" s="4"/>
    </row>
    <row r="3963" spans="11:11" x14ac:dyDescent="0.15">
      <c r="K3963" s="4"/>
    </row>
    <row r="3964" spans="11:11" x14ac:dyDescent="0.15">
      <c r="K3964" s="4"/>
    </row>
    <row r="3965" spans="11:11" x14ac:dyDescent="0.15">
      <c r="K3965" s="4"/>
    </row>
    <row r="3966" spans="11:11" x14ac:dyDescent="0.15">
      <c r="K3966" s="4"/>
    </row>
    <row r="3967" spans="11:11" x14ac:dyDescent="0.15">
      <c r="K3967" s="4"/>
    </row>
    <row r="3968" spans="11:11" x14ac:dyDescent="0.15">
      <c r="K3968" s="4"/>
    </row>
    <row r="3969" spans="11:11" x14ac:dyDescent="0.15">
      <c r="K3969" s="4"/>
    </row>
    <row r="3970" spans="11:11" x14ac:dyDescent="0.15">
      <c r="K3970" s="4"/>
    </row>
    <row r="3971" spans="11:11" x14ac:dyDescent="0.15">
      <c r="K3971" s="4"/>
    </row>
    <row r="3972" spans="11:11" x14ac:dyDescent="0.15">
      <c r="K3972" s="4"/>
    </row>
    <row r="3973" spans="11:11" x14ac:dyDescent="0.15">
      <c r="K3973" s="4"/>
    </row>
    <row r="3974" spans="11:11" x14ac:dyDescent="0.15">
      <c r="K3974" s="4"/>
    </row>
    <row r="3975" spans="11:11" x14ac:dyDescent="0.15">
      <c r="K3975" s="4"/>
    </row>
    <row r="3976" spans="11:11" x14ac:dyDescent="0.15">
      <c r="K3976" s="4"/>
    </row>
    <row r="3977" spans="11:11" x14ac:dyDescent="0.15">
      <c r="K3977" s="4"/>
    </row>
    <row r="3978" spans="11:11" x14ac:dyDescent="0.15">
      <c r="K3978" s="4"/>
    </row>
    <row r="3979" spans="11:11" x14ac:dyDescent="0.15">
      <c r="K3979" s="4"/>
    </row>
    <row r="3980" spans="11:11" x14ac:dyDescent="0.15">
      <c r="K3980" s="4"/>
    </row>
    <row r="3981" spans="11:11" x14ac:dyDescent="0.15">
      <c r="K3981" s="4"/>
    </row>
    <row r="3982" spans="11:11" x14ac:dyDescent="0.15">
      <c r="K3982" s="4"/>
    </row>
    <row r="3983" spans="11:11" x14ac:dyDescent="0.15">
      <c r="K3983" s="4"/>
    </row>
    <row r="3984" spans="11:11" x14ac:dyDescent="0.15">
      <c r="K3984" s="4"/>
    </row>
    <row r="3985" spans="11:11" x14ac:dyDescent="0.15">
      <c r="K3985" s="4"/>
    </row>
    <row r="3986" spans="11:11" x14ac:dyDescent="0.15">
      <c r="K3986" s="4"/>
    </row>
    <row r="3987" spans="11:11" x14ac:dyDescent="0.15">
      <c r="K3987" s="4"/>
    </row>
    <row r="3988" spans="11:11" x14ac:dyDescent="0.15">
      <c r="K3988" s="4"/>
    </row>
    <row r="3989" spans="11:11" x14ac:dyDescent="0.15">
      <c r="K3989" s="4"/>
    </row>
    <row r="3990" spans="11:11" x14ac:dyDescent="0.15">
      <c r="K3990" s="4"/>
    </row>
    <row r="3991" spans="11:11" x14ac:dyDescent="0.15">
      <c r="K3991" s="4"/>
    </row>
    <row r="3992" spans="11:11" x14ac:dyDescent="0.15">
      <c r="K3992" s="4"/>
    </row>
    <row r="3993" spans="11:11" x14ac:dyDescent="0.15">
      <c r="K3993" s="4"/>
    </row>
    <row r="3994" spans="11:11" x14ac:dyDescent="0.15">
      <c r="K3994" s="4"/>
    </row>
    <row r="3995" spans="11:11" x14ac:dyDescent="0.15">
      <c r="K3995" s="4"/>
    </row>
    <row r="3996" spans="11:11" x14ac:dyDescent="0.15">
      <c r="K3996" s="4"/>
    </row>
    <row r="3997" spans="11:11" x14ac:dyDescent="0.15">
      <c r="K3997" s="4"/>
    </row>
    <row r="3998" spans="11:11" x14ac:dyDescent="0.15">
      <c r="K3998" s="4"/>
    </row>
    <row r="3999" spans="11:11" x14ac:dyDescent="0.15">
      <c r="K3999" s="4"/>
    </row>
    <row r="4000" spans="11:11" x14ac:dyDescent="0.15">
      <c r="K4000" s="4"/>
    </row>
    <row r="4001" spans="11:11" x14ac:dyDescent="0.15">
      <c r="K4001" s="4"/>
    </row>
    <row r="4002" spans="11:11" x14ac:dyDescent="0.15">
      <c r="K4002" s="4"/>
    </row>
    <row r="4003" spans="11:11" x14ac:dyDescent="0.15">
      <c r="K4003" s="4"/>
    </row>
    <row r="4004" spans="11:11" x14ac:dyDescent="0.15">
      <c r="K4004" s="4"/>
    </row>
    <row r="4005" spans="11:11" x14ac:dyDescent="0.15">
      <c r="K4005" s="4"/>
    </row>
    <row r="4006" spans="11:11" x14ac:dyDescent="0.15">
      <c r="K4006" s="4"/>
    </row>
    <row r="4007" spans="11:11" x14ac:dyDescent="0.15">
      <c r="K4007" s="4"/>
    </row>
    <row r="4008" spans="11:11" x14ac:dyDescent="0.15">
      <c r="K4008" s="4"/>
    </row>
    <row r="4009" spans="11:11" x14ac:dyDescent="0.15">
      <c r="K4009" s="4"/>
    </row>
    <row r="4010" spans="11:11" x14ac:dyDescent="0.15">
      <c r="K4010" s="4"/>
    </row>
    <row r="4011" spans="11:11" x14ac:dyDescent="0.15">
      <c r="K4011" s="4"/>
    </row>
    <row r="4012" spans="11:11" x14ac:dyDescent="0.15">
      <c r="K4012" s="4"/>
    </row>
    <row r="4013" spans="11:11" x14ac:dyDescent="0.15">
      <c r="K4013" s="4"/>
    </row>
    <row r="4014" spans="11:11" x14ac:dyDescent="0.15">
      <c r="K4014" s="4"/>
    </row>
    <row r="4015" spans="11:11" x14ac:dyDescent="0.15">
      <c r="K4015" s="4"/>
    </row>
    <row r="4016" spans="11:11" x14ac:dyDescent="0.15">
      <c r="K4016" s="4"/>
    </row>
    <row r="4017" spans="11:11" x14ac:dyDescent="0.15">
      <c r="K4017" s="4"/>
    </row>
    <row r="4018" spans="11:11" x14ac:dyDescent="0.15">
      <c r="K4018" s="4"/>
    </row>
    <row r="4019" spans="11:11" x14ac:dyDescent="0.15">
      <c r="K4019" s="4"/>
    </row>
    <row r="4020" spans="11:11" x14ac:dyDescent="0.15">
      <c r="K4020" s="4"/>
    </row>
    <row r="4021" spans="11:11" x14ac:dyDescent="0.15">
      <c r="K4021" s="4"/>
    </row>
    <row r="4022" spans="11:11" x14ac:dyDescent="0.15">
      <c r="K4022" s="4"/>
    </row>
    <row r="4023" spans="11:11" x14ac:dyDescent="0.15">
      <c r="K4023" s="4"/>
    </row>
    <row r="4024" spans="11:11" x14ac:dyDescent="0.15">
      <c r="K4024" s="4"/>
    </row>
    <row r="4025" spans="11:11" x14ac:dyDescent="0.15">
      <c r="K4025" s="4"/>
    </row>
    <row r="4026" spans="11:11" x14ac:dyDescent="0.15">
      <c r="K4026" s="4"/>
    </row>
    <row r="4027" spans="11:11" x14ac:dyDescent="0.15">
      <c r="K4027" s="4"/>
    </row>
    <row r="4028" spans="11:11" x14ac:dyDescent="0.15">
      <c r="K4028" s="4"/>
    </row>
    <row r="4029" spans="11:11" x14ac:dyDescent="0.15">
      <c r="K4029" s="4"/>
    </row>
    <row r="4030" spans="11:11" x14ac:dyDescent="0.15">
      <c r="K4030" s="4"/>
    </row>
    <row r="4031" spans="11:11" x14ac:dyDescent="0.15">
      <c r="K4031" s="4"/>
    </row>
    <row r="4032" spans="11:11" x14ac:dyDescent="0.15">
      <c r="K4032" s="4"/>
    </row>
    <row r="4033" spans="11:11" x14ac:dyDescent="0.15">
      <c r="K4033" s="4"/>
    </row>
    <row r="4034" spans="11:11" x14ac:dyDescent="0.15">
      <c r="K4034" s="4"/>
    </row>
    <row r="4035" spans="11:11" x14ac:dyDescent="0.15">
      <c r="K4035" s="4"/>
    </row>
    <row r="4036" spans="11:11" x14ac:dyDescent="0.15">
      <c r="K4036" s="4"/>
    </row>
    <row r="4037" spans="11:11" x14ac:dyDescent="0.15">
      <c r="K4037" s="4"/>
    </row>
    <row r="4038" spans="11:11" x14ac:dyDescent="0.15">
      <c r="K4038" s="4"/>
    </row>
    <row r="4039" spans="11:11" x14ac:dyDescent="0.15">
      <c r="K4039" s="4"/>
    </row>
    <row r="4040" spans="11:11" x14ac:dyDescent="0.15">
      <c r="K4040" s="4"/>
    </row>
    <row r="4041" spans="11:11" x14ac:dyDescent="0.15">
      <c r="K4041" s="4"/>
    </row>
    <row r="4042" spans="11:11" x14ac:dyDescent="0.15">
      <c r="K4042" s="4"/>
    </row>
    <row r="4043" spans="11:11" x14ac:dyDescent="0.15">
      <c r="K4043" s="4"/>
    </row>
    <row r="4044" spans="11:11" x14ac:dyDescent="0.15">
      <c r="K4044" s="4"/>
    </row>
    <row r="4045" spans="11:11" x14ac:dyDescent="0.15">
      <c r="K4045" s="4"/>
    </row>
    <row r="4046" spans="11:11" x14ac:dyDescent="0.15">
      <c r="K4046" s="4"/>
    </row>
    <row r="4047" spans="11:11" x14ac:dyDescent="0.15">
      <c r="K4047" s="4"/>
    </row>
    <row r="4048" spans="11:11" x14ac:dyDescent="0.15">
      <c r="K4048" s="4"/>
    </row>
    <row r="4049" spans="11:11" x14ac:dyDescent="0.15">
      <c r="K4049" s="4"/>
    </row>
    <row r="4050" spans="11:11" x14ac:dyDescent="0.15">
      <c r="K4050" s="4"/>
    </row>
    <row r="4051" spans="11:11" x14ac:dyDescent="0.15">
      <c r="K4051" s="4"/>
    </row>
    <row r="4052" spans="11:11" x14ac:dyDescent="0.15">
      <c r="K4052" s="4"/>
    </row>
    <row r="4053" spans="11:11" x14ac:dyDescent="0.15">
      <c r="K4053" s="4"/>
    </row>
    <row r="4054" spans="11:11" x14ac:dyDescent="0.15">
      <c r="K4054" s="4"/>
    </row>
    <row r="4055" spans="11:11" x14ac:dyDescent="0.15">
      <c r="K4055" s="4"/>
    </row>
    <row r="4056" spans="11:11" x14ac:dyDescent="0.15">
      <c r="K4056" s="4"/>
    </row>
    <row r="4057" spans="11:11" x14ac:dyDescent="0.15">
      <c r="K4057" s="4"/>
    </row>
    <row r="4058" spans="11:11" x14ac:dyDescent="0.15">
      <c r="K4058" s="4"/>
    </row>
    <row r="4059" spans="11:11" x14ac:dyDescent="0.15">
      <c r="K4059" s="4"/>
    </row>
    <row r="4060" spans="11:11" x14ac:dyDescent="0.15">
      <c r="K4060" s="4"/>
    </row>
    <row r="4061" spans="11:11" x14ac:dyDescent="0.15">
      <c r="K4061" s="4"/>
    </row>
    <row r="4062" spans="11:11" x14ac:dyDescent="0.15">
      <c r="K4062" s="4"/>
    </row>
    <row r="4063" spans="11:11" x14ac:dyDescent="0.15">
      <c r="K4063" s="4"/>
    </row>
    <row r="4064" spans="11:11" x14ac:dyDescent="0.15">
      <c r="K4064" s="4"/>
    </row>
    <row r="4065" spans="11:11" x14ac:dyDescent="0.15">
      <c r="K4065" s="4"/>
    </row>
    <row r="4066" spans="11:11" x14ac:dyDescent="0.15">
      <c r="K4066" s="4"/>
    </row>
    <row r="4067" spans="11:11" x14ac:dyDescent="0.15">
      <c r="K4067" s="4"/>
    </row>
    <row r="4068" spans="11:11" x14ac:dyDescent="0.15">
      <c r="K4068" s="4"/>
    </row>
    <row r="4069" spans="11:11" x14ac:dyDescent="0.15">
      <c r="K4069" s="4"/>
    </row>
    <row r="4070" spans="11:11" x14ac:dyDescent="0.15">
      <c r="K4070" s="4"/>
    </row>
    <row r="4071" spans="11:11" x14ac:dyDescent="0.15">
      <c r="K4071" s="4"/>
    </row>
    <row r="4072" spans="11:11" x14ac:dyDescent="0.15">
      <c r="K4072" s="4"/>
    </row>
    <row r="4073" spans="11:11" x14ac:dyDescent="0.15">
      <c r="K4073" s="4"/>
    </row>
    <row r="4074" spans="11:11" x14ac:dyDescent="0.15">
      <c r="K4074" s="4"/>
    </row>
    <row r="4075" spans="11:11" x14ac:dyDescent="0.15">
      <c r="K4075" s="4"/>
    </row>
    <row r="4076" spans="11:11" x14ac:dyDescent="0.15">
      <c r="K4076" s="4"/>
    </row>
    <row r="4077" spans="11:11" x14ac:dyDescent="0.15">
      <c r="K4077" s="4"/>
    </row>
    <row r="4078" spans="11:11" x14ac:dyDescent="0.15">
      <c r="K4078" s="4"/>
    </row>
    <row r="4079" spans="11:11" x14ac:dyDescent="0.15">
      <c r="K4079" s="4"/>
    </row>
    <row r="4080" spans="11:11" x14ac:dyDescent="0.15">
      <c r="K4080" s="4"/>
    </row>
    <row r="4081" spans="11:11" x14ac:dyDescent="0.15">
      <c r="K4081" s="4"/>
    </row>
    <row r="4082" spans="11:11" x14ac:dyDescent="0.15">
      <c r="K4082" s="4"/>
    </row>
    <row r="4083" spans="11:11" x14ac:dyDescent="0.15">
      <c r="K4083" s="4"/>
    </row>
    <row r="4084" spans="11:11" x14ac:dyDescent="0.15">
      <c r="K4084" s="4"/>
    </row>
    <row r="4085" spans="11:11" x14ac:dyDescent="0.15">
      <c r="K4085" s="4"/>
    </row>
    <row r="4086" spans="11:11" x14ac:dyDescent="0.15">
      <c r="K4086" s="4"/>
    </row>
    <row r="4087" spans="11:11" x14ac:dyDescent="0.15">
      <c r="K4087" s="4"/>
    </row>
    <row r="4088" spans="11:11" x14ac:dyDescent="0.15">
      <c r="K4088" s="4"/>
    </row>
    <row r="4089" spans="11:11" x14ac:dyDescent="0.15">
      <c r="K4089" s="4"/>
    </row>
    <row r="4090" spans="11:11" x14ac:dyDescent="0.15">
      <c r="K4090" s="4"/>
    </row>
    <row r="4091" spans="11:11" x14ac:dyDescent="0.15">
      <c r="K4091" s="4"/>
    </row>
    <row r="4092" spans="11:11" x14ac:dyDescent="0.15">
      <c r="K4092" s="4"/>
    </row>
    <row r="4093" spans="11:11" x14ac:dyDescent="0.15">
      <c r="K4093" s="4"/>
    </row>
    <row r="4094" spans="11:11" x14ac:dyDescent="0.15">
      <c r="K4094" s="4"/>
    </row>
    <row r="4095" spans="11:11" x14ac:dyDescent="0.15">
      <c r="K4095" s="4"/>
    </row>
    <row r="4096" spans="11:11" x14ac:dyDescent="0.15">
      <c r="K4096" s="4"/>
    </row>
    <row r="4097" spans="11:11" x14ac:dyDescent="0.15">
      <c r="K4097" s="4"/>
    </row>
    <row r="4098" spans="11:11" x14ac:dyDescent="0.15">
      <c r="K4098" s="4"/>
    </row>
    <row r="4099" spans="11:11" x14ac:dyDescent="0.15">
      <c r="K4099" s="4"/>
    </row>
    <row r="4100" spans="11:11" x14ac:dyDescent="0.15">
      <c r="K4100" s="4"/>
    </row>
    <row r="4101" spans="11:11" x14ac:dyDescent="0.15">
      <c r="K4101" s="4"/>
    </row>
    <row r="4102" spans="11:11" x14ac:dyDescent="0.15">
      <c r="K4102" s="4"/>
    </row>
    <row r="4103" spans="11:11" x14ac:dyDescent="0.15">
      <c r="K4103" s="4"/>
    </row>
    <row r="4104" spans="11:11" x14ac:dyDescent="0.15">
      <c r="K4104" s="4"/>
    </row>
    <row r="4105" spans="11:11" x14ac:dyDescent="0.15">
      <c r="K4105" s="4"/>
    </row>
    <row r="4106" spans="11:11" x14ac:dyDescent="0.15">
      <c r="K4106" s="4"/>
    </row>
    <row r="4107" spans="11:11" x14ac:dyDescent="0.15">
      <c r="K4107" s="4"/>
    </row>
    <row r="4108" spans="11:11" x14ac:dyDescent="0.15">
      <c r="K4108" s="4"/>
    </row>
    <row r="4109" spans="11:11" x14ac:dyDescent="0.15">
      <c r="K4109" s="4"/>
    </row>
    <row r="4110" spans="11:11" x14ac:dyDescent="0.15">
      <c r="K4110" s="4"/>
    </row>
    <row r="4111" spans="11:11" x14ac:dyDescent="0.15">
      <c r="K4111" s="4"/>
    </row>
    <row r="4112" spans="11:11" x14ac:dyDescent="0.15">
      <c r="K4112" s="4"/>
    </row>
    <row r="4113" spans="11:11" x14ac:dyDescent="0.15">
      <c r="K4113" s="4"/>
    </row>
    <row r="4114" spans="11:11" x14ac:dyDescent="0.15">
      <c r="K4114" s="4"/>
    </row>
    <row r="4115" spans="11:11" x14ac:dyDescent="0.15">
      <c r="K4115" s="4"/>
    </row>
    <row r="4116" spans="11:11" x14ac:dyDescent="0.15">
      <c r="K4116" s="4"/>
    </row>
    <row r="4117" spans="11:11" x14ac:dyDescent="0.15">
      <c r="K4117" s="4"/>
    </row>
    <row r="4118" spans="11:11" x14ac:dyDescent="0.15">
      <c r="K4118" s="4"/>
    </row>
    <row r="4119" spans="11:11" x14ac:dyDescent="0.15">
      <c r="K4119" s="4"/>
    </row>
    <row r="4120" spans="11:11" x14ac:dyDescent="0.15">
      <c r="K4120" s="4"/>
    </row>
    <row r="4121" spans="11:11" x14ac:dyDescent="0.15">
      <c r="K4121" s="4"/>
    </row>
    <row r="4122" spans="11:11" x14ac:dyDescent="0.15">
      <c r="K4122" s="4"/>
    </row>
    <row r="4123" spans="11:11" x14ac:dyDescent="0.15">
      <c r="K4123" s="4"/>
    </row>
    <row r="4124" spans="11:11" x14ac:dyDescent="0.15">
      <c r="K4124" s="4"/>
    </row>
    <row r="4125" spans="11:11" x14ac:dyDescent="0.15">
      <c r="K4125" s="4"/>
    </row>
    <row r="4126" spans="11:11" x14ac:dyDescent="0.15">
      <c r="K4126" s="4"/>
    </row>
    <row r="4127" spans="11:11" x14ac:dyDescent="0.15">
      <c r="K4127" s="4"/>
    </row>
    <row r="4128" spans="11:11" x14ac:dyDescent="0.15">
      <c r="K4128" s="4"/>
    </row>
    <row r="4129" spans="11:11" x14ac:dyDescent="0.15">
      <c r="K4129" s="4"/>
    </row>
    <row r="4130" spans="11:11" x14ac:dyDescent="0.15">
      <c r="K4130" s="4"/>
    </row>
    <row r="4131" spans="11:11" x14ac:dyDescent="0.15">
      <c r="K4131" s="4"/>
    </row>
    <row r="4132" spans="11:11" x14ac:dyDescent="0.15">
      <c r="K4132" s="4"/>
    </row>
    <row r="4133" spans="11:11" x14ac:dyDescent="0.15">
      <c r="K4133" s="4"/>
    </row>
    <row r="4134" spans="11:11" x14ac:dyDescent="0.15">
      <c r="K4134" s="4"/>
    </row>
    <row r="4135" spans="11:11" x14ac:dyDescent="0.15">
      <c r="K4135" s="4"/>
    </row>
    <row r="4136" spans="11:11" x14ac:dyDescent="0.15">
      <c r="K4136" s="4"/>
    </row>
    <row r="4137" spans="11:11" x14ac:dyDescent="0.15">
      <c r="K4137" s="4"/>
    </row>
    <row r="4138" spans="11:11" x14ac:dyDescent="0.15">
      <c r="K4138" s="4"/>
    </row>
    <row r="4139" spans="11:11" x14ac:dyDescent="0.15">
      <c r="K4139" s="4"/>
    </row>
    <row r="4140" spans="11:11" x14ac:dyDescent="0.15">
      <c r="K4140" s="4"/>
    </row>
    <row r="4141" spans="11:11" x14ac:dyDescent="0.15">
      <c r="K4141" s="4"/>
    </row>
    <row r="4142" spans="11:11" x14ac:dyDescent="0.15">
      <c r="K4142" s="4"/>
    </row>
    <row r="4143" spans="11:11" x14ac:dyDescent="0.15">
      <c r="K4143" s="4"/>
    </row>
    <row r="4144" spans="11:11" x14ac:dyDescent="0.15">
      <c r="K4144" s="4"/>
    </row>
    <row r="4145" spans="11:11" x14ac:dyDescent="0.15">
      <c r="K4145" s="4"/>
    </row>
    <row r="4146" spans="11:11" x14ac:dyDescent="0.15">
      <c r="K4146" s="4"/>
    </row>
    <row r="4147" spans="11:11" x14ac:dyDescent="0.15">
      <c r="K4147" s="4"/>
    </row>
    <row r="4148" spans="11:11" x14ac:dyDescent="0.15">
      <c r="K4148" s="4"/>
    </row>
    <row r="4149" spans="11:11" x14ac:dyDescent="0.15">
      <c r="K4149" s="4"/>
    </row>
    <row r="4150" spans="11:11" x14ac:dyDescent="0.15">
      <c r="K4150" s="4"/>
    </row>
    <row r="4151" spans="11:11" x14ac:dyDescent="0.15">
      <c r="K4151" s="4"/>
    </row>
    <row r="4152" spans="11:11" x14ac:dyDescent="0.15">
      <c r="K4152" s="4"/>
    </row>
    <row r="4153" spans="11:11" x14ac:dyDescent="0.15">
      <c r="K4153" s="4"/>
    </row>
    <row r="4154" spans="11:11" x14ac:dyDescent="0.15">
      <c r="K4154" s="4"/>
    </row>
    <row r="4155" spans="11:11" x14ac:dyDescent="0.15">
      <c r="K4155" s="4"/>
    </row>
    <row r="4156" spans="11:11" x14ac:dyDescent="0.15">
      <c r="K4156" s="4"/>
    </row>
    <row r="4157" spans="11:11" x14ac:dyDescent="0.15">
      <c r="K4157" s="4"/>
    </row>
    <row r="4158" spans="11:11" x14ac:dyDescent="0.15">
      <c r="K4158" s="4"/>
    </row>
    <row r="4159" spans="11:11" x14ac:dyDescent="0.15">
      <c r="K4159" s="4"/>
    </row>
    <row r="4160" spans="11:11" x14ac:dyDescent="0.15">
      <c r="K4160" s="4"/>
    </row>
    <row r="4161" spans="11:11" x14ac:dyDescent="0.15">
      <c r="K4161" s="4"/>
    </row>
    <row r="4162" spans="11:11" x14ac:dyDescent="0.15">
      <c r="K4162" s="4"/>
    </row>
    <row r="4163" spans="11:11" x14ac:dyDescent="0.15">
      <c r="K4163" s="4"/>
    </row>
    <row r="4164" spans="11:11" x14ac:dyDescent="0.15">
      <c r="K4164" s="4"/>
    </row>
    <row r="4165" spans="11:11" x14ac:dyDescent="0.15">
      <c r="K4165" s="4"/>
    </row>
    <row r="4166" spans="11:11" x14ac:dyDescent="0.15">
      <c r="K4166" s="4"/>
    </row>
    <row r="4167" spans="11:11" x14ac:dyDescent="0.15">
      <c r="K4167" s="4"/>
    </row>
    <row r="4168" spans="11:11" x14ac:dyDescent="0.15">
      <c r="K4168" s="4"/>
    </row>
    <row r="4169" spans="11:11" x14ac:dyDescent="0.15">
      <c r="K4169" s="4"/>
    </row>
    <row r="4170" spans="11:11" x14ac:dyDescent="0.15">
      <c r="K4170" s="4"/>
    </row>
    <row r="4171" spans="11:11" x14ac:dyDescent="0.15">
      <c r="K4171" s="4"/>
    </row>
    <row r="4172" spans="11:11" x14ac:dyDescent="0.15">
      <c r="K4172" s="4"/>
    </row>
    <row r="4173" spans="11:11" x14ac:dyDescent="0.15">
      <c r="K4173" s="4"/>
    </row>
    <row r="4174" spans="11:11" x14ac:dyDescent="0.15">
      <c r="K4174" s="4"/>
    </row>
    <row r="4175" spans="11:11" x14ac:dyDescent="0.15">
      <c r="K4175" s="4"/>
    </row>
    <row r="4176" spans="11:11" x14ac:dyDescent="0.15">
      <c r="K4176" s="4"/>
    </row>
    <row r="4177" spans="11:11" x14ac:dyDescent="0.15">
      <c r="K4177" s="4"/>
    </row>
    <row r="4178" spans="11:11" x14ac:dyDescent="0.15">
      <c r="K4178" s="4"/>
    </row>
    <row r="4179" spans="11:11" x14ac:dyDescent="0.15">
      <c r="K4179" s="4"/>
    </row>
    <row r="4180" spans="11:11" x14ac:dyDescent="0.15">
      <c r="K4180" s="4"/>
    </row>
    <row r="4181" spans="11:11" x14ac:dyDescent="0.15">
      <c r="K4181" s="4"/>
    </row>
    <row r="4182" spans="11:11" x14ac:dyDescent="0.15">
      <c r="K4182" s="4"/>
    </row>
    <row r="4183" spans="11:11" x14ac:dyDescent="0.15">
      <c r="K4183" s="4"/>
    </row>
    <row r="4184" spans="11:11" x14ac:dyDescent="0.15">
      <c r="K4184" s="4"/>
    </row>
    <row r="4185" spans="11:11" x14ac:dyDescent="0.15">
      <c r="K4185" s="4"/>
    </row>
    <row r="4186" spans="11:11" x14ac:dyDescent="0.15">
      <c r="K4186" s="4"/>
    </row>
    <row r="4187" spans="11:11" x14ac:dyDescent="0.15">
      <c r="K4187" s="4"/>
    </row>
    <row r="4188" spans="11:11" x14ac:dyDescent="0.15">
      <c r="K4188" s="4"/>
    </row>
    <row r="4189" spans="11:11" x14ac:dyDescent="0.15">
      <c r="K4189" s="4"/>
    </row>
    <row r="4190" spans="11:11" x14ac:dyDescent="0.15">
      <c r="K4190" s="4"/>
    </row>
    <row r="4191" spans="11:11" x14ac:dyDescent="0.15">
      <c r="K4191" s="4"/>
    </row>
    <row r="4192" spans="11:11" x14ac:dyDescent="0.15">
      <c r="K4192" s="4"/>
    </row>
    <row r="4193" spans="11:11" x14ac:dyDescent="0.15">
      <c r="K4193" s="4"/>
    </row>
    <row r="4194" spans="11:11" x14ac:dyDescent="0.15">
      <c r="K4194" s="4"/>
    </row>
    <row r="4195" spans="11:11" x14ac:dyDescent="0.15">
      <c r="K4195" s="4"/>
    </row>
    <row r="4196" spans="11:11" x14ac:dyDescent="0.15">
      <c r="K4196" s="4"/>
    </row>
    <row r="4197" spans="11:11" x14ac:dyDescent="0.15">
      <c r="K4197" s="4"/>
    </row>
    <row r="4198" spans="11:11" x14ac:dyDescent="0.15">
      <c r="K4198" s="4"/>
    </row>
    <row r="4199" spans="11:11" x14ac:dyDescent="0.15">
      <c r="K4199" s="4"/>
    </row>
    <row r="4200" spans="11:11" x14ac:dyDescent="0.15">
      <c r="K4200" s="4"/>
    </row>
    <row r="4201" spans="11:11" x14ac:dyDescent="0.15">
      <c r="K4201" s="4"/>
    </row>
    <row r="4202" spans="11:11" x14ac:dyDescent="0.15">
      <c r="K4202" s="4"/>
    </row>
    <row r="4203" spans="11:11" x14ac:dyDescent="0.15">
      <c r="K4203" s="4"/>
    </row>
    <row r="4204" spans="11:11" x14ac:dyDescent="0.15">
      <c r="K4204" s="4"/>
    </row>
    <row r="4205" spans="11:11" x14ac:dyDescent="0.15">
      <c r="K4205" s="4"/>
    </row>
    <row r="4206" spans="11:11" x14ac:dyDescent="0.15">
      <c r="K4206" s="4"/>
    </row>
    <row r="4207" spans="11:11" x14ac:dyDescent="0.15">
      <c r="K4207" s="4"/>
    </row>
    <row r="4208" spans="11:11" x14ac:dyDescent="0.15">
      <c r="K4208" s="4"/>
    </row>
    <row r="4209" spans="11:11" x14ac:dyDescent="0.15">
      <c r="K4209" s="4"/>
    </row>
    <row r="4210" spans="11:11" x14ac:dyDescent="0.15">
      <c r="K4210" s="4"/>
    </row>
    <row r="4211" spans="11:11" x14ac:dyDescent="0.15">
      <c r="K4211" s="4"/>
    </row>
    <row r="4212" spans="11:11" x14ac:dyDescent="0.15">
      <c r="K4212" s="4"/>
    </row>
    <row r="4213" spans="11:11" x14ac:dyDescent="0.15">
      <c r="K4213" s="4"/>
    </row>
    <row r="4214" spans="11:11" x14ac:dyDescent="0.15">
      <c r="K4214" s="4"/>
    </row>
    <row r="4215" spans="11:11" x14ac:dyDescent="0.15">
      <c r="K4215" s="4"/>
    </row>
    <row r="4216" spans="11:11" x14ac:dyDescent="0.15">
      <c r="K4216" s="4"/>
    </row>
    <row r="4217" spans="11:11" x14ac:dyDescent="0.15">
      <c r="K4217" s="4"/>
    </row>
    <row r="4218" spans="11:11" x14ac:dyDescent="0.15">
      <c r="K4218" s="4"/>
    </row>
    <row r="4219" spans="11:11" x14ac:dyDescent="0.15">
      <c r="K4219" s="4"/>
    </row>
    <row r="4220" spans="11:11" x14ac:dyDescent="0.15">
      <c r="K4220" s="4"/>
    </row>
    <row r="4221" spans="11:11" x14ac:dyDescent="0.15">
      <c r="K4221" s="4"/>
    </row>
    <row r="4222" spans="11:11" x14ac:dyDescent="0.15">
      <c r="K4222" s="4"/>
    </row>
    <row r="4223" spans="11:11" x14ac:dyDescent="0.15">
      <c r="K4223" s="4"/>
    </row>
    <row r="4224" spans="11:11" x14ac:dyDescent="0.15">
      <c r="K4224" s="4"/>
    </row>
    <row r="4225" spans="11:11" x14ac:dyDescent="0.15">
      <c r="K4225" s="4"/>
    </row>
    <row r="4226" spans="11:11" x14ac:dyDescent="0.15">
      <c r="K4226" s="4"/>
    </row>
    <row r="4227" spans="11:11" x14ac:dyDescent="0.15">
      <c r="K4227" s="4"/>
    </row>
    <row r="4228" spans="11:11" x14ac:dyDescent="0.15">
      <c r="K4228" s="4"/>
    </row>
    <row r="4229" spans="11:11" x14ac:dyDescent="0.15">
      <c r="K4229" s="4"/>
    </row>
    <row r="4230" spans="11:11" x14ac:dyDescent="0.15">
      <c r="K4230" s="4"/>
    </row>
    <row r="4231" spans="11:11" x14ac:dyDescent="0.15">
      <c r="K4231" s="4"/>
    </row>
    <row r="4232" spans="11:11" x14ac:dyDescent="0.15">
      <c r="K4232" s="4"/>
    </row>
    <row r="4233" spans="11:11" x14ac:dyDescent="0.15">
      <c r="K4233" s="4"/>
    </row>
    <row r="4234" spans="11:11" x14ac:dyDescent="0.15">
      <c r="K4234" s="4"/>
    </row>
  </sheetData>
  <conditionalFormatting sqref="Q4">
    <cfRule type="cellIs" dxfId="730" priority="7" operator="equal">
      <formula>"NO"</formula>
    </cfRule>
  </conditionalFormatting>
  <conditionalFormatting sqref="AE4">
    <cfRule type="cellIs" dxfId="729" priority="6" operator="equal">
      <formula>"NO"</formula>
    </cfRule>
  </conditionalFormatting>
  <conditionalFormatting sqref="AS4">
    <cfRule type="cellIs" dxfId="728" priority="5" operator="equal">
      <formula>"NO"</formula>
    </cfRule>
  </conditionalFormatting>
  <conditionalFormatting sqref="BG4">
    <cfRule type="cellIs" dxfId="727" priority="4" operator="equal">
      <formula>"NO"</formula>
    </cfRule>
  </conditionalFormatting>
  <conditionalFormatting sqref="BS4">
    <cfRule type="cellIs" dxfId="726" priority="3" operator="equal">
      <formula>"NO"</formula>
    </cfRule>
  </conditionalFormatting>
  <conditionalFormatting sqref="CH4">
    <cfRule type="cellIs" dxfId="725" priority="2" operator="equal">
      <formula>"NO"</formula>
    </cfRule>
  </conditionalFormatting>
  <conditionalFormatting sqref="D4">
    <cfRule type="cellIs" dxfId="724" priority="1" operator="equal">
      <formula>"NO"</formula>
    </cfRule>
  </conditionalFormatting>
  <dataValidations count="1">
    <dataValidation type="list" allowBlank="1" showInputMessage="1" showErrorMessage="1" sqref="D4 Q4 AE4 AS4 BG4 BS4 CH4">
      <formula1>"OK,NO"</formula1>
    </dataValidation>
  </dataValidations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B51"/>
  <sheetViews>
    <sheetView showGridLines="0" workbookViewId="0">
      <pane xSplit="1" topLeftCell="B1" activePane="topRight" state="frozen"/>
      <selection activeCell="AW1" sqref="AW1"/>
      <selection pane="topRight" activeCell="B7" sqref="B7"/>
    </sheetView>
  </sheetViews>
  <sheetFormatPr baseColWidth="10" defaultRowHeight="11.25" x14ac:dyDescent="0.15"/>
  <cols>
    <col min="1" max="1" width="35.33203125" style="70" customWidth="1"/>
    <col min="2" max="2" width="24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41.5" style="71" customWidth="1"/>
    <col min="30" max="30" width="28.8320312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30.164062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6156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6157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6158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6159</v>
      </c>
      <c r="BB1" s="85" t="str">
        <f>ADDRESS(ROW(AS6),COLUMN(AS7))&amp;":"&amp;ADDRESS(IF(COUNTA(AU$7:AU$659005)=0,7,COUNTA(AU$7:AU$659005)+7),COLUMN())</f>
        <v>$AS$6:$BB$7</v>
      </c>
    </row>
    <row r="2" spans="1:54" x14ac:dyDescent="0.15">
      <c r="O2" s="72"/>
    </row>
    <row r="4" spans="1:54" ht="15" x14ac:dyDescent="0.2">
      <c r="E4" s="75" t="s">
        <v>5872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5873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5874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5875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  <row r="7" spans="1:54" x14ac:dyDescent="0.15">
      <c r="Q7" s="86"/>
    </row>
    <row r="8" spans="1:54" x14ac:dyDescent="0.15">
      <c r="Q8" s="86"/>
    </row>
    <row r="9" spans="1:54" x14ac:dyDescent="0.15">
      <c r="Q9" s="86"/>
    </row>
    <row r="10" spans="1:54" x14ac:dyDescent="0.15">
      <c r="Q10" s="86"/>
    </row>
    <row r="11" spans="1:54" x14ac:dyDescent="0.15">
      <c r="Q11" s="86"/>
    </row>
    <row r="12" spans="1:54" x14ac:dyDescent="0.15">
      <c r="Q12" s="86"/>
    </row>
    <row r="13" spans="1:54" x14ac:dyDescent="0.15">
      <c r="Q13" s="86"/>
    </row>
    <row r="14" spans="1:54" x14ac:dyDescent="0.15">
      <c r="Q14" s="86"/>
    </row>
    <row r="15" spans="1:54" x14ac:dyDescent="0.15">
      <c r="Q15" s="86"/>
    </row>
    <row r="16" spans="1:54" x14ac:dyDescent="0.15">
      <c r="Q16" s="86"/>
    </row>
    <row r="17" spans="17:17" x14ac:dyDescent="0.15">
      <c r="Q17" s="86"/>
    </row>
    <row r="18" spans="17:17" x14ac:dyDescent="0.15">
      <c r="Q18" s="86"/>
    </row>
    <row r="19" spans="17:17" x14ac:dyDescent="0.15">
      <c r="Q19" s="86"/>
    </row>
    <row r="20" spans="17:17" x14ac:dyDescent="0.15">
      <c r="Q20" s="86"/>
    </row>
    <row r="21" spans="17:17" x14ac:dyDescent="0.15">
      <c r="Q21" s="86"/>
    </row>
    <row r="22" spans="17:17" x14ac:dyDescent="0.15">
      <c r="Q22" s="86"/>
    </row>
    <row r="23" spans="17:17" x14ac:dyDescent="0.15">
      <c r="Q23" s="86"/>
    </row>
    <row r="24" spans="17:17" x14ac:dyDescent="0.15">
      <c r="Q24" s="86"/>
    </row>
    <row r="25" spans="17:17" x14ac:dyDescent="0.15">
      <c r="Q25" s="86"/>
    </row>
    <row r="26" spans="17:17" x14ac:dyDescent="0.15">
      <c r="Q26" s="86"/>
    </row>
    <row r="27" spans="17:17" x14ac:dyDescent="0.15">
      <c r="Q27" s="86"/>
    </row>
    <row r="28" spans="17:17" x14ac:dyDescent="0.15">
      <c r="Q28" s="86"/>
    </row>
    <row r="29" spans="17:17" x14ac:dyDescent="0.15">
      <c r="Q29" s="86"/>
    </row>
    <row r="30" spans="17:17" x14ac:dyDescent="0.15">
      <c r="Q30" s="86"/>
    </row>
    <row r="31" spans="17:17" x14ac:dyDescent="0.15">
      <c r="Q31" s="86"/>
    </row>
    <row r="32" spans="17:17" x14ac:dyDescent="0.15">
      <c r="Q32" s="86"/>
    </row>
    <row r="33" spans="17:17" x14ac:dyDescent="0.15">
      <c r="Q33" s="86"/>
    </row>
    <row r="34" spans="17:17" x14ac:dyDescent="0.15">
      <c r="Q34" s="86"/>
    </row>
    <row r="35" spans="17:17" x14ac:dyDescent="0.15">
      <c r="Q35" s="86"/>
    </row>
    <row r="36" spans="17:17" x14ac:dyDescent="0.15">
      <c r="Q36" s="86"/>
    </row>
    <row r="37" spans="17:17" x14ac:dyDescent="0.15">
      <c r="Q37" s="86"/>
    </row>
    <row r="38" spans="17:17" x14ac:dyDescent="0.15">
      <c r="Q38" s="86"/>
    </row>
    <row r="39" spans="17:17" x14ac:dyDescent="0.15">
      <c r="Q39" s="86"/>
    </row>
    <row r="40" spans="17:17" x14ac:dyDescent="0.15">
      <c r="Q40" s="86"/>
    </row>
    <row r="41" spans="17:17" x14ac:dyDescent="0.15">
      <c r="Q41" s="86"/>
    </row>
    <row r="42" spans="17:17" x14ac:dyDescent="0.15">
      <c r="Q42" s="86"/>
    </row>
    <row r="43" spans="17:17" x14ac:dyDescent="0.15">
      <c r="Q43" s="86"/>
    </row>
    <row r="44" spans="17:17" x14ac:dyDescent="0.15">
      <c r="Q44" s="86"/>
    </row>
    <row r="45" spans="17:17" x14ac:dyDescent="0.15">
      <c r="Q45" s="86"/>
    </row>
    <row r="46" spans="17:17" x14ac:dyDescent="0.15">
      <c r="Q46" s="86"/>
    </row>
    <row r="47" spans="17:17" x14ac:dyDescent="0.15">
      <c r="Q47" s="86"/>
    </row>
    <row r="48" spans="17:17" x14ac:dyDescent="0.15">
      <c r="Q48" s="86"/>
    </row>
    <row r="49" spans="17:17" x14ac:dyDescent="0.15">
      <c r="Q49" s="86"/>
    </row>
    <row r="50" spans="17:17" x14ac:dyDescent="0.15">
      <c r="Q50" s="86"/>
    </row>
    <row r="51" spans="17:17" x14ac:dyDescent="0.15">
      <c r="Q51" s="86"/>
    </row>
  </sheetData>
  <conditionalFormatting sqref="L4">
    <cfRule type="cellIs" dxfId="628" priority="4" operator="equal">
      <formula>"NO"</formula>
    </cfRule>
  </conditionalFormatting>
  <conditionalFormatting sqref="Z4">
    <cfRule type="cellIs" dxfId="627" priority="3" operator="equal">
      <formula>"NO"</formula>
    </cfRule>
  </conditionalFormatting>
  <conditionalFormatting sqref="AN4">
    <cfRule type="cellIs" dxfId="626" priority="2" operator="equal">
      <formula>"NO"</formula>
    </cfRule>
  </conditionalFormatting>
  <conditionalFormatting sqref="BB4">
    <cfRule type="cellIs" dxfId="625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pageSetup orientation="portrait" r:id="rId1"/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B6"/>
  <sheetViews>
    <sheetView showGridLines="0" showRowColHeaders="0" workbookViewId="0">
      <pane xSplit="1" topLeftCell="B1" activePane="topRight" state="frozen"/>
      <selection activeCell="C8" sqref="C8"/>
      <selection pane="topRight" activeCell="B7" sqref="A7:XFD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41.664062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6163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6162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6161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6160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5876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5877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5878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5879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576" priority="4" operator="equal">
      <formula>"NO"</formula>
    </cfRule>
  </conditionalFormatting>
  <conditionalFormatting sqref="Z4">
    <cfRule type="cellIs" dxfId="575" priority="3" operator="equal">
      <formula>"NO"</formula>
    </cfRule>
  </conditionalFormatting>
  <conditionalFormatting sqref="AN4">
    <cfRule type="cellIs" dxfId="574" priority="2" operator="equal">
      <formula>"NO"</formula>
    </cfRule>
  </conditionalFormatting>
  <conditionalFormatting sqref="BB4">
    <cfRule type="cellIs" dxfId="573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B6"/>
  <sheetViews>
    <sheetView showGridLines="0" showRowColHeaders="0" workbookViewId="0">
      <pane xSplit="1" topLeftCell="B1" activePane="topRight" state="frozen"/>
      <selection activeCell="C8" sqref="C8"/>
      <selection pane="topRight" activeCell="B7" sqref="A7:XFD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41.664062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6167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6166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6165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6164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5880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5881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5882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5883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524" priority="4" operator="equal">
      <formula>"NO"</formula>
    </cfRule>
  </conditionalFormatting>
  <conditionalFormatting sqref="Z4">
    <cfRule type="cellIs" dxfId="523" priority="3" operator="equal">
      <formula>"NO"</formula>
    </cfRule>
  </conditionalFormatting>
  <conditionalFormatting sqref="AN4">
    <cfRule type="cellIs" dxfId="522" priority="2" operator="equal">
      <formula>"NO"</formula>
    </cfRule>
  </conditionalFormatting>
  <conditionalFormatting sqref="BB4">
    <cfRule type="cellIs" dxfId="521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B6"/>
  <sheetViews>
    <sheetView showGridLines="0" showRowColHeaders="0" workbookViewId="0">
      <pane xSplit="1" topLeftCell="E1" activePane="topRight" state="frozen"/>
      <selection activeCell="C8" sqref="C8"/>
      <selection pane="topRight" activeCell="E7" sqref="E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21.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6171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6170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6169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6168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5884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5885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5886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5887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472" priority="4" operator="equal">
      <formula>"NO"</formula>
    </cfRule>
  </conditionalFormatting>
  <conditionalFormatting sqref="Z4">
    <cfRule type="cellIs" dxfId="471" priority="3" operator="equal">
      <formula>"NO"</formula>
    </cfRule>
  </conditionalFormatting>
  <conditionalFormatting sqref="AN4">
    <cfRule type="cellIs" dxfId="470" priority="2" operator="equal">
      <formula>"NO"</formula>
    </cfRule>
  </conditionalFormatting>
  <conditionalFormatting sqref="BB4">
    <cfRule type="cellIs" dxfId="469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B6"/>
  <sheetViews>
    <sheetView showGridLines="0" showRowColHeaders="0" workbookViewId="0">
      <pane xSplit="1" topLeftCell="B1" activePane="topRight" state="frozen"/>
      <selection activeCell="C8" sqref="C8"/>
      <selection pane="topRight" activeCell="B7" sqref="A7:XFD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20.164062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6176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6174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6173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6172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5888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5889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5890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5891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420" priority="4" operator="equal">
      <formula>"NO"</formula>
    </cfRule>
  </conditionalFormatting>
  <conditionalFormatting sqref="Z4">
    <cfRule type="cellIs" dxfId="419" priority="3" operator="equal">
      <formula>"NO"</formula>
    </cfRule>
  </conditionalFormatting>
  <conditionalFormatting sqref="AN4">
    <cfRule type="cellIs" dxfId="418" priority="2" operator="equal">
      <formula>"NO"</formula>
    </cfRule>
  </conditionalFormatting>
  <conditionalFormatting sqref="BB4">
    <cfRule type="cellIs" dxfId="417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B206"/>
  <sheetViews>
    <sheetView showGridLines="0" showRowColHeaders="0" workbookViewId="0">
      <pane xSplit="1" topLeftCell="B1" activePane="topRight" state="frozen"/>
      <selection activeCell="C8" sqref="C8"/>
      <selection pane="topRight" activeCell="A7" sqref="A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23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6175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6179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6178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6177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5892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5893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5894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5895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  <row r="8" spans="1:54" x14ac:dyDescent="0.15">
      <c r="C8" s="88"/>
      <c r="D8" s="88"/>
      <c r="E8" s="89"/>
      <c r="F8" s="94"/>
      <c r="G8" s="89"/>
      <c r="H8" s="89"/>
      <c r="I8" s="89"/>
      <c r="J8" s="90"/>
      <c r="K8" s="90"/>
      <c r="L8" s="90"/>
      <c r="Q8" s="88"/>
      <c r="R8" s="88"/>
      <c r="S8" s="89"/>
      <c r="T8" s="94"/>
      <c r="U8" s="89"/>
      <c r="V8" s="89"/>
      <c r="W8" s="89"/>
      <c r="X8" s="90"/>
      <c r="Y8" s="90"/>
      <c r="Z8" s="90"/>
      <c r="AE8" s="88"/>
      <c r="AF8" s="88"/>
      <c r="AG8" s="89"/>
      <c r="AH8" s="94"/>
      <c r="AI8" s="89"/>
      <c r="AJ8" s="89"/>
      <c r="AK8" s="89"/>
      <c r="AL8" s="90"/>
      <c r="AM8" s="90"/>
      <c r="AN8" s="90"/>
      <c r="AS8" s="88"/>
      <c r="AT8" s="88"/>
      <c r="AU8" s="89"/>
      <c r="AV8" s="94"/>
      <c r="AW8" s="89"/>
      <c r="AX8" s="89"/>
      <c r="AY8" s="89"/>
      <c r="AZ8" s="90"/>
      <c r="BA8" s="90"/>
      <c r="BB8" s="90"/>
    </row>
    <row r="9" spans="1:54" x14ac:dyDescent="0.15">
      <c r="C9" s="88"/>
      <c r="D9" s="88"/>
      <c r="E9" s="89"/>
      <c r="F9" s="94"/>
      <c r="G9" s="89"/>
      <c r="H9" s="89"/>
      <c r="I9" s="89"/>
      <c r="J9" s="90"/>
      <c r="K9" s="90"/>
      <c r="L9" s="90"/>
      <c r="Q9" s="88"/>
      <c r="R9" s="88"/>
      <c r="S9" s="89"/>
      <c r="T9" s="94"/>
      <c r="U9" s="89"/>
      <c r="V9" s="89"/>
      <c r="W9" s="89"/>
      <c r="X9" s="90"/>
      <c r="Y9" s="90"/>
      <c r="Z9" s="90"/>
      <c r="AE9" s="88"/>
      <c r="AF9" s="88"/>
      <c r="AG9" s="89"/>
      <c r="AH9" s="94"/>
      <c r="AI9" s="89"/>
      <c r="AJ9" s="89"/>
      <c r="AK9" s="89"/>
      <c r="AL9" s="90"/>
      <c r="AM9" s="90"/>
      <c r="AN9" s="90"/>
      <c r="AS9" s="88"/>
      <c r="AT9" s="88"/>
      <c r="AU9" s="89"/>
      <c r="AV9" s="94"/>
      <c r="AW9" s="89"/>
      <c r="AX9" s="89"/>
      <c r="AY9" s="89"/>
      <c r="AZ9" s="90"/>
      <c r="BA9" s="90"/>
      <c r="BB9" s="90"/>
    </row>
    <row r="10" spans="1:54" x14ac:dyDescent="0.15">
      <c r="C10" s="88"/>
      <c r="D10" s="88"/>
      <c r="E10" s="89"/>
      <c r="F10" s="94"/>
      <c r="G10" s="89"/>
      <c r="H10" s="89"/>
      <c r="I10" s="89"/>
      <c r="J10" s="90"/>
      <c r="K10" s="90"/>
      <c r="L10" s="90"/>
      <c r="Q10" s="88"/>
      <c r="R10" s="88"/>
      <c r="S10" s="89"/>
      <c r="T10" s="94"/>
      <c r="U10" s="89"/>
      <c r="V10" s="89"/>
      <c r="W10" s="89"/>
      <c r="X10" s="90"/>
      <c r="Y10" s="90"/>
      <c r="Z10" s="90"/>
      <c r="AE10" s="88"/>
      <c r="AF10" s="88"/>
      <c r="AG10" s="89"/>
      <c r="AH10" s="94"/>
      <c r="AI10" s="89"/>
      <c r="AJ10" s="89"/>
      <c r="AK10" s="89"/>
      <c r="AL10" s="90"/>
      <c r="AM10" s="90"/>
      <c r="AN10" s="90"/>
      <c r="AS10" s="88"/>
      <c r="AT10" s="88"/>
      <c r="AU10" s="89"/>
      <c r="AV10" s="94"/>
      <c r="AW10" s="89"/>
      <c r="AX10" s="89"/>
      <c r="AY10" s="89"/>
      <c r="AZ10" s="90"/>
      <c r="BA10" s="90"/>
      <c r="BB10" s="90"/>
    </row>
    <row r="11" spans="1:54" x14ac:dyDescent="0.15">
      <c r="C11" s="88"/>
      <c r="D11" s="88"/>
      <c r="E11" s="89"/>
      <c r="F11" s="94"/>
      <c r="G11" s="89"/>
      <c r="H11" s="89"/>
      <c r="I11" s="89"/>
      <c r="J11" s="90"/>
      <c r="K11" s="90"/>
      <c r="L11" s="90"/>
      <c r="Q11" s="88"/>
      <c r="R11" s="88"/>
      <c r="S11" s="89"/>
      <c r="T11" s="94"/>
      <c r="U11" s="89"/>
      <c r="V11" s="89"/>
      <c r="W11" s="89"/>
      <c r="X11" s="90"/>
      <c r="Y11" s="90"/>
      <c r="Z11" s="90"/>
      <c r="AE11" s="88"/>
      <c r="AF11" s="88"/>
      <c r="AG11" s="89"/>
      <c r="AH11" s="94"/>
      <c r="AI11" s="89"/>
      <c r="AJ11" s="89"/>
      <c r="AK11" s="89"/>
      <c r="AL11" s="90"/>
      <c r="AM11" s="90"/>
      <c r="AN11" s="90"/>
      <c r="AS11" s="88"/>
      <c r="AT11" s="88"/>
      <c r="AU11" s="89"/>
      <c r="AV11" s="94"/>
      <c r="AW11" s="89"/>
      <c r="AX11" s="89"/>
      <c r="AY11" s="89"/>
      <c r="AZ11" s="90"/>
      <c r="BA11" s="90"/>
      <c r="BB11" s="90"/>
    </row>
    <row r="12" spans="1:54" x14ac:dyDescent="0.15">
      <c r="C12" s="88"/>
      <c r="D12" s="88"/>
      <c r="E12" s="89"/>
      <c r="F12" s="94"/>
      <c r="G12" s="89"/>
      <c r="H12" s="89"/>
      <c r="I12" s="89"/>
      <c r="J12" s="90"/>
      <c r="K12" s="90"/>
      <c r="L12" s="90"/>
      <c r="Q12" s="88"/>
      <c r="R12" s="88"/>
      <c r="S12" s="89"/>
      <c r="T12" s="94"/>
      <c r="U12" s="89"/>
      <c r="V12" s="89"/>
      <c r="W12" s="89"/>
      <c r="X12" s="90"/>
      <c r="Y12" s="90"/>
      <c r="Z12" s="90"/>
      <c r="AE12" s="88"/>
      <c r="AF12" s="88"/>
      <c r="AG12" s="89"/>
      <c r="AH12" s="94"/>
      <c r="AI12" s="89"/>
      <c r="AJ12" s="89"/>
      <c r="AK12" s="89"/>
      <c r="AL12" s="90"/>
      <c r="AM12" s="90"/>
      <c r="AN12" s="90"/>
      <c r="AS12" s="88"/>
      <c r="AT12" s="88"/>
      <c r="AU12" s="89"/>
      <c r="AV12" s="94"/>
      <c r="AW12" s="89"/>
      <c r="AX12" s="89"/>
      <c r="AY12" s="89"/>
      <c r="AZ12" s="90"/>
      <c r="BA12" s="90"/>
      <c r="BB12" s="90"/>
    </row>
    <row r="13" spans="1:54" x14ac:dyDescent="0.15">
      <c r="C13" s="88"/>
      <c r="D13" s="88"/>
      <c r="E13" s="89"/>
      <c r="F13" s="94"/>
      <c r="G13" s="89"/>
      <c r="H13" s="89"/>
      <c r="I13" s="89"/>
      <c r="J13" s="90"/>
      <c r="K13" s="90"/>
      <c r="L13" s="90"/>
      <c r="Q13" s="88"/>
      <c r="R13" s="88"/>
      <c r="S13" s="89"/>
      <c r="T13" s="94"/>
      <c r="U13" s="89"/>
      <c r="V13" s="89"/>
      <c r="W13" s="89"/>
      <c r="X13" s="90"/>
      <c r="Y13" s="90"/>
      <c r="Z13" s="90"/>
      <c r="AE13" s="88"/>
      <c r="AF13" s="88"/>
      <c r="AG13" s="89"/>
      <c r="AH13" s="94"/>
      <c r="AI13" s="89"/>
      <c r="AJ13" s="89"/>
      <c r="AK13" s="89"/>
      <c r="AL13" s="90"/>
      <c r="AM13" s="90"/>
      <c r="AN13" s="90"/>
      <c r="AS13" s="88"/>
      <c r="AT13" s="88"/>
      <c r="AU13" s="89"/>
      <c r="AV13" s="94"/>
      <c r="AW13" s="89"/>
      <c r="AX13" s="89"/>
      <c r="AY13" s="89"/>
      <c r="AZ13" s="90"/>
      <c r="BA13" s="90"/>
      <c r="BB13" s="90"/>
    </row>
    <row r="14" spans="1:54" x14ac:dyDescent="0.15">
      <c r="C14" s="88"/>
      <c r="D14" s="88"/>
      <c r="E14" s="89"/>
      <c r="F14" s="94"/>
      <c r="G14" s="89"/>
      <c r="H14" s="89"/>
      <c r="I14" s="89"/>
      <c r="J14" s="90"/>
      <c r="K14" s="90"/>
      <c r="L14" s="90"/>
      <c r="Q14" s="88"/>
      <c r="R14" s="88"/>
      <c r="S14" s="89"/>
      <c r="T14" s="94"/>
      <c r="U14" s="89"/>
      <c r="V14" s="89"/>
      <c r="W14" s="89"/>
      <c r="X14" s="90"/>
      <c r="Y14" s="90"/>
      <c r="Z14" s="90"/>
      <c r="AE14" s="88"/>
      <c r="AF14" s="88"/>
      <c r="AG14" s="89"/>
      <c r="AH14" s="94"/>
      <c r="AI14" s="89"/>
      <c r="AJ14" s="89"/>
      <c r="AK14" s="89"/>
      <c r="AL14" s="90"/>
      <c r="AM14" s="90"/>
      <c r="AN14" s="90"/>
      <c r="AS14" s="88"/>
      <c r="AT14" s="88"/>
      <c r="AU14" s="89"/>
      <c r="AV14" s="94"/>
      <c r="AW14" s="89"/>
      <c r="AX14" s="89"/>
      <c r="AY14" s="89"/>
      <c r="AZ14" s="90"/>
      <c r="BA14" s="90"/>
      <c r="BB14" s="90"/>
    </row>
    <row r="15" spans="1:54" x14ac:dyDescent="0.15">
      <c r="C15" s="88"/>
      <c r="D15" s="88"/>
      <c r="E15" s="89"/>
      <c r="F15" s="94"/>
      <c r="G15" s="89"/>
      <c r="H15" s="89"/>
      <c r="I15" s="89"/>
      <c r="J15" s="90"/>
      <c r="K15" s="90"/>
      <c r="L15" s="90"/>
      <c r="Q15" s="88"/>
      <c r="R15" s="88"/>
      <c r="S15" s="89"/>
      <c r="T15" s="94"/>
      <c r="U15" s="89"/>
      <c r="V15" s="89"/>
      <c r="W15" s="89"/>
      <c r="X15" s="90"/>
      <c r="Y15" s="90"/>
      <c r="Z15" s="90"/>
      <c r="AE15" s="88"/>
      <c r="AF15" s="88"/>
      <c r="AG15" s="89"/>
      <c r="AH15" s="94"/>
      <c r="AI15" s="89"/>
      <c r="AJ15" s="89"/>
      <c r="AK15" s="89"/>
      <c r="AL15" s="90"/>
      <c r="AM15" s="90"/>
      <c r="AN15" s="90"/>
      <c r="AS15" s="88"/>
      <c r="AT15" s="88"/>
      <c r="AU15" s="89"/>
      <c r="AV15" s="94"/>
      <c r="AW15" s="89"/>
      <c r="AX15" s="89"/>
      <c r="AY15" s="89"/>
      <c r="AZ15" s="90"/>
      <c r="BA15" s="90"/>
      <c r="BB15" s="90"/>
    </row>
    <row r="16" spans="1:54" x14ac:dyDescent="0.15">
      <c r="C16" s="88"/>
      <c r="D16" s="88"/>
      <c r="E16" s="89"/>
      <c r="F16" s="94"/>
      <c r="G16" s="89"/>
      <c r="H16" s="89"/>
      <c r="I16" s="89"/>
      <c r="J16" s="90"/>
      <c r="K16" s="90"/>
      <c r="L16" s="90"/>
      <c r="Q16" s="88"/>
      <c r="R16" s="88"/>
      <c r="S16" s="89"/>
      <c r="T16" s="94"/>
      <c r="U16" s="89"/>
      <c r="V16" s="89"/>
      <c r="W16" s="89"/>
      <c r="X16" s="90"/>
      <c r="Y16" s="90"/>
      <c r="Z16" s="90"/>
      <c r="AE16" s="88"/>
      <c r="AF16" s="88"/>
      <c r="AG16" s="89"/>
      <c r="AH16" s="94"/>
      <c r="AI16" s="89"/>
      <c r="AJ16" s="89"/>
      <c r="AK16" s="89"/>
      <c r="AL16" s="90"/>
      <c r="AM16" s="90"/>
      <c r="AN16" s="90"/>
      <c r="AS16" s="88"/>
      <c r="AT16" s="88"/>
      <c r="AU16" s="89"/>
      <c r="AV16" s="94"/>
      <c r="AW16" s="89"/>
      <c r="AX16" s="89"/>
      <c r="AY16" s="89"/>
      <c r="AZ16" s="90"/>
      <c r="BA16" s="90"/>
      <c r="BB16" s="90"/>
    </row>
    <row r="17" spans="3:54" x14ac:dyDescent="0.15">
      <c r="C17" s="88"/>
      <c r="D17" s="88"/>
      <c r="E17" s="89"/>
      <c r="F17" s="94"/>
      <c r="G17" s="89"/>
      <c r="H17" s="89"/>
      <c r="I17" s="89"/>
      <c r="J17" s="90"/>
      <c r="K17" s="90"/>
      <c r="L17" s="90"/>
      <c r="Q17" s="88"/>
      <c r="R17" s="88"/>
      <c r="S17" s="89"/>
      <c r="T17" s="94"/>
      <c r="U17" s="89"/>
      <c r="V17" s="89"/>
      <c r="W17" s="89"/>
      <c r="X17" s="90"/>
      <c r="Y17" s="90"/>
      <c r="Z17" s="90"/>
      <c r="AE17" s="88"/>
      <c r="AF17" s="88"/>
      <c r="AG17" s="89"/>
      <c r="AH17" s="94"/>
      <c r="AI17" s="89"/>
      <c r="AJ17" s="89"/>
      <c r="AK17" s="89"/>
      <c r="AL17" s="90"/>
      <c r="AM17" s="90"/>
      <c r="AN17" s="90"/>
      <c r="AS17" s="88"/>
      <c r="AT17" s="88"/>
      <c r="AU17" s="89"/>
      <c r="AV17" s="94"/>
      <c r="AW17" s="89"/>
      <c r="AX17" s="89"/>
      <c r="AY17" s="89"/>
      <c r="AZ17" s="90"/>
      <c r="BA17" s="90"/>
      <c r="BB17" s="90"/>
    </row>
    <row r="18" spans="3:54" x14ac:dyDescent="0.15">
      <c r="C18" s="88"/>
      <c r="D18" s="88"/>
      <c r="E18" s="89"/>
      <c r="F18" s="94"/>
      <c r="G18" s="89"/>
      <c r="H18" s="89"/>
      <c r="I18" s="89"/>
      <c r="J18" s="90"/>
      <c r="K18" s="90"/>
      <c r="L18" s="90"/>
      <c r="Q18" s="88"/>
      <c r="R18" s="88"/>
      <c r="S18" s="89"/>
      <c r="T18" s="94"/>
      <c r="U18" s="89"/>
      <c r="V18" s="89"/>
      <c r="W18" s="89"/>
      <c r="X18" s="90"/>
      <c r="Y18" s="90"/>
      <c r="Z18" s="90"/>
      <c r="AE18" s="88"/>
      <c r="AF18" s="88"/>
      <c r="AG18" s="89"/>
      <c r="AH18" s="94"/>
      <c r="AI18" s="89"/>
      <c r="AJ18" s="89"/>
      <c r="AK18" s="89"/>
      <c r="AL18" s="90"/>
      <c r="AM18" s="90"/>
      <c r="AN18" s="90"/>
      <c r="AS18" s="88"/>
      <c r="AT18" s="88"/>
      <c r="AU18" s="89"/>
      <c r="AV18" s="94"/>
      <c r="AW18" s="89"/>
      <c r="AX18" s="89"/>
      <c r="AY18" s="89"/>
      <c r="AZ18" s="90"/>
      <c r="BA18" s="90"/>
      <c r="BB18" s="90"/>
    </row>
    <row r="19" spans="3:54" x14ac:dyDescent="0.15">
      <c r="C19" s="88"/>
      <c r="D19" s="88"/>
      <c r="E19" s="89"/>
      <c r="F19" s="94"/>
      <c r="G19" s="89"/>
      <c r="H19" s="89"/>
      <c r="I19" s="89"/>
      <c r="J19" s="90"/>
      <c r="K19" s="90"/>
      <c r="L19" s="90"/>
      <c r="Q19" s="88"/>
      <c r="R19" s="88"/>
      <c r="S19" s="89"/>
      <c r="T19" s="94"/>
      <c r="U19" s="89"/>
      <c r="V19" s="89"/>
      <c r="W19" s="89"/>
      <c r="X19" s="90"/>
      <c r="Y19" s="90"/>
      <c r="Z19" s="90"/>
      <c r="AE19" s="88"/>
      <c r="AF19" s="88"/>
      <c r="AG19" s="89"/>
      <c r="AH19" s="94"/>
      <c r="AI19" s="89"/>
      <c r="AJ19" s="89"/>
      <c r="AK19" s="89"/>
      <c r="AL19" s="90"/>
      <c r="AM19" s="90"/>
      <c r="AN19" s="90"/>
      <c r="AS19" s="88"/>
      <c r="AT19" s="88"/>
      <c r="AU19" s="89"/>
      <c r="AV19" s="94"/>
      <c r="AW19" s="89"/>
      <c r="AX19" s="89"/>
      <c r="AY19" s="89"/>
      <c r="AZ19" s="90"/>
      <c r="BA19" s="90"/>
      <c r="BB19" s="90"/>
    </row>
    <row r="20" spans="3:54" x14ac:dyDescent="0.15">
      <c r="C20" s="88"/>
      <c r="D20" s="88"/>
      <c r="E20" s="89"/>
      <c r="F20" s="94"/>
      <c r="G20" s="89"/>
      <c r="H20" s="89"/>
      <c r="I20" s="89"/>
      <c r="J20" s="90"/>
      <c r="K20" s="90"/>
      <c r="L20" s="90"/>
      <c r="Q20" s="88"/>
      <c r="R20" s="88"/>
      <c r="S20" s="89"/>
      <c r="T20" s="94"/>
      <c r="U20" s="89"/>
      <c r="V20" s="89"/>
      <c r="W20" s="89"/>
      <c r="X20" s="90"/>
      <c r="Y20" s="90"/>
      <c r="Z20" s="90"/>
      <c r="AE20" s="88"/>
      <c r="AF20" s="88"/>
      <c r="AG20" s="89"/>
      <c r="AH20" s="94"/>
      <c r="AI20" s="89"/>
      <c r="AJ20" s="89"/>
      <c r="AK20" s="89"/>
      <c r="AL20" s="90"/>
      <c r="AM20" s="90"/>
      <c r="AN20" s="90"/>
      <c r="AS20" s="88"/>
      <c r="AT20" s="88"/>
      <c r="AU20" s="89"/>
      <c r="AV20" s="94"/>
      <c r="AW20" s="89"/>
      <c r="AX20" s="89"/>
      <c r="AY20" s="89"/>
      <c r="AZ20" s="90"/>
      <c r="BA20" s="90"/>
      <c r="BB20" s="90"/>
    </row>
    <row r="21" spans="3:54" x14ac:dyDescent="0.15">
      <c r="C21" s="88"/>
      <c r="D21" s="88"/>
      <c r="E21" s="89"/>
      <c r="F21" s="94"/>
      <c r="G21" s="89"/>
      <c r="H21" s="89"/>
      <c r="I21" s="89"/>
      <c r="J21" s="90"/>
      <c r="K21" s="90"/>
      <c r="L21" s="90"/>
      <c r="Q21" s="88"/>
      <c r="R21" s="88"/>
      <c r="S21" s="89"/>
      <c r="T21" s="94"/>
      <c r="U21" s="89"/>
      <c r="V21" s="89"/>
      <c r="W21" s="89"/>
      <c r="X21" s="90"/>
      <c r="Y21" s="90"/>
      <c r="Z21" s="90"/>
      <c r="AE21" s="88"/>
      <c r="AF21" s="88"/>
      <c r="AG21" s="89"/>
      <c r="AH21" s="94"/>
      <c r="AI21" s="89"/>
      <c r="AJ21" s="89"/>
      <c r="AK21" s="89"/>
      <c r="AL21" s="90"/>
      <c r="AM21" s="90"/>
      <c r="AN21" s="90"/>
      <c r="AS21" s="88"/>
      <c r="AT21" s="88"/>
      <c r="AU21" s="89"/>
      <c r="AV21" s="94"/>
      <c r="AW21" s="89"/>
      <c r="AX21" s="89"/>
      <c r="AY21" s="89"/>
      <c r="AZ21" s="90"/>
      <c r="BA21" s="90"/>
      <c r="BB21" s="90"/>
    </row>
    <row r="22" spans="3:54" x14ac:dyDescent="0.15">
      <c r="C22" s="88"/>
      <c r="D22" s="88"/>
      <c r="E22" s="89"/>
      <c r="F22" s="94"/>
      <c r="G22" s="89"/>
      <c r="H22" s="89"/>
      <c r="I22" s="89"/>
      <c r="J22" s="90"/>
      <c r="K22" s="90"/>
      <c r="L22" s="90"/>
      <c r="Q22" s="88"/>
      <c r="R22" s="88"/>
      <c r="S22" s="89"/>
      <c r="T22" s="94"/>
      <c r="U22" s="89"/>
      <c r="V22" s="89"/>
      <c r="W22" s="89"/>
      <c r="X22" s="90"/>
      <c r="Y22" s="90"/>
      <c r="Z22" s="90"/>
      <c r="AE22" s="88"/>
      <c r="AF22" s="88"/>
      <c r="AG22" s="89"/>
      <c r="AH22" s="94"/>
      <c r="AI22" s="89"/>
      <c r="AJ22" s="89"/>
      <c r="AK22" s="89"/>
      <c r="AL22" s="90"/>
      <c r="AM22" s="90"/>
      <c r="AN22" s="90"/>
      <c r="AS22" s="88"/>
      <c r="AT22" s="88"/>
      <c r="AU22" s="89"/>
      <c r="AV22" s="94"/>
      <c r="AW22" s="89"/>
      <c r="AX22" s="89"/>
      <c r="AY22" s="89"/>
      <c r="AZ22" s="90"/>
      <c r="BA22" s="90"/>
      <c r="BB22" s="90"/>
    </row>
    <row r="23" spans="3:54" x14ac:dyDescent="0.15">
      <c r="C23" s="88"/>
      <c r="D23" s="88"/>
      <c r="E23" s="89"/>
      <c r="F23" s="94"/>
      <c r="G23" s="89"/>
      <c r="H23" s="89"/>
      <c r="I23" s="89"/>
      <c r="J23" s="90"/>
      <c r="K23" s="90"/>
      <c r="L23" s="90"/>
      <c r="Q23" s="88"/>
      <c r="R23" s="88"/>
      <c r="S23" s="89"/>
      <c r="T23" s="94"/>
      <c r="U23" s="89"/>
      <c r="V23" s="89"/>
      <c r="W23" s="89"/>
      <c r="X23" s="90"/>
      <c r="Y23" s="90"/>
      <c r="Z23" s="90"/>
      <c r="AE23" s="88"/>
      <c r="AF23" s="88"/>
      <c r="AG23" s="89"/>
      <c r="AH23" s="94"/>
      <c r="AI23" s="89"/>
      <c r="AJ23" s="89"/>
      <c r="AK23" s="89"/>
      <c r="AL23" s="90"/>
      <c r="AM23" s="90"/>
      <c r="AN23" s="90"/>
      <c r="AS23" s="88"/>
      <c r="AT23" s="88"/>
      <c r="AU23" s="89"/>
      <c r="AV23" s="94"/>
      <c r="AW23" s="89"/>
      <c r="AX23" s="89"/>
      <c r="AY23" s="89"/>
      <c r="AZ23" s="90"/>
      <c r="BA23" s="90"/>
      <c r="BB23" s="90"/>
    </row>
    <row r="24" spans="3:54" x14ac:dyDescent="0.15">
      <c r="C24" s="88"/>
      <c r="D24" s="88"/>
      <c r="E24" s="89"/>
      <c r="F24" s="94"/>
      <c r="G24" s="89"/>
      <c r="H24" s="89"/>
      <c r="I24" s="89"/>
      <c r="J24" s="90"/>
      <c r="K24" s="90"/>
      <c r="L24" s="90"/>
      <c r="Q24" s="88"/>
      <c r="R24" s="88"/>
      <c r="S24" s="89"/>
      <c r="T24" s="94"/>
      <c r="U24" s="89"/>
      <c r="V24" s="89"/>
      <c r="W24" s="89"/>
      <c r="X24" s="90"/>
      <c r="Y24" s="90"/>
      <c r="Z24" s="90"/>
      <c r="AE24" s="88"/>
      <c r="AF24" s="88"/>
      <c r="AG24" s="89"/>
      <c r="AH24" s="94"/>
      <c r="AI24" s="89"/>
      <c r="AJ24" s="89"/>
      <c r="AK24" s="89"/>
      <c r="AL24" s="90"/>
      <c r="AM24" s="90"/>
      <c r="AN24" s="90"/>
      <c r="AS24" s="88"/>
      <c r="AT24" s="88"/>
      <c r="AU24" s="89"/>
      <c r="AV24" s="94"/>
      <c r="AW24" s="89"/>
      <c r="AX24" s="89"/>
      <c r="AY24" s="89"/>
      <c r="AZ24" s="90"/>
      <c r="BA24" s="90"/>
      <c r="BB24" s="90"/>
    </row>
    <row r="25" spans="3:54" x14ac:dyDescent="0.15">
      <c r="C25" s="88"/>
      <c r="D25" s="88"/>
      <c r="E25" s="89"/>
      <c r="F25" s="94"/>
      <c r="G25" s="89"/>
      <c r="H25" s="89"/>
      <c r="I25" s="89"/>
      <c r="J25" s="90"/>
      <c r="K25" s="90"/>
      <c r="L25" s="90"/>
      <c r="Q25" s="88"/>
      <c r="R25" s="88"/>
      <c r="S25" s="89"/>
      <c r="T25" s="94"/>
      <c r="U25" s="89"/>
      <c r="V25" s="89"/>
      <c r="W25" s="89"/>
      <c r="X25" s="90"/>
      <c r="Y25" s="90"/>
      <c r="Z25" s="90"/>
      <c r="AE25" s="88"/>
      <c r="AF25" s="88"/>
      <c r="AG25" s="89"/>
      <c r="AH25" s="94"/>
      <c r="AI25" s="89"/>
      <c r="AJ25" s="89"/>
      <c r="AK25" s="89"/>
      <c r="AL25" s="90"/>
      <c r="AM25" s="90"/>
      <c r="AN25" s="90"/>
      <c r="AS25" s="88"/>
      <c r="AT25" s="88"/>
      <c r="AU25" s="89"/>
      <c r="AV25" s="94"/>
      <c r="AW25" s="89"/>
      <c r="AX25" s="89"/>
      <c r="AY25" s="89"/>
      <c r="AZ25" s="90"/>
      <c r="BA25" s="90"/>
      <c r="BB25" s="90"/>
    </row>
    <row r="26" spans="3:54" x14ac:dyDescent="0.15">
      <c r="C26" s="88"/>
      <c r="D26" s="88"/>
      <c r="E26" s="89"/>
      <c r="F26" s="94"/>
      <c r="G26" s="89"/>
      <c r="H26" s="89"/>
      <c r="I26" s="89"/>
      <c r="J26" s="90"/>
      <c r="K26" s="90"/>
      <c r="L26" s="90"/>
      <c r="Q26" s="88"/>
      <c r="R26" s="88"/>
      <c r="S26" s="89"/>
      <c r="T26" s="94"/>
      <c r="U26" s="89"/>
      <c r="V26" s="89"/>
      <c r="W26" s="89"/>
      <c r="X26" s="90"/>
      <c r="Y26" s="90"/>
      <c r="Z26" s="90"/>
      <c r="AE26" s="88"/>
      <c r="AF26" s="88"/>
      <c r="AG26" s="89"/>
      <c r="AH26" s="94"/>
      <c r="AI26" s="89"/>
      <c r="AJ26" s="89"/>
      <c r="AK26" s="89"/>
      <c r="AL26" s="90"/>
      <c r="AM26" s="90"/>
      <c r="AN26" s="90"/>
      <c r="AS26" s="88"/>
      <c r="AT26" s="88"/>
      <c r="AU26" s="89"/>
      <c r="AV26" s="94"/>
      <c r="AW26" s="89"/>
      <c r="AX26" s="89"/>
      <c r="AY26" s="89"/>
      <c r="AZ26" s="90"/>
      <c r="BA26" s="90"/>
      <c r="BB26" s="90"/>
    </row>
    <row r="27" spans="3:54" x14ac:dyDescent="0.15">
      <c r="C27" s="88"/>
      <c r="D27" s="88"/>
      <c r="E27" s="89"/>
      <c r="F27" s="94"/>
      <c r="G27" s="89"/>
      <c r="H27" s="89"/>
      <c r="I27" s="89"/>
      <c r="J27" s="90"/>
      <c r="K27" s="90"/>
      <c r="L27" s="90"/>
      <c r="Q27" s="88"/>
      <c r="R27" s="88"/>
      <c r="S27" s="89"/>
      <c r="T27" s="94"/>
      <c r="U27" s="89"/>
      <c r="V27" s="89"/>
      <c r="W27" s="89"/>
      <c r="X27" s="90"/>
      <c r="Y27" s="90"/>
      <c r="Z27" s="90"/>
      <c r="AE27" s="88"/>
      <c r="AF27" s="88"/>
      <c r="AG27" s="89"/>
      <c r="AH27" s="94"/>
      <c r="AI27" s="89"/>
      <c r="AJ27" s="89"/>
      <c r="AK27" s="89"/>
      <c r="AL27" s="90"/>
      <c r="AM27" s="90"/>
      <c r="AN27" s="90"/>
      <c r="AS27" s="88"/>
      <c r="AT27" s="88"/>
      <c r="AU27" s="89"/>
      <c r="AV27" s="94"/>
      <c r="AW27" s="89"/>
      <c r="AX27" s="89"/>
      <c r="AY27" s="89"/>
      <c r="AZ27" s="90"/>
      <c r="BA27" s="90"/>
      <c r="BB27" s="90"/>
    </row>
    <row r="28" spans="3:54" x14ac:dyDescent="0.15">
      <c r="C28" s="88"/>
      <c r="D28" s="88"/>
      <c r="E28" s="89"/>
      <c r="F28" s="94"/>
      <c r="G28" s="89"/>
      <c r="H28" s="89"/>
      <c r="I28" s="89"/>
      <c r="J28" s="90"/>
      <c r="K28" s="90"/>
      <c r="L28" s="90"/>
      <c r="AE28" s="88"/>
      <c r="AF28" s="88"/>
      <c r="AG28" s="89"/>
      <c r="AH28" s="94"/>
      <c r="AI28" s="89"/>
      <c r="AJ28" s="89"/>
      <c r="AK28" s="89"/>
      <c r="AL28" s="90"/>
      <c r="AM28" s="90"/>
      <c r="AN28" s="90"/>
      <c r="AS28" s="88"/>
      <c r="AT28" s="88"/>
      <c r="AU28" s="89"/>
      <c r="AV28" s="94"/>
      <c r="AW28" s="89"/>
      <c r="AX28" s="89"/>
      <c r="AY28" s="89"/>
      <c r="AZ28" s="90"/>
      <c r="BA28" s="90"/>
      <c r="BB28" s="90"/>
    </row>
    <row r="29" spans="3:54" x14ac:dyDescent="0.15">
      <c r="C29" s="88"/>
      <c r="D29" s="88"/>
      <c r="E29" s="89"/>
      <c r="F29" s="94"/>
      <c r="G29" s="89"/>
      <c r="H29" s="89"/>
      <c r="I29" s="89"/>
      <c r="J29" s="90"/>
      <c r="K29" s="90"/>
      <c r="L29" s="90"/>
      <c r="AE29" s="88"/>
      <c r="AF29" s="88"/>
      <c r="AG29" s="89"/>
      <c r="AH29" s="94"/>
      <c r="AI29" s="89"/>
      <c r="AJ29" s="89"/>
      <c r="AK29" s="89"/>
      <c r="AL29" s="90"/>
      <c r="AM29" s="90"/>
      <c r="AN29" s="90"/>
      <c r="AS29" s="88"/>
      <c r="AT29" s="88"/>
      <c r="AU29" s="89"/>
      <c r="AV29" s="94"/>
      <c r="AW29" s="89"/>
      <c r="AX29" s="89"/>
      <c r="AY29" s="89"/>
      <c r="AZ29" s="90"/>
      <c r="BA29" s="90"/>
      <c r="BB29" s="90"/>
    </row>
    <row r="30" spans="3:54" x14ac:dyDescent="0.15">
      <c r="C30" s="88"/>
      <c r="D30" s="88"/>
      <c r="E30" s="89"/>
      <c r="F30" s="94"/>
      <c r="G30" s="89"/>
      <c r="H30" s="89"/>
      <c r="I30" s="89"/>
      <c r="J30" s="90"/>
      <c r="K30" s="90"/>
      <c r="L30" s="90"/>
      <c r="AE30" s="88"/>
      <c r="AF30" s="88"/>
      <c r="AG30" s="89"/>
      <c r="AH30" s="94"/>
      <c r="AI30" s="89"/>
      <c r="AJ30" s="89"/>
      <c r="AK30" s="89"/>
      <c r="AL30" s="90"/>
      <c r="AM30" s="90"/>
      <c r="AN30" s="90"/>
      <c r="AS30" s="88"/>
      <c r="AT30" s="88"/>
      <c r="AU30" s="89"/>
      <c r="AV30" s="94"/>
      <c r="AW30" s="89"/>
      <c r="AX30" s="89"/>
      <c r="AY30" s="89"/>
      <c r="AZ30" s="90"/>
      <c r="BA30" s="90"/>
      <c r="BB30" s="90"/>
    </row>
    <row r="31" spans="3:54" x14ac:dyDescent="0.15">
      <c r="C31" s="88"/>
      <c r="D31" s="88"/>
      <c r="E31" s="89"/>
      <c r="F31" s="94"/>
      <c r="G31" s="89"/>
      <c r="H31" s="89"/>
      <c r="I31" s="89"/>
      <c r="J31" s="90"/>
      <c r="K31" s="90"/>
      <c r="L31" s="90"/>
      <c r="AE31" s="88"/>
      <c r="AF31" s="88"/>
      <c r="AG31" s="89"/>
      <c r="AH31" s="94"/>
      <c r="AI31" s="89"/>
      <c r="AJ31" s="89"/>
      <c r="AK31" s="89"/>
      <c r="AL31" s="90"/>
      <c r="AM31" s="90"/>
      <c r="AN31" s="90"/>
      <c r="AS31" s="88"/>
      <c r="AT31" s="88"/>
      <c r="AU31" s="89"/>
      <c r="AV31" s="94"/>
      <c r="AW31" s="89"/>
      <c r="AX31" s="89"/>
      <c r="AY31" s="89"/>
      <c r="AZ31" s="90"/>
      <c r="BA31" s="90"/>
      <c r="BB31" s="90"/>
    </row>
    <row r="32" spans="3:54" x14ac:dyDescent="0.15">
      <c r="C32" s="88"/>
      <c r="D32" s="88"/>
      <c r="E32" s="89"/>
      <c r="F32" s="94"/>
      <c r="G32" s="89"/>
      <c r="H32" s="89"/>
      <c r="I32" s="89"/>
      <c r="J32" s="90"/>
      <c r="K32" s="90"/>
      <c r="L32" s="90"/>
      <c r="AE32" s="88"/>
      <c r="AF32" s="88"/>
      <c r="AG32" s="89"/>
      <c r="AH32" s="94"/>
      <c r="AI32" s="89"/>
      <c r="AJ32" s="89"/>
      <c r="AK32" s="89"/>
      <c r="AL32" s="90"/>
      <c r="AM32" s="90"/>
      <c r="AN32" s="90"/>
      <c r="AS32" s="88"/>
      <c r="AT32" s="88"/>
      <c r="AU32" s="89"/>
      <c r="AV32" s="94"/>
      <c r="AW32" s="89"/>
      <c r="AX32" s="89"/>
      <c r="AY32" s="89"/>
      <c r="AZ32" s="90"/>
      <c r="BA32" s="90"/>
      <c r="BB32" s="90"/>
    </row>
    <row r="33" spans="3:54" x14ac:dyDescent="0.15">
      <c r="C33" s="88"/>
      <c r="D33" s="88"/>
      <c r="E33" s="89"/>
      <c r="F33" s="94"/>
      <c r="G33" s="89"/>
      <c r="H33" s="89"/>
      <c r="I33" s="89"/>
      <c r="J33" s="90"/>
      <c r="K33" s="90"/>
      <c r="L33" s="90"/>
      <c r="AE33" s="88"/>
      <c r="AF33" s="88"/>
      <c r="AG33" s="89"/>
      <c r="AH33" s="94"/>
      <c r="AI33" s="89"/>
      <c r="AJ33" s="89"/>
      <c r="AK33" s="89"/>
      <c r="AL33" s="90"/>
      <c r="AM33" s="90"/>
      <c r="AN33" s="90"/>
      <c r="AS33" s="88"/>
      <c r="AT33" s="88"/>
      <c r="AU33" s="89"/>
      <c r="AV33" s="94"/>
      <c r="AW33" s="89"/>
      <c r="AX33" s="89"/>
      <c r="AY33" s="89"/>
      <c r="AZ33" s="90"/>
      <c r="BA33" s="90"/>
      <c r="BB33" s="90"/>
    </row>
    <row r="34" spans="3:54" x14ac:dyDescent="0.15">
      <c r="C34" s="88"/>
      <c r="D34" s="88"/>
      <c r="E34" s="89"/>
      <c r="F34" s="94"/>
      <c r="G34" s="89"/>
      <c r="H34" s="89"/>
      <c r="I34" s="89"/>
      <c r="J34" s="90"/>
      <c r="K34" s="90"/>
      <c r="L34" s="90"/>
      <c r="AE34" s="88"/>
      <c r="AF34" s="88"/>
      <c r="AG34" s="89"/>
      <c r="AH34" s="94"/>
      <c r="AI34" s="89"/>
      <c r="AJ34" s="89"/>
      <c r="AK34" s="89"/>
      <c r="AL34" s="90"/>
      <c r="AM34" s="90"/>
      <c r="AN34" s="90"/>
      <c r="AS34" s="88"/>
      <c r="AT34" s="88"/>
      <c r="AU34" s="89"/>
      <c r="AV34" s="94"/>
      <c r="AW34" s="89"/>
      <c r="AX34" s="89"/>
      <c r="AY34" s="89"/>
      <c r="AZ34" s="90"/>
      <c r="BA34" s="90"/>
      <c r="BB34" s="90"/>
    </row>
    <row r="35" spans="3:54" x14ac:dyDescent="0.15">
      <c r="C35" s="88"/>
      <c r="D35" s="88"/>
      <c r="E35" s="89"/>
      <c r="F35" s="94"/>
      <c r="G35" s="89"/>
      <c r="H35" s="89"/>
      <c r="I35" s="89"/>
      <c r="J35" s="90"/>
      <c r="K35" s="90"/>
      <c r="L35" s="90"/>
      <c r="AS35" s="88"/>
      <c r="AT35" s="88"/>
      <c r="AU35" s="89"/>
      <c r="AV35" s="94"/>
      <c r="AW35" s="89"/>
      <c r="AX35" s="89"/>
      <c r="AY35" s="89"/>
      <c r="AZ35" s="90"/>
      <c r="BA35" s="90"/>
      <c r="BB35" s="90"/>
    </row>
    <row r="36" spans="3:54" x14ac:dyDescent="0.15">
      <c r="C36" s="88"/>
      <c r="D36" s="88"/>
      <c r="E36" s="89"/>
      <c r="F36" s="94"/>
      <c r="G36" s="89"/>
      <c r="H36" s="89"/>
      <c r="I36" s="89"/>
      <c r="J36" s="90"/>
      <c r="K36" s="90"/>
      <c r="L36" s="90"/>
      <c r="AS36" s="88"/>
      <c r="AT36" s="88"/>
      <c r="AU36" s="89"/>
      <c r="AV36" s="94"/>
      <c r="AW36" s="89"/>
      <c r="AX36" s="89"/>
      <c r="AY36" s="89"/>
      <c r="AZ36" s="90"/>
      <c r="BA36" s="90"/>
      <c r="BB36" s="90"/>
    </row>
    <row r="37" spans="3:54" x14ac:dyDescent="0.15">
      <c r="C37" s="88"/>
      <c r="D37" s="88"/>
      <c r="E37" s="89"/>
      <c r="F37" s="94"/>
      <c r="G37" s="89"/>
      <c r="H37" s="89"/>
      <c r="I37" s="89"/>
      <c r="J37" s="90"/>
      <c r="K37" s="90"/>
      <c r="L37" s="90"/>
    </row>
    <row r="38" spans="3:54" x14ac:dyDescent="0.15">
      <c r="C38" s="88"/>
      <c r="D38" s="88"/>
      <c r="E38" s="89"/>
      <c r="F38" s="94"/>
      <c r="G38" s="89"/>
      <c r="H38" s="89"/>
      <c r="I38" s="89"/>
      <c r="J38" s="90"/>
      <c r="K38" s="90"/>
      <c r="L38" s="90"/>
    </row>
    <row r="39" spans="3:54" x14ac:dyDescent="0.15">
      <c r="C39" s="88"/>
      <c r="D39" s="88"/>
      <c r="E39" s="89"/>
      <c r="F39" s="94"/>
      <c r="G39" s="89"/>
      <c r="H39" s="89"/>
      <c r="I39" s="89"/>
      <c r="J39" s="90"/>
      <c r="K39" s="90"/>
      <c r="L39" s="90"/>
    </row>
    <row r="40" spans="3:54" x14ac:dyDescent="0.15">
      <c r="C40" s="88"/>
      <c r="D40" s="88"/>
      <c r="E40" s="89"/>
      <c r="F40" s="94"/>
      <c r="G40" s="89"/>
      <c r="H40" s="89"/>
      <c r="I40" s="89"/>
      <c r="J40" s="90"/>
      <c r="K40" s="90"/>
      <c r="L40" s="90"/>
    </row>
    <row r="41" spans="3:54" x14ac:dyDescent="0.15">
      <c r="C41" s="88"/>
      <c r="D41" s="88"/>
      <c r="E41" s="89"/>
      <c r="F41" s="94"/>
      <c r="G41" s="89"/>
      <c r="H41" s="89"/>
      <c r="I41" s="89"/>
      <c r="J41" s="90"/>
      <c r="K41" s="90"/>
      <c r="L41" s="90"/>
    </row>
    <row r="42" spans="3:54" x14ac:dyDescent="0.15">
      <c r="C42" s="88"/>
      <c r="D42" s="88"/>
      <c r="E42" s="89"/>
      <c r="F42" s="94"/>
      <c r="G42" s="89"/>
      <c r="H42" s="89"/>
      <c r="I42" s="89"/>
      <c r="J42" s="90"/>
      <c r="K42" s="90"/>
      <c r="L42" s="90"/>
    </row>
    <row r="43" spans="3:54" x14ac:dyDescent="0.15">
      <c r="C43" s="88"/>
      <c r="D43" s="88"/>
      <c r="E43" s="89"/>
      <c r="F43" s="94"/>
      <c r="G43" s="89"/>
      <c r="H43" s="89"/>
      <c r="I43" s="89"/>
      <c r="J43" s="90"/>
      <c r="K43" s="90"/>
      <c r="L43" s="90"/>
    </row>
    <row r="44" spans="3:54" x14ac:dyDescent="0.15">
      <c r="C44" s="88"/>
      <c r="D44" s="88"/>
      <c r="E44" s="89"/>
      <c r="F44" s="94"/>
      <c r="G44" s="89"/>
      <c r="H44" s="89"/>
      <c r="I44" s="89"/>
      <c r="J44" s="90"/>
      <c r="K44" s="90"/>
      <c r="L44" s="90"/>
    </row>
    <row r="45" spans="3:54" x14ac:dyDescent="0.15">
      <c r="C45" s="88"/>
      <c r="D45" s="88"/>
      <c r="E45" s="89"/>
      <c r="F45" s="94"/>
      <c r="G45" s="89"/>
      <c r="H45" s="89"/>
      <c r="I45" s="89"/>
      <c r="J45" s="90"/>
      <c r="K45" s="90"/>
      <c r="L45" s="90"/>
    </row>
    <row r="46" spans="3:54" x14ac:dyDescent="0.15">
      <c r="C46" s="88"/>
      <c r="D46" s="88"/>
      <c r="E46" s="89"/>
      <c r="F46" s="94"/>
      <c r="G46" s="89"/>
      <c r="H46" s="89"/>
      <c r="I46" s="89"/>
      <c r="J46" s="90"/>
      <c r="K46" s="90"/>
      <c r="L46" s="90"/>
    </row>
    <row r="47" spans="3:54" x14ac:dyDescent="0.15">
      <c r="C47" s="88"/>
      <c r="D47" s="88"/>
      <c r="E47" s="89"/>
      <c r="F47" s="94"/>
      <c r="G47" s="89"/>
      <c r="H47" s="89"/>
      <c r="I47" s="89"/>
      <c r="J47" s="90"/>
      <c r="K47" s="90"/>
      <c r="L47" s="90"/>
    </row>
    <row r="48" spans="3:54" x14ac:dyDescent="0.15">
      <c r="C48" s="88"/>
      <c r="D48" s="88"/>
      <c r="E48" s="89"/>
      <c r="F48" s="94"/>
      <c r="G48" s="89"/>
      <c r="H48" s="89"/>
      <c r="I48" s="89"/>
      <c r="J48" s="90"/>
      <c r="K48" s="90"/>
      <c r="L48" s="90"/>
    </row>
    <row r="49" spans="3:12" x14ac:dyDescent="0.15">
      <c r="C49" s="88"/>
      <c r="D49" s="88"/>
      <c r="E49" s="89"/>
      <c r="F49" s="94"/>
      <c r="G49" s="89"/>
      <c r="H49" s="89"/>
      <c r="I49" s="89"/>
      <c r="J49" s="90"/>
      <c r="K49" s="90"/>
      <c r="L49" s="90"/>
    </row>
    <row r="50" spans="3:12" x14ac:dyDescent="0.15">
      <c r="C50" s="88"/>
      <c r="D50" s="88"/>
      <c r="E50" s="89"/>
      <c r="F50" s="94"/>
      <c r="G50" s="89"/>
      <c r="H50" s="89"/>
      <c r="I50" s="89"/>
      <c r="J50" s="90"/>
      <c r="K50" s="90"/>
      <c r="L50" s="90"/>
    </row>
    <row r="51" spans="3:12" x14ac:dyDescent="0.15">
      <c r="C51" s="88"/>
      <c r="D51" s="88"/>
      <c r="E51" s="89"/>
      <c r="F51" s="94"/>
      <c r="G51" s="89"/>
      <c r="H51" s="89"/>
      <c r="I51" s="89"/>
      <c r="J51" s="90"/>
      <c r="K51" s="90"/>
      <c r="L51" s="90"/>
    </row>
    <row r="52" spans="3:12" x14ac:dyDescent="0.15">
      <c r="C52" s="88"/>
      <c r="D52" s="88"/>
      <c r="E52" s="89"/>
      <c r="F52" s="94"/>
      <c r="G52" s="89"/>
      <c r="H52" s="89"/>
      <c r="I52" s="89"/>
      <c r="J52" s="90"/>
      <c r="K52" s="90"/>
      <c r="L52" s="90"/>
    </row>
    <row r="53" spans="3:12" x14ac:dyDescent="0.15">
      <c r="C53" s="88"/>
      <c r="D53" s="88"/>
      <c r="E53" s="89"/>
      <c r="F53" s="94"/>
      <c r="G53" s="89"/>
      <c r="H53" s="89"/>
      <c r="I53" s="89"/>
      <c r="J53" s="90"/>
      <c r="K53" s="90"/>
      <c r="L53" s="90"/>
    </row>
    <row r="54" spans="3:12" x14ac:dyDescent="0.15">
      <c r="C54" s="88"/>
      <c r="D54" s="88"/>
      <c r="E54" s="89"/>
      <c r="F54" s="94"/>
      <c r="G54" s="89"/>
      <c r="H54" s="89"/>
      <c r="I54" s="89"/>
      <c r="J54" s="90"/>
      <c r="K54" s="90"/>
      <c r="L54" s="90"/>
    </row>
    <row r="55" spans="3:12" x14ac:dyDescent="0.15">
      <c r="C55" s="88"/>
      <c r="D55" s="88"/>
      <c r="E55" s="89"/>
      <c r="F55" s="94"/>
      <c r="G55" s="89"/>
      <c r="H55" s="89"/>
      <c r="I55" s="89"/>
      <c r="J55" s="90"/>
      <c r="K55" s="90"/>
      <c r="L55" s="90"/>
    </row>
    <row r="56" spans="3:12" x14ac:dyDescent="0.15">
      <c r="C56" s="88"/>
      <c r="D56" s="88"/>
      <c r="E56" s="89"/>
      <c r="F56" s="94"/>
      <c r="G56" s="89"/>
      <c r="H56" s="89"/>
      <c r="I56" s="89"/>
      <c r="J56" s="90"/>
      <c r="K56" s="90"/>
      <c r="L56" s="90"/>
    </row>
    <row r="57" spans="3:12" x14ac:dyDescent="0.15">
      <c r="C57" s="88"/>
      <c r="D57" s="88"/>
      <c r="E57" s="89"/>
      <c r="F57" s="94"/>
      <c r="G57" s="89"/>
      <c r="H57" s="89"/>
      <c r="I57" s="89"/>
      <c r="J57" s="90"/>
      <c r="K57" s="90"/>
      <c r="L57" s="90"/>
    </row>
    <row r="58" spans="3:12" x14ac:dyDescent="0.15">
      <c r="C58" s="88"/>
      <c r="D58" s="88"/>
      <c r="E58" s="89"/>
      <c r="F58" s="94"/>
      <c r="G58" s="89"/>
      <c r="H58" s="89"/>
      <c r="I58" s="89"/>
      <c r="J58" s="90"/>
      <c r="K58" s="90"/>
      <c r="L58" s="90"/>
    </row>
    <row r="59" spans="3:12" x14ac:dyDescent="0.15">
      <c r="C59" s="88"/>
      <c r="D59" s="88"/>
      <c r="E59" s="89"/>
      <c r="F59" s="94"/>
      <c r="G59" s="89"/>
      <c r="H59" s="89"/>
      <c r="I59" s="89"/>
      <c r="J59" s="90"/>
      <c r="K59" s="90"/>
      <c r="L59" s="90"/>
    </row>
    <row r="60" spans="3:12" x14ac:dyDescent="0.15">
      <c r="C60" s="88"/>
      <c r="D60" s="88"/>
      <c r="E60" s="89"/>
      <c r="F60" s="94"/>
      <c r="G60" s="89"/>
      <c r="H60" s="89"/>
      <c r="I60" s="89"/>
      <c r="J60" s="90"/>
      <c r="K60" s="90"/>
      <c r="L60" s="90"/>
    </row>
    <row r="61" spans="3:12" x14ac:dyDescent="0.15">
      <c r="C61" s="88"/>
      <c r="D61" s="88"/>
      <c r="E61" s="89"/>
      <c r="F61" s="94"/>
      <c r="G61" s="89"/>
      <c r="H61" s="89"/>
      <c r="I61" s="89"/>
      <c r="J61" s="90"/>
      <c r="K61" s="90"/>
      <c r="L61" s="90"/>
    </row>
    <row r="62" spans="3:12" x14ac:dyDescent="0.15">
      <c r="C62" s="88"/>
      <c r="D62" s="88"/>
      <c r="E62" s="89"/>
      <c r="F62" s="94"/>
      <c r="G62" s="89"/>
      <c r="H62" s="89"/>
      <c r="I62" s="89"/>
      <c r="J62" s="90"/>
      <c r="K62" s="90"/>
      <c r="L62" s="90"/>
    </row>
    <row r="63" spans="3:12" x14ac:dyDescent="0.15">
      <c r="C63" s="88"/>
      <c r="D63" s="88"/>
      <c r="E63" s="89"/>
      <c r="F63" s="94"/>
      <c r="G63" s="89"/>
      <c r="H63" s="89"/>
      <c r="I63" s="89"/>
      <c r="J63" s="90"/>
      <c r="K63" s="90"/>
      <c r="L63" s="90"/>
    </row>
    <row r="64" spans="3:12" x14ac:dyDescent="0.15">
      <c r="C64" s="88"/>
      <c r="D64" s="88"/>
      <c r="E64" s="89"/>
      <c r="F64" s="94"/>
      <c r="G64" s="89"/>
      <c r="H64" s="89"/>
      <c r="I64" s="89"/>
      <c r="J64" s="90"/>
      <c r="K64" s="90"/>
      <c r="L64" s="90"/>
    </row>
    <row r="65" spans="3:12" x14ac:dyDescent="0.15">
      <c r="C65" s="88"/>
      <c r="D65" s="88"/>
      <c r="E65" s="89"/>
      <c r="F65" s="94"/>
      <c r="G65" s="89"/>
      <c r="H65" s="89"/>
      <c r="I65" s="89"/>
      <c r="J65" s="90"/>
      <c r="K65" s="90"/>
      <c r="L65" s="90"/>
    </row>
    <row r="66" spans="3:12" x14ac:dyDescent="0.15">
      <c r="C66" s="88"/>
      <c r="D66" s="88"/>
      <c r="E66" s="89"/>
      <c r="F66" s="94"/>
      <c r="G66" s="89"/>
      <c r="H66" s="89"/>
      <c r="I66" s="89"/>
      <c r="J66" s="90"/>
      <c r="K66" s="90"/>
      <c r="L66" s="90"/>
    </row>
    <row r="67" spans="3:12" x14ac:dyDescent="0.15">
      <c r="C67" s="88"/>
      <c r="D67" s="88"/>
      <c r="E67" s="89"/>
      <c r="F67" s="94"/>
      <c r="G67" s="89"/>
      <c r="H67" s="89"/>
      <c r="I67" s="89"/>
      <c r="J67" s="90"/>
      <c r="K67" s="90"/>
      <c r="L67" s="90"/>
    </row>
    <row r="68" spans="3:12" x14ac:dyDescent="0.15">
      <c r="C68" s="88"/>
      <c r="D68" s="88"/>
      <c r="E68" s="89"/>
      <c r="F68" s="94"/>
      <c r="G68" s="89"/>
      <c r="H68" s="89"/>
      <c r="I68" s="89"/>
      <c r="J68" s="90"/>
      <c r="K68" s="90"/>
      <c r="L68" s="90"/>
    </row>
    <row r="69" spans="3:12" x14ac:dyDescent="0.15">
      <c r="C69" s="88"/>
      <c r="D69" s="88"/>
      <c r="E69" s="89"/>
      <c r="F69" s="94"/>
      <c r="G69" s="89"/>
      <c r="H69" s="89"/>
      <c r="I69" s="89"/>
      <c r="J69" s="90"/>
      <c r="K69" s="90"/>
      <c r="L69" s="90"/>
    </row>
    <row r="70" spans="3:12" x14ac:dyDescent="0.15">
      <c r="C70" s="88"/>
      <c r="D70" s="88"/>
      <c r="E70" s="89"/>
      <c r="F70" s="94"/>
      <c r="G70" s="89"/>
      <c r="H70" s="89"/>
      <c r="I70" s="89"/>
      <c r="J70" s="90"/>
      <c r="K70" s="90"/>
      <c r="L70" s="90"/>
    </row>
    <row r="71" spans="3:12" x14ac:dyDescent="0.15">
      <c r="C71" s="88"/>
      <c r="D71" s="88"/>
      <c r="E71" s="89"/>
      <c r="F71" s="94"/>
      <c r="G71" s="89"/>
      <c r="H71" s="89"/>
      <c r="I71" s="89"/>
      <c r="J71" s="90"/>
      <c r="K71" s="90"/>
      <c r="L71" s="90"/>
    </row>
    <row r="72" spans="3:12" x14ac:dyDescent="0.15">
      <c r="C72" s="88"/>
      <c r="D72" s="88"/>
      <c r="E72" s="89"/>
      <c r="F72" s="94"/>
      <c r="G72" s="89"/>
      <c r="H72" s="89"/>
      <c r="I72" s="89"/>
      <c r="J72" s="90"/>
      <c r="K72" s="90"/>
      <c r="L72" s="90"/>
    </row>
    <row r="73" spans="3:12" x14ac:dyDescent="0.15">
      <c r="C73" s="88"/>
      <c r="D73" s="88"/>
      <c r="E73" s="89"/>
      <c r="F73" s="94"/>
      <c r="G73" s="89"/>
      <c r="H73" s="89"/>
      <c r="I73" s="89"/>
      <c r="J73" s="90"/>
      <c r="K73" s="90"/>
      <c r="L73" s="90"/>
    </row>
    <row r="74" spans="3:12" x14ac:dyDescent="0.15">
      <c r="C74" s="88"/>
      <c r="D74" s="88"/>
      <c r="E74" s="89"/>
      <c r="F74" s="94"/>
      <c r="G74" s="89"/>
      <c r="H74" s="89"/>
      <c r="I74" s="89"/>
      <c r="J74" s="90"/>
      <c r="K74" s="90"/>
      <c r="L74" s="90"/>
    </row>
    <row r="75" spans="3:12" x14ac:dyDescent="0.15">
      <c r="C75" s="88"/>
      <c r="D75" s="88"/>
      <c r="E75" s="89"/>
      <c r="F75" s="94"/>
      <c r="G75" s="89"/>
      <c r="H75" s="89"/>
      <c r="I75" s="89"/>
      <c r="J75" s="90"/>
      <c r="K75" s="90"/>
      <c r="L75" s="90"/>
    </row>
    <row r="76" spans="3:12" x14ac:dyDescent="0.15">
      <c r="C76" s="88"/>
      <c r="D76" s="88"/>
      <c r="E76" s="89"/>
      <c r="F76" s="94"/>
      <c r="G76" s="89"/>
      <c r="H76" s="89"/>
      <c r="I76" s="89"/>
      <c r="J76" s="90"/>
      <c r="K76" s="90"/>
      <c r="L76" s="90"/>
    </row>
    <row r="77" spans="3:12" x14ac:dyDescent="0.15">
      <c r="C77" s="88"/>
      <c r="D77" s="88"/>
      <c r="E77" s="89"/>
      <c r="F77" s="94"/>
      <c r="G77" s="89"/>
      <c r="H77" s="89"/>
      <c r="I77" s="89"/>
      <c r="J77" s="90"/>
      <c r="K77" s="90"/>
      <c r="L77" s="90"/>
    </row>
    <row r="78" spans="3:12" x14ac:dyDescent="0.15">
      <c r="C78" s="88"/>
      <c r="D78" s="88"/>
      <c r="E78" s="89"/>
      <c r="F78" s="94"/>
      <c r="G78" s="89"/>
      <c r="H78" s="89"/>
      <c r="I78" s="89"/>
      <c r="J78" s="90"/>
      <c r="K78" s="90"/>
      <c r="L78" s="90"/>
    </row>
    <row r="79" spans="3:12" x14ac:dyDescent="0.15">
      <c r="C79" s="88"/>
      <c r="D79" s="88"/>
      <c r="E79" s="89"/>
      <c r="F79" s="94"/>
      <c r="G79" s="89"/>
      <c r="H79" s="89"/>
      <c r="I79" s="89"/>
      <c r="J79" s="90"/>
      <c r="K79" s="90"/>
      <c r="L79" s="90"/>
    </row>
    <row r="80" spans="3:12" x14ac:dyDescent="0.15">
      <c r="C80" s="88"/>
      <c r="D80" s="88"/>
      <c r="E80" s="89"/>
      <c r="F80" s="94"/>
      <c r="G80" s="89"/>
      <c r="H80" s="89"/>
      <c r="I80" s="89"/>
      <c r="J80" s="90"/>
      <c r="K80" s="90"/>
      <c r="L80" s="90"/>
    </row>
    <row r="81" spans="3:12" x14ac:dyDescent="0.15">
      <c r="C81" s="88"/>
      <c r="D81" s="88"/>
      <c r="E81" s="89"/>
      <c r="F81" s="94"/>
      <c r="G81" s="89"/>
      <c r="H81" s="89"/>
      <c r="I81" s="89"/>
      <c r="J81" s="90"/>
      <c r="K81" s="90"/>
      <c r="L81" s="90"/>
    </row>
    <row r="82" spans="3:12" x14ac:dyDescent="0.15">
      <c r="C82" s="88"/>
      <c r="D82" s="88"/>
      <c r="E82" s="89"/>
      <c r="F82" s="94"/>
      <c r="G82" s="89"/>
      <c r="H82" s="89"/>
      <c r="I82" s="89"/>
      <c r="J82" s="90"/>
      <c r="K82" s="90"/>
      <c r="L82" s="90"/>
    </row>
    <row r="83" spans="3:12" x14ac:dyDescent="0.15">
      <c r="C83" s="88"/>
      <c r="D83" s="88"/>
      <c r="E83" s="89"/>
      <c r="F83" s="94"/>
      <c r="G83" s="89"/>
      <c r="H83" s="89"/>
      <c r="I83" s="89"/>
      <c r="J83" s="90"/>
      <c r="K83" s="90"/>
      <c r="L83" s="90"/>
    </row>
    <row r="84" spans="3:12" x14ac:dyDescent="0.15">
      <c r="C84" s="88"/>
      <c r="D84" s="88"/>
      <c r="E84" s="89"/>
      <c r="F84" s="94"/>
      <c r="G84" s="89"/>
      <c r="H84" s="89"/>
      <c r="I84" s="89"/>
      <c r="J84" s="90"/>
      <c r="K84" s="90"/>
      <c r="L84" s="90"/>
    </row>
    <row r="85" spans="3:12" x14ac:dyDescent="0.15">
      <c r="C85" s="88"/>
      <c r="D85" s="88"/>
      <c r="E85" s="89"/>
      <c r="F85" s="94"/>
      <c r="G85" s="89"/>
      <c r="H85" s="89"/>
      <c r="I85" s="89"/>
      <c r="J85" s="90"/>
      <c r="K85" s="90"/>
      <c r="L85" s="90"/>
    </row>
    <row r="86" spans="3:12" x14ac:dyDescent="0.15">
      <c r="C86" s="88"/>
      <c r="D86" s="88"/>
      <c r="E86" s="89"/>
      <c r="F86" s="94"/>
      <c r="G86" s="89"/>
      <c r="H86" s="89"/>
      <c r="I86" s="89"/>
      <c r="J86" s="90"/>
      <c r="K86" s="90"/>
      <c r="L86" s="90"/>
    </row>
    <row r="87" spans="3:12" x14ac:dyDescent="0.15">
      <c r="C87" s="88"/>
      <c r="D87" s="88"/>
      <c r="E87" s="89"/>
      <c r="F87" s="94"/>
      <c r="G87" s="89"/>
      <c r="H87" s="89"/>
      <c r="I87" s="89"/>
      <c r="J87" s="90"/>
      <c r="K87" s="90"/>
      <c r="L87" s="90"/>
    </row>
    <row r="88" spans="3:12" x14ac:dyDescent="0.15">
      <c r="C88" s="88"/>
      <c r="D88" s="88"/>
      <c r="E88" s="89"/>
      <c r="F88" s="94"/>
      <c r="G88" s="89"/>
      <c r="H88" s="89"/>
      <c r="I88" s="89"/>
      <c r="J88" s="90"/>
      <c r="K88" s="90"/>
      <c r="L88" s="90"/>
    </row>
    <row r="89" spans="3:12" x14ac:dyDescent="0.15">
      <c r="C89" s="88"/>
      <c r="D89" s="88"/>
      <c r="E89" s="89"/>
      <c r="F89" s="94"/>
      <c r="G89" s="89"/>
      <c r="H89" s="89"/>
      <c r="I89" s="89"/>
      <c r="J89" s="90"/>
      <c r="K89" s="90"/>
      <c r="L89" s="90"/>
    </row>
    <row r="90" spans="3:12" x14ac:dyDescent="0.15">
      <c r="C90" s="88"/>
      <c r="D90" s="88"/>
      <c r="E90" s="89"/>
      <c r="F90" s="94"/>
      <c r="G90" s="89"/>
      <c r="H90" s="89"/>
      <c r="I90" s="89"/>
      <c r="J90" s="90"/>
      <c r="K90" s="90"/>
      <c r="L90" s="90"/>
    </row>
    <row r="91" spans="3:12" x14ac:dyDescent="0.15">
      <c r="C91" s="88"/>
      <c r="D91" s="88"/>
      <c r="E91" s="89"/>
      <c r="F91" s="94"/>
      <c r="G91" s="89"/>
      <c r="H91" s="89"/>
      <c r="I91" s="89"/>
      <c r="J91" s="90"/>
      <c r="K91" s="90"/>
      <c r="L91" s="90"/>
    </row>
    <row r="92" spans="3:12" x14ac:dyDescent="0.15">
      <c r="C92" s="88"/>
      <c r="D92" s="88"/>
      <c r="E92" s="89"/>
      <c r="F92" s="94"/>
      <c r="G92" s="89"/>
      <c r="H92" s="89"/>
      <c r="I92" s="89"/>
      <c r="J92" s="90"/>
      <c r="K92" s="90"/>
      <c r="L92" s="90"/>
    </row>
    <row r="93" spans="3:12" x14ac:dyDescent="0.15">
      <c r="C93" s="88"/>
      <c r="D93" s="88"/>
      <c r="E93" s="89"/>
      <c r="F93" s="94"/>
      <c r="G93" s="89"/>
      <c r="H93" s="89"/>
      <c r="I93" s="89"/>
      <c r="J93" s="90"/>
      <c r="K93" s="90"/>
      <c r="L93" s="90"/>
    </row>
    <row r="94" spans="3:12" x14ac:dyDescent="0.15">
      <c r="C94" s="88"/>
      <c r="D94" s="88"/>
      <c r="E94" s="89"/>
      <c r="F94" s="94"/>
      <c r="G94" s="89"/>
      <c r="H94" s="89"/>
      <c r="I94" s="89"/>
      <c r="J94" s="90"/>
      <c r="K94" s="90"/>
      <c r="L94" s="90"/>
    </row>
    <row r="95" spans="3:12" x14ac:dyDescent="0.15">
      <c r="C95" s="88"/>
      <c r="D95" s="88"/>
      <c r="E95" s="89"/>
      <c r="F95" s="94"/>
      <c r="G95" s="89"/>
      <c r="H95" s="89"/>
      <c r="I95" s="89"/>
      <c r="J95" s="90"/>
      <c r="K95" s="90"/>
      <c r="L95" s="90"/>
    </row>
    <row r="96" spans="3:12" x14ac:dyDescent="0.15">
      <c r="C96" s="88"/>
      <c r="D96" s="88"/>
      <c r="E96" s="89"/>
      <c r="F96" s="94"/>
      <c r="G96" s="89"/>
      <c r="H96" s="89"/>
      <c r="I96" s="89"/>
      <c r="J96" s="90"/>
      <c r="K96" s="90"/>
      <c r="L96" s="90"/>
    </row>
    <row r="97" spans="3:12" x14ac:dyDescent="0.15">
      <c r="C97" s="88"/>
      <c r="D97" s="88"/>
      <c r="E97" s="89"/>
      <c r="F97" s="94"/>
      <c r="G97" s="89"/>
      <c r="H97" s="89"/>
      <c r="I97" s="89"/>
      <c r="J97" s="90"/>
      <c r="K97" s="90"/>
      <c r="L97" s="90"/>
    </row>
    <row r="98" spans="3:12" x14ac:dyDescent="0.15">
      <c r="C98" s="88"/>
      <c r="D98" s="88"/>
      <c r="E98" s="89"/>
      <c r="F98" s="94"/>
      <c r="G98" s="89"/>
      <c r="H98" s="89"/>
      <c r="I98" s="89"/>
      <c r="J98" s="90"/>
      <c r="K98" s="90"/>
      <c r="L98" s="90"/>
    </row>
    <row r="99" spans="3:12" x14ac:dyDescent="0.15">
      <c r="C99" s="88"/>
      <c r="D99" s="88"/>
      <c r="E99" s="89"/>
      <c r="F99" s="94"/>
      <c r="G99" s="89"/>
      <c r="H99" s="89"/>
      <c r="I99" s="89"/>
      <c r="J99" s="90"/>
      <c r="K99" s="90"/>
      <c r="L99" s="90"/>
    </row>
    <row r="100" spans="3:12" x14ac:dyDescent="0.15">
      <c r="C100" s="88"/>
      <c r="D100" s="88"/>
      <c r="E100" s="89"/>
      <c r="F100" s="94"/>
      <c r="G100" s="89"/>
      <c r="H100" s="89"/>
      <c r="I100" s="89"/>
      <c r="J100" s="90"/>
      <c r="K100" s="90"/>
      <c r="L100" s="90"/>
    </row>
    <row r="101" spans="3:12" x14ac:dyDescent="0.15">
      <c r="C101" s="88"/>
      <c r="D101" s="88"/>
      <c r="E101" s="89"/>
      <c r="F101" s="94"/>
      <c r="G101" s="89"/>
      <c r="H101" s="89"/>
      <c r="I101" s="89"/>
      <c r="J101" s="90"/>
      <c r="K101" s="90"/>
      <c r="L101" s="90"/>
    </row>
    <row r="102" spans="3:12" x14ac:dyDescent="0.15">
      <c r="C102" s="88"/>
      <c r="D102" s="88"/>
      <c r="E102" s="89"/>
      <c r="F102" s="94"/>
      <c r="G102" s="89"/>
      <c r="H102" s="89"/>
      <c r="I102" s="89"/>
      <c r="J102" s="90"/>
      <c r="K102" s="90"/>
      <c r="L102" s="90"/>
    </row>
    <row r="103" spans="3:12" x14ac:dyDescent="0.15">
      <c r="C103" s="88"/>
      <c r="D103" s="88"/>
      <c r="E103" s="89"/>
      <c r="F103" s="94"/>
      <c r="G103" s="89"/>
      <c r="H103" s="89"/>
      <c r="I103" s="89"/>
      <c r="J103" s="90"/>
      <c r="K103" s="90"/>
      <c r="L103" s="90"/>
    </row>
    <row r="104" spans="3:12" x14ac:dyDescent="0.15">
      <c r="C104" s="88"/>
      <c r="D104" s="88"/>
      <c r="E104" s="89"/>
      <c r="F104" s="94"/>
      <c r="G104" s="89"/>
      <c r="H104" s="89"/>
      <c r="I104" s="89"/>
      <c r="J104" s="90"/>
      <c r="K104" s="90"/>
      <c r="L104" s="90"/>
    </row>
    <row r="105" spans="3:12" x14ac:dyDescent="0.15">
      <c r="C105" s="88"/>
      <c r="D105" s="88"/>
      <c r="E105" s="89"/>
      <c r="F105" s="94"/>
      <c r="G105" s="89"/>
      <c r="H105" s="89"/>
      <c r="I105" s="89"/>
      <c r="J105" s="90"/>
      <c r="K105" s="90"/>
      <c r="L105" s="90"/>
    </row>
    <row r="106" spans="3:12" x14ac:dyDescent="0.15">
      <c r="C106" s="88"/>
      <c r="D106" s="88"/>
      <c r="E106" s="89"/>
      <c r="F106" s="94"/>
      <c r="G106" s="89"/>
      <c r="H106" s="89"/>
      <c r="I106" s="89"/>
      <c r="J106" s="90"/>
      <c r="K106" s="90"/>
      <c r="L106" s="90"/>
    </row>
    <row r="107" spans="3:12" x14ac:dyDescent="0.15">
      <c r="C107" s="88"/>
      <c r="D107" s="88"/>
      <c r="E107" s="89"/>
      <c r="F107" s="94"/>
      <c r="G107" s="89"/>
      <c r="H107" s="89"/>
      <c r="I107" s="89"/>
      <c r="J107" s="90"/>
      <c r="K107" s="90"/>
      <c r="L107" s="90"/>
    </row>
    <row r="108" spans="3:12" x14ac:dyDescent="0.15">
      <c r="C108" s="88"/>
      <c r="D108" s="88"/>
      <c r="E108" s="89"/>
      <c r="F108" s="94"/>
      <c r="G108" s="89"/>
      <c r="H108" s="89"/>
      <c r="I108" s="89"/>
      <c r="J108" s="90"/>
      <c r="K108" s="90"/>
      <c r="L108" s="90"/>
    </row>
    <row r="109" spans="3:12" x14ac:dyDescent="0.15">
      <c r="C109" s="88"/>
      <c r="D109" s="88"/>
      <c r="E109" s="89"/>
      <c r="F109" s="94"/>
      <c r="G109" s="89"/>
      <c r="H109" s="89"/>
      <c r="I109" s="89"/>
      <c r="J109" s="90"/>
      <c r="K109" s="90"/>
      <c r="L109" s="90"/>
    </row>
    <row r="110" spans="3:12" x14ac:dyDescent="0.15">
      <c r="C110" s="88"/>
      <c r="D110" s="88"/>
      <c r="E110" s="89"/>
      <c r="F110" s="94"/>
      <c r="G110" s="89"/>
      <c r="H110" s="89"/>
      <c r="I110" s="89"/>
      <c r="J110" s="90"/>
      <c r="K110" s="90"/>
      <c r="L110" s="90"/>
    </row>
    <row r="111" spans="3:12" x14ac:dyDescent="0.15">
      <c r="C111" s="88"/>
      <c r="D111" s="88"/>
      <c r="E111" s="89"/>
      <c r="F111" s="94"/>
      <c r="G111" s="89"/>
      <c r="H111" s="89"/>
      <c r="I111" s="89"/>
      <c r="J111" s="90"/>
      <c r="K111" s="90"/>
      <c r="L111" s="90"/>
    </row>
    <row r="112" spans="3:12" x14ac:dyDescent="0.15">
      <c r="C112" s="88"/>
      <c r="D112" s="88"/>
      <c r="E112" s="89"/>
      <c r="F112" s="94"/>
      <c r="G112" s="89"/>
      <c r="H112" s="89"/>
      <c r="I112" s="89"/>
      <c r="J112" s="90"/>
      <c r="K112" s="90"/>
      <c r="L112" s="90"/>
    </row>
    <row r="113" spans="3:12" x14ac:dyDescent="0.15">
      <c r="C113" s="88"/>
      <c r="D113" s="88"/>
      <c r="E113" s="89"/>
      <c r="F113" s="94"/>
      <c r="G113" s="89"/>
      <c r="H113" s="89"/>
      <c r="I113" s="89"/>
      <c r="J113" s="90"/>
      <c r="K113" s="90"/>
      <c r="L113" s="90"/>
    </row>
    <row r="114" spans="3:12" x14ac:dyDescent="0.15">
      <c r="C114" s="88"/>
      <c r="D114" s="88"/>
      <c r="E114" s="89"/>
      <c r="F114" s="94"/>
      <c r="G114" s="89"/>
      <c r="H114" s="89"/>
      <c r="I114" s="89"/>
      <c r="J114" s="90"/>
      <c r="K114" s="90"/>
      <c r="L114" s="90"/>
    </row>
    <row r="115" spans="3:12" x14ac:dyDescent="0.15">
      <c r="C115" s="88"/>
      <c r="D115" s="88"/>
      <c r="E115" s="89"/>
      <c r="F115" s="94"/>
      <c r="G115" s="89"/>
      <c r="H115" s="89"/>
      <c r="I115" s="89"/>
      <c r="J115" s="90"/>
      <c r="K115" s="90"/>
      <c r="L115" s="90"/>
    </row>
    <row r="116" spans="3:12" x14ac:dyDescent="0.15">
      <c r="C116" s="88"/>
      <c r="D116" s="88"/>
      <c r="E116" s="89"/>
      <c r="F116" s="94"/>
      <c r="G116" s="89"/>
      <c r="H116" s="89"/>
      <c r="I116" s="89"/>
      <c r="J116" s="90"/>
      <c r="K116" s="90"/>
      <c r="L116" s="90"/>
    </row>
    <row r="117" spans="3:12" x14ac:dyDescent="0.15">
      <c r="C117" s="88"/>
      <c r="D117" s="88"/>
      <c r="E117" s="89"/>
      <c r="F117" s="94"/>
      <c r="G117" s="89"/>
      <c r="H117" s="89"/>
      <c r="I117" s="89"/>
      <c r="J117" s="90"/>
      <c r="K117" s="90"/>
      <c r="L117" s="90"/>
    </row>
    <row r="118" spans="3:12" x14ac:dyDescent="0.15">
      <c r="C118" s="88"/>
      <c r="D118" s="88"/>
      <c r="E118" s="89"/>
      <c r="F118" s="94"/>
      <c r="G118" s="89"/>
      <c r="H118" s="89"/>
      <c r="I118" s="89"/>
      <c r="J118" s="90"/>
      <c r="K118" s="90"/>
      <c r="L118" s="90"/>
    </row>
    <row r="119" spans="3:12" x14ac:dyDescent="0.15">
      <c r="C119" s="88"/>
      <c r="D119" s="88"/>
      <c r="E119" s="89"/>
      <c r="F119" s="94"/>
      <c r="G119" s="89"/>
      <c r="H119" s="89"/>
      <c r="I119" s="89"/>
      <c r="J119" s="90"/>
      <c r="K119" s="90"/>
      <c r="L119" s="90"/>
    </row>
    <row r="120" spans="3:12" x14ac:dyDescent="0.15">
      <c r="C120" s="88"/>
      <c r="D120" s="88"/>
      <c r="E120" s="89"/>
      <c r="F120" s="94"/>
      <c r="G120" s="89"/>
      <c r="H120" s="89"/>
      <c r="I120" s="89"/>
      <c r="J120" s="90"/>
      <c r="K120" s="90"/>
      <c r="L120" s="90"/>
    </row>
    <row r="121" spans="3:12" x14ac:dyDescent="0.15">
      <c r="C121" s="88"/>
      <c r="D121" s="88"/>
      <c r="E121" s="89"/>
      <c r="F121" s="94"/>
      <c r="G121" s="89"/>
      <c r="H121" s="89"/>
      <c r="I121" s="89"/>
      <c r="J121" s="90"/>
      <c r="K121" s="90"/>
      <c r="L121" s="90"/>
    </row>
    <row r="122" spans="3:12" x14ac:dyDescent="0.15">
      <c r="C122" s="88"/>
      <c r="D122" s="88"/>
      <c r="E122" s="89"/>
      <c r="F122" s="94"/>
      <c r="G122" s="89"/>
      <c r="H122" s="89"/>
      <c r="I122" s="89"/>
      <c r="J122" s="90"/>
      <c r="K122" s="90"/>
      <c r="L122" s="90"/>
    </row>
    <row r="123" spans="3:12" x14ac:dyDescent="0.15">
      <c r="C123" s="88"/>
      <c r="D123" s="88"/>
      <c r="E123" s="89"/>
      <c r="F123" s="94"/>
      <c r="G123" s="89"/>
      <c r="H123" s="89"/>
      <c r="I123" s="89"/>
      <c r="J123" s="90"/>
      <c r="K123" s="90"/>
      <c r="L123" s="90"/>
    </row>
    <row r="124" spans="3:12" x14ac:dyDescent="0.15">
      <c r="C124" s="88"/>
      <c r="D124" s="88"/>
      <c r="E124" s="89"/>
      <c r="F124" s="94"/>
      <c r="G124" s="89"/>
      <c r="H124" s="89"/>
      <c r="I124" s="89"/>
      <c r="J124" s="90"/>
      <c r="K124" s="90"/>
      <c r="L124" s="90"/>
    </row>
    <row r="125" spans="3:12" x14ac:dyDescent="0.15">
      <c r="C125" s="88"/>
      <c r="D125" s="88"/>
      <c r="E125" s="89"/>
      <c r="F125" s="94"/>
      <c r="G125" s="89"/>
      <c r="H125" s="89"/>
      <c r="I125" s="89"/>
      <c r="J125" s="90"/>
      <c r="K125" s="90"/>
      <c r="L125" s="90"/>
    </row>
    <row r="126" spans="3:12" x14ac:dyDescent="0.15">
      <c r="C126" s="88"/>
      <c r="D126" s="88"/>
      <c r="E126" s="89"/>
      <c r="F126" s="94"/>
      <c r="G126" s="89"/>
      <c r="H126" s="89"/>
      <c r="I126" s="89"/>
      <c r="J126" s="90"/>
      <c r="K126" s="90"/>
      <c r="L126" s="90"/>
    </row>
    <row r="127" spans="3:12" x14ac:dyDescent="0.15">
      <c r="C127" s="88"/>
      <c r="D127" s="88"/>
      <c r="E127" s="89"/>
      <c r="F127" s="94"/>
      <c r="G127" s="89"/>
      <c r="H127" s="89"/>
      <c r="I127" s="89"/>
      <c r="J127" s="90"/>
      <c r="K127" s="90"/>
      <c r="L127" s="90"/>
    </row>
    <row r="128" spans="3:12" x14ac:dyDescent="0.15">
      <c r="C128" s="88"/>
      <c r="D128" s="88"/>
      <c r="E128" s="89"/>
      <c r="F128" s="94"/>
      <c r="G128" s="89"/>
      <c r="H128" s="89"/>
      <c r="I128" s="89"/>
      <c r="J128" s="90"/>
      <c r="K128" s="90"/>
      <c r="L128" s="90"/>
    </row>
    <row r="129" spans="3:12" x14ac:dyDescent="0.15">
      <c r="C129" s="88"/>
      <c r="D129" s="88"/>
      <c r="E129" s="89"/>
      <c r="F129" s="94"/>
      <c r="G129" s="89"/>
      <c r="H129" s="89"/>
      <c r="I129" s="89"/>
      <c r="J129" s="90"/>
      <c r="K129" s="90"/>
      <c r="L129" s="90"/>
    </row>
    <row r="130" spans="3:12" x14ac:dyDescent="0.15">
      <c r="C130" s="88"/>
      <c r="D130" s="88"/>
      <c r="E130" s="89"/>
      <c r="F130" s="94"/>
      <c r="G130" s="89"/>
      <c r="H130" s="89"/>
      <c r="I130" s="89"/>
      <c r="J130" s="90"/>
      <c r="K130" s="90"/>
      <c r="L130" s="90"/>
    </row>
    <row r="131" spans="3:12" x14ac:dyDescent="0.15">
      <c r="C131" s="88"/>
      <c r="D131" s="88"/>
      <c r="E131" s="89"/>
      <c r="F131" s="94"/>
      <c r="G131" s="89"/>
      <c r="H131" s="89"/>
      <c r="I131" s="89"/>
      <c r="J131" s="90"/>
      <c r="K131" s="90"/>
      <c r="L131" s="90"/>
    </row>
    <row r="132" spans="3:12" x14ac:dyDescent="0.15">
      <c r="C132" s="88"/>
      <c r="D132" s="88"/>
      <c r="E132" s="89"/>
      <c r="F132" s="94"/>
      <c r="G132" s="89"/>
      <c r="H132" s="89"/>
      <c r="I132" s="89"/>
      <c r="J132" s="90"/>
      <c r="K132" s="90"/>
      <c r="L132" s="90"/>
    </row>
    <row r="133" spans="3:12" x14ac:dyDescent="0.15">
      <c r="C133" s="88"/>
      <c r="D133" s="88"/>
      <c r="E133" s="89"/>
      <c r="F133" s="94"/>
      <c r="G133" s="89"/>
      <c r="H133" s="89"/>
      <c r="I133" s="89"/>
      <c r="J133" s="90"/>
      <c r="K133" s="90"/>
      <c r="L133" s="90"/>
    </row>
    <row r="134" spans="3:12" x14ac:dyDescent="0.15">
      <c r="C134" s="88"/>
      <c r="D134" s="88"/>
      <c r="E134" s="89"/>
      <c r="F134" s="94"/>
      <c r="G134" s="89"/>
      <c r="H134" s="89"/>
      <c r="I134" s="89"/>
      <c r="J134" s="90"/>
      <c r="K134" s="90"/>
      <c r="L134" s="90"/>
    </row>
    <row r="135" spans="3:12" x14ac:dyDescent="0.15">
      <c r="C135" s="88"/>
      <c r="D135" s="88"/>
      <c r="E135" s="89"/>
      <c r="F135" s="94"/>
      <c r="G135" s="89"/>
      <c r="H135" s="89"/>
      <c r="I135" s="89"/>
      <c r="J135" s="90"/>
      <c r="K135" s="90"/>
      <c r="L135" s="90"/>
    </row>
    <row r="136" spans="3:12" x14ac:dyDescent="0.15">
      <c r="C136" s="88"/>
      <c r="D136" s="88"/>
      <c r="E136" s="89"/>
      <c r="F136" s="94"/>
      <c r="G136" s="89"/>
      <c r="H136" s="89"/>
      <c r="I136" s="89"/>
      <c r="J136" s="90"/>
      <c r="K136" s="90"/>
      <c r="L136" s="90"/>
    </row>
    <row r="137" spans="3:12" x14ac:dyDescent="0.15">
      <c r="C137" s="88"/>
      <c r="D137" s="88"/>
      <c r="E137" s="89"/>
      <c r="F137" s="94"/>
      <c r="G137" s="89"/>
      <c r="H137" s="89"/>
      <c r="I137" s="89"/>
      <c r="J137" s="90"/>
      <c r="K137" s="90"/>
      <c r="L137" s="90"/>
    </row>
    <row r="138" spans="3:12" x14ac:dyDescent="0.15">
      <c r="C138" s="88"/>
      <c r="D138" s="88"/>
      <c r="E138" s="89"/>
      <c r="F138" s="94"/>
      <c r="G138" s="89"/>
      <c r="H138" s="89"/>
      <c r="I138" s="89"/>
      <c r="J138" s="90"/>
      <c r="K138" s="90"/>
      <c r="L138" s="90"/>
    </row>
    <row r="139" spans="3:12" x14ac:dyDescent="0.15">
      <c r="C139" s="88"/>
      <c r="D139" s="88"/>
      <c r="E139" s="89"/>
      <c r="F139" s="94"/>
      <c r="G139" s="89"/>
      <c r="H139" s="89"/>
      <c r="I139" s="89"/>
      <c r="J139" s="90"/>
      <c r="K139" s="90"/>
      <c r="L139" s="90"/>
    </row>
    <row r="140" spans="3:12" x14ac:dyDescent="0.15">
      <c r="C140" s="88"/>
      <c r="D140" s="88"/>
      <c r="E140" s="89"/>
      <c r="F140" s="94"/>
      <c r="G140" s="89"/>
      <c r="H140" s="89"/>
      <c r="I140" s="89"/>
      <c r="J140" s="90"/>
      <c r="K140" s="90"/>
      <c r="L140" s="90"/>
    </row>
    <row r="141" spans="3:12" x14ac:dyDescent="0.15">
      <c r="C141" s="88"/>
      <c r="D141" s="88"/>
      <c r="E141" s="89"/>
      <c r="F141" s="94"/>
      <c r="G141" s="89"/>
      <c r="H141" s="89"/>
      <c r="I141" s="89"/>
      <c r="J141" s="90"/>
      <c r="K141" s="90"/>
      <c r="L141" s="90"/>
    </row>
    <row r="142" spans="3:12" x14ac:dyDescent="0.15">
      <c r="C142" s="88"/>
      <c r="D142" s="88"/>
      <c r="E142" s="89"/>
      <c r="F142" s="94"/>
      <c r="G142" s="89"/>
      <c r="H142" s="89"/>
      <c r="I142" s="89"/>
      <c r="J142" s="90"/>
      <c r="K142" s="90"/>
      <c r="L142" s="90"/>
    </row>
    <row r="143" spans="3:12" x14ac:dyDescent="0.15">
      <c r="C143" s="88"/>
      <c r="D143" s="88"/>
      <c r="E143" s="89"/>
      <c r="F143" s="94"/>
      <c r="G143" s="89"/>
      <c r="H143" s="89"/>
      <c r="I143" s="89"/>
      <c r="J143" s="90"/>
      <c r="K143" s="90"/>
      <c r="L143" s="90"/>
    </row>
    <row r="144" spans="3:12" x14ac:dyDescent="0.15">
      <c r="C144" s="88"/>
      <c r="D144" s="88"/>
      <c r="E144" s="89"/>
      <c r="F144" s="94"/>
      <c r="G144" s="89"/>
      <c r="H144" s="89"/>
      <c r="I144" s="89"/>
      <c r="J144" s="90"/>
      <c r="K144" s="90"/>
      <c r="L144" s="90"/>
    </row>
    <row r="145" spans="3:12" x14ac:dyDescent="0.15">
      <c r="C145" s="88"/>
      <c r="D145" s="88"/>
      <c r="E145" s="89"/>
      <c r="F145" s="94"/>
      <c r="G145" s="89"/>
      <c r="H145" s="89"/>
      <c r="I145" s="89"/>
      <c r="J145" s="90"/>
      <c r="K145" s="90"/>
      <c r="L145" s="90"/>
    </row>
    <row r="146" spans="3:12" x14ac:dyDescent="0.15">
      <c r="C146" s="88"/>
      <c r="D146" s="88"/>
      <c r="E146" s="89"/>
      <c r="F146" s="94"/>
      <c r="G146" s="89"/>
      <c r="H146" s="89"/>
      <c r="I146" s="89"/>
      <c r="J146" s="90"/>
      <c r="K146" s="90"/>
      <c r="L146" s="90"/>
    </row>
    <row r="147" spans="3:12" x14ac:dyDescent="0.15">
      <c r="C147" s="88"/>
      <c r="D147" s="88"/>
      <c r="E147" s="89"/>
      <c r="F147" s="94"/>
      <c r="G147" s="89"/>
      <c r="H147" s="89"/>
      <c r="I147" s="89"/>
      <c r="J147" s="90"/>
      <c r="K147" s="90"/>
      <c r="L147" s="90"/>
    </row>
    <row r="148" spans="3:12" x14ac:dyDescent="0.15">
      <c r="C148" s="88"/>
      <c r="D148" s="88"/>
      <c r="E148" s="89"/>
      <c r="F148" s="94"/>
      <c r="G148" s="89"/>
      <c r="H148" s="89"/>
      <c r="I148" s="89"/>
      <c r="J148" s="90"/>
      <c r="K148" s="90"/>
      <c r="L148" s="90"/>
    </row>
    <row r="149" spans="3:12" x14ac:dyDescent="0.15">
      <c r="C149" s="88"/>
      <c r="D149" s="88"/>
      <c r="E149" s="89"/>
      <c r="F149" s="94"/>
      <c r="G149" s="89"/>
      <c r="H149" s="89"/>
      <c r="I149" s="89"/>
      <c r="J149" s="90"/>
      <c r="K149" s="90"/>
      <c r="L149" s="90"/>
    </row>
    <row r="150" spans="3:12" x14ac:dyDescent="0.15">
      <c r="C150" s="88"/>
      <c r="D150" s="88"/>
      <c r="E150" s="89"/>
      <c r="F150" s="94"/>
      <c r="G150" s="89"/>
      <c r="H150" s="89"/>
      <c r="I150" s="89"/>
      <c r="J150" s="90"/>
      <c r="K150" s="90"/>
      <c r="L150" s="90"/>
    </row>
    <row r="151" spans="3:12" x14ac:dyDescent="0.15">
      <c r="C151" s="88"/>
      <c r="D151" s="88"/>
      <c r="E151" s="89"/>
      <c r="F151" s="94"/>
      <c r="G151" s="89"/>
      <c r="H151" s="89"/>
      <c r="I151" s="89"/>
      <c r="J151" s="90"/>
      <c r="K151" s="90"/>
      <c r="L151" s="90"/>
    </row>
    <row r="152" spans="3:12" x14ac:dyDescent="0.15">
      <c r="C152" s="88"/>
      <c r="D152" s="88"/>
      <c r="E152" s="89"/>
      <c r="F152" s="94"/>
      <c r="G152" s="89"/>
      <c r="H152" s="89"/>
      <c r="I152" s="89"/>
      <c r="J152" s="90"/>
      <c r="K152" s="90"/>
      <c r="L152" s="90"/>
    </row>
    <row r="153" spans="3:12" x14ac:dyDescent="0.15">
      <c r="C153" s="88"/>
      <c r="D153" s="88"/>
      <c r="E153" s="89"/>
      <c r="F153" s="94"/>
      <c r="G153" s="89"/>
      <c r="H153" s="89"/>
      <c r="I153" s="89"/>
      <c r="J153" s="90"/>
      <c r="K153" s="90"/>
      <c r="L153" s="90"/>
    </row>
    <row r="154" spans="3:12" x14ac:dyDescent="0.15">
      <c r="C154" s="88"/>
      <c r="D154" s="88"/>
      <c r="E154" s="89"/>
      <c r="F154" s="94"/>
      <c r="G154" s="89"/>
      <c r="H154" s="89"/>
      <c r="I154" s="89"/>
      <c r="J154" s="90"/>
      <c r="K154" s="90"/>
      <c r="L154" s="90"/>
    </row>
    <row r="155" spans="3:12" x14ac:dyDescent="0.15">
      <c r="C155" s="88"/>
      <c r="D155" s="88"/>
      <c r="E155" s="89"/>
      <c r="F155" s="94"/>
      <c r="G155" s="89"/>
      <c r="H155" s="89"/>
      <c r="I155" s="89"/>
      <c r="J155" s="90"/>
      <c r="K155" s="90"/>
      <c r="L155" s="90"/>
    </row>
    <row r="156" spans="3:12" x14ac:dyDescent="0.15">
      <c r="C156" s="88"/>
      <c r="D156" s="88"/>
      <c r="E156" s="89"/>
      <c r="F156" s="94"/>
      <c r="G156" s="89"/>
      <c r="H156" s="89"/>
      <c r="I156" s="89"/>
      <c r="J156" s="90"/>
      <c r="K156" s="90"/>
      <c r="L156" s="90"/>
    </row>
    <row r="157" spans="3:12" x14ac:dyDescent="0.15">
      <c r="C157" s="88"/>
      <c r="D157" s="88"/>
      <c r="E157" s="89"/>
      <c r="F157" s="94"/>
      <c r="G157" s="89"/>
      <c r="H157" s="89"/>
      <c r="I157" s="89"/>
      <c r="J157" s="90"/>
      <c r="K157" s="90"/>
      <c r="L157" s="90"/>
    </row>
    <row r="158" spans="3:12" x14ac:dyDescent="0.15">
      <c r="C158" s="88"/>
      <c r="D158" s="88"/>
      <c r="E158" s="89"/>
      <c r="F158" s="94"/>
      <c r="G158" s="89"/>
      <c r="H158" s="89"/>
      <c r="I158" s="89"/>
      <c r="J158" s="90"/>
      <c r="K158" s="90"/>
      <c r="L158" s="90"/>
    </row>
    <row r="159" spans="3:12" x14ac:dyDescent="0.15">
      <c r="C159" s="88"/>
      <c r="D159" s="88"/>
      <c r="E159" s="89"/>
      <c r="F159" s="94"/>
      <c r="G159" s="89"/>
      <c r="H159" s="89"/>
      <c r="I159" s="89"/>
      <c r="J159" s="90"/>
      <c r="K159" s="90"/>
      <c r="L159" s="90"/>
    </row>
    <row r="160" spans="3:12" x14ac:dyDescent="0.15">
      <c r="C160" s="88"/>
      <c r="D160" s="88"/>
      <c r="E160" s="89"/>
      <c r="F160" s="94"/>
      <c r="G160" s="89"/>
      <c r="H160" s="89"/>
      <c r="I160" s="89"/>
      <c r="J160" s="90"/>
      <c r="K160" s="90"/>
      <c r="L160" s="90"/>
    </row>
    <row r="161" spans="3:12" x14ac:dyDescent="0.15">
      <c r="C161" s="88"/>
      <c r="D161" s="88"/>
      <c r="E161" s="89"/>
      <c r="F161" s="94"/>
      <c r="G161" s="89"/>
      <c r="H161" s="89"/>
      <c r="I161" s="89"/>
      <c r="J161" s="90"/>
      <c r="K161" s="90"/>
      <c r="L161" s="90"/>
    </row>
    <row r="162" spans="3:12" x14ac:dyDescent="0.15">
      <c r="C162" s="88"/>
      <c r="D162" s="88"/>
      <c r="E162" s="89"/>
      <c r="F162" s="94"/>
      <c r="G162" s="89"/>
      <c r="H162" s="89"/>
      <c r="I162" s="89"/>
      <c r="J162" s="90"/>
      <c r="K162" s="90"/>
      <c r="L162" s="90"/>
    </row>
    <row r="163" spans="3:12" x14ac:dyDescent="0.15">
      <c r="C163" s="88"/>
      <c r="D163" s="88"/>
      <c r="E163" s="89"/>
      <c r="F163" s="94"/>
      <c r="G163" s="89"/>
      <c r="H163" s="89"/>
      <c r="I163" s="89"/>
      <c r="J163" s="90"/>
      <c r="K163" s="90"/>
      <c r="L163" s="90"/>
    </row>
    <row r="164" spans="3:12" x14ac:dyDescent="0.15">
      <c r="C164" s="88"/>
      <c r="D164" s="88"/>
      <c r="E164" s="89"/>
      <c r="F164" s="94"/>
      <c r="G164" s="89"/>
      <c r="H164" s="89"/>
      <c r="I164" s="89"/>
      <c r="J164" s="90"/>
      <c r="K164" s="90"/>
      <c r="L164" s="90"/>
    </row>
    <row r="165" spans="3:12" x14ac:dyDescent="0.15">
      <c r="C165" s="88"/>
      <c r="D165" s="88"/>
      <c r="E165" s="89"/>
      <c r="F165" s="94"/>
      <c r="G165" s="89"/>
      <c r="H165" s="89"/>
      <c r="I165" s="89"/>
      <c r="J165" s="90"/>
      <c r="K165" s="90"/>
      <c r="L165" s="90"/>
    </row>
    <row r="166" spans="3:12" x14ac:dyDescent="0.15">
      <c r="C166" s="88"/>
      <c r="D166" s="88"/>
      <c r="E166" s="89"/>
      <c r="F166" s="94"/>
      <c r="G166" s="89"/>
      <c r="H166" s="89"/>
      <c r="I166" s="89"/>
      <c r="J166" s="90"/>
      <c r="K166" s="90"/>
      <c r="L166" s="90"/>
    </row>
    <row r="167" spans="3:12" x14ac:dyDescent="0.15">
      <c r="C167" s="88"/>
      <c r="D167" s="88"/>
      <c r="E167" s="89"/>
      <c r="F167" s="94"/>
      <c r="G167" s="89"/>
      <c r="H167" s="89"/>
      <c r="I167" s="89"/>
      <c r="J167" s="90"/>
      <c r="K167" s="90"/>
      <c r="L167" s="90"/>
    </row>
    <row r="168" spans="3:12" x14ac:dyDescent="0.15">
      <c r="C168" s="88"/>
      <c r="D168" s="88"/>
      <c r="E168" s="89"/>
      <c r="F168" s="94"/>
      <c r="G168" s="89"/>
      <c r="H168" s="89"/>
      <c r="I168" s="89"/>
      <c r="J168" s="90"/>
      <c r="K168" s="90"/>
      <c r="L168" s="90"/>
    </row>
    <row r="169" spans="3:12" x14ac:dyDescent="0.15">
      <c r="C169" s="88"/>
      <c r="D169" s="88"/>
      <c r="E169" s="89"/>
      <c r="F169" s="94"/>
      <c r="G169" s="89"/>
      <c r="H169" s="89"/>
      <c r="I169" s="89"/>
      <c r="J169" s="90"/>
      <c r="K169" s="90"/>
      <c r="L169" s="90"/>
    </row>
    <row r="170" spans="3:12" x14ac:dyDescent="0.15">
      <c r="C170" s="88"/>
      <c r="D170" s="88"/>
      <c r="E170" s="89"/>
      <c r="F170" s="94"/>
      <c r="G170" s="89"/>
      <c r="H170" s="89"/>
      <c r="I170" s="89"/>
      <c r="J170" s="90"/>
      <c r="K170" s="90"/>
      <c r="L170" s="90"/>
    </row>
    <row r="171" spans="3:12" x14ac:dyDescent="0.15">
      <c r="C171" s="88"/>
      <c r="D171" s="88"/>
      <c r="E171" s="89"/>
      <c r="F171" s="94"/>
      <c r="G171" s="89"/>
      <c r="H171" s="89"/>
      <c r="I171" s="89"/>
      <c r="J171" s="90"/>
      <c r="K171" s="90"/>
      <c r="L171" s="90"/>
    </row>
    <row r="172" spans="3:12" x14ac:dyDescent="0.15">
      <c r="C172" s="88"/>
      <c r="D172" s="88"/>
      <c r="E172" s="89"/>
      <c r="F172" s="94"/>
      <c r="G172" s="89"/>
      <c r="H172" s="89"/>
      <c r="I172" s="89"/>
      <c r="J172" s="90"/>
      <c r="K172" s="90"/>
      <c r="L172" s="90"/>
    </row>
    <row r="173" spans="3:12" x14ac:dyDescent="0.15">
      <c r="C173" s="88"/>
      <c r="D173" s="88"/>
      <c r="E173" s="89"/>
      <c r="F173" s="94"/>
      <c r="G173" s="89"/>
      <c r="H173" s="89"/>
      <c r="I173" s="89"/>
      <c r="J173" s="90"/>
      <c r="K173" s="90"/>
      <c r="L173" s="90"/>
    </row>
    <row r="174" spans="3:12" x14ac:dyDescent="0.15">
      <c r="C174" s="88"/>
      <c r="D174" s="88"/>
      <c r="E174" s="89"/>
      <c r="F174" s="94"/>
      <c r="G174" s="89"/>
      <c r="H174" s="89"/>
      <c r="I174" s="89"/>
      <c r="J174" s="90"/>
      <c r="K174" s="90"/>
      <c r="L174" s="90"/>
    </row>
    <row r="175" spans="3:12" x14ac:dyDescent="0.15">
      <c r="C175" s="88"/>
      <c r="D175" s="88"/>
      <c r="E175" s="89"/>
      <c r="F175" s="94"/>
      <c r="G175" s="89"/>
      <c r="H175" s="89"/>
      <c r="I175" s="89"/>
      <c r="J175" s="90"/>
      <c r="K175" s="90"/>
      <c r="L175" s="90"/>
    </row>
    <row r="176" spans="3:12" x14ac:dyDescent="0.15">
      <c r="C176" s="88"/>
      <c r="D176" s="88"/>
      <c r="E176" s="89"/>
      <c r="F176" s="94"/>
      <c r="G176" s="89"/>
      <c r="H176" s="89"/>
      <c r="I176" s="89"/>
      <c r="J176" s="90"/>
      <c r="K176" s="90"/>
      <c r="L176" s="90"/>
    </row>
    <row r="177" spans="3:12" x14ac:dyDescent="0.15">
      <c r="C177" s="88"/>
      <c r="D177" s="88"/>
      <c r="E177" s="89"/>
      <c r="F177" s="94"/>
      <c r="G177" s="89"/>
      <c r="H177" s="89"/>
      <c r="I177" s="89"/>
      <c r="J177" s="90"/>
      <c r="K177" s="90"/>
      <c r="L177" s="90"/>
    </row>
    <row r="178" spans="3:12" x14ac:dyDescent="0.15">
      <c r="C178" s="88"/>
      <c r="D178" s="88"/>
      <c r="E178" s="89"/>
      <c r="F178" s="94"/>
      <c r="G178" s="89"/>
      <c r="H178" s="89"/>
      <c r="I178" s="89"/>
      <c r="J178" s="90"/>
      <c r="K178" s="90"/>
      <c r="L178" s="90"/>
    </row>
    <row r="179" spans="3:12" x14ac:dyDescent="0.15">
      <c r="C179" s="88"/>
      <c r="D179" s="88"/>
      <c r="E179" s="89"/>
      <c r="F179" s="94"/>
      <c r="G179" s="89"/>
      <c r="H179" s="89"/>
      <c r="I179" s="89"/>
      <c r="J179" s="90"/>
      <c r="K179" s="90"/>
      <c r="L179" s="90"/>
    </row>
    <row r="180" spans="3:12" x14ac:dyDescent="0.15">
      <c r="C180" s="88"/>
      <c r="D180" s="88"/>
      <c r="E180" s="89"/>
      <c r="F180" s="94"/>
      <c r="G180" s="89"/>
      <c r="H180" s="89"/>
      <c r="I180" s="89"/>
      <c r="J180" s="90"/>
      <c r="K180" s="90"/>
      <c r="L180" s="90"/>
    </row>
    <row r="181" spans="3:12" x14ac:dyDescent="0.15">
      <c r="C181" s="88"/>
      <c r="D181" s="88"/>
      <c r="E181" s="89"/>
      <c r="F181" s="94"/>
      <c r="G181" s="89"/>
      <c r="H181" s="89"/>
      <c r="I181" s="89"/>
      <c r="J181" s="90"/>
      <c r="K181" s="90"/>
      <c r="L181" s="90"/>
    </row>
    <row r="182" spans="3:12" x14ac:dyDescent="0.15">
      <c r="C182" s="88"/>
      <c r="D182" s="88"/>
      <c r="E182" s="89"/>
      <c r="F182" s="94"/>
      <c r="G182" s="89"/>
      <c r="H182" s="89"/>
      <c r="I182" s="89"/>
      <c r="J182" s="90"/>
      <c r="K182" s="90"/>
      <c r="L182" s="90"/>
    </row>
    <row r="183" spans="3:12" x14ac:dyDescent="0.15">
      <c r="C183" s="88"/>
      <c r="D183" s="88"/>
      <c r="E183" s="89"/>
      <c r="F183" s="94"/>
      <c r="G183" s="89"/>
      <c r="H183" s="89"/>
      <c r="I183" s="89"/>
      <c r="J183" s="90"/>
      <c r="K183" s="90"/>
      <c r="L183" s="90"/>
    </row>
    <row r="184" spans="3:12" x14ac:dyDescent="0.15">
      <c r="C184" s="88"/>
      <c r="D184" s="88"/>
      <c r="E184" s="89"/>
      <c r="F184" s="94"/>
      <c r="G184" s="89"/>
      <c r="H184" s="89"/>
      <c r="I184" s="89"/>
      <c r="J184" s="90"/>
      <c r="K184" s="90"/>
      <c r="L184" s="90"/>
    </row>
    <row r="185" spans="3:12" x14ac:dyDescent="0.15">
      <c r="C185" s="88"/>
      <c r="D185" s="88"/>
      <c r="E185" s="89"/>
      <c r="F185" s="94"/>
      <c r="G185" s="89"/>
      <c r="H185" s="89"/>
      <c r="I185" s="89"/>
      <c r="J185" s="90"/>
      <c r="K185" s="90"/>
      <c r="L185" s="90"/>
    </row>
    <row r="186" spans="3:12" x14ac:dyDescent="0.15">
      <c r="C186" s="88"/>
      <c r="D186" s="88"/>
      <c r="E186" s="89"/>
      <c r="F186" s="94"/>
      <c r="G186" s="89"/>
      <c r="H186" s="89"/>
      <c r="I186" s="89"/>
      <c r="J186" s="90"/>
      <c r="K186" s="90"/>
      <c r="L186" s="90"/>
    </row>
    <row r="187" spans="3:12" x14ac:dyDescent="0.15">
      <c r="C187" s="88"/>
      <c r="D187" s="88"/>
      <c r="E187" s="89"/>
      <c r="F187" s="94"/>
      <c r="G187" s="89"/>
      <c r="H187" s="89"/>
      <c r="I187" s="89"/>
      <c r="J187" s="90"/>
      <c r="K187" s="90"/>
      <c r="L187" s="90"/>
    </row>
    <row r="188" spans="3:12" x14ac:dyDescent="0.15">
      <c r="C188" s="88"/>
      <c r="D188" s="88"/>
      <c r="E188" s="89"/>
      <c r="F188" s="94"/>
      <c r="G188" s="89"/>
      <c r="H188" s="89"/>
      <c r="I188" s="89"/>
      <c r="J188" s="90"/>
      <c r="K188" s="90"/>
      <c r="L188" s="90"/>
    </row>
    <row r="189" spans="3:12" x14ac:dyDescent="0.15">
      <c r="C189" s="88"/>
      <c r="D189" s="88"/>
      <c r="E189" s="89"/>
      <c r="F189" s="94"/>
      <c r="G189" s="89"/>
      <c r="H189" s="89"/>
      <c r="I189" s="89"/>
      <c r="J189" s="90"/>
      <c r="K189" s="90"/>
      <c r="L189" s="90"/>
    </row>
    <row r="190" spans="3:12" x14ac:dyDescent="0.15">
      <c r="C190" s="88"/>
      <c r="D190" s="88"/>
      <c r="E190" s="89"/>
      <c r="F190" s="94"/>
      <c r="G190" s="89"/>
      <c r="H190" s="89"/>
      <c r="I190" s="89"/>
      <c r="J190" s="90"/>
      <c r="K190" s="90"/>
      <c r="L190" s="90"/>
    </row>
    <row r="191" spans="3:12" x14ac:dyDescent="0.15">
      <c r="C191" s="88"/>
      <c r="D191" s="88"/>
      <c r="E191" s="89"/>
      <c r="F191" s="94"/>
      <c r="G191" s="89"/>
      <c r="H191" s="89"/>
      <c r="I191" s="89"/>
      <c r="J191" s="90"/>
      <c r="K191" s="90"/>
      <c r="L191" s="90"/>
    </row>
    <row r="192" spans="3:12" x14ac:dyDescent="0.15">
      <c r="C192" s="88"/>
      <c r="D192" s="88"/>
      <c r="E192" s="89"/>
      <c r="F192" s="94"/>
      <c r="G192" s="89"/>
      <c r="H192" s="89"/>
      <c r="I192" s="89"/>
      <c r="J192" s="90"/>
      <c r="K192" s="90"/>
      <c r="L192" s="90"/>
    </row>
    <row r="193" spans="3:12" x14ac:dyDescent="0.15">
      <c r="C193" s="88"/>
      <c r="D193" s="88"/>
      <c r="E193" s="89"/>
      <c r="F193" s="94"/>
      <c r="G193" s="89"/>
      <c r="H193" s="89"/>
      <c r="I193" s="89"/>
      <c r="J193" s="90"/>
      <c r="K193" s="90"/>
      <c r="L193" s="90"/>
    </row>
    <row r="194" spans="3:12" x14ac:dyDescent="0.15">
      <c r="C194" s="88"/>
      <c r="D194" s="88"/>
      <c r="E194" s="89"/>
      <c r="F194" s="94"/>
      <c r="G194" s="89"/>
      <c r="H194" s="89"/>
      <c r="I194" s="89"/>
      <c r="J194" s="90"/>
      <c r="K194" s="90"/>
      <c r="L194" s="90"/>
    </row>
    <row r="195" spans="3:12" x14ac:dyDescent="0.15">
      <c r="C195" s="88"/>
      <c r="D195" s="88"/>
      <c r="E195" s="89"/>
      <c r="F195" s="94"/>
      <c r="G195" s="89"/>
      <c r="H195" s="89"/>
      <c r="I195" s="89"/>
      <c r="J195" s="90"/>
      <c r="K195" s="90"/>
      <c r="L195" s="90"/>
    </row>
    <row r="196" spans="3:12" x14ac:dyDescent="0.15">
      <c r="C196" s="88"/>
      <c r="D196" s="88"/>
      <c r="E196" s="89"/>
      <c r="F196" s="94"/>
      <c r="G196" s="89"/>
      <c r="H196" s="89"/>
      <c r="I196" s="89"/>
      <c r="J196" s="90"/>
      <c r="K196" s="90"/>
      <c r="L196" s="90"/>
    </row>
    <row r="197" spans="3:12" x14ac:dyDescent="0.15">
      <c r="C197" s="88"/>
      <c r="D197" s="88"/>
      <c r="E197" s="89"/>
      <c r="F197" s="94"/>
      <c r="G197" s="89"/>
      <c r="H197" s="89"/>
      <c r="I197" s="89"/>
      <c r="J197" s="90"/>
      <c r="K197" s="90"/>
      <c r="L197" s="90"/>
    </row>
    <row r="198" spans="3:12" x14ac:dyDescent="0.15">
      <c r="C198" s="88"/>
      <c r="D198" s="88"/>
      <c r="E198" s="89"/>
      <c r="F198" s="94"/>
      <c r="G198" s="89"/>
      <c r="H198" s="89"/>
      <c r="I198" s="89"/>
      <c r="J198" s="90"/>
      <c r="K198" s="90"/>
      <c r="L198" s="90"/>
    </row>
    <row r="199" spans="3:12" x14ac:dyDescent="0.15">
      <c r="C199" s="88"/>
      <c r="D199" s="88"/>
      <c r="E199" s="89"/>
      <c r="F199" s="94"/>
      <c r="G199" s="89"/>
      <c r="H199" s="89"/>
      <c r="I199" s="89"/>
      <c r="J199" s="90"/>
      <c r="K199" s="90"/>
      <c r="L199" s="90"/>
    </row>
    <row r="200" spans="3:12" x14ac:dyDescent="0.15">
      <c r="C200" s="88"/>
      <c r="D200" s="88"/>
      <c r="E200" s="89"/>
      <c r="F200" s="94"/>
      <c r="G200" s="89"/>
      <c r="H200" s="89"/>
      <c r="I200" s="89"/>
      <c r="J200" s="90"/>
      <c r="K200" s="90"/>
      <c r="L200" s="90"/>
    </row>
    <row r="201" spans="3:12" x14ac:dyDescent="0.15">
      <c r="C201" s="88"/>
      <c r="D201" s="88"/>
      <c r="E201" s="89"/>
      <c r="F201" s="94"/>
      <c r="G201" s="89"/>
      <c r="H201" s="89"/>
      <c r="I201" s="89"/>
      <c r="J201" s="90"/>
      <c r="K201" s="90"/>
      <c r="L201" s="90"/>
    </row>
    <row r="202" spans="3:12" x14ac:dyDescent="0.15">
      <c r="C202" s="88"/>
      <c r="D202" s="88"/>
      <c r="E202" s="89"/>
      <c r="F202" s="94"/>
      <c r="G202" s="89"/>
      <c r="H202" s="89"/>
      <c r="I202" s="89"/>
      <c r="J202" s="90"/>
      <c r="K202" s="90"/>
      <c r="L202" s="90"/>
    </row>
    <row r="203" spans="3:12" x14ac:dyDescent="0.15">
      <c r="C203" s="88"/>
      <c r="D203" s="88"/>
      <c r="E203" s="89"/>
      <c r="F203" s="94"/>
      <c r="G203" s="89"/>
      <c r="H203" s="89"/>
      <c r="I203" s="89"/>
      <c r="J203" s="90"/>
      <c r="K203" s="90"/>
      <c r="L203" s="90"/>
    </row>
    <row r="204" spans="3:12" x14ac:dyDescent="0.15">
      <c r="C204" s="88"/>
      <c r="D204" s="88"/>
      <c r="E204" s="89"/>
      <c r="F204" s="94"/>
      <c r="G204" s="89"/>
      <c r="H204" s="89"/>
      <c r="I204" s="89"/>
      <c r="J204" s="90"/>
      <c r="K204" s="90"/>
      <c r="L204" s="90"/>
    </row>
    <row r="205" spans="3:12" x14ac:dyDescent="0.15">
      <c r="C205" s="88"/>
      <c r="D205" s="88"/>
      <c r="E205" s="89"/>
      <c r="F205" s="94"/>
      <c r="G205" s="89"/>
      <c r="H205" s="89"/>
      <c r="I205" s="89"/>
      <c r="J205" s="90"/>
      <c r="K205" s="90"/>
      <c r="L205" s="90"/>
    </row>
    <row r="206" spans="3:12" x14ac:dyDescent="0.15">
      <c r="C206" s="88"/>
      <c r="D206" s="88"/>
      <c r="E206" s="89"/>
      <c r="F206" s="94"/>
      <c r="G206" s="89"/>
      <c r="H206" s="89"/>
      <c r="I206" s="89"/>
      <c r="J206" s="90"/>
      <c r="K206" s="90"/>
      <c r="L206" s="90"/>
    </row>
  </sheetData>
  <conditionalFormatting sqref="L4">
    <cfRule type="cellIs" dxfId="368" priority="4" operator="equal">
      <formula>"NO"</formula>
    </cfRule>
  </conditionalFormatting>
  <conditionalFormatting sqref="Z4">
    <cfRule type="cellIs" dxfId="367" priority="3" operator="equal">
      <formula>"NO"</formula>
    </cfRule>
  </conditionalFormatting>
  <conditionalFormatting sqref="AN4">
    <cfRule type="cellIs" dxfId="366" priority="2" operator="equal">
      <formula>"NO"</formula>
    </cfRule>
  </conditionalFormatting>
  <conditionalFormatting sqref="BB4">
    <cfRule type="cellIs" dxfId="365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B6"/>
  <sheetViews>
    <sheetView showGridLines="0" showRowColHeaders="0" workbookViewId="0">
      <pane xSplit="1" topLeftCell="B1" activePane="topRight" state="frozen"/>
      <selection activeCell="C8" sqref="C8"/>
      <selection pane="topRight" activeCell="B7" sqref="B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20.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6183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6182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6181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6180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5896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5897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5898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5899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316" priority="4" operator="equal">
      <formula>"NO"</formula>
    </cfRule>
  </conditionalFormatting>
  <conditionalFormatting sqref="Z4">
    <cfRule type="cellIs" dxfId="315" priority="3" operator="equal">
      <formula>"NO"</formula>
    </cfRule>
  </conditionalFormatting>
  <conditionalFormatting sqref="AN4">
    <cfRule type="cellIs" dxfId="314" priority="2" operator="equal">
      <formula>"NO"</formula>
    </cfRule>
  </conditionalFormatting>
  <conditionalFormatting sqref="BB4">
    <cfRule type="cellIs" dxfId="313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B6"/>
  <sheetViews>
    <sheetView showGridLines="0" showRowColHeaders="0" workbookViewId="0">
      <pane xSplit="1" topLeftCell="B1" activePane="topRight" state="frozen"/>
      <selection activeCell="C8" sqref="C8"/>
      <selection pane="topRight" activeCell="B7" sqref="B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23.3320312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6187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6186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6185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6184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5900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5901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5902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5903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264" priority="4" operator="equal">
      <formula>"NO"</formula>
    </cfRule>
  </conditionalFormatting>
  <conditionalFormatting sqref="Z4">
    <cfRule type="cellIs" dxfId="263" priority="3" operator="equal">
      <formula>"NO"</formula>
    </cfRule>
  </conditionalFormatting>
  <conditionalFormatting sqref="AN4">
    <cfRule type="cellIs" dxfId="262" priority="2" operator="equal">
      <formula>"NO"</formula>
    </cfRule>
  </conditionalFormatting>
  <conditionalFormatting sqref="BB4">
    <cfRule type="cellIs" dxfId="261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B6"/>
  <sheetViews>
    <sheetView showGridLines="0" showRowColHeaders="0" workbookViewId="0">
      <pane xSplit="1" topLeftCell="E1" activePane="topRight" state="frozen"/>
      <selection activeCell="C8" sqref="C8"/>
      <selection pane="topRight" activeCell="C7" sqref="A7:XFD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19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6191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6190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6189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6188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5904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5905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5906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5907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212" priority="4" operator="equal">
      <formula>"NO"</formula>
    </cfRule>
  </conditionalFormatting>
  <conditionalFormatting sqref="Z4">
    <cfRule type="cellIs" dxfId="211" priority="3" operator="equal">
      <formula>"NO"</formula>
    </cfRule>
  </conditionalFormatting>
  <conditionalFormatting sqref="AN4">
    <cfRule type="cellIs" dxfId="210" priority="2" operator="equal">
      <formula>"NO"</formula>
    </cfRule>
  </conditionalFormatting>
  <conditionalFormatting sqref="BB4">
    <cfRule type="cellIs" dxfId="209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B6"/>
  <sheetViews>
    <sheetView showGridLines="0" showRowColHeaders="0" workbookViewId="0">
      <pane xSplit="1" topLeftCell="B1" activePane="topRight" state="frozen"/>
      <selection activeCell="C8" sqref="C8"/>
      <selection pane="topRight" activeCell="B7" sqref="B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23.3320312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6195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6194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6193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6192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5908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5909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5910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5911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160" priority="4" operator="equal">
      <formula>"NO"</formula>
    </cfRule>
  </conditionalFormatting>
  <conditionalFormatting sqref="Z4">
    <cfRule type="cellIs" dxfId="159" priority="3" operator="equal">
      <formula>"NO"</formula>
    </cfRule>
  </conditionalFormatting>
  <conditionalFormatting sqref="AN4">
    <cfRule type="cellIs" dxfId="158" priority="2" operator="equal">
      <formula>"NO"</formula>
    </cfRule>
  </conditionalFormatting>
  <conditionalFormatting sqref="BB4">
    <cfRule type="cellIs" dxfId="157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B6"/>
  <sheetViews>
    <sheetView showGridLines="0" showRowColHeaders="0" workbookViewId="0">
      <pane xSplit="1" topLeftCell="B1" activePane="topRight" state="frozen"/>
      <selection activeCell="C8" sqref="C8"/>
      <selection pane="topRight" activeCell="B8" sqref="B8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2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6199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6198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6197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6196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5912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5913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5914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5915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108" priority="4" operator="equal">
      <formula>"NO"</formula>
    </cfRule>
  </conditionalFormatting>
  <conditionalFormatting sqref="Z4">
    <cfRule type="cellIs" dxfId="107" priority="3" operator="equal">
      <formula>"NO"</formula>
    </cfRule>
  </conditionalFormatting>
  <conditionalFormatting sqref="AN4">
    <cfRule type="cellIs" dxfId="106" priority="2" operator="equal">
      <formula>"NO"</formula>
    </cfRule>
  </conditionalFormatting>
  <conditionalFormatting sqref="BB4">
    <cfRule type="cellIs" dxfId="105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B6"/>
  <sheetViews>
    <sheetView showGridLines="0" showRowColHeaders="0" workbookViewId="0">
      <pane xSplit="1" topLeftCell="B1" activePane="topRight" state="frozen"/>
      <selection activeCell="C8" sqref="C8"/>
      <selection pane="topRight" activeCell="B7" sqref="B7"/>
    </sheetView>
  </sheetViews>
  <sheetFormatPr baseColWidth="10" defaultRowHeight="11.25" x14ac:dyDescent="0.15"/>
  <cols>
    <col min="1" max="1" width="35.33203125" style="70" customWidth="1"/>
    <col min="2" max="2" width="33.6640625" style="71" customWidth="1"/>
    <col min="3" max="4" width="12" style="83" hidden="1" customWidth="1"/>
    <col min="5" max="5" width="12" style="71"/>
    <col min="6" max="6" width="17.33203125" style="82" customWidth="1"/>
    <col min="7" max="8" width="12" style="71"/>
    <col min="9" max="9" width="46.6640625" style="71" customWidth="1"/>
    <col min="10" max="12" width="16.6640625" style="72" customWidth="1"/>
    <col min="13" max="13" width="45.83203125" style="72" customWidth="1"/>
    <col min="14" max="14" width="50" style="72" customWidth="1"/>
    <col min="15" max="15" width="60.6640625" style="71" customWidth="1"/>
    <col min="16" max="16" width="50" style="71" customWidth="1"/>
    <col min="17" max="18" width="12" style="83" hidden="1" customWidth="1"/>
    <col min="19" max="19" width="12" style="71"/>
    <col min="20" max="20" width="17.33203125" style="82" customWidth="1"/>
    <col min="21" max="22" width="12" style="71"/>
    <col min="23" max="23" width="46.6640625" style="71" customWidth="1"/>
    <col min="24" max="26" width="16.6640625" style="72" customWidth="1"/>
    <col min="27" max="27" width="34.1640625" style="72" customWidth="1"/>
    <col min="28" max="28" width="45" style="72" customWidth="1"/>
    <col min="29" max="29" width="53.6640625" style="71" customWidth="1"/>
    <col min="30" max="30" width="49.5" style="71" customWidth="1"/>
    <col min="31" max="32" width="12" style="83" hidden="1" customWidth="1"/>
    <col min="33" max="33" width="12" style="71"/>
    <col min="34" max="34" width="17.33203125" style="82" customWidth="1"/>
    <col min="35" max="36" width="12" style="71"/>
    <col min="37" max="37" width="46.6640625" style="71" customWidth="1"/>
    <col min="38" max="40" width="16.6640625" style="72" customWidth="1"/>
    <col min="41" max="41" width="47.33203125" style="72" customWidth="1"/>
    <col min="42" max="42" width="44.5" style="72" customWidth="1"/>
    <col min="43" max="43" width="39.5" style="71" customWidth="1"/>
    <col min="44" max="44" width="24.33203125" style="71" customWidth="1"/>
    <col min="45" max="46" width="12" style="83" hidden="1" customWidth="1"/>
    <col min="47" max="47" width="12" style="71"/>
    <col min="48" max="48" width="17.33203125" style="82" customWidth="1"/>
    <col min="49" max="50" width="12" style="71"/>
    <col min="51" max="51" width="46.6640625" style="71" customWidth="1"/>
    <col min="52" max="54" width="16.6640625" style="72" customWidth="1"/>
    <col min="55" max="16384" width="12" style="71"/>
  </cols>
  <sheetData>
    <row r="1" spans="1:54" ht="28.5" customHeight="1" x14ac:dyDescent="0.15">
      <c r="K1" s="87" t="s">
        <v>6203</v>
      </c>
      <c r="L1" s="85" t="str">
        <f>ADDRESS(ROW(C6),COLUMN(C7))&amp;":"&amp;ADDRESS(IF(COUNTA(E$7:E$659005)=0,7,COUNTA(E$7:E$659005)+7),COLUMN())</f>
        <v>$C$6:$L$7</v>
      </c>
      <c r="M1" s="73"/>
      <c r="N1" s="73"/>
      <c r="O1" s="74"/>
      <c r="P1" s="74"/>
      <c r="Q1" s="85"/>
      <c r="R1" s="85"/>
      <c r="S1" s="74"/>
      <c r="T1" s="93"/>
      <c r="U1" s="74"/>
      <c r="V1" s="74"/>
      <c r="W1" s="74"/>
      <c r="X1" s="73"/>
      <c r="Y1" s="87" t="s">
        <v>6202</v>
      </c>
      <c r="Z1" s="85" t="str">
        <f>ADDRESS(ROW(Q6),COLUMN(Q7))&amp;":"&amp;ADDRESS(IF(COUNTA(S$7:S$659005)=0,7,COUNTA(S$7:S$659005)+7),COLUMN())</f>
        <v>$Q$6:$Z$7</v>
      </c>
      <c r="AA1" s="73"/>
      <c r="AB1" s="73"/>
      <c r="AC1" s="74"/>
      <c r="AD1" s="74"/>
      <c r="AE1" s="85"/>
      <c r="AF1" s="85"/>
      <c r="AG1" s="74"/>
      <c r="AH1" s="93"/>
      <c r="AI1" s="74"/>
      <c r="AJ1" s="74"/>
      <c r="AK1" s="74"/>
      <c r="AL1" s="73"/>
      <c r="AM1" s="87" t="s">
        <v>6201</v>
      </c>
      <c r="AN1" s="85" t="str">
        <f>ADDRESS(ROW(AE6),COLUMN(AE7))&amp;":"&amp;ADDRESS(IF(COUNTA(AG$7:AG$659005)=0,7,COUNTA(AG$7:AG$659005)+7),COLUMN())</f>
        <v>$AE$6:$AN$7</v>
      </c>
      <c r="AO1" s="73"/>
      <c r="AP1" s="73"/>
      <c r="AQ1" s="74"/>
      <c r="AR1" s="74"/>
      <c r="AS1" s="85"/>
      <c r="AT1" s="85"/>
      <c r="AU1" s="74"/>
      <c r="AV1" s="93"/>
      <c r="AW1" s="74"/>
      <c r="AX1" s="74"/>
      <c r="AY1" s="74"/>
      <c r="AZ1" s="73"/>
      <c r="BA1" s="87" t="s">
        <v>6200</v>
      </c>
      <c r="BB1" s="85" t="str">
        <f>ADDRESS(ROW(AS6),COLUMN(AS7))&amp;":"&amp;ADDRESS(IF(COUNTA(AU$7:AU$659005)=0,7,COUNTA(AU$7:AU$659005)+7),COLUMN())</f>
        <v>$AS$6:$BB$7</v>
      </c>
    </row>
    <row r="4" spans="1:54" ht="15" x14ac:dyDescent="0.2">
      <c r="E4" s="75" t="s">
        <v>5916</v>
      </c>
      <c r="F4" s="91"/>
      <c r="G4" s="75"/>
      <c r="H4" s="75"/>
      <c r="I4" s="75"/>
      <c r="J4" s="76"/>
      <c r="K4" s="76"/>
      <c r="L4" s="77" t="s">
        <v>6155</v>
      </c>
      <c r="M4" s="78"/>
      <c r="N4" s="78"/>
      <c r="S4" s="75" t="s">
        <v>5917</v>
      </c>
      <c r="T4" s="91"/>
      <c r="U4" s="75"/>
      <c r="V4" s="75"/>
      <c r="W4" s="75"/>
      <c r="X4" s="76"/>
      <c r="Y4" s="76"/>
      <c r="Z4" s="77" t="s">
        <v>6155</v>
      </c>
      <c r="AA4" s="78"/>
      <c r="AB4" s="78"/>
      <c r="AG4" s="75" t="s">
        <v>5918</v>
      </c>
      <c r="AH4" s="91"/>
      <c r="AI4" s="75"/>
      <c r="AJ4" s="75"/>
      <c r="AK4" s="75"/>
      <c r="AL4" s="76"/>
      <c r="AM4" s="76"/>
      <c r="AN4" s="77" t="s">
        <v>6155</v>
      </c>
      <c r="AO4" s="78"/>
      <c r="AP4" s="78"/>
      <c r="AU4" s="75" t="s">
        <v>5919</v>
      </c>
      <c r="AV4" s="91"/>
      <c r="AW4" s="75"/>
      <c r="AX4" s="75"/>
      <c r="AY4" s="75"/>
      <c r="AZ4" s="76"/>
      <c r="BA4" s="76"/>
      <c r="BB4" s="77" t="s">
        <v>6155</v>
      </c>
    </row>
    <row r="6" spans="1:54" s="80" customFormat="1" ht="14.25" x14ac:dyDescent="0.2">
      <c r="A6" s="79"/>
      <c r="C6" s="84" t="s">
        <v>45</v>
      </c>
      <c r="D6" s="84" t="s">
        <v>46</v>
      </c>
      <c r="E6" s="80" t="s">
        <v>0</v>
      </c>
      <c r="F6" s="92" t="s">
        <v>47</v>
      </c>
      <c r="G6" s="80" t="s">
        <v>48</v>
      </c>
      <c r="H6" s="80" t="s">
        <v>49</v>
      </c>
      <c r="I6" s="80" t="s">
        <v>1</v>
      </c>
      <c r="J6" s="81" t="s">
        <v>50</v>
      </c>
      <c r="K6" s="81" t="s">
        <v>51</v>
      </c>
      <c r="L6" s="81" t="s">
        <v>52</v>
      </c>
      <c r="M6" s="81"/>
      <c r="N6" s="81"/>
      <c r="Q6" s="84" t="s">
        <v>45</v>
      </c>
      <c r="R6" s="84" t="s">
        <v>46</v>
      </c>
      <c r="S6" s="80" t="s">
        <v>0</v>
      </c>
      <c r="T6" s="92" t="s">
        <v>47</v>
      </c>
      <c r="U6" s="80" t="s">
        <v>48</v>
      </c>
      <c r="V6" s="80" t="s">
        <v>49</v>
      </c>
      <c r="W6" s="80" t="s">
        <v>1</v>
      </c>
      <c r="X6" s="81" t="s">
        <v>50</v>
      </c>
      <c r="Y6" s="81" t="s">
        <v>51</v>
      </c>
      <c r="Z6" s="81" t="s">
        <v>52</v>
      </c>
      <c r="AA6" s="81"/>
      <c r="AB6" s="81"/>
      <c r="AE6" s="84" t="s">
        <v>45</v>
      </c>
      <c r="AF6" s="84" t="s">
        <v>46</v>
      </c>
      <c r="AG6" s="80" t="s">
        <v>0</v>
      </c>
      <c r="AH6" s="92" t="s">
        <v>47</v>
      </c>
      <c r="AI6" s="80" t="s">
        <v>48</v>
      </c>
      <c r="AJ6" s="80" t="s">
        <v>49</v>
      </c>
      <c r="AK6" s="80" t="s">
        <v>1</v>
      </c>
      <c r="AL6" s="81" t="s">
        <v>50</v>
      </c>
      <c r="AM6" s="81" t="s">
        <v>51</v>
      </c>
      <c r="AN6" s="81" t="s">
        <v>52</v>
      </c>
      <c r="AO6" s="81"/>
      <c r="AP6" s="81"/>
      <c r="AS6" s="84" t="s">
        <v>45</v>
      </c>
      <c r="AT6" s="84" t="s">
        <v>46</v>
      </c>
      <c r="AU6" s="80" t="s">
        <v>0</v>
      </c>
      <c r="AV6" s="92" t="s">
        <v>47</v>
      </c>
      <c r="AW6" s="80" t="s">
        <v>48</v>
      </c>
      <c r="AX6" s="80" t="s">
        <v>49</v>
      </c>
      <c r="AY6" s="80" t="s">
        <v>1</v>
      </c>
      <c r="AZ6" s="81" t="s">
        <v>50</v>
      </c>
      <c r="BA6" s="81" t="s">
        <v>51</v>
      </c>
      <c r="BB6" s="81" t="s">
        <v>52</v>
      </c>
    </row>
  </sheetData>
  <conditionalFormatting sqref="L4">
    <cfRule type="cellIs" dxfId="56" priority="4" operator="equal">
      <formula>"NO"</formula>
    </cfRule>
  </conditionalFormatting>
  <conditionalFormatting sqref="Z4">
    <cfRule type="cellIs" dxfId="55" priority="3" operator="equal">
      <formula>"NO"</formula>
    </cfRule>
  </conditionalFormatting>
  <conditionalFormatting sqref="AN4">
    <cfRule type="cellIs" dxfId="54" priority="2" operator="equal">
      <formula>"NO"</formula>
    </cfRule>
  </conditionalFormatting>
  <conditionalFormatting sqref="BB4">
    <cfRule type="cellIs" dxfId="53" priority="1" operator="equal">
      <formula>"NO"</formula>
    </cfRule>
  </conditionalFormatting>
  <dataValidations count="1">
    <dataValidation type="list" allowBlank="1" showInputMessage="1" showErrorMessage="1" sqref="L4 Z4 AN4 BB4">
      <formula1>"OK,NO"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C1:CF9437"/>
  <sheetViews>
    <sheetView showGridLines="0" topLeftCell="AC1" workbookViewId="0">
      <selection activeCell="C9437" sqref="C9437:L9437"/>
    </sheetView>
  </sheetViews>
  <sheetFormatPr baseColWidth="10" defaultRowHeight="10.5" x14ac:dyDescent="0.15"/>
  <cols>
    <col min="6" max="6" width="14.5" style="1" customWidth="1"/>
    <col min="9" max="9" width="32" customWidth="1"/>
    <col min="10" max="10" width="12.5" customWidth="1"/>
    <col min="17" max="17" width="23.6640625" customWidth="1"/>
    <col min="18" max="18" width="25" bestFit="1" customWidth="1"/>
    <col min="19" max="19" width="10.5" customWidth="1"/>
    <col min="20" max="20" width="11.6640625" customWidth="1"/>
    <col min="21" max="22" width="12.83203125" customWidth="1"/>
    <col min="23" max="23" width="13.6640625" customWidth="1"/>
    <col min="24" max="24" width="13.6640625" bestFit="1" customWidth="1"/>
    <col min="25" max="25" width="22" customWidth="1"/>
    <col min="26" max="26" width="25" bestFit="1" customWidth="1"/>
    <col min="27" max="28" width="9.1640625" customWidth="1"/>
    <col min="29" max="30" width="12.83203125" customWidth="1"/>
    <col min="33" max="33" width="22" bestFit="1" customWidth="1"/>
    <col min="34" max="34" width="25" bestFit="1" customWidth="1"/>
    <col min="35" max="35" width="10.5" customWidth="1"/>
    <col min="40" max="40" width="22" bestFit="1" customWidth="1"/>
    <col min="41" max="41" width="25" bestFit="1" customWidth="1"/>
    <col min="42" max="42" width="10.5" customWidth="1"/>
    <col min="45" max="45" width="23.6640625" bestFit="1" customWidth="1"/>
    <col min="46" max="46" width="25" bestFit="1" customWidth="1"/>
    <col min="47" max="47" width="10.5" customWidth="1"/>
    <col min="48" max="48" width="11.6640625" customWidth="1"/>
    <col min="51" max="51" width="16.5" bestFit="1" customWidth="1"/>
    <col min="52" max="52" width="25" bestFit="1" customWidth="1"/>
    <col min="53" max="53" width="9.1640625" customWidth="1"/>
    <col min="54" max="54" width="10.1640625" customWidth="1"/>
    <col min="56" max="56" width="22" customWidth="1"/>
    <col min="57" max="57" width="25" bestFit="1" customWidth="1"/>
    <col min="58" max="58" width="9.83203125" customWidth="1"/>
    <col min="59" max="59" width="9.1640625" customWidth="1"/>
    <col min="60" max="60" width="19.5" bestFit="1" customWidth="1"/>
    <col min="61" max="61" width="16.83203125" customWidth="1"/>
    <col min="62" max="62" width="25" bestFit="1" customWidth="1"/>
    <col min="63" max="63" width="10.5" customWidth="1"/>
    <col min="65" max="65" width="17.5" bestFit="1" customWidth="1"/>
    <col min="66" max="66" width="25" bestFit="1" customWidth="1"/>
    <col min="67" max="67" width="10.5" customWidth="1"/>
    <col min="71" max="72" width="7.1640625" customWidth="1"/>
    <col min="73" max="73" width="6" customWidth="1"/>
    <col min="74" max="74" width="4.33203125" customWidth="1"/>
    <col min="75" max="76" width="4.6640625" customWidth="1"/>
    <col min="77" max="77" width="4" customWidth="1"/>
    <col min="78" max="78" width="5.5" customWidth="1"/>
    <col min="79" max="79" width="5.33203125" customWidth="1"/>
    <col min="80" max="80" width="4.1640625" customWidth="1"/>
    <col min="81" max="81" width="4.6640625" customWidth="1"/>
    <col min="82" max="82" width="4.5" customWidth="1"/>
    <col min="83" max="83" width="9" customWidth="1"/>
    <col min="84" max="84" width="13.6640625" bestFit="1" customWidth="1"/>
  </cols>
  <sheetData>
    <row r="1" spans="3:84" x14ac:dyDescent="0.15">
      <c r="BS1" t="str">
        <f ca="1">IF(BS2=BS3,BS2,BS2&amp;" à "&amp;BS3)</f>
        <v>févr</v>
      </c>
    </row>
    <row r="2" spans="3:84" x14ac:dyDescent="0.15">
      <c r="C2" t="s">
        <v>45</v>
      </c>
      <c r="D2" t="s">
        <v>46</v>
      </c>
      <c r="E2" t="s">
        <v>0</v>
      </c>
      <c r="F2" s="1" t="s">
        <v>47</v>
      </c>
      <c r="G2" t="s">
        <v>48</v>
      </c>
      <c r="H2" t="s">
        <v>49</v>
      </c>
      <c r="I2" t="s">
        <v>1</v>
      </c>
      <c r="J2" t="s">
        <v>50</v>
      </c>
      <c r="K2" t="s">
        <v>51</v>
      </c>
      <c r="L2" t="s">
        <v>52</v>
      </c>
      <c r="BR2" t="s">
        <v>5870</v>
      </c>
      <c r="BS2" t="str">
        <f>BS5</f>
        <v>févr</v>
      </c>
    </row>
    <row r="3" spans="3:84" x14ac:dyDescent="0.15">
      <c r="BR3" t="s">
        <v>5871</v>
      </c>
      <c r="BS3" t="str">
        <f ca="1">OFFSET(BR5,,COUNTA(BS5:CD5))</f>
        <v>févr</v>
      </c>
    </row>
    <row r="5" spans="3:84" x14ac:dyDescent="0.15">
      <c r="Q5" s="8" t="s">
        <v>46</v>
      </c>
      <c r="R5" t="s">
        <v>5190</v>
      </c>
      <c r="Y5" s="8" t="s">
        <v>46</v>
      </c>
      <c r="Z5" t="s">
        <v>5189</v>
      </c>
      <c r="AG5" s="8" t="s">
        <v>46</v>
      </c>
      <c r="AH5" t="s">
        <v>5367</v>
      </c>
      <c r="AN5" s="8" t="s">
        <v>46</v>
      </c>
      <c r="AO5" t="s">
        <v>5374</v>
      </c>
      <c r="AS5" s="8" t="s">
        <v>46</v>
      </c>
      <c r="AT5" t="s">
        <v>5190</v>
      </c>
      <c r="AY5" s="8" t="s">
        <v>46</v>
      </c>
      <c r="AZ5" t="s">
        <v>5189</v>
      </c>
      <c r="BD5" s="8" t="s">
        <v>46</v>
      </c>
      <c r="BE5" t="s">
        <v>5844</v>
      </c>
      <c r="BI5" s="8" t="s">
        <v>46</v>
      </c>
      <c r="BJ5" t="s">
        <v>5367</v>
      </c>
      <c r="BM5" s="8" t="s">
        <v>46</v>
      </c>
      <c r="BN5" t="s">
        <v>5374</v>
      </c>
      <c r="BS5" t="s">
        <v>5846</v>
      </c>
    </row>
    <row r="6" spans="3:84" x14ac:dyDescent="0.15">
      <c r="C6" t="s">
        <v>45</v>
      </c>
      <c r="D6" t="s">
        <v>46</v>
      </c>
      <c r="E6" t="s">
        <v>0</v>
      </c>
      <c r="F6" s="1" t="s">
        <v>47</v>
      </c>
      <c r="G6" t="s">
        <v>48</v>
      </c>
      <c r="H6" t="s">
        <v>49</v>
      </c>
      <c r="I6" t="s">
        <v>1</v>
      </c>
      <c r="J6" t="s">
        <v>50</v>
      </c>
      <c r="K6" t="s">
        <v>51</v>
      </c>
      <c r="L6" t="s">
        <v>52</v>
      </c>
    </row>
    <row r="7" spans="3:84" x14ac:dyDescent="0.15">
      <c r="C7" t="s">
        <v>6154</v>
      </c>
      <c r="D7" t="s">
        <v>5189</v>
      </c>
      <c r="E7" t="s">
        <v>7</v>
      </c>
      <c r="F7" s="1">
        <v>40909</v>
      </c>
      <c r="J7">
        <v>28766000</v>
      </c>
      <c r="Q7" s="8" t="s">
        <v>5836</v>
      </c>
      <c r="R7" s="8" t="s">
        <v>5832</v>
      </c>
      <c r="Y7" s="8" t="s">
        <v>5837</v>
      </c>
      <c r="Z7" s="8" t="s">
        <v>5832</v>
      </c>
      <c r="AE7" s="1"/>
      <c r="AG7" s="8" t="s">
        <v>5838</v>
      </c>
      <c r="AH7" s="8" t="s">
        <v>5832</v>
      </c>
      <c r="AM7" s="1"/>
      <c r="AN7" s="8" t="s">
        <v>5835</v>
      </c>
      <c r="AO7" s="8" t="s">
        <v>5832</v>
      </c>
      <c r="AQ7" s="1"/>
      <c r="AR7" s="1"/>
      <c r="AT7" s="8" t="s">
        <v>5832</v>
      </c>
      <c r="AZ7" s="8" t="s">
        <v>5832</v>
      </c>
      <c r="BD7" s="8" t="s">
        <v>5843</v>
      </c>
      <c r="BE7" s="8" t="s">
        <v>5832</v>
      </c>
      <c r="BJ7" s="8" t="s">
        <v>5832</v>
      </c>
      <c r="BN7" s="8" t="s">
        <v>5832</v>
      </c>
    </row>
    <row r="8" spans="3:84" x14ac:dyDescent="0.15">
      <c r="C8" t="s">
        <v>6154</v>
      </c>
      <c r="D8" t="s">
        <v>5189</v>
      </c>
      <c r="E8" t="s">
        <v>5177</v>
      </c>
      <c r="F8" s="1">
        <v>40909</v>
      </c>
      <c r="J8">
        <v>2600000</v>
      </c>
      <c r="Q8" s="8" t="s">
        <v>5833</v>
      </c>
      <c r="R8" t="s">
        <v>5191</v>
      </c>
      <c r="S8" t="s">
        <v>53</v>
      </c>
      <c r="T8" t="s">
        <v>6154</v>
      </c>
      <c r="Y8" s="8" t="s">
        <v>5833</v>
      </c>
      <c r="Z8" t="s">
        <v>5191</v>
      </c>
      <c r="AA8" t="s">
        <v>53</v>
      </c>
      <c r="AB8" t="s">
        <v>6154</v>
      </c>
      <c r="AG8" s="8" t="s">
        <v>5833</v>
      </c>
      <c r="AH8" t="s">
        <v>5191</v>
      </c>
      <c r="AI8" t="s">
        <v>53</v>
      </c>
      <c r="AN8" s="8" t="s">
        <v>5833</v>
      </c>
      <c r="AO8" t="s">
        <v>5191</v>
      </c>
      <c r="AP8" t="s">
        <v>53</v>
      </c>
      <c r="AT8" t="s">
        <v>5191</v>
      </c>
      <c r="AU8" t="s">
        <v>53</v>
      </c>
      <c r="AV8" t="s">
        <v>6154</v>
      </c>
      <c r="AZ8" t="s">
        <v>5191</v>
      </c>
      <c r="BA8" t="s">
        <v>53</v>
      </c>
      <c r="BB8" t="s">
        <v>6154</v>
      </c>
      <c r="BD8" s="8" t="s">
        <v>5833</v>
      </c>
      <c r="BE8" t="s">
        <v>5191</v>
      </c>
      <c r="BF8" t="s">
        <v>53</v>
      </c>
      <c r="BG8" t="s">
        <v>6154</v>
      </c>
      <c r="BJ8" t="s">
        <v>5191</v>
      </c>
      <c r="BK8" t="s">
        <v>53</v>
      </c>
      <c r="BN8" t="s">
        <v>5191</v>
      </c>
      <c r="BO8" t="s">
        <v>53</v>
      </c>
    </row>
    <row r="9" spans="3:84" x14ac:dyDescent="0.15">
      <c r="C9" t="s">
        <v>6154</v>
      </c>
      <c r="D9" t="s">
        <v>5189</v>
      </c>
      <c r="E9" t="s">
        <v>5178</v>
      </c>
      <c r="F9" s="1">
        <v>40909</v>
      </c>
      <c r="J9">
        <v>1100000</v>
      </c>
      <c r="Q9" s="9" t="s">
        <v>43</v>
      </c>
      <c r="R9" s="10">
        <v>40751590</v>
      </c>
      <c r="S9" s="10">
        <v>46934096</v>
      </c>
      <c r="T9" s="10">
        <v>51240240</v>
      </c>
      <c r="U9" s="11"/>
      <c r="V9" s="11"/>
      <c r="Y9" s="9" t="s">
        <v>2</v>
      </c>
      <c r="Z9" s="10">
        <v>37118066</v>
      </c>
      <c r="AA9" s="10">
        <v>16113502</v>
      </c>
      <c r="AB9" s="10">
        <v>20000000</v>
      </c>
      <c r="AC9" s="10"/>
      <c r="AD9" s="10"/>
      <c r="AE9" s="1"/>
      <c r="AG9" s="9" t="s">
        <v>4613</v>
      </c>
      <c r="AH9" s="10">
        <v>39490473</v>
      </c>
      <c r="AI9" s="10">
        <v>14134454</v>
      </c>
      <c r="AN9" s="9" t="s">
        <v>4938</v>
      </c>
      <c r="AO9" s="10">
        <v>17000000</v>
      </c>
      <c r="AP9" s="10">
        <v>14500000</v>
      </c>
      <c r="AS9" t="s">
        <v>5836</v>
      </c>
      <c r="AT9" s="10">
        <v>79732714</v>
      </c>
      <c r="AU9" s="10">
        <v>98887236</v>
      </c>
      <c r="AV9" s="10">
        <v>119442000</v>
      </c>
      <c r="AY9" t="s">
        <v>5837</v>
      </c>
      <c r="AZ9" s="10">
        <v>105933466</v>
      </c>
      <c r="BA9" s="10">
        <v>89019521</v>
      </c>
      <c r="BB9" s="10">
        <v>110086670</v>
      </c>
      <c r="BD9" s="9" t="s">
        <v>5845</v>
      </c>
      <c r="BE9" s="10">
        <v>28490146</v>
      </c>
      <c r="BF9" s="10">
        <v>-1145136</v>
      </c>
      <c r="BG9" s="10">
        <v>10267074</v>
      </c>
      <c r="BI9" t="s">
        <v>5838</v>
      </c>
      <c r="BJ9" s="10">
        <v>136980979</v>
      </c>
      <c r="BK9" s="10">
        <v>86424709</v>
      </c>
      <c r="BM9" t="s">
        <v>5835</v>
      </c>
      <c r="BN9" s="10">
        <v>24706356</v>
      </c>
      <c r="BO9" s="10">
        <v>21276953</v>
      </c>
    </row>
    <row r="10" spans="3:84" x14ac:dyDescent="0.15">
      <c r="C10" t="s">
        <v>6154</v>
      </c>
      <c r="D10" t="s">
        <v>5189</v>
      </c>
      <c r="E10" t="s">
        <v>5179</v>
      </c>
      <c r="F10" s="1">
        <v>40909</v>
      </c>
      <c r="J10">
        <v>36000</v>
      </c>
      <c r="Q10" s="9" t="s">
        <v>39</v>
      </c>
      <c r="R10" s="10">
        <v>20222016</v>
      </c>
      <c r="S10" s="10">
        <v>17393734</v>
      </c>
      <c r="T10" s="10">
        <v>18657550</v>
      </c>
      <c r="U10" s="11"/>
      <c r="V10" s="11"/>
      <c r="Y10" s="9" t="s">
        <v>7</v>
      </c>
      <c r="Z10" s="10">
        <v>22983521</v>
      </c>
      <c r="AA10" s="10">
        <v>26530137</v>
      </c>
      <c r="AB10" s="10">
        <v>28766000</v>
      </c>
      <c r="AC10" s="10"/>
      <c r="AD10" s="10"/>
      <c r="AF10" s="1"/>
      <c r="AG10" s="9" t="s">
        <v>4512</v>
      </c>
      <c r="AH10" s="10">
        <v>16826831</v>
      </c>
      <c r="AI10" s="10"/>
      <c r="AN10" s="9" t="s">
        <v>5078</v>
      </c>
      <c r="AO10" s="10">
        <v>2063140</v>
      </c>
      <c r="AP10" s="10">
        <v>2384010</v>
      </c>
      <c r="BD10" s="9" t="s">
        <v>5846</v>
      </c>
      <c r="BE10" s="10">
        <v>-26200752</v>
      </c>
      <c r="BF10" s="10">
        <v>9867715</v>
      </c>
      <c r="BG10" s="10">
        <v>9355330</v>
      </c>
      <c r="CF10" s="2"/>
    </row>
    <row r="11" spans="3:84" x14ac:dyDescent="0.15">
      <c r="C11" t="s">
        <v>6154</v>
      </c>
      <c r="D11" t="s">
        <v>5189</v>
      </c>
      <c r="E11" t="s">
        <v>5180</v>
      </c>
      <c r="F11" s="1">
        <v>40909</v>
      </c>
      <c r="J11">
        <v>450000</v>
      </c>
      <c r="Q11" s="9" t="s">
        <v>42</v>
      </c>
      <c r="R11" s="10">
        <v>15069919</v>
      </c>
      <c r="S11" s="10">
        <v>10025381</v>
      </c>
      <c r="T11" s="10">
        <v>19926760.000000004</v>
      </c>
      <c r="U11" s="11"/>
      <c r="V11" s="11"/>
      <c r="Y11" s="9" t="s">
        <v>29</v>
      </c>
      <c r="Z11" s="10">
        <v>18119210</v>
      </c>
      <c r="AA11" s="10">
        <v>15538000</v>
      </c>
      <c r="AB11" s="10">
        <v>19497000</v>
      </c>
      <c r="AC11" s="10"/>
      <c r="AD11" s="10"/>
      <c r="AG11" s="9" t="s">
        <v>4446</v>
      </c>
      <c r="AH11" s="10">
        <v>12739428</v>
      </c>
      <c r="AI11" s="10"/>
      <c r="AN11" s="9" t="s">
        <v>4898</v>
      </c>
      <c r="AO11" s="10">
        <v>1129148</v>
      </c>
      <c r="AP11" s="10">
        <v>1129148</v>
      </c>
      <c r="BD11" s="9" t="s">
        <v>5847</v>
      </c>
      <c r="BE11" s="10">
        <v>84908518</v>
      </c>
      <c r="BF11" s="10">
        <v>22300706</v>
      </c>
      <c r="BG11" s="10">
        <v>14401330</v>
      </c>
    </row>
    <row r="12" spans="3:84" x14ac:dyDescent="0.15">
      <c r="C12" t="s">
        <v>6154</v>
      </c>
      <c r="D12" t="s">
        <v>5189</v>
      </c>
      <c r="E12" t="s">
        <v>5181</v>
      </c>
      <c r="F12" s="1">
        <v>40909</v>
      </c>
      <c r="J12">
        <v>100000</v>
      </c>
      <c r="Q12" s="9" t="s">
        <v>40</v>
      </c>
      <c r="R12" s="10">
        <v>2889189</v>
      </c>
      <c r="S12" s="10">
        <v>2713198</v>
      </c>
      <c r="T12" s="10">
        <v>2907450.0000000005</v>
      </c>
      <c r="U12" s="11"/>
      <c r="V12" s="11"/>
      <c r="Y12" s="9" t="s">
        <v>15</v>
      </c>
      <c r="Z12" s="10">
        <v>7261092</v>
      </c>
      <c r="AA12" s="10">
        <v>5546844</v>
      </c>
      <c r="AB12" s="10">
        <v>6000000</v>
      </c>
      <c r="AC12" s="10"/>
      <c r="AD12" s="10"/>
      <c r="AG12" s="9" t="s">
        <v>4409</v>
      </c>
      <c r="AH12" s="10">
        <v>12200819</v>
      </c>
      <c r="AI12" s="10">
        <v>13729180</v>
      </c>
      <c r="AN12" s="9" t="s">
        <v>5029</v>
      </c>
      <c r="AO12" s="10">
        <v>1025733</v>
      </c>
      <c r="AP12" s="10">
        <v>105572</v>
      </c>
      <c r="BD12" s="9" t="s">
        <v>5848</v>
      </c>
      <c r="BE12" s="10">
        <v>2298322</v>
      </c>
      <c r="BF12" s="10">
        <v>6224063</v>
      </c>
      <c r="BG12" s="10">
        <v>864830</v>
      </c>
    </row>
    <row r="13" spans="3:84" x14ac:dyDescent="0.15">
      <c r="C13" t="s">
        <v>6154</v>
      </c>
      <c r="D13" t="s">
        <v>5189</v>
      </c>
      <c r="E13" t="s">
        <v>5182</v>
      </c>
      <c r="F13" s="1">
        <v>40909</v>
      </c>
      <c r="J13">
        <v>660000</v>
      </c>
      <c r="Q13" s="9" t="s">
        <v>41</v>
      </c>
      <c r="R13" s="10">
        <v>800000</v>
      </c>
      <c r="S13" s="10">
        <v>800000</v>
      </c>
      <c r="T13" s="10">
        <v>800000</v>
      </c>
      <c r="U13" s="11"/>
      <c r="V13" s="11"/>
      <c r="Y13" s="9" t="s">
        <v>25</v>
      </c>
      <c r="Z13" s="10">
        <v>3660000</v>
      </c>
      <c r="AA13" s="10">
        <v>2959100</v>
      </c>
      <c r="AB13" s="10">
        <v>300000</v>
      </c>
      <c r="AC13" s="10"/>
      <c r="AD13" s="10"/>
      <c r="AG13" s="9" t="s">
        <v>4488</v>
      </c>
      <c r="AH13" s="10">
        <v>10108854</v>
      </c>
      <c r="AI13" s="10">
        <v>3935742</v>
      </c>
      <c r="AN13" s="9" t="s">
        <v>4916</v>
      </c>
      <c r="AO13" s="10">
        <v>800000</v>
      </c>
      <c r="AP13" s="10">
        <v>800000</v>
      </c>
      <c r="BD13" s="9" t="s">
        <v>5849</v>
      </c>
      <c r="BE13" s="10">
        <v>-2236860</v>
      </c>
      <c r="BF13" s="10">
        <v>19644507</v>
      </c>
      <c r="BG13" s="10">
        <v>530330</v>
      </c>
    </row>
    <row r="14" spans="3:84" x14ac:dyDescent="0.15">
      <c r="C14" t="s">
        <v>6154</v>
      </c>
      <c r="D14" t="s">
        <v>5189</v>
      </c>
      <c r="E14" t="s">
        <v>5183</v>
      </c>
      <c r="F14" s="1">
        <v>40909</v>
      </c>
      <c r="J14">
        <v>6500000</v>
      </c>
      <c r="Q14" s="9" t="s">
        <v>44</v>
      </c>
      <c r="R14" s="10">
        <v>0</v>
      </c>
      <c r="S14" s="10">
        <v>21020827</v>
      </c>
      <c r="T14" s="10">
        <v>25910000</v>
      </c>
      <c r="U14" s="11"/>
      <c r="V14" s="11"/>
      <c r="Y14" s="9" t="s">
        <v>21</v>
      </c>
      <c r="Z14" s="10">
        <v>2576617</v>
      </c>
      <c r="AA14" s="10">
        <v>2062170</v>
      </c>
      <c r="AB14" s="10">
        <v>1867000</v>
      </c>
      <c r="AC14" s="10"/>
      <c r="AD14" s="10"/>
      <c r="AG14" s="9" t="s">
        <v>4630</v>
      </c>
      <c r="AH14" s="10">
        <v>9464968</v>
      </c>
      <c r="AI14" s="10">
        <v>8925230</v>
      </c>
      <c r="AN14" s="9" t="s">
        <v>4823</v>
      </c>
      <c r="AO14" s="10">
        <v>726055</v>
      </c>
      <c r="AP14" s="10">
        <v>870780</v>
      </c>
      <c r="BD14" s="9" t="s">
        <v>5850</v>
      </c>
      <c r="BE14" s="10">
        <v>6986015</v>
      </c>
      <c r="BF14" s="10">
        <v>18441187</v>
      </c>
      <c r="BG14" s="10">
        <v>3330</v>
      </c>
    </row>
    <row r="15" spans="3:84" x14ac:dyDescent="0.15">
      <c r="C15" t="s">
        <v>6154</v>
      </c>
      <c r="D15" t="s">
        <v>5189</v>
      </c>
      <c r="E15" t="s">
        <v>17</v>
      </c>
      <c r="F15" s="1">
        <v>40909</v>
      </c>
      <c r="J15">
        <v>1829000</v>
      </c>
      <c r="Q15" s="9" t="s">
        <v>5834</v>
      </c>
      <c r="R15" s="10">
        <v>79732714</v>
      </c>
      <c r="S15" s="10">
        <v>98887236</v>
      </c>
      <c r="T15" s="10">
        <v>119442000</v>
      </c>
      <c r="U15" s="11"/>
      <c r="V15" s="11"/>
      <c r="Y15" s="9" t="s">
        <v>34</v>
      </c>
      <c r="Z15" s="10">
        <v>2474781</v>
      </c>
      <c r="AA15" s="10">
        <v>3050912</v>
      </c>
      <c r="AB15" s="10">
        <v>600000</v>
      </c>
      <c r="AC15" s="10"/>
      <c r="AD15" s="10"/>
      <c r="AG15" s="9" t="s">
        <v>4575</v>
      </c>
      <c r="AH15" s="10">
        <v>6727167</v>
      </c>
      <c r="AI15" s="10">
        <v>7855425</v>
      </c>
      <c r="AN15" s="9" t="s">
        <v>4983</v>
      </c>
      <c r="AO15" s="10">
        <v>363713</v>
      </c>
      <c r="AP15" s="10">
        <v>363713</v>
      </c>
      <c r="BD15" s="9" t="s">
        <v>5851</v>
      </c>
      <c r="BE15" s="10">
        <v>0</v>
      </c>
      <c r="BF15" s="10">
        <v>14013533</v>
      </c>
      <c r="BG15" s="10">
        <v>3474330</v>
      </c>
    </row>
    <row r="16" spans="3:84" x14ac:dyDescent="0.15">
      <c r="C16" t="s">
        <v>6154</v>
      </c>
      <c r="D16" t="s">
        <v>5189</v>
      </c>
      <c r="E16" t="s">
        <v>18</v>
      </c>
      <c r="F16" s="1">
        <v>40909</v>
      </c>
      <c r="J16">
        <v>0</v>
      </c>
      <c r="U16" s="11"/>
      <c r="V16" s="11"/>
      <c r="Y16" s="9" t="s">
        <v>8</v>
      </c>
      <c r="Z16" s="10">
        <v>1877188</v>
      </c>
      <c r="AA16" s="10">
        <v>2093165</v>
      </c>
      <c r="AB16" s="10">
        <v>120000</v>
      </c>
      <c r="AC16" s="10"/>
      <c r="AD16" s="10"/>
      <c r="AG16" s="9" t="s">
        <v>5578</v>
      </c>
      <c r="AH16" s="10">
        <v>5798240</v>
      </c>
      <c r="AI16" s="10"/>
      <c r="AN16" s="9" t="s">
        <v>4754</v>
      </c>
      <c r="AO16" s="10">
        <v>340000</v>
      </c>
      <c r="AP16" s="10">
        <v>340000</v>
      </c>
      <c r="BD16" s="9" t="s">
        <v>5852</v>
      </c>
      <c r="BE16" s="10">
        <v>0</v>
      </c>
      <c r="BF16" s="10">
        <v>26208275</v>
      </c>
      <c r="BG16" s="10">
        <v>5970330</v>
      </c>
    </row>
    <row r="17" spans="3:59" x14ac:dyDescent="0.15">
      <c r="C17" t="s">
        <v>6154</v>
      </c>
      <c r="D17" t="s">
        <v>5189</v>
      </c>
      <c r="E17" t="s">
        <v>20</v>
      </c>
      <c r="F17" s="1">
        <v>40909</v>
      </c>
      <c r="J17">
        <v>700000</v>
      </c>
      <c r="U17" s="11"/>
      <c r="V17" s="11"/>
      <c r="Y17" s="9" t="s">
        <v>22</v>
      </c>
      <c r="Z17" s="10">
        <v>1532147</v>
      </c>
      <c r="AA17" s="10">
        <v>1608447</v>
      </c>
      <c r="AB17" s="10">
        <v>800000</v>
      </c>
      <c r="AC17" s="10"/>
      <c r="AD17" s="10"/>
      <c r="AG17" s="9" t="s">
        <v>4668</v>
      </c>
      <c r="AH17" s="10">
        <v>5187375</v>
      </c>
      <c r="AI17" s="10">
        <v>3005100</v>
      </c>
      <c r="AN17" s="9" t="s">
        <v>5045</v>
      </c>
      <c r="AO17" s="10">
        <v>300000</v>
      </c>
      <c r="AP17" s="10">
        <v>300000</v>
      </c>
      <c r="BD17" s="9" t="s">
        <v>5853</v>
      </c>
      <c r="BE17" s="10">
        <v>0</v>
      </c>
      <c r="BF17" s="10">
        <v>25269540</v>
      </c>
      <c r="BG17" s="10">
        <v>3607330</v>
      </c>
    </row>
    <row r="18" spans="3:59" x14ac:dyDescent="0.15">
      <c r="C18" t="s">
        <v>6154</v>
      </c>
      <c r="D18" t="s">
        <v>5189</v>
      </c>
      <c r="E18" t="s">
        <v>21</v>
      </c>
      <c r="F18" s="1">
        <v>40909</v>
      </c>
      <c r="J18">
        <v>1867000</v>
      </c>
      <c r="U18" s="11"/>
      <c r="V18" s="11"/>
      <c r="Y18" s="9" t="s">
        <v>28</v>
      </c>
      <c r="Z18" s="10">
        <v>1163107</v>
      </c>
      <c r="AA18" s="10">
        <v>939181</v>
      </c>
      <c r="AB18" s="10">
        <v>2000000</v>
      </c>
      <c r="AC18" s="10"/>
      <c r="AD18" s="10"/>
      <c r="AG18" s="9" t="s">
        <v>4557</v>
      </c>
      <c r="AH18" s="10">
        <v>5056845</v>
      </c>
      <c r="AI18" s="10">
        <v>18429871</v>
      </c>
      <c r="AN18" s="9" t="s">
        <v>5100</v>
      </c>
      <c r="AO18" s="10">
        <v>166950</v>
      </c>
      <c r="AP18" s="10">
        <v>166950</v>
      </c>
      <c r="BD18" s="9" t="s">
        <v>5854</v>
      </c>
      <c r="BE18" s="10">
        <v>0</v>
      </c>
      <c r="BF18" s="10">
        <v>-27916953</v>
      </c>
      <c r="BG18" s="10">
        <v>4361330</v>
      </c>
    </row>
    <row r="19" spans="3:59" x14ac:dyDescent="0.15">
      <c r="C19" t="s">
        <v>6154</v>
      </c>
      <c r="D19" t="s">
        <v>5189</v>
      </c>
      <c r="E19" t="s">
        <v>22</v>
      </c>
      <c r="F19" s="1">
        <v>40909</v>
      </c>
      <c r="J19">
        <v>800000</v>
      </c>
      <c r="Y19" s="9" t="s">
        <v>24</v>
      </c>
      <c r="Z19" s="10">
        <v>974500</v>
      </c>
      <c r="AA19" s="10">
        <v>800000</v>
      </c>
      <c r="AB19" s="10">
        <v>1000000</v>
      </c>
      <c r="AC19" s="10"/>
      <c r="AD19" s="10"/>
      <c r="AG19" s="9" t="s">
        <v>4521</v>
      </c>
      <c r="AH19" s="10">
        <v>4893439</v>
      </c>
      <c r="AI19" s="10">
        <v>3935742</v>
      </c>
      <c r="AN19" s="9" t="s">
        <v>5156</v>
      </c>
      <c r="AO19" s="10">
        <v>165957</v>
      </c>
      <c r="AP19" s="10"/>
      <c r="BD19" s="9" t="s">
        <v>5855</v>
      </c>
      <c r="BE19" s="10">
        <v>0</v>
      </c>
      <c r="BF19" s="10">
        <v>12772828</v>
      </c>
      <c r="BG19" s="10">
        <v>4424330</v>
      </c>
    </row>
    <row r="20" spans="3:59" x14ac:dyDescent="0.15">
      <c r="C20" t="s">
        <v>6154</v>
      </c>
      <c r="D20" t="s">
        <v>5189</v>
      </c>
      <c r="E20" t="s">
        <v>23</v>
      </c>
      <c r="F20" s="1">
        <v>40909</v>
      </c>
      <c r="J20">
        <v>2416000</v>
      </c>
      <c r="Y20" s="9" t="s">
        <v>23</v>
      </c>
      <c r="Z20" s="10">
        <v>949800</v>
      </c>
      <c r="AA20" s="10">
        <v>403600</v>
      </c>
      <c r="AB20" s="10">
        <v>2416000</v>
      </c>
      <c r="AC20" s="10"/>
      <c r="AD20" s="10"/>
      <c r="AG20" s="9" t="s">
        <v>4553</v>
      </c>
      <c r="AH20" s="10">
        <v>2733164</v>
      </c>
      <c r="AI20" s="10"/>
      <c r="AN20" s="9" t="s">
        <v>4704</v>
      </c>
      <c r="AO20" s="10">
        <v>155025</v>
      </c>
      <c r="AP20" s="10">
        <v>130000</v>
      </c>
      <c r="BD20" s="9" t="s">
        <v>5856</v>
      </c>
      <c r="BE20" s="10">
        <v>0</v>
      </c>
      <c r="BF20" s="10">
        <v>-40919679</v>
      </c>
      <c r="BG20" s="10">
        <v>3852330</v>
      </c>
    </row>
    <row r="21" spans="3:59" x14ac:dyDescent="0.15">
      <c r="C21" t="s">
        <v>6154</v>
      </c>
      <c r="D21" t="s">
        <v>5189</v>
      </c>
      <c r="E21" t="s">
        <v>24</v>
      </c>
      <c r="F21" s="1">
        <v>40909</v>
      </c>
      <c r="J21">
        <v>1000000</v>
      </c>
      <c r="Y21" s="9" t="s">
        <v>18</v>
      </c>
      <c r="Z21" s="10">
        <v>890892</v>
      </c>
      <c r="AA21" s="10">
        <v>459157</v>
      </c>
      <c r="AB21" s="10">
        <v>0</v>
      </c>
      <c r="AC21" s="10"/>
      <c r="AD21" s="10"/>
      <c r="AG21" s="9" t="s">
        <v>4653</v>
      </c>
      <c r="AH21" s="10">
        <v>1395876</v>
      </c>
      <c r="AI21" s="10">
        <v>1395876</v>
      </c>
      <c r="AN21" s="9" t="s">
        <v>4684</v>
      </c>
      <c r="AO21" s="10">
        <v>145470</v>
      </c>
      <c r="AP21" s="10">
        <v>94517</v>
      </c>
    </row>
    <row r="22" spans="3:59" x14ac:dyDescent="0.15">
      <c r="C22" t="s">
        <v>6154</v>
      </c>
      <c r="D22" t="s">
        <v>5189</v>
      </c>
      <c r="E22" t="s">
        <v>5184</v>
      </c>
      <c r="F22" s="1">
        <v>40909</v>
      </c>
      <c r="J22">
        <v>0</v>
      </c>
      <c r="Y22" s="9" t="s">
        <v>26</v>
      </c>
      <c r="Z22" s="10">
        <v>860000</v>
      </c>
      <c r="AA22" s="10">
        <v>4185800</v>
      </c>
      <c r="AB22" s="10">
        <v>625000</v>
      </c>
      <c r="AC22" s="10"/>
      <c r="AD22" s="10"/>
      <c r="AG22" s="9" t="s">
        <v>4463</v>
      </c>
      <c r="AH22" s="10">
        <v>1321945</v>
      </c>
      <c r="AI22" s="10"/>
      <c r="AN22" s="9" t="s">
        <v>4730</v>
      </c>
      <c r="AO22" s="10">
        <v>73057</v>
      </c>
      <c r="AP22" s="10">
        <v>73040</v>
      </c>
    </row>
    <row r="23" spans="3:59" x14ac:dyDescent="0.15">
      <c r="C23" t="s">
        <v>6154</v>
      </c>
      <c r="D23" t="s">
        <v>5189</v>
      </c>
      <c r="E23" t="s">
        <v>26</v>
      </c>
      <c r="F23" s="1">
        <v>40909</v>
      </c>
      <c r="J23">
        <v>625000</v>
      </c>
      <c r="Y23" s="9" t="s">
        <v>27</v>
      </c>
      <c r="Z23" s="10">
        <v>799250</v>
      </c>
      <c r="AA23" s="10">
        <v>135700</v>
      </c>
      <c r="AB23" s="10">
        <v>0</v>
      </c>
      <c r="AC23" s="10"/>
      <c r="AD23" s="10"/>
      <c r="AG23" s="9" t="s">
        <v>4641</v>
      </c>
      <c r="AH23" s="10">
        <v>1027066</v>
      </c>
      <c r="AI23" s="10">
        <v>1027066</v>
      </c>
      <c r="AN23" s="9" t="s">
        <v>5012</v>
      </c>
      <c r="AO23" s="10">
        <v>70000</v>
      </c>
      <c r="AP23" s="10"/>
    </row>
    <row r="24" spans="3:59" x14ac:dyDescent="0.15">
      <c r="C24" t="s">
        <v>6154</v>
      </c>
      <c r="D24" t="s">
        <v>5189</v>
      </c>
      <c r="E24" t="s">
        <v>28</v>
      </c>
      <c r="F24" s="1">
        <v>40909</v>
      </c>
      <c r="J24">
        <v>2000000</v>
      </c>
      <c r="Y24" s="9" t="s">
        <v>17</v>
      </c>
      <c r="Z24" s="10">
        <v>740277</v>
      </c>
      <c r="AA24" s="10">
        <v>702000</v>
      </c>
      <c r="AB24" s="10">
        <v>1229000</v>
      </c>
      <c r="AC24" s="10"/>
      <c r="AD24" s="10"/>
      <c r="AG24" s="9" t="s">
        <v>4453</v>
      </c>
      <c r="AH24" s="10">
        <v>1014214</v>
      </c>
      <c r="AI24" s="10">
        <v>895661</v>
      </c>
      <c r="AN24" s="9" t="s">
        <v>5017</v>
      </c>
      <c r="AO24" s="10">
        <v>67500</v>
      </c>
      <c r="AP24" s="10"/>
    </row>
    <row r="25" spans="3:59" x14ac:dyDescent="0.15">
      <c r="C25" t="s">
        <v>6154</v>
      </c>
      <c r="D25" t="s">
        <v>5189</v>
      </c>
      <c r="E25" t="s">
        <v>29</v>
      </c>
      <c r="F25" s="1">
        <v>40909</v>
      </c>
      <c r="J25">
        <v>23997000</v>
      </c>
      <c r="Y25" s="9" t="s">
        <v>30</v>
      </c>
      <c r="Z25" s="10">
        <v>350000</v>
      </c>
      <c r="AA25" s="10">
        <v>0</v>
      </c>
      <c r="AB25" s="10">
        <v>166670</v>
      </c>
      <c r="AC25" s="10"/>
      <c r="AD25" s="10"/>
      <c r="AG25" s="9" t="s">
        <v>4466</v>
      </c>
      <c r="AH25" s="10">
        <v>964275</v>
      </c>
      <c r="AI25" s="10">
        <v>1952954</v>
      </c>
      <c r="AN25" s="9" t="s">
        <v>5069</v>
      </c>
      <c r="AO25" s="10">
        <v>65000</v>
      </c>
      <c r="AP25" s="10"/>
    </row>
    <row r="26" spans="3:59" x14ac:dyDescent="0.15">
      <c r="C26" t="s">
        <v>6154</v>
      </c>
      <c r="D26" t="s">
        <v>5189</v>
      </c>
      <c r="E26" t="s">
        <v>5185</v>
      </c>
      <c r="F26" s="1">
        <v>40909</v>
      </c>
      <c r="J26">
        <v>500000</v>
      </c>
      <c r="Y26" s="9" t="s">
        <v>20</v>
      </c>
      <c r="Z26" s="10">
        <v>291812</v>
      </c>
      <c r="AA26" s="10">
        <v>832786</v>
      </c>
      <c r="AB26" s="10">
        <v>700000</v>
      </c>
      <c r="AC26" s="10"/>
      <c r="AD26" s="10"/>
      <c r="AG26" s="9" t="s">
        <v>5585</v>
      </c>
      <c r="AH26" s="10">
        <v>30000</v>
      </c>
      <c r="AI26" s="10"/>
      <c r="AN26" s="9" t="s">
        <v>5132</v>
      </c>
      <c r="AO26" s="10">
        <v>49608</v>
      </c>
      <c r="AP26" s="10">
        <v>19223</v>
      </c>
    </row>
    <row r="27" spans="3:59" x14ac:dyDescent="0.15">
      <c r="C27" t="s">
        <v>6154</v>
      </c>
      <c r="D27" t="s">
        <v>5189</v>
      </c>
      <c r="E27" t="s">
        <v>30</v>
      </c>
      <c r="F27" s="1">
        <v>40909</v>
      </c>
      <c r="J27">
        <v>166670</v>
      </c>
      <c r="Y27" s="9" t="s">
        <v>33</v>
      </c>
      <c r="Z27" s="10">
        <v>269800</v>
      </c>
      <c r="AA27" s="10">
        <v>0</v>
      </c>
      <c r="AB27" s="10">
        <v>250000</v>
      </c>
      <c r="AC27" s="10"/>
      <c r="AD27" s="10"/>
      <c r="AG27" s="9" t="s">
        <v>4598</v>
      </c>
      <c r="AH27" s="10"/>
      <c r="AI27" s="10">
        <v>7202408</v>
      </c>
      <c r="AN27" s="9" t="s">
        <v>4786</v>
      </c>
      <c r="AO27" s="10"/>
      <c r="AP27" s="10"/>
    </row>
    <row r="28" spans="3:59" x14ac:dyDescent="0.15">
      <c r="C28" t="s">
        <v>6154</v>
      </c>
      <c r="D28" t="s">
        <v>5189</v>
      </c>
      <c r="E28" t="s">
        <v>31</v>
      </c>
      <c r="F28" s="1">
        <v>40909</v>
      </c>
      <c r="J28">
        <v>830000</v>
      </c>
      <c r="Y28" s="9" t="s">
        <v>3</v>
      </c>
      <c r="Z28" s="10">
        <v>259185</v>
      </c>
      <c r="AA28" s="10">
        <v>494595</v>
      </c>
      <c r="AB28" s="10">
        <v>0</v>
      </c>
      <c r="AC28" s="10"/>
      <c r="AD28" s="10"/>
      <c r="AG28" s="9" t="s">
        <v>4478</v>
      </c>
      <c r="AH28" s="10"/>
      <c r="AI28" s="10"/>
      <c r="AN28" s="9" t="s">
        <v>4043</v>
      </c>
      <c r="AO28" s="10"/>
      <c r="AP28" s="10"/>
    </row>
    <row r="29" spans="3:59" x14ac:dyDescent="0.15">
      <c r="C29" t="s">
        <v>6154</v>
      </c>
      <c r="D29" t="s">
        <v>5189</v>
      </c>
      <c r="E29" t="s">
        <v>32</v>
      </c>
      <c r="F29" s="1">
        <v>40909</v>
      </c>
      <c r="J29">
        <v>1363000</v>
      </c>
      <c r="Y29" s="9" t="s">
        <v>13</v>
      </c>
      <c r="Z29" s="10">
        <v>241900</v>
      </c>
      <c r="AA29" s="10">
        <v>32250</v>
      </c>
      <c r="AB29" s="10">
        <v>0</v>
      </c>
      <c r="AC29" s="10"/>
      <c r="AD29" s="10"/>
      <c r="AG29" s="9" t="s">
        <v>5834</v>
      </c>
      <c r="AH29" s="10">
        <v>136980979</v>
      </c>
      <c r="AI29" s="10">
        <v>86424709</v>
      </c>
      <c r="AN29" s="9" t="s">
        <v>5375</v>
      </c>
      <c r="AO29" s="10"/>
      <c r="AP29" s="10"/>
    </row>
    <row r="30" spans="3:59" x14ac:dyDescent="0.15">
      <c r="C30" t="s">
        <v>6154</v>
      </c>
      <c r="D30" t="s">
        <v>5189</v>
      </c>
      <c r="E30" t="s">
        <v>5186</v>
      </c>
      <c r="F30" s="1">
        <v>40909</v>
      </c>
      <c r="J30">
        <v>365000</v>
      </c>
      <c r="Y30" s="9" t="s">
        <v>36</v>
      </c>
      <c r="Z30" s="10">
        <v>231000</v>
      </c>
      <c r="AA30" s="10">
        <v>195000</v>
      </c>
      <c r="AB30" s="10">
        <v>0</v>
      </c>
      <c r="AC30" s="10"/>
      <c r="AD30" s="10"/>
      <c r="AN30" s="9" t="s">
        <v>5834</v>
      </c>
      <c r="AO30" s="10">
        <v>24706356</v>
      </c>
      <c r="AP30" s="10">
        <v>21276953</v>
      </c>
    </row>
    <row r="31" spans="3:59" x14ac:dyDescent="0.15">
      <c r="C31" t="s">
        <v>6154</v>
      </c>
      <c r="D31" t="s">
        <v>5189</v>
      </c>
      <c r="E31" t="s">
        <v>33</v>
      </c>
      <c r="F31" s="1">
        <v>40909</v>
      </c>
      <c r="J31">
        <v>250000</v>
      </c>
      <c r="Y31" s="9" t="s">
        <v>38</v>
      </c>
      <c r="Z31" s="10">
        <v>113891</v>
      </c>
      <c r="AA31" s="10">
        <v>77944</v>
      </c>
      <c r="AB31" s="10">
        <v>0</v>
      </c>
      <c r="AC31" s="10"/>
      <c r="AD31" s="10"/>
    </row>
    <row r="32" spans="3:59" x14ac:dyDescent="0.15">
      <c r="C32" t="s">
        <v>6154</v>
      </c>
      <c r="D32" t="s">
        <v>5189</v>
      </c>
      <c r="E32" t="s">
        <v>5187</v>
      </c>
      <c r="F32" s="1">
        <v>40909</v>
      </c>
      <c r="J32">
        <v>800000</v>
      </c>
      <c r="Y32" s="9" t="s">
        <v>5</v>
      </c>
      <c r="Z32" s="10">
        <v>75000</v>
      </c>
      <c r="AA32" s="10">
        <v>357162</v>
      </c>
      <c r="AB32" s="10">
        <v>0</v>
      </c>
      <c r="AC32" s="10"/>
      <c r="AD32" s="10"/>
    </row>
    <row r="33" spans="3:30" x14ac:dyDescent="0.15">
      <c r="C33" t="s">
        <v>6154</v>
      </c>
      <c r="D33" t="s">
        <v>5189</v>
      </c>
      <c r="E33" t="s">
        <v>5188</v>
      </c>
      <c r="F33" s="1">
        <v>40909</v>
      </c>
      <c r="J33">
        <v>700000</v>
      </c>
      <c r="Y33" s="9" t="s">
        <v>4</v>
      </c>
      <c r="Z33" s="10">
        <v>73430</v>
      </c>
      <c r="AA33" s="10">
        <v>0</v>
      </c>
      <c r="AB33" s="10">
        <v>0</v>
      </c>
      <c r="AC33" s="10"/>
      <c r="AD33" s="10"/>
    </row>
    <row r="34" spans="3:30" x14ac:dyDescent="0.15">
      <c r="C34" t="s">
        <v>6154</v>
      </c>
      <c r="D34" t="s">
        <v>5189</v>
      </c>
      <c r="E34" t="s">
        <v>2</v>
      </c>
      <c r="F34" s="1">
        <v>40909</v>
      </c>
      <c r="J34">
        <v>20000000</v>
      </c>
      <c r="Y34" s="9" t="s">
        <v>19</v>
      </c>
      <c r="Z34" s="10">
        <v>35000</v>
      </c>
      <c r="AA34" s="10">
        <v>0</v>
      </c>
      <c r="AB34" s="10">
        <v>0</v>
      </c>
      <c r="AC34" s="10"/>
      <c r="AD34" s="10"/>
    </row>
    <row r="35" spans="3:30" x14ac:dyDescent="0.15">
      <c r="C35" t="s">
        <v>6154</v>
      </c>
      <c r="D35" t="s">
        <v>5189</v>
      </c>
      <c r="E35" t="s">
        <v>9</v>
      </c>
      <c r="F35" s="1">
        <v>40909</v>
      </c>
      <c r="J35">
        <v>7746000</v>
      </c>
      <c r="Y35" s="9" t="s">
        <v>12</v>
      </c>
      <c r="Z35" s="10">
        <v>12000</v>
      </c>
      <c r="AA35" s="10">
        <v>650000</v>
      </c>
      <c r="AB35" s="10">
        <v>0</v>
      </c>
      <c r="AC35" s="10"/>
      <c r="AD35" s="10"/>
    </row>
    <row r="36" spans="3:30" x14ac:dyDescent="0.15">
      <c r="C36" t="s">
        <v>6154</v>
      </c>
      <c r="D36" t="s">
        <v>5189</v>
      </c>
      <c r="E36" t="s">
        <v>15</v>
      </c>
      <c r="F36" s="1">
        <v>40909</v>
      </c>
      <c r="J36">
        <v>6000000</v>
      </c>
      <c r="Y36" s="9" t="s">
        <v>5179</v>
      </c>
      <c r="Z36" s="10">
        <v>0</v>
      </c>
      <c r="AA36" s="10">
        <v>0</v>
      </c>
      <c r="AB36" s="10">
        <v>36000</v>
      </c>
      <c r="AC36" s="10"/>
      <c r="AD36" s="10"/>
    </row>
    <row r="37" spans="3:30" x14ac:dyDescent="0.15">
      <c r="C37" t="s">
        <v>6154</v>
      </c>
      <c r="D37" t="s">
        <v>5189</v>
      </c>
      <c r="E37" t="s">
        <v>8</v>
      </c>
      <c r="F37" s="1">
        <v>40909</v>
      </c>
      <c r="J37">
        <v>120000</v>
      </c>
      <c r="Y37" s="9" t="s">
        <v>5183</v>
      </c>
      <c r="Z37" s="10">
        <v>0</v>
      </c>
      <c r="AA37" s="10">
        <v>0</v>
      </c>
      <c r="AB37" s="10">
        <v>6500000</v>
      </c>
      <c r="AC37" s="10"/>
      <c r="AD37" s="10"/>
    </row>
    <row r="38" spans="3:30" x14ac:dyDescent="0.15">
      <c r="C38" t="s">
        <v>6154</v>
      </c>
      <c r="D38" t="s">
        <v>5189</v>
      </c>
      <c r="E38" t="s">
        <v>25</v>
      </c>
      <c r="F38" s="1">
        <v>40909</v>
      </c>
      <c r="J38">
        <v>300000</v>
      </c>
      <c r="Y38" s="9" t="s">
        <v>5181</v>
      </c>
      <c r="Z38" s="10">
        <v>0</v>
      </c>
      <c r="AA38" s="10">
        <v>0</v>
      </c>
      <c r="AB38" s="10">
        <v>100000</v>
      </c>
      <c r="AC38" s="10"/>
      <c r="AD38" s="10"/>
    </row>
    <row r="39" spans="3:30" x14ac:dyDescent="0.15">
      <c r="C39" t="s">
        <v>6154</v>
      </c>
      <c r="D39" t="s">
        <v>5189</v>
      </c>
      <c r="E39" t="s">
        <v>34</v>
      </c>
      <c r="F39" s="1">
        <v>40909</v>
      </c>
      <c r="J39">
        <v>600000</v>
      </c>
      <c r="Y39" s="9" t="s">
        <v>5188</v>
      </c>
      <c r="Z39" s="10">
        <v>0</v>
      </c>
      <c r="AA39" s="10">
        <v>0</v>
      </c>
      <c r="AB39" s="10">
        <v>700000</v>
      </c>
      <c r="AC39" s="10"/>
      <c r="AD39" s="10"/>
    </row>
    <row r="40" spans="3:30" x14ac:dyDescent="0.15">
      <c r="C40" t="s">
        <v>6154</v>
      </c>
      <c r="D40" t="s">
        <v>5189</v>
      </c>
      <c r="E40" t="s">
        <v>7</v>
      </c>
      <c r="F40" s="1">
        <v>40940</v>
      </c>
      <c r="J40">
        <v>28766000</v>
      </c>
      <c r="Y40" s="9" t="s">
        <v>16</v>
      </c>
      <c r="Z40" s="10">
        <v>0</v>
      </c>
      <c r="AA40" s="10">
        <v>2471990</v>
      </c>
      <c r="AB40" s="10">
        <v>0</v>
      </c>
      <c r="AC40" s="10"/>
      <c r="AD40" s="10"/>
    </row>
    <row r="41" spans="3:30" x14ac:dyDescent="0.15">
      <c r="C41" t="s">
        <v>6154</v>
      </c>
      <c r="D41" t="s">
        <v>5189</v>
      </c>
      <c r="E41" t="s">
        <v>5177</v>
      </c>
      <c r="F41" s="1">
        <v>40940</v>
      </c>
      <c r="J41">
        <v>2600000</v>
      </c>
      <c r="Y41" s="9" t="s">
        <v>31</v>
      </c>
      <c r="Z41" s="10">
        <v>0</v>
      </c>
      <c r="AA41" s="10">
        <v>0</v>
      </c>
      <c r="AB41" s="10">
        <v>830000</v>
      </c>
      <c r="AC41" s="10"/>
      <c r="AD41" s="10"/>
    </row>
    <row r="42" spans="3:30" x14ac:dyDescent="0.15">
      <c r="C42" t="s">
        <v>6154</v>
      </c>
      <c r="D42" t="s">
        <v>5189</v>
      </c>
      <c r="E42" t="s">
        <v>5178</v>
      </c>
      <c r="F42" s="1">
        <v>40940</v>
      </c>
      <c r="J42">
        <v>1100000</v>
      </c>
      <c r="Y42" s="9" t="s">
        <v>5180</v>
      </c>
      <c r="Z42" s="10">
        <v>0</v>
      </c>
      <c r="AA42" s="10">
        <v>0</v>
      </c>
      <c r="AB42" s="10">
        <v>450000</v>
      </c>
      <c r="AC42" s="10"/>
      <c r="AD42" s="10"/>
    </row>
    <row r="43" spans="3:30" x14ac:dyDescent="0.15">
      <c r="C43" t="s">
        <v>6154</v>
      </c>
      <c r="D43" t="s">
        <v>5189</v>
      </c>
      <c r="E43" t="s">
        <v>5179</v>
      </c>
      <c r="F43" s="1">
        <v>40940</v>
      </c>
      <c r="J43">
        <v>36000</v>
      </c>
      <c r="Y43" s="9" t="s">
        <v>9</v>
      </c>
      <c r="Z43" s="10">
        <v>0</v>
      </c>
      <c r="AA43" s="10">
        <v>0</v>
      </c>
      <c r="AB43" s="10">
        <v>7746000</v>
      </c>
      <c r="AC43" s="10"/>
      <c r="AD43" s="10"/>
    </row>
    <row r="44" spans="3:30" x14ac:dyDescent="0.15">
      <c r="C44" t="s">
        <v>6154</v>
      </c>
      <c r="D44" t="s">
        <v>5189</v>
      </c>
      <c r="E44" t="s">
        <v>5180</v>
      </c>
      <c r="F44" s="1">
        <v>40940</v>
      </c>
      <c r="J44">
        <v>450000</v>
      </c>
      <c r="Y44" s="9" t="s">
        <v>5182</v>
      </c>
      <c r="Z44" s="10">
        <v>0</v>
      </c>
      <c r="AA44" s="10">
        <v>0</v>
      </c>
      <c r="AB44" s="10">
        <v>660000</v>
      </c>
      <c r="AC44" s="10"/>
      <c r="AD44" s="10"/>
    </row>
    <row r="45" spans="3:30" x14ac:dyDescent="0.15">
      <c r="C45" t="s">
        <v>6154</v>
      </c>
      <c r="D45" t="s">
        <v>5189</v>
      </c>
      <c r="E45" t="s">
        <v>5181</v>
      </c>
      <c r="F45" s="1">
        <v>40940</v>
      </c>
      <c r="J45">
        <v>100000</v>
      </c>
      <c r="Y45" s="9" t="s">
        <v>5187</v>
      </c>
      <c r="Z45" s="10">
        <v>0</v>
      </c>
      <c r="AA45" s="10">
        <v>0</v>
      </c>
      <c r="AB45" s="10">
        <v>800000</v>
      </c>
      <c r="AC45" s="10"/>
      <c r="AD45" s="10"/>
    </row>
    <row r="46" spans="3:30" x14ac:dyDescent="0.15">
      <c r="C46" t="s">
        <v>6154</v>
      </c>
      <c r="D46" t="s">
        <v>5189</v>
      </c>
      <c r="E46" t="s">
        <v>5182</v>
      </c>
      <c r="F46" s="1">
        <v>40940</v>
      </c>
      <c r="J46">
        <v>660000</v>
      </c>
      <c r="Y46" s="9" t="s">
        <v>5184</v>
      </c>
      <c r="Z46" s="10">
        <v>0</v>
      </c>
      <c r="AA46" s="10">
        <v>0</v>
      </c>
      <c r="AB46" s="10">
        <v>0</v>
      </c>
      <c r="AC46" s="10"/>
      <c r="AD46" s="10"/>
    </row>
    <row r="47" spans="3:30" x14ac:dyDescent="0.15">
      <c r="C47" t="s">
        <v>6154</v>
      </c>
      <c r="D47" t="s">
        <v>5189</v>
      </c>
      <c r="E47" t="s">
        <v>5183</v>
      </c>
      <c r="F47" s="1">
        <v>40940</v>
      </c>
      <c r="J47">
        <v>6500000</v>
      </c>
      <c r="Y47" s="9" t="s">
        <v>5185</v>
      </c>
      <c r="Z47" s="10">
        <v>0</v>
      </c>
      <c r="AA47" s="10">
        <v>0</v>
      </c>
      <c r="AB47" s="10">
        <v>500000</v>
      </c>
      <c r="AC47" s="10"/>
      <c r="AD47" s="10"/>
    </row>
    <row r="48" spans="3:30" x14ac:dyDescent="0.15">
      <c r="C48" t="s">
        <v>6154</v>
      </c>
      <c r="D48" t="s">
        <v>5189</v>
      </c>
      <c r="E48" t="s">
        <v>17</v>
      </c>
      <c r="F48" s="1">
        <v>40940</v>
      </c>
      <c r="J48">
        <v>1229000</v>
      </c>
      <c r="Y48" s="9" t="s">
        <v>5186</v>
      </c>
      <c r="Z48" s="10">
        <v>0</v>
      </c>
      <c r="AA48" s="10">
        <v>0</v>
      </c>
      <c r="AB48" s="10">
        <v>365000</v>
      </c>
      <c r="AC48" s="10"/>
      <c r="AD48" s="10"/>
    </row>
    <row r="49" spans="3:30" x14ac:dyDescent="0.15">
      <c r="C49" t="s">
        <v>6154</v>
      </c>
      <c r="D49" t="s">
        <v>5189</v>
      </c>
      <c r="E49" t="s">
        <v>18</v>
      </c>
      <c r="F49" s="1">
        <v>40940</v>
      </c>
      <c r="J49">
        <v>0</v>
      </c>
      <c r="Y49" s="9" t="s">
        <v>32</v>
      </c>
      <c r="Z49" s="10">
        <v>0</v>
      </c>
      <c r="AA49" s="10">
        <v>0</v>
      </c>
      <c r="AB49" s="10">
        <v>1363000</v>
      </c>
      <c r="AC49" s="10"/>
      <c r="AD49" s="10"/>
    </row>
    <row r="50" spans="3:30" x14ac:dyDescent="0.15">
      <c r="C50" t="s">
        <v>6154</v>
      </c>
      <c r="D50" t="s">
        <v>5189</v>
      </c>
      <c r="E50" t="s">
        <v>20</v>
      </c>
      <c r="F50" s="1">
        <v>40940</v>
      </c>
      <c r="J50">
        <v>700000</v>
      </c>
      <c r="Y50" s="9" t="s">
        <v>5178</v>
      </c>
      <c r="Z50" s="10">
        <v>0</v>
      </c>
      <c r="AA50" s="10">
        <v>0</v>
      </c>
      <c r="AB50" s="10">
        <v>1100000</v>
      </c>
      <c r="AC50" s="10"/>
      <c r="AD50" s="10"/>
    </row>
    <row r="51" spans="3:30" x14ac:dyDescent="0.15">
      <c r="C51" t="s">
        <v>6154</v>
      </c>
      <c r="D51" t="s">
        <v>5189</v>
      </c>
      <c r="E51" t="s">
        <v>21</v>
      </c>
      <c r="F51" s="1">
        <v>40940</v>
      </c>
      <c r="J51">
        <v>1867000</v>
      </c>
      <c r="Y51" s="9" t="s">
        <v>5177</v>
      </c>
      <c r="Z51" s="10">
        <v>0</v>
      </c>
      <c r="AA51" s="10">
        <v>0</v>
      </c>
      <c r="AB51" s="10">
        <v>2600000</v>
      </c>
      <c r="AC51" s="10"/>
      <c r="AD51" s="10"/>
    </row>
    <row r="52" spans="3:30" x14ac:dyDescent="0.15">
      <c r="C52" t="s">
        <v>6154</v>
      </c>
      <c r="D52" t="s">
        <v>5189</v>
      </c>
      <c r="E52" t="s">
        <v>22</v>
      </c>
      <c r="F52" s="1">
        <v>40940</v>
      </c>
      <c r="J52">
        <v>800000</v>
      </c>
      <c r="Y52" s="9" t="s">
        <v>35</v>
      </c>
      <c r="Z52" s="10">
        <v>0</v>
      </c>
      <c r="AA52" s="10">
        <v>780079</v>
      </c>
      <c r="AB52" s="10">
        <v>0</v>
      </c>
      <c r="AC52" s="10"/>
      <c r="AD52" s="10"/>
    </row>
    <row r="53" spans="3:30" x14ac:dyDescent="0.15">
      <c r="C53" t="s">
        <v>6154</v>
      </c>
      <c r="D53" t="s">
        <v>5189</v>
      </c>
      <c r="E53" t="s">
        <v>23</v>
      </c>
      <c r="F53" s="1">
        <v>40940</v>
      </c>
      <c r="J53">
        <v>2416000</v>
      </c>
      <c r="AC53" s="10"/>
      <c r="AD53" s="10"/>
    </row>
    <row r="54" spans="3:30" x14ac:dyDescent="0.15">
      <c r="C54" t="s">
        <v>6154</v>
      </c>
      <c r="D54" t="s">
        <v>5189</v>
      </c>
      <c r="E54" t="s">
        <v>24</v>
      </c>
      <c r="F54" s="1">
        <v>40940</v>
      </c>
      <c r="J54">
        <v>1000000</v>
      </c>
      <c r="AC54" s="10"/>
      <c r="AD54" s="10"/>
    </row>
    <row r="55" spans="3:30" x14ac:dyDescent="0.15">
      <c r="C55" t="s">
        <v>6154</v>
      </c>
      <c r="D55" t="s">
        <v>5189</v>
      </c>
      <c r="E55" t="s">
        <v>5184</v>
      </c>
      <c r="F55" s="1">
        <v>40940</v>
      </c>
      <c r="J55">
        <v>0</v>
      </c>
      <c r="AC55" s="10"/>
      <c r="AD55" s="10"/>
    </row>
    <row r="56" spans="3:30" x14ac:dyDescent="0.15">
      <c r="C56" t="s">
        <v>6154</v>
      </c>
      <c r="D56" t="s">
        <v>5189</v>
      </c>
      <c r="E56" t="s">
        <v>26</v>
      </c>
      <c r="F56" s="1">
        <v>40940</v>
      </c>
      <c r="J56">
        <v>625000</v>
      </c>
      <c r="AC56" s="10"/>
      <c r="AD56" s="10"/>
    </row>
    <row r="57" spans="3:30" x14ac:dyDescent="0.15">
      <c r="C57" t="s">
        <v>6154</v>
      </c>
      <c r="D57" t="s">
        <v>5189</v>
      </c>
      <c r="E57" t="s">
        <v>28</v>
      </c>
      <c r="F57" s="1">
        <v>40940</v>
      </c>
      <c r="J57">
        <v>2000000</v>
      </c>
      <c r="AC57" s="10"/>
      <c r="AD57" s="10"/>
    </row>
    <row r="58" spans="3:30" x14ac:dyDescent="0.15">
      <c r="C58" t="s">
        <v>6154</v>
      </c>
      <c r="D58" t="s">
        <v>5189</v>
      </c>
      <c r="E58" t="s">
        <v>29</v>
      </c>
      <c r="F58" s="1">
        <v>40940</v>
      </c>
      <c r="J58">
        <v>19497000</v>
      </c>
    </row>
    <row r="59" spans="3:30" x14ac:dyDescent="0.15">
      <c r="C59" t="s">
        <v>6154</v>
      </c>
      <c r="D59" t="s">
        <v>5189</v>
      </c>
      <c r="E59" t="s">
        <v>5185</v>
      </c>
      <c r="F59" s="1">
        <v>40940</v>
      </c>
      <c r="J59">
        <v>500000</v>
      </c>
    </row>
    <row r="60" spans="3:30" x14ac:dyDescent="0.15">
      <c r="C60" t="s">
        <v>6154</v>
      </c>
      <c r="D60" t="s">
        <v>5189</v>
      </c>
      <c r="E60" t="s">
        <v>30</v>
      </c>
      <c r="F60" s="1">
        <v>40940</v>
      </c>
      <c r="J60">
        <v>166670</v>
      </c>
    </row>
    <row r="61" spans="3:30" x14ac:dyDescent="0.15">
      <c r="C61" t="s">
        <v>6154</v>
      </c>
      <c r="D61" t="s">
        <v>5189</v>
      </c>
      <c r="E61" t="s">
        <v>31</v>
      </c>
      <c r="F61" s="1">
        <v>40940</v>
      </c>
      <c r="J61">
        <v>830000</v>
      </c>
    </row>
    <row r="62" spans="3:30" x14ac:dyDescent="0.15">
      <c r="C62" t="s">
        <v>6154</v>
      </c>
      <c r="D62" t="s">
        <v>5189</v>
      </c>
      <c r="E62" t="s">
        <v>32</v>
      </c>
      <c r="F62" s="1">
        <v>40940</v>
      </c>
      <c r="J62">
        <v>1363000</v>
      </c>
    </row>
    <row r="63" spans="3:30" x14ac:dyDescent="0.15">
      <c r="C63" t="s">
        <v>6154</v>
      </c>
      <c r="D63" t="s">
        <v>5189</v>
      </c>
      <c r="E63" t="s">
        <v>5186</v>
      </c>
      <c r="F63" s="1">
        <v>40940</v>
      </c>
      <c r="J63">
        <v>365000</v>
      </c>
    </row>
    <row r="64" spans="3:30" x14ac:dyDescent="0.15">
      <c r="C64" t="s">
        <v>6154</v>
      </c>
      <c r="D64" t="s">
        <v>5189</v>
      </c>
      <c r="E64" t="s">
        <v>33</v>
      </c>
      <c r="F64" s="1">
        <v>40940</v>
      </c>
      <c r="J64">
        <v>250000</v>
      </c>
    </row>
    <row r="65" spans="3:10" x14ac:dyDescent="0.15">
      <c r="C65" t="s">
        <v>6154</v>
      </c>
      <c r="D65" t="s">
        <v>5189</v>
      </c>
      <c r="E65" t="s">
        <v>5187</v>
      </c>
      <c r="F65" s="1">
        <v>40940</v>
      </c>
      <c r="J65">
        <v>800000</v>
      </c>
    </row>
    <row r="66" spans="3:10" x14ac:dyDescent="0.15">
      <c r="C66" t="s">
        <v>6154</v>
      </c>
      <c r="D66" t="s">
        <v>5189</v>
      </c>
      <c r="E66" t="s">
        <v>5188</v>
      </c>
      <c r="F66" s="1">
        <v>40940</v>
      </c>
      <c r="J66">
        <v>700000</v>
      </c>
    </row>
    <row r="67" spans="3:10" x14ac:dyDescent="0.15">
      <c r="C67" t="s">
        <v>6154</v>
      </c>
      <c r="D67" t="s">
        <v>5189</v>
      </c>
      <c r="E67" t="s">
        <v>2</v>
      </c>
      <c r="F67" s="1">
        <v>40940</v>
      </c>
      <c r="J67">
        <v>20000000</v>
      </c>
    </row>
    <row r="68" spans="3:10" x14ac:dyDescent="0.15">
      <c r="C68" t="s">
        <v>6154</v>
      </c>
      <c r="D68" t="s">
        <v>5189</v>
      </c>
      <c r="E68" t="s">
        <v>9</v>
      </c>
      <c r="F68" s="1">
        <v>40940</v>
      </c>
      <c r="J68">
        <v>7746000</v>
      </c>
    </row>
    <row r="69" spans="3:10" x14ac:dyDescent="0.15">
      <c r="C69" t="s">
        <v>6154</v>
      </c>
      <c r="D69" t="s">
        <v>5189</v>
      </c>
      <c r="E69" t="s">
        <v>15</v>
      </c>
      <c r="F69" s="1">
        <v>40940</v>
      </c>
      <c r="J69">
        <v>6000000</v>
      </c>
    </row>
    <row r="70" spans="3:10" x14ac:dyDescent="0.15">
      <c r="C70" t="s">
        <v>6154</v>
      </c>
      <c r="D70" t="s">
        <v>5189</v>
      </c>
      <c r="E70" t="s">
        <v>8</v>
      </c>
      <c r="F70" s="1">
        <v>40940</v>
      </c>
      <c r="J70">
        <v>120000</v>
      </c>
    </row>
    <row r="71" spans="3:10" x14ac:dyDescent="0.15">
      <c r="C71" t="s">
        <v>6154</v>
      </c>
      <c r="D71" t="s">
        <v>5189</v>
      </c>
      <c r="E71" t="s">
        <v>25</v>
      </c>
      <c r="F71" s="1">
        <v>40940</v>
      </c>
      <c r="J71">
        <v>300000</v>
      </c>
    </row>
    <row r="72" spans="3:10" x14ac:dyDescent="0.15">
      <c r="C72" t="s">
        <v>6154</v>
      </c>
      <c r="D72" t="s">
        <v>5189</v>
      </c>
      <c r="E72" t="s">
        <v>34</v>
      </c>
      <c r="F72" s="1">
        <v>40940</v>
      </c>
      <c r="J72">
        <v>600000</v>
      </c>
    </row>
    <row r="73" spans="3:10" x14ac:dyDescent="0.15">
      <c r="C73" t="s">
        <v>6154</v>
      </c>
      <c r="D73" t="s">
        <v>5189</v>
      </c>
      <c r="E73" t="s">
        <v>7</v>
      </c>
      <c r="F73" s="1">
        <v>40969</v>
      </c>
      <c r="J73">
        <v>28766000</v>
      </c>
    </row>
    <row r="74" spans="3:10" x14ac:dyDescent="0.15">
      <c r="C74" t="s">
        <v>6154</v>
      </c>
      <c r="D74" t="s">
        <v>5189</v>
      </c>
      <c r="E74" t="s">
        <v>5177</v>
      </c>
      <c r="F74" s="1">
        <v>40969</v>
      </c>
      <c r="J74">
        <v>2600000</v>
      </c>
    </row>
    <row r="75" spans="3:10" x14ac:dyDescent="0.15">
      <c r="C75" t="s">
        <v>6154</v>
      </c>
      <c r="D75" t="s">
        <v>5189</v>
      </c>
      <c r="E75" t="s">
        <v>5178</v>
      </c>
      <c r="F75" s="1">
        <v>40969</v>
      </c>
      <c r="J75">
        <v>1100000</v>
      </c>
    </row>
    <row r="76" spans="3:10" x14ac:dyDescent="0.15">
      <c r="C76" t="s">
        <v>6154</v>
      </c>
      <c r="D76" t="s">
        <v>5189</v>
      </c>
      <c r="E76" t="s">
        <v>5179</v>
      </c>
      <c r="F76" s="1">
        <v>40969</v>
      </c>
      <c r="J76">
        <v>36000</v>
      </c>
    </row>
    <row r="77" spans="3:10" x14ac:dyDescent="0.15">
      <c r="C77" t="s">
        <v>6154</v>
      </c>
      <c r="D77" t="s">
        <v>5189</v>
      </c>
      <c r="E77" t="s">
        <v>5180</v>
      </c>
      <c r="F77" s="1">
        <v>40969</v>
      </c>
      <c r="J77">
        <v>450000</v>
      </c>
    </row>
    <row r="78" spans="3:10" x14ac:dyDescent="0.15">
      <c r="C78" t="s">
        <v>6154</v>
      </c>
      <c r="D78" t="s">
        <v>5189</v>
      </c>
      <c r="E78" t="s">
        <v>5181</v>
      </c>
      <c r="F78" s="1">
        <v>40969</v>
      </c>
      <c r="J78">
        <v>100000</v>
      </c>
    </row>
    <row r="79" spans="3:10" x14ac:dyDescent="0.15">
      <c r="C79" t="s">
        <v>6154</v>
      </c>
      <c r="D79" t="s">
        <v>5189</v>
      </c>
      <c r="E79" t="s">
        <v>5182</v>
      </c>
      <c r="F79" s="1">
        <v>40969</v>
      </c>
      <c r="J79">
        <v>660000</v>
      </c>
    </row>
    <row r="80" spans="3:10" x14ac:dyDescent="0.15">
      <c r="C80" t="s">
        <v>6154</v>
      </c>
      <c r="D80" t="s">
        <v>5189</v>
      </c>
      <c r="E80" t="s">
        <v>5183</v>
      </c>
      <c r="F80" s="1">
        <v>40969</v>
      </c>
      <c r="J80">
        <v>6500000</v>
      </c>
    </row>
    <row r="81" spans="3:10" x14ac:dyDescent="0.15">
      <c r="C81" t="s">
        <v>6154</v>
      </c>
      <c r="D81" t="s">
        <v>5189</v>
      </c>
      <c r="E81" t="s">
        <v>17</v>
      </c>
      <c r="F81" s="1">
        <v>40969</v>
      </c>
      <c r="J81">
        <v>1831000</v>
      </c>
    </row>
    <row r="82" spans="3:10" x14ac:dyDescent="0.15">
      <c r="C82" t="s">
        <v>6154</v>
      </c>
      <c r="D82" t="s">
        <v>5189</v>
      </c>
      <c r="E82" t="s">
        <v>18</v>
      </c>
      <c r="F82" s="1">
        <v>40969</v>
      </c>
      <c r="J82">
        <v>0</v>
      </c>
    </row>
    <row r="83" spans="3:10" x14ac:dyDescent="0.15">
      <c r="C83" t="s">
        <v>6154</v>
      </c>
      <c r="D83" t="s">
        <v>5189</v>
      </c>
      <c r="E83" t="s">
        <v>20</v>
      </c>
      <c r="F83" s="1">
        <v>40969</v>
      </c>
      <c r="J83">
        <v>700000</v>
      </c>
    </row>
    <row r="84" spans="3:10" x14ac:dyDescent="0.15">
      <c r="C84" t="s">
        <v>6154</v>
      </c>
      <c r="D84" t="s">
        <v>5189</v>
      </c>
      <c r="E84" t="s">
        <v>21</v>
      </c>
      <c r="F84" s="1">
        <v>40969</v>
      </c>
      <c r="J84">
        <v>1867000</v>
      </c>
    </row>
    <row r="85" spans="3:10" x14ac:dyDescent="0.15">
      <c r="C85" t="s">
        <v>6154</v>
      </c>
      <c r="D85" t="s">
        <v>5189</v>
      </c>
      <c r="E85" t="s">
        <v>22</v>
      </c>
      <c r="F85" s="1">
        <v>40969</v>
      </c>
      <c r="J85">
        <v>800000</v>
      </c>
    </row>
    <row r="86" spans="3:10" x14ac:dyDescent="0.15">
      <c r="C86" t="s">
        <v>6154</v>
      </c>
      <c r="D86" t="s">
        <v>5189</v>
      </c>
      <c r="E86" t="s">
        <v>23</v>
      </c>
      <c r="F86" s="1">
        <v>40969</v>
      </c>
      <c r="J86">
        <v>2416000</v>
      </c>
    </row>
    <row r="87" spans="3:10" x14ac:dyDescent="0.15">
      <c r="C87" t="s">
        <v>6154</v>
      </c>
      <c r="D87" t="s">
        <v>5189</v>
      </c>
      <c r="E87" t="s">
        <v>24</v>
      </c>
      <c r="F87" s="1">
        <v>40969</v>
      </c>
      <c r="J87">
        <v>1000000</v>
      </c>
    </row>
    <row r="88" spans="3:10" x14ac:dyDescent="0.15">
      <c r="C88" t="s">
        <v>6154</v>
      </c>
      <c r="D88" t="s">
        <v>5189</v>
      </c>
      <c r="E88" t="s">
        <v>5184</v>
      </c>
      <c r="F88" s="1">
        <v>40969</v>
      </c>
      <c r="J88">
        <v>0</v>
      </c>
    </row>
    <row r="89" spans="3:10" x14ac:dyDescent="0.15">
      <c r="C89" t="s">
        <v>6154</v>
      </c>
      <c r="D89" t="s">
        <v>5189</v>
      </c>
      <c r="E89" t="s">
        <v>26</v>
      </c>
      <c r="F89" s="1">
        <v>40969</v>
      </c>
      <c r="J89">
        <v>625000</v>
      </c>
    </row>
    <row r="90" spans="3:10" x14ac:dyDescent="0.15">
      <c r="C90" t="s">
        <v>6154</v>
      </c>
      <c r="D90" t="s">
        <v>5189</v>
      </c>
      <c r="E90" t="s">
        <v>28</v>
      </c>
      <c r="F90" s="1">
        <v>40969</v>
      </c>
      <c r="J90">
        <v>2000000</v>
      </c>
    </row>
    <row r="91" spans="3:10" x14ac:dyDescent="0.15">
      <c r="C91" t="s">
        <v>6154</v>
      </c>
      <c r="D91" t="s">
        <v>5189</v>
      </c>
      <c r="E91" t="s">
        <v>29</v>
      </c>
      <c r="F91" s="1">
        <v>40969</v>
      </c>
      <c r="J91">
        <v>24496000</v>
      </c>
    </row>
    <row r="92" spans="3:10" x14ac:dyDescent="0.15">
      <c r="C92" t="s">
        <v>6154</v>
      </c>
      <c r="D92" t="s">
        <v>5189</v>
      </c>
      <c r="E92" t="s">
        <v>5185</v>
      </c>
      <c r="F92" s="1">
        <v>40969</v>
      </c>
      <c r="J92">
        <v>500000</v>
      </c>
    </row>
    <row r="93" spans="3:10" x14ac:dyDescent="0.15">
      <c r="C93" t="s">
        <v>6154</v>
      </c>
      <c r="D93" t="s">
        <v>5189</v>
      </c>
      <c r="E93" t="s">
        <v>30</v>
      </c>
      <c r="F93" s="1">
        <v>40969</v>
      </c>
      <c r="J93">
        <v>166670</v>
      </c>
    </row>
    <row r="94" spans="3:10" x14ac:dyDescent="0.15">
      <c r="C94" t="s">
        <v>6154</v>
      </c>
      <c r="D94" t="s">
        <v>5189</v>
      </c>
      <c r="E94" t="s">
        <v>31</v>
      </c>
      <c r="F94" s="1">
        <v>40969</v>
      </c>
      <c r="J94">
        <v>830000</v>
      </c>
    </row>
    <row r="95" spans="3:10" x14ac:dyDescent="0.15">
      <c r="C95" t="s">
        <v>6154</v>
      </c>
      <c r="D95" t="s">
        <v>5189</v>
      </c>
      <c r="E95" t="s">
        <v>32</v>
      </c>
      <c r="F95" s="1">
        <v>40969</v>
      </c>
      <c r="J95">
        <v>1363000</v>
      </c>
    </row>
    <row r="96" spans="3:10" x14ac:dyDescent="0.15">
      <c r="C96" t="s">
        <v>6154</v>
      </c>
      <c r="D96" t="s">
        <v>5189</v>
      </c>
      <c r="E96" t="s">
        <v>5186</v>
      </c>
      <c r="F96" s="1">
        <v>40969</v>
      </c>
      <c r="J96">
        <v>365000</v>
      </c>
    </row>
    <row r="97" spans="3:10" x14ac:dyDescent="0.15">
      <c r="C97" t="s">
        <v>6154</v>
      </c>
      <c r="D97" t="s">
        <v>5189</v>
      </c>
      <c r="E97" t="s">
        <v>33</v>
      </c>
      <c r="F97" s="1">
        <v>40969</v>
      </c>
      <c r="J97">
        <v>250000</v>
      </c>
    </row>
    <row r="98" spans="3:10" x14ac:dyDescent="0.15">
      <c r="C98" t="s">
        <v>6154</v>
      </c>
      <c r="D98" t="s">
        <v>5189</v>
      </c>
      <c r="E98" t="s">
        <v>5187</v>
      </c>
      <c r="F98" s="1">
        <v>40969</v>
      </c>
      <c r="J98">
        <v>800000</v>
      </c>
    </row>
    <row r="99" spans="3:10" x14ac:dyDescent="0.15">
      <c r="C99" t="s">
        <v>6154</v>
      </c>
      <c r="D99" t="s">
        <v>5189</v>
      </c>
      <c r="E99" t="s">
        <v>5188</v>
      </c>
      <c r="F99" s="1">
        <v>40969</v>
      </c>
      <c r="J99">
        <v>700000</v>
      </c>
    </row>
    <row r="100" spans="3:10" x14ac:dyDescent="0.15">
      <c r="C100" t="s">
        <v>6154</v>
      </c>
      <c r="D100" t="s">
        <v>5189</v>
      </c>
      <c r="E100" t="s">
        <v>2</v>
      </c>
      <c r="F100" s="1">
        <v>40969</v>
      </c>
      <c r="J100">
        <v>20000000</v>
      </c>
    </row>
    <row r="101" spans="3:10" x14ac:dyDescent="0.15">
      <c r="C101" t="s">
        <v>6154</v>
      </c>
      <c r="D101" t="s">
        <v>5189</v>
      </c>
      <c r="E101" t="s">
        <v>9</v>
      </c>
      <c r="F101" s="1">
        <v>40969</v>
      </c>
      <c r="J101">
        <v>7746000</v>
      </c>
    </row>
    <row r="102" spans="3:10" x14ac:dyDescent="0.15">
      <c r="C102" t="s">
        <v>6154</v>
      </c>
      <c r="D102" t="s">
        <v>5189</v>
      </c>
      <c r="E102" t="s">
        <v>15</v>
      </c>
      <c r="F102" s="1">
        <v>40969</v>
      </c>
      <c r="J102">
        <v>6000000</v>
      </c>
    </row>
    <row r="103" spans="3:10" x14ac:dyDescent="0.15">
      <c r="C103" t="s">
        <v>6154</v>
      </c>
      <c r="D103" t="s">
        <v>5189</v>
      </c>
      <c r="E103" t="s">
        <v>8</v>
      </c>
      <c r="F103" s="1">
        <v>40969</v>
      </c>
      <c r="J103">
        <v>120000</v>
      </c>
    </row>
    <row r="104" spans="3:10" x14ac:dyDescent="0.15">
      <c r="C104" t="s">
        <v>6154</v>
      </c>
      <c r="D104" t="s">
        <v>5189</v>
      </c>
      <c r="E104" t="s">
        <v>25</v>
      </c>
      <c r="F104" s="1">
        <v>40969</v>
      </c>
      <c r="J104">
        <v>300000</v>
      </c>
    </row>
    <row r="105" spans="3:10" x14ac:dyDescent="0.15">
      <c r="C105" t="s">
        <v>6154</v>
      </c>
      <c r="D105" t="s">
        <v>5189</v>
      </c>
      <c r="E105" t="s">
        <v>34</v>
      </c>
      <c r="F105" s="1">
        <v>40969</v>
      </c>
      <c r="J105">
        <v>600000</v>
      </c>
    </row>
    <row r="106" spans="3:10" x14ac:dyDescent="0.15">
      <c r="C106" t="s">
        <v>6154</v>
      </c>
      <c r="D106" t="s">
        <v>5189</v>
      </c>
      <c r="E106" t="s">
        <v>7</v>
      </c>
      <c r="F106" s="1">
        <v>41000</v>
      </c>
      <c r="J106">
        <v>16989000</v>
      </c>
    </row>
    <row r="107" spans="3:10" x14ac:dyDescent="0.15">
      <c r="C107" t="s">
        <v>6154</v>
      </c>
      <c r="D107" t="s">
        <v>5189</v>
      </c>
      <c r="E107" t="s">
        <v>5177</v>
      </c>
      <c r="F107" s="1">
        <v>41000</v>
      </c>
      <c r="J107">
        <v>2215000</v>
      </c>
    </row>
    <row r="108" spans="3:10" x14ac:dyDescent="0.15">
      <c r="C108" t="s">
        <v>6154</v>
      </c>
      <c r="D108" t="s">
        <v>5189</v>
      </c>
      <c r="E108" t="s">
        <v>5178</v>
      </c>
      <c r="F108" s="1">
        <v>41000</v>
      </c>
      <c r="J108">
        <v>1100000</v>
      </c>
    </row>
    <row r="109" spans="3:10" x14ac:dyDescent="0.15">
      <c r="C109" t="s">
        <v>6154</v>
      </c>
      <c r="D109" t="s">
        <v>5189</v>
      </c>
      <c r="E109" t="s">
        <v>5179</v>
      </c>
      <c r="F109" s="1">
        <v>41000</v>
      </c>
      <c r="J109">
        <v>36000</v>
      </c>
    </row>
    <row r="110" spans="3:10" x14ac:dyDescent="0.15">
      <c r="C110" t="s">
        <v>6154</v>
      </c>
      <c r="D110" t="s">
        <v>5189</v>
      </c>
      <c r="E110" t="s">
        <v>5180</v>
      </c>
      <c r="F110" s="1">
        <v>41000</v>
      </c>
      <c r="J110">
        <v>300000</v>
      </c>
    </row>
    <row r="111" spans="3:10" x14ac:dyDescent="0.15">
      <c r="C111" t="s">
        <v>6154</v>
      </c>
      <c r="D111" t="s">
        <v>5189</v>
      </c>
      <c r="E111" t="s">
        <v>5181</v>
      </c>
      <c r="F111" s="1">
        <v>41000</v>
      </c>
      <c r="J111">
        <v>100000</v>
      </c>
    </row>
    <row r="112" spans="3:10" x14ac:dyDescent="0.15">
      <c r="C112" t="s">
        <v>6154</v>
      </c>
      <c r="D112" t="s">
        <v>5189</v>
      </c>
      <c r="E112" t="s">
        <v>5182</v>
      </c>
      <c r="F112" s="1">
        <v>41000</v>
      </c>
      <c r="J112">
        <v>660000</v>
      </c>
    </row>
    <row r="113" spans="3:10" x14ac:dyDescent="0.15">
      <c r="C113" t="s">
        <v>6154</v>
      </c>
      <c r="D113" t="s">
        <v>5189</v>
      </c>
      <c r="E113" t="s">
        <v>5183</v>
      </c>
      <c r="F113" s="1">
        <v>41000</v>
      </c>
      <c r="J113">
        <v>5500000</v>
      </c>
    </row>
    <row r="114" spans="3:10" x14ac:dyDescent="0.15">
      <c r="C114" t="s">
        <v>6154</v>
      </c>
      <c r="D114" t="s">
        <v>5189</v>
      </c>
      <c r="E114" t="s">
        <v>17</v>
      </c>
      <c r="F114" s="1">
        <v>41000</v>
      </c>
      <c r="J114">
        <v>5548500</v>
      </c>
    </row>
    <row r="115" spans="3:10" x14ac:dyDescent="0.15">
      <c r="C115" t="s">
        <v>6154</v>
      </c>
      <c r="D115" t="s">
        <v>5189</v>
      </c>
      <c r="E115" t="s">
        <v>18</v>
      </c>
      <c r="F115" s="1">
        <v>41000</v>
      </c>
      <c r="J115">
        <v>264000</v>
      </c>
    </row>
    <row r="116" spans="3:10" x14ac:dyDescent="0.15">
      <c r="C116" t="s">
        <v>6154</v>
      </c>
      <c r="D116" t="s">
        <v>5189</v>
      </c>
      <c r="E116" t="s">
        <v>20</v>
      </c>
      <c r="F116" s="1">
        <v>41000</v>
      </c>
      <c r="J116">
        <v>700000</v>
      </c>
    </row>
    <row r="117" spans="3:10" x14ac:dyDescent="0.15">
      <c r="C117" t="s">
        <v>6154</v>
      </c>
      <c r="D117" t="s">
        <v>5189</v>
      </c>
      <c r="E117" t="s">
        <v>21</v>
      </c>
      <c r="F117" s="1">
        <v>41000</v>
      </c>
      <c r="J117">
        <v>1867000</v>
      </c>
    </row>
    <row r="118" spans="3:10" x14ac:dyDescent="0.15">
      <c r="C118" t="s">
        <v>6154</v>
      </c>
      <c r="D118" t="s">
        <v>5189</v>
      </c>
      <c r="E118" t="s">
        <v>22</v>
      </c>
      <c r="F118" s="1">
        <v>41000</v>
      </c>
      <c r="J118">
        <v>800000</v>
      </c>
    </row>
    <row r="119" spans="3:10" x14ac:dyDescent="0.15">
      <c r="C119" t="s">
        <v>6154</v>
      </c>
      <c r="D119" t="s">
        <v>5189</v>
      </c>
      <c r="E119" t="s">
        <v>23</v>
      </c>
      <c r="F119" s="1">
        <v>41000</v>
      </c>
      <c r="J119">
        <v>1100000</v>
      </c>
    </row>
    <row r="120" spans="3:10" x14ac:dyDescent="0.15">
      <c r="C120" t="s">
        <v>6154</v>
      </c>
      <c r="D120" t="s">
        <v>5189</v>
      </c>
      <c r="E120" t="s">
        <v>24</v>
      </c>
      <c r="F120" s="1">
        <v>41000</v>
      </c>
      <c r="J120">
        <v>1000000</v>
      </c>
    </row>
    <row r="121" spans="3:10" x14ac:dyDescent="0.15">
      <c r="C121" t="s">
        <v>6154</v>
      </c>
      <c r="D121" t="s">
        <v>5189</v>
      </c>
      <c r="E121" t="s">
        <v>5184</v>
      </c>
      <c r="F121" s="1">
        <v>41000</v>
      </c>
      <c r="J121">
        <v>1116000</v>
      </c>
    </row>
    <row r="122" spans="3:10" x14ac:dyDescent="0.15">
      <c r="C122" t="s">
        <v>6154</v>
      </c>
      <c r="D122" t="s">
        <v>5189</v>
      </c>
      <c r="E122" t="s">
        <v>26</v>
      </c>
      <c r="F122" s="1">
        <v>41000</v>
      </c>
      <c r="J122">
        <v>625000</v>
      </c>
    </row>
    <row r="123" spans="3:10" x14ac:dyDescent="0.15">
      <c r="C123" t="s">
        <v>6154</v>
      </c>
      <c r="D123" t="s">
        <v>5189</v>
      </c>
      <c r="E123" t="s">
        <v>28</v>
      </c>
      <c r="F123" s="1">
        <v>41000</v>
      </c>
      <c r="J123">
        <v>1000000</v>
      </c>
    </row>
    <row r="124" spans="3:10" x14ac:dyDescent="0.15">
      <c r="C124" t="s">
        <v>6154</v>
      </c>
      <c r="D124" t="s">
        <v>5189</v>
      </c>
      <c r="E124" t="s">
        <v>29</v>
      </c>
      <c r="F124" s="1">
        <v>41000</v>
      </c>
      <c r="J124">
        <v>23159000</v>
      </c>
    </row>
    <row r="125" spans="3:10" x14ac:dyDescent="0.15">
      <c r="C125" t="s">
        <v>6154</v>
      </c>
      <c r="D125" t="s">
        <v>5189</v>
      </c>
      <c r="E125" t="s">
        <v>5185</v>
      </c>
      <c r="F125" s="1">
        <v>41000</v>
      </c>
      <c r="J125">
        <v>500000</v>
      </c>
    </row>
    <row r="126" spans="3:10" x14ac:dyDescent="0.15">
      <c r="C126" t="s">
        <v>6154</v>
      </c>
      <c r="D126" t="s">
        <v>5189</v>
      </c>
      <c r="E126" t="s">
        <v>30</v>
      </c>
      <c r="F126" s="1">
        <v>41000</v>
      </c>
      <c r="J126">
        <v>166670</v>
      </c>
    </row>
    <row r="127" spans="3:10" x14ac:dyDescent="0.15">
      <c r="C127" t="s">
        <v>6154</v>
      </c>
      <c r="D127" t="s">
        <v>5189</v>
      </c>
      <c r="E127" t="s">
        <v>31</v>
      </c>
      <c r="F127" s="1">
        <v>41000</v>
      </c>
      <c r="J127">
        <v>830000</v>
      </c>
    </row>
    <row r="128" spans="3:10" x14ac:dyDescent="0.15">
      <c r="C128" t="s">
        <v>6154</v>
      </c>
      <c r="D128" t="s">
        <v>5189</v>
      </c>
      <c r="E128" t="s">
        <v>32</v>
      </c>
      <c r="F128" s="1">
        <v>41000</v>
      </c>
      <c r="J128">
        <v>1364000</v>
      </c>
    </row>
    <row r="129" spans="3:10" x14ac:dyDescent="0.15">
      <c r="C129" t="s">
        <v>6154</v>
      </c>
      <c r="D129" t="s">
        <v>5189</v>
      </c>
      <c r="E129" t="s">
        <v>5186</v>
      </c>
      <c r="F129" s="1">
        <v>41000</v>
      </c>
      <c r="J129">
        <v>365000</v>
      </c>
    </row>
    <row r="130" spans="3:10" x14ac:dyDescent="0.15">
      <c r="C130" t="s">
        <v>6154</v>
      </c>
      <c r="D130" t="s">
        <v>5189</v>
      </c>
      <c r="E130" t="s">
        <v>33</v>
      </c>
      <c r="F130" s="1">
        <v>41000</v>
      </c>
      <c r="J130">
        <v>250000</v>
      </c>
    </row>
    <row r="131" spans="3:10" x14ac:dyDescent="0.15">
      <c r="C131" t="s">
        <v>6154</v>
      </c>
      <c r="D131" t="s">
        <v>5189</v>
      </c>
      <c r="E131" t="s">
        <v>5187</v>
      </c>
      <c r="F131" s="1">
        <v>41000</v>
      </c>
      <c r="J131">
        <v>800000</v>
      </c>
    </row>
    <row r="132" spans="3:10" x14ac:dyDescent="0.15">
      <c r="C132" t="s">
        <v>6154</v>
      </c>
      <c r="D132" t="s">
        <v>5189</v>
      </c>
      <c r="E132" t="s">
        <v>5188</v>
      </c>
      <c r="F132" s="1">
        <v>41000</v>
      </c>
      <c r="J132">
        <v>700000</v>
      </c>
    </row>
    <row r="133" spans="3:10" x14ac:dyDescent="0.15">
      <c r="C133" t="s">
        <v>6154</v>
      </c>
      <c r="D133" t="s">
        <v>5189</v>
      </c>
      <c r="E133" t="s">
        <v>2</v>
      </c>
      <c r="F133" s="1">
        <v>41000</v>
      </c>
      <c r="J133">
        <v>20000000</v>
      </c>
    </row>
    <row r="134" spans="3:10" x14ac:dyDescent="0.15">
      <c r="C134" t="s">
        <v>6154</v>
      </c>
      <c r="D134" t="s">
        <v>5189</v>
      </c>
      <c r="E134" t="s">
        <v>9</v>
      </c>
      <c r="F134" s="1">
        <v>41000</v>
      </c>
      <c r="J134">
        <v>6596000</v>
      </c>
    </row>
    <row r="135" spans="3:10" x14ac:dyDescent="0.15">
      <c r="C135" t="s">
        <v>6154</v>
      </c>
      <c r="D135" t="s">
        <v>5189</v>
      </c>
      <c r="E135" t="s">
        <v>15</v>
      </c>
      <c r="F135" s="1">
        <v>41000</v>
      </c>
      <c r="J135">
        <v>6000000</v>
      </c>
    </row>
    <row r="136" spans="3:10" x14ac:dyDescent="0.15">
      <c r="C136" t="s">
        <v>6154</v>
      </c>
      <c r="D136" t="s">
        <v>5189</v>
      </c>
      <c r="E136" t="s">
        <v>8</v>
      </c>
      <c r="F136" s="1">
        <v>41000</v>
      </c>
      <c r="J136">
        <v>120000</v>
      </c>
    </row>
    <row r="137" spans="3:10" x14ac:dyDescent="0.15">
      <c r="C137" t="s">
        <v>6154</v>
      </c>
      <c r="D137" t="s">
        <v>5189</v>
      </c>
      <c r="E137" t="s">
        <v>25</v>
      </c>
      <c r="F137" s="1">
        <v>41000</v>
      </c>
      <c r="J137">
        <v>300000</v>
      </c>
    </row>
    <row r="138" spans="3:10" x14ac:dyDescent="0.15">
      <c r="C138" t="s">
        <v>6154</v>
      </c>
      <c r="D138" t="s">
        <v>5189</v>
      </c>
      <c r="E138" t="s">
        <v>34</v>
      </c>
      <c r="F138" s="1">
        <v>41000</v>
      </c>
      <c r="J138">
        <v>600000</v>
      </c>
    </row>
    <row r="139" spans="3:10" x14ac:dyDescent="0.15">
      <c r="C139" t="s">
        <v>6154</v>
      </c>
      <c r="D139" t="s">
        <v>5189</v>
      </c>
      <c r="E139" t="s">
        <v>7</v>
      </c>
      <c r="F139" s="1">
        <v>41030</v>
      </c>
      <c r="J139">
        <v>16989000</v>
      </c>
    </row>
    <row r="140" spans="3:10" x14ac:dyDescent="0.15">
      <c r="C140" t="s">
        <v>6154</v>
      </c>
      <c r="D140" t="s">
        <v>5189</v>
      </c>
      <c r="E140" t="s">
        <v>5177</v>
      </c>
      <c r="F140" s="1">
        <v>41030</v>
      </c>
      <c r="J140">
        <v>2215000</v>
      </c>
    </row>
    <row r="141" spans="3:10" x14ac:dyDescent="0.15">
      <c r="C141" t="s">
        <v>6154</v>
      </c>
      <c r="D141" t="s">
        <v>5189</v>
      </c>
      <c r="E141" t="s">
        <v>5178</v>
      </c>
      <c r="F141" s="1">
        <v>41030</v>
      </c>
      <c r="J141">
        <v>1100000</v>
      </c>
    </row>
    <row r="142" spans="3:10" x14ac:dyDescent="0.15">
      <c r="C142" t="s">
        <v>6154</v>
      </c>
      <c r="D142" t="s">
        <v>5189</v>
      </c>
      <c r="E142" t="s">
        <v>5179</v>
      </c>
      <c r="F142" s="1">
        <v>41030</v>
      </c>
      <c r="J142">
        <v>36000</v>
      </c>
    </row>
    <row r="143" spans="3:10" x14ac:dyDescent="0.15">
      <c r="C143" t="s">
        <v>6154</v>
      </c>
      <c r="D143" t="s">
        <v>5189</v>
      </c>
      <c r="E143" t="s">
        <v>5180</v>
      </c>
      <c r="F143" s="1">
        <v>41030</v>
      </c>
      <c r="J143">
        <v>300000</v>
      </c>
    </row>
    <row r="144" spans="3:10" x14ac:dyDescent="0.15">
      <c r="C144" t="s">
        <v>6154</v>
      </c>
      <c r="D144" t="s">
        <v>5189</v>
      </c>
      <c r="E144" t="s">
        <v>5181</v>
      </c>
      <c r="F144" s="1">
        <v>41030</v>
      </c>
      <c r="J144">
        <v>100000</v>
      </c>
    </row>
    <row r="145" spans="3:10" x14ac:dyDescent="0.15">
      <c r="C145" t="s">
        <v>6154</v>
      </c>
      <c r="D145" t="s">
        <v>5189</v>
      </c>
      <c r="E145" t="s">
        <v>5182</v>
      </c>
      <c r="F145" s="1">
        <v>41030</v>
      </c>
      <c r="J145">
        <v>660000</v>
      </c>
    </row>
    <row r="146" spans="3:10" x14ac:dyDescent="0.15">
      <c r="C146" t="s">
        <v>6154</v>
      </c>
      <c r="D146" t="s">
        <v>5189</v>
      </c>
      <c r="E146" t="s">
        <v>5183</v>
      </c>
      <c r="F146" s="1">
        <v>41030</v>
      </c>
      <c r="J146">
        <v>5500000</v>
      </c>
    </row>
    <row r="147" spans="3:10" x14ac:dyDescent="0.15">
      <c r="C147" t="s">
        <v>6154</v>
      </c>
      <c r="D147" t="s">
        <v>5189</v>
      </c>
      <c r="E147" t="s">
        <v>17</v>
      </c>
      <c r="F147" s="1">
        <v>41030</v>
      </c>
      <c r="J147">
        <v>2800000</v>
      </c>
    </row>
    <row r="148" spans="3:10" x14ac:dyDescent="0.15">
      <c r="C148" t="s">
        <v>6154</v>
      </c>
      <c r="D148" t="s">
        <v>5189</v>
      </c>
      <c r="E148" t="s">
        <v>18</v>
      </c>
      <c r="F148" s="1">
        <v>41030</v>
      </c>
      <c r="J148">
        <v>264000</v>
      </c>
    </row>
    <row r="149" spans="3:10" x14ac:dyDescent="0.15">
      <c r="C149" t="s">
        <v>6154</v>
      </c>
      <c r="D149" t="s">
        <v>5189</v>
      </c>
      <c r="E149" t="s">
        <v>20</v>
      </c>
      <c r="F149" s="1">
        <v>41030</v>
      </c>
      <c r="J149">
        <v>700000</v>
      </c>
    </row>
    <row r="150" spans="3:10" x14ac:dyDescent="0.15">
      <c r="C150" t="s">
        <v>6154</v>
      </c>
      <c r="D150" t="s">
        <v>5189</v>
      </c>
      <c r="E150" t="s">
        <v>21</v>
      </c>
      <c r="F150" s="1">
        <v>41030</v>
      </c>
      <c r="J150">
        <v>1867000</v>
      </c>
    </row>
    <row r="151" spans="3:10" x14ac:dyDescent="0.15">
      <c r="C151" t="s">
        <v>6154</v>
      </c>
      <c r="D151" t="s">
        <v>5189</v>
      </c>
      <c r="E151" t="s">
        <v>22</v>
      </c>
      <c r="F151" s="1">
        <v>41030</v>
      </c>
      <c r="J151">
        <v>800000</v>
      </c>
    </row>
    <row r="152" spans="3:10" x14ac:dyDescent="0.15">
      <c r="C152" t="s">
        <v>6154</v>
      </c>
      <c r="D152" t="s">
        <v>5189</v>
      </c>
      <c r="E152" t="s">
        <v>23</v>
      </c>
      <c r="F152" s="1">
        <v>41030</v>
      </c>
      <c r="J152">
        <v>1100000</v>
      </c>
    </row>
    <row r="153" spans="3:10" x14ac:dyDescent="0.15">
      <c r="C153" t="s">
        <v>6154</v>
      </c>
      <c r="D153" t="s">
        <v>5189</v>
      </c>
      <c r="E153" t="s">
        <v>24</v>
      </c>
      <c r="F153" s="1">
        <v>41030</v>
      </c>
      <c r="J153">
        <v>1000000</v>
      </c>
    </row>
    <row r="154" spans="3:10" x14ac:dyDescent="0.15">
      <c r="C154" t="s">
        <v>6154</v>
      </c>
      <c r="D154" t="s">
        <v>5189</v>
      </c>
      <c r="E154" t="s">
        <v>5184</v>
      </c>
      <c r="F154" s="1">
        <v>41030</v>
      </c>
      <c r="J154">
        <v>1116000</v>
      </c>
    </row>
    <row r="155" spans="3:10" x14ac:dyDescent="0.15">
      <c r="C155" t="s">
        <v>6154</v>
      </c>
      <c r="D155" t="s">
        <v>5189</v>
      </c>
      <c r="E155" t="s">
        <v>26</v>
      </c>
      <c r="F155" s="1">
        <v>41030</v>
      </c>
      <c r="J155">
        <v>625000</v>
      </c>
    </row>
    <row r="156" spans="3:10" x14ac:dyDescent="0.15">
      <c r="C156" t="s">
        <v>6154</v>
      </c>
      <c r="D156" t="s">
        <v>5189</v>
      </c>
      <c r="E156" t="s">
        <v>28</v>
      </c>
      <c r="F156" s="1">
        <v>41030</v>
      </c>
      <c r="J156">
        <v>1000000</v>
      </c>
    </row>
    <row r="157" spans="3:10" x14ac:dyDescent="0.15">
      <c r="C157" t="s">
        <v>6154</v>
      </c>
      <c r="D157" t="s">
        <v>5189</v>
      </c>
      <c r="E157" t="s">
        <v>29</v>
      </c>
      <c r="F157" s="1">
        <v>41030</v>
      </c>
      <c r="J157">
        <v>30606000</v>
      </c>
    </row>
    <row r="158" spans="3:10" x14ac:dyDescent="0.15">
      <c r="C158" t="s">
        <v>6154</v>
      </c>
      <c r="D158" t="s">
        <v>5189</v>
      </c>
      <c r="E158" t="s">
        <v>5185</v>
      </c>
      <c r="F158" s="1">
        <v>41030</v>
      </c>
      <c r="J158">
        <v>500000</v>
      </c>
    </row>
    <row r="159" spans="3:10" x14ac:dyDescent="0.15">
      <c r="C159" t="s">
        <v>6154</v>
      </c>
      <c r="D159" t="s">
        <v>5189</v>
      </c>
      <c r="E159" t="s">
        <v>30</v>
      </c>
      <c r="F159" s="1">
        <v>41030</v>
      </c>
      <c r="J159">
        <v>166670</v>
      </c>
    </row>
    <row r="160" spans="3:10" x14ac:dyDescent="0.15">
      <c r="C160" t="s">
        <v>6154</v>
      </c>
      <c r="D160" t="s">
        <v>5189</v>
      </c>
      <c r="E160" t="s">
        <v>31</v>
      </c>
      <c r="F160" s="1">
        <v>41030</v>
      </c>
      <c r="J160">
        <v>830000</v>
      </c>
    </row>
    <row r="161" spans="3:10" x14ac:dyDescent="0.15">
      <c r="C161" t="s">
        <v>6154</v>
      </c>
      <c r="D161" t="s">
        <v>5189</v>
      </c>
      <c r="E161" t="s">
        <v>32</v>
      </c>
      <c r="F161" s="1">
        <v>41030</v>
      </c>
      <c r="J161">
        <v>1364000</v>
      </c>
    </row>
    <row r="162" spans="3:10" x14ac:dyDescent="0.15">
      <c r="C162" t="s">
        <v>6154</v>
      </c>
      <c r="D162" t="s">
        <v>5189</v>
      </c>
      <c r="E162" t="s">
        <v>5186</v>
      </c>
      <c r="F162" s="1">
        <v>41030</v>
      </c>
      <c r="J162">
        <v>365000</v>
      </c>
    </row>
    <row r="163" spans="3:10" x14ac:dyDescent="0.15">
      <c r="C163" t="s">
        <v>6154</v>
      </c>
      <c r="D163" t="s">
        <v>5189</v>
      </c>
      <c r="E163" t="s">
        <v>33</v>
      </c>
      <c r="F163" s="1">
        <v>41030</v>
      </c>
      <c r="J163">
        <v>250000</v>
      </c>
    </row>
    <row r="164" spans="3:10" x14ac:dyDescent="0.15">
      <c r="C164" t="s">
        <v>6154</v>
      </c>
      <c r="D164" t="s">
        <v>5189</v>
      </c>
      <c r="E164" t="s">
        <v>5187</v>
      </c>
      <c r="F164" s="1">
        <v>41030</v>
      </c>
      <c r="J164">
        <v>800000</v>
      </c>
    </row>
    <row r="165" spans="3:10" x14ac:dyDescent="0.15">
      <c r="C165" t="s">
        <v>6154</v>
      </c>
      <c r="D165" t="s">
        <v>5189</v>
      </c>
      <c r="E165" t="s">
        <v>5188</v>
      </c>
      <c r="F165" s="1">
        <v>41030</v>
      </c>
      <c r="J165">
        <v>700000</v>
      </c>
    </row>
    <row r="166" spans="3:10" x14ac:dyDescent="0.15">
      <c r="C166" t="s">
        <v>6154</v>
      </c>
      <c r="D166" t="s">
        <v>5189</v>
      </c>
      <c r="E166" t="s">
        <v>2</v>
      </c>
      <c r="F166" s="1">
        <v>41030</v>
      </c>
      <c r="J166">
        <v>20000000</v>
      </c>
    </row>
    <row r="167" spans="3:10" x14ac:dyDescent="0.15">
      <c r="C167" t="s">
        <v>6154</v>
      </c>
      <c r="D167" t="s">
        <v>5189</v>
      </c>
      <c r="E167" t="s">
        <v>9</v>
      </c>
      <c r="F167" s="1">
        <v>41030</v>
      </c>
      <c r="J167">
        <v>6596000</v>
      </c>
    </row>
    <row r="168" spans="3:10" x14ac:dyDescent="0.15">
      <c r="C168" t="s">
        <v>6154</v>
      </c>
      <c r="D168" t="s">
        <v>5189</v>
      </c>
      <c r="E168" t="s">
        <v>15</v>
      </c>
      <c r="F168" s="1">
        <v>41030</v>
      </c>
      <c r="J168">
        <v>6000000</v>
      </c>
    </row>
    <row r="169" spans="3:10" x14ac:dyDescent="0.15">
      <c r="C169" t="s">
        <v>6154</v>
      </c>
      <c r="D169" t="s">
        <v>5189</v>
      </c>
      <c r="E169" t="s">
        <v>8</v>
      </c>
      <c r="F169" s="1">
        <v>41030</v>
      </c>
      <c r="J169">
        <v>120000</v>
      </c>
    </row>
    <row r="170" spans="3:10" x14ac:dyDescent="0.15">
      <c r="C170" t="s">
        <v>6154</v>
      </c>
      <c r="D170" t="s">
        <v>5189</v>
      </c>
      <c r="E170" t="s">
        <v>25</v>
      </c>
      <c r="F170" s="1">
        <v>41030</v>
      </c>
      <c r="J170">
        <v>300000</v>
      </c>
    </row>
    <row r="171" spans="3:10" x14ac:dyDescent="0.15">
      <c r="C171" t="s">
        <v>6154</v>
      </c>
      <c r="D171" t="s">
        <v>5189</v>
      </c>
      <c r="E171" t="s">
        <v>34</v>
      </c>
      <c r="F171" s="1">
        <v>41030</v>
      </c>
      <c r="J171">
        <v>600000</v>
      </c>
    </row>
    <row r="172" spans="3:10" x14ac:dyDescent="0.15">
      <c r="C172" t="s">
        <v>6154</v>
      </c>
      <c r="D172" t="s">
        <v>5189</v>
      </c>
      <c r="E172" t="s">
        <v>7</v>
      </c>
      <c r="F172" s="1">
        <v>41061</v>
      </c>
      <c r="J172">
        <v>17747000</v>
      </c>
    </row>
    <row r="173" spans="3:10" x14ac:dyDescent="0.15">
      <c r="C173" t="s">
        <v>6154</v>
      </c>
      <c r="D173" t="s">
        <v>5189</v>
      </c>
      <c r="E173" t="s">
        <v>5177</v>
      </c>
      <c r="F173" s="1">
        <v>41061</v>
      </c>
      <c r="J173">
        <v>2715000</v>
      </c>
    </row>
    <row r="174" spans="3:10" x14ac:dyDescent="0.15">
      <c r="C174" t="s">
        <v>6154</v>
      </c>
      <c r="D174" t="s">
        <v>5189</v>
      </c>
      <c r="E174" t="s">
        <v>5178</v>
      </c>
      <c r="F174" s="1">
        <v>41061</v>
      </c>
      <c r="J174">
        <v>1642000</v>
      </c>
    </row>
    <row r="175" spans="3:10" x14ac:dyDescent="0.15">
      <c r="C175" t="s">
        <v>6154</v>
      </c>
      <c r="D175" t="s">
        <v>5189</v>
      </c>
      <c r="E175" t="s">
        <v>5179</v>
      </c>
      <c r="F175" s="1">
        <v>41061</v>
      </c>
      <c r="J175">
        <v>36000</v>
      </c>
    </row>
    <row r="176" spans="3:10" x14ac:dyDescent="0.15">
      <c r="C176" t="s">
        <v>6154</v>
      </c>
      <c r="D176" t="s">
        <v>5189</v>
      </c>
      <c r="E176" t="s">
        <v>5180</v>
      </c>
      <c r="F176" s="1">
        <v>41061</v>
      </c>
      <c r="J176">
        <v>300000</v>
      </c>
    </row>
    <row r="177" spans="3:10" x14ac:dyDescent="0.15">
      <c r="C177" t="s">
        <v>6154</v>
      </c>
      <c r="D177" t="s">
        <v>5189</v>
      </c>
      <c r="E177" t="s">
        <v>5181</v>
      </c>
      <c r="F177" s="1">
        <v>41061</v>
      </c>
      <c r="J177">
        <v>100000</v>
      </c>
    </row>
    <row r="178" spans="3:10" x14ac:dyDescent="0.15">
      <c r="C178" t="s">
        <v>6154</v>
      </c>
      <c r="D178" t="s">
        <v>5189</v>
      </c>
      <c r="E178" t="s">
        <v>5182</v>
      </c>
      <c r="F178" s="1">
        <v>41061</v>
      </c>
      <c r="J178">
        <v>660000</v>
      </c>
    </row>
    <row r="179" spans="3:10" x14ac:dyDescent="0.15">
      <c r="C179" t="s">
        <v>6154</v>
      </c>
      <c r="D179" t="s">
        <v>5189</v>
      </c>
      <c r="E179" t="s">
        <v>5183</v>
      </c>
      <c r="F179" s="1">
        <v>41061</v>
      </c>
      <c r="J179">
        <v>5500000</v>
      </c>
    </row>
    <row r="180" spans="3:10" x14ac:dyDescent="0.15">
      <c r="C180" t="s">
        <v>6154</v>
      </c>
      <c r="D180" t="s">
        <v>5189</v>
      </c>
      <c r="E180" t="s">
        <v>17</v>
      </c>
      <c r="F180" s="1">
        <v>41061</v>
      </c>
      <c r="J180">
        <v>2800000</v>
      </c>
    </row>
    <row r="181" spans="3:10" x14ac:dyDescent="0.15">
      <c r="C181" t="s">
        <v>6154</v>
      </c>
      <c r="D181" t="s">
        <v>5189</v>
      </c>
      <c r="E181" t="s">
        <v>18</v>
      </c>
      <c r="F181" s="1">
        <v>41061</v>
      </c>
      <c r="J181">
        <v>264000</v>
      </c>
    </row>
    <row r="182" spans="3:10" x14ac:dyDescent="0.15">
      <c r="C182" t="s">
        <v>6154</v>
      </c>
      <c r="D182" t="s">
        <v>5189</v>
      </c>
      <c r="E182" t="s">
        <v>20</v>
      </c>
      <c r="F182" s="1">
        <v>41061</v>
      </c>
      <c r="J182">
        <v>700000</v>
      </c>
    </row>
    <row r="183" spans="3:10" x14ac:dyDescent="0.15">
      <c r="C183" t="s">
        <v>6154</v>
      </c>
      <c r="D183" t="s">
        <v>5189</v>
      </c>
      <c r="E183" t="s">
        <v>21</v>
      </c>
      <c r="F183" s="1">
        <v>41061</v>
      </c>
      <c r="J183">
        <v>1867000</v>
      </c>
    </row>
    <row r="184" spans="3:10" x14ac:dyDescent="0.15">
      <c r="C184" t="s">
        <v>6154</v>
      </c>
      <c r="D184" t="s">
        <v>5189</v>
      </c>
      <c r="E184" t="s">
        <v>22</v>
      </c>
      <c r="F184" s="1">
        <v>41061</v>
      </c>
      <c r="J184">
        <v>800000</v>
      </c>
    </row>
    <row r="185" spans="3:10" x14ac:dyDescent="0.15">
      <c r="C185" t="s">
        <v>6154</v>
      </c>
      <c r="D185" t="s">
        <v>5189</v>
      </c>
      <c r="E185" t="s">
        <v>23</v>
      </c>
      <c r="F185" s="1">
        <v>41061</v>
      </c>
      <c r="J185">
        <v>1100000</v>
      </c>
    </row>
    <row r="186" spans="3:10" x14ac:dyDescent="0.15">
      <c r="C186" t="s">
        <v>6154</v>
      </c>
      <c r="D186" t="s">
        <v>5189</v>
      </c>
      <c r="E186" t="s">
        <v>24</v>
      </c>
      <c r="F186" s="1">
        <v>41061</v>
      </c>
      <c r="J186">
        <v>1000000</v>
      </c>
    </row>
    <row r="187" spans="3:10" x14ac:dyDescent="0.15">
      <c r="C187" t="s">
        <v>6154</v>
      </c>
      <c r="D187" t="s">
        <v>5189</v>
      </c>
      <c r="E187" t="s">
        <v>5184</v>
      </c>
      <c r="F187" s="1">
        <v>41061</v>
      </c>
      <c r="J187">
        <v>1116000</v>
      </c>
    </row>
    <row r="188" spans="3:10" x14ac:dyDescent="0.15">
      <c r="C188" t="s">
        <v>6154</v>
      </c>
      <c r="D188" t="s">
        <v>5189</v>
      </c>
      <c r="E188" t="s">
        <v>26</v>
      </c>
      <c r="F188" s="1">
        <v>41061</v>
      </c>
      <c r="J188">
        <v>625000</v>
      </c>
    </row>
    <row r="189" spans="3:10" x14ac:dyDescent="0.15">
      <c r="C189" t="s">
        <v>6154</v>
      </c>
      <c r="D189" t="s">
        <v>5189</v>
      </c>
      <c r="E189" t="s">
        <v>28</v>
      </c>
      <c r="F189" s="1">
        <v>41061</v>
      </c>
      <c r="J189">
        <v>1000000</v>
      </c>
    </row>
    <row r="190" spans="3:10" x14ac:dyDescent="0.15">
      <c r="C190" t="s">
        <v>6154</v>
      </c>
      <c r="D190" t="s">
        <v>5189</v>
      </c>
      <c r="E190" t="s">
        <v>29</v>
      </c>
      <c r="F190" s="1">
        <v>41061</v>
      </c>
      <c r="J190">
        <v>26007000</v>
      </c>
    </row>
    <row r="191" spans="3:10" x14ac:dyDescent="0.15">
      <c r="C191" t="s">
        <v>6154</v>
      </c>
      <c r="D191" t="s">
        <v>5189</v>
      </c>
      <c r="E191" t="s">
        <v>5185</v>
      </c>
      <c r="F191" s="1">
        <v>41061</v>
      </c>
      <c r="J191">
        <v>500000</v>
      </c>
    </row>
    <row r="192" spans="3:10" x14ac:dyDescent="0.15">
      <c r="C192" t="s">
        <v>6154</v>
      </c>
      <c r="D192" t="s">
        <v>5189</v>
      </c>
      <c r="E192" t="s">
        <v>30</v>
      </c>
      <c r="F192" s="1">
        <v>41061</v>
      </c>
      <c r="J192">
        <v>166670</v>
      </c>
    </row>
    <row r="193" spans="3:10" x14ac:dyDescent="0.15">
      <c r="C193" t="s">
        <v>6154</v>
      </c>
      <c r="D193" t="s">
        <v>5189</v>
      </c>
      <c r="E193" t="s">
        <v>31</v>
      </c>
      <c r="F193" s="1">
        <v>41061</v>
      </c>
      <c r="J193">
        <v>830000</v>
      </c>
    </row>
    <row r="194" spans="3:10" x14ac:dyDescent="0.15">
      <c r="C194" t="s">
        <v>6154</v>
      </c>
      <c r="D194" t="s">
        <v>5189</v>
      </c>
      <c r="E194" t="s">
        <v>32</v>
      </c>
      <c r="F194" s="1">
        <v>41061</v>
      </c>
      <c r="J194">
        <v>1363000</v>
      </c>
    </row>
    <row r="195" spans="3:10" x14ac:dyDescent="0.15">
      <c r="C195" t="s">
        <v>6154</v>
      </c>
      <c r="D195" t="s">
        <v>5189</v>
      </c>
      <c r="E195" t="s">
        <v>5186</v>
      </c>
      <c r="F195" s="1">
        <v>41061</v>
      </c>
      <c r="J195">
        <v>365000</v>
      </c>
    </row>
    <row r="196" spans="3:10" x14ac:dyDescent="0.15">
      <c r="C196" t="s">
        <v>6154</v>
      </c>
      <c r="D196" t="s">
        <v>5189</v>
      </c>
      <c r="E196" t="s">
        <v>33</v>
      </c>
      <c r="F196" s="1">
        <v>41061</v>
      </c>
      <c r="J196">
        <v>250000</v>
      </c>
    </row>
    <row r="197" spans="3:10" x14ac:dyDescent="0.15">
      <c r="C197" t="s">
        <v>6154</v>
      </c>
      <c r="D197" t="s">
        <v>5189</v>
      </c>
      <c r="E197" t="s">
        <v>5187</v>
      </c>
      <c r="F197" s="1">
        <v>41061</v>
      </c>
      <c r="J197">
        <v>800000</v>
      </c>
    </row>
    <row r="198" spans="3:10" x14ac:dyDescent="0.15">
      <c r="C198" t="s">
        <v>6154</v>
      </c>
      <c r="D198" t="s">
        <v>5189</v>
      </c>
      <c r="E198" t="s">
        <v>5188</v>
      </c>
      <c r="F198" s="1">
        <v>41061</v>
      </c>
      <c r="J198">
        <v>700000</v>
      </c>
    </row>
    <row r="199" spans="3:10" x14ac:dyDescent="0.15">
      <c r="C199" t="s">
        <v>6154</v>
      </c>
      <c r="D199" t="s">
        <v>5189</v>
      </c>
      <c r="E199" t="s">
        <v>2</v>
      </c>
      <c r="F199" s="1">
        <v>41061</v>
      </c>
      <c r="J199">
        <v>20000000</v>
      </c>
    </row>
    <row r="200" spans="3:10" x14ac:dyDescent="0.15">
      <c r="C200" t="s">
        <v>6154</v>
      </c>
      <c r="D200" t="s">
        <v>5189</v>
      </c>
      <c r="E200" t="s">
        <v>9</v>
      </c>
      <c r="F200" s="1">
        <v>41061</v>
      </c>
      <c r="J200">
        <v>6596000</v>
      </c>
    </row>
    <row r="201" spans="3:10" x14ac:dyDescent="0.15">
      <c r="C201" t="s">
        <v>6154</v>
      </c>
      <c r="D201" t="s">
        <v>5189</v>
      </c>
      <c r="E201" t="s">
        <v>15</v>
      </c>
      <c r="F201" s="1">
        <v>41061</v>
      </c>
      <c r="J201">
        <v>6000000</v>
      </c>
    </row>
    <row r="202" spans="3:10" x14ac:dyDescent="0.15">
      <c r="C202" t="s">
        <v>6154</v>
      </c>
      <c r="D202" t="s">
        <v>5189</v>
      </c>
      <c r="E202" t="s">
        <v>8</v>
      </c>
      <c r="F202" s="1">
        <v>41061</v>
      </c>
      <c r="J202">
        <v>120000</v>
      </c>
    </row>
    <row r="203" spans="3:10" x14ac:dyDescent="0.15">
      <c r="C203" t="s">
        <v>6154</v>
      </c>
      <c r="D203" t="s">
        <v>5189</v>
      </c>
      <c r="E203" t="s">
        <v>25</v>
      </c>
      <c r="F203" s="1">
        <v>41061</v>
      </c>
      <c r="J203">
        <v>300000</v>
      </c>
    </row>
    <row r="204" spans="3:10" x14ac:dyDescent="0.15">
      <c r="C204" t="s">
        <v>6154</v>
      </c>
      <c r="D204" t="s">
        <v>5189</v>
      </c>
      <c r="E204" t="s">
        <v>34</v>
      </c>
      <c r="F204" s="1">
        <v>41061</v>
      </c>
      <c r="J204">
        <v>600000</v>
      </c>
    </row>
    <row r="205" spans="3:10" x14ac:dyDescent="0.15">
      <c r="C205" t="s">
        <v>6154</v>
      </c>
      <c r="D205" t="s">
        <v>5189</v>
      </c>
      <c r="E205" t="s">
        <v>7</v>
      </c>
      <c r="F205" s="1">
        <v>41091</v>
      </c>
      <c r="J205">
        <v>17747000</v>
      </c>
    </row>
    <row r="206" spans="3:10" x14ac:dyDescent="0.15">
      <c r="C206" t="s">
        <v>6154</v>
      </c>
      <c r="D206" t="s">
        <v>5189</v>
      </c>
      <c r="E206" t="s">
        <v>5177</v>
      </c>
      <c r="F206" s="1">
        <v>41091</v>
      </c>
      <c r="J206">
        <v>2715000</v>
      </c>
    </row>
    <row r="207" spans="3:10" x14ac:dyDescent="0.15">
      <c r="C207" t="s">
        <v>6154</v>
      </c>
      <c r="D207" t="s">
        <v>5189</v>
      </c>
      <c r="E207" t="s">
        <v>5178</v>
      </c>
      <c r="F207" s="1">
        <v>41091</v>
      </c>
      <c r="J207">
        <v>1642000</v>
      </c>
    </row>
    <row r="208" spans="3:10" x14ac:dyDescent="0.15">
      <c r="C208" t="s">
        <v>6154</v>
      </c>
      <c r="D208" t="s">
        <v>5189</v>
      </c>
      <c r="E208" t="s">
        <v>5179</v>
      </c>
      <c r="F208" s="1">
        <v>41091</v>
      </c>
      <c r="J208">
        <v>36000</v>
      </c>
    </row>
    <row r="209" spans="3:10" x14ac:dyDescent="0.15">
      <c r="C209" t="s">
        <v>6154</v>
      </c>
      <c r="D209" t="s">
        <v>5189</v>
      </c>
      <c r="E209" t="s">
        <v>5180</v>
      </c>
      <c r="F209" s="1">
        <v>41091</v>
      </c>
      <c r="J209">
        <v>300000</v>
      </c>
    </row>
    <row r="210" spans="3:10" x14ac:dyDescent="0.15">
      <c r="C210" t="s">
        <v>6154</v>
      </c>
      <c r="D210" t="s">
        <v>5189</v>
      </c>
      <c r="E210" t="s">
        <v>5181</v>
      </c>
      <c r="F210" s="1">
        <v>41091</v>
      </c>
      <c r="J210">
        <v>100000</v>
      </c>
    </row>
    <row r="211" spans="3:10" x14ac:dyDescent="0.15">
      <c r="C211" t="s">
        <v>6154</v>
      </c>
      <c r="D211" t="s">
        <v>5189</v>
      </c>
      <c r="E211" t="s">
        <v>5182</v>
      </c>
      <c r="F211" s="1">
        <v>41091</v>
      </c>
      <c r="J211">
        <v>660000</v>
      </c>
    </row>
    <row r="212" spans="3:10" x14ac:dyDescent="0.15">
      <c r="C212" t="s">
        <v>6154</v>
      </c>
      <c r="D212" t="s">
        <v>5189</v>
      </c>
      <c r="E212" t="s">
        <v>5183</v>
      </c>
      <c r="F212" s="1">
        <v>41091</v>
      </c>
      <c r="J212">
        <v>5500000</v>
      </c>
    </row>
    <row r="213" spans="3:10" x14ac:dyDescent="0.15">
      <c r="C213" t="s">
        <v>6154</v>
      </c>
      <c r="D213" t="s">
        <v>5189</v>
      </c>
      <c r="E213" t="s">
        <v>17</v>
      </c>
      <c r="F213" s="1">
        <v>41091</v>
      </c>
      <c r="J213">
        <v>2800000</v>
      </c>
    </row>
    <row r="214" spans="3:10" x14ac:dyDescent="0.15">
      <c r="C214" t="s">
        <v>6154</v>
      </c>
      <c r="D214" t="s">
        <v>5189</v>
      </c>
      <c r="E214" t="s">
        <v>18</v>
      </c>
      <c r="F214" s="1">
        <v>41091</v>
      </c>
      <c r="J214">
        <v>264000</v>
      </c>
    </row>
    <row r="215" spans="3:10" x14ac:dyDescent="0.15">
      <c r="C215" t="s">
        <v>6154</v>
      </c>
      <c r="D215" t="s">
        <v>5189</v>
      </c>
      <c r="E215" t="s">
        <v>20</v>
      </c>
      <c r="F215" s="1">
        <v>41091</v>
      </c>
      <c r="J215">
        <v>700000</v>
      </c>
    </row>
    <row r="216" spans="3:10" x14ac:dyDescent="0.15">
      <c r="C216" t="s">
        <v>6154</v>
      </c>
      <c r="D216" t="s">
        <v>5189</v>
      </c>
      <c r="E216" t="s">
        <v>21</v>
      </c>
      <c r="F216" s="1">
        <v>41091</v>
      </c>
      <c r="J216">
        <v>1867000</v>
      </c>
    </row>
    <row r="217" spans="3:10" x14ac:dyDescent="0.15">
      <c r="C217" t="s">
        <v>6154</v>
      </c>
      <c r="D217" t="s">
        <v>5189</v>
      </c>
      <c r="E217" t="s">
        <v>22</v>
      </c>
      <c r="F217" s="1">
        <v>41091</v>
      </c>
      <c r="J217">
        <v>1800000</v>
      </c>
    </row>
    <row r="218" spans="3:10" x14ac:dyDescent="0.15">
      <c r="C218" t="s">
        <v>6154</v>
      </c>
      <c r="D218" t="s">
        <v>5189</v>
      </c>
      <c r="E218" t="s">
        <v>23</v>
      </c>
      <c r="F218" s="1">
        <v>41091</v>
      </c>
      <c r="J218">
        <v>2100000</v>
      </c>
    </row>
    <row r="219" spans="3:10" x14ac:dyDescent="0.15">
      <c r="C219" t="s">
        <v>6154</v>
      </c>
      <c r="D219" t="s">
        <v>5189</v>
      </c>
      <c r="E219" t="s">
        <v>24</v>
      </c>
      <c r="F219" s="1">
        <v>41091</v>
      </c>
      <c r="J219">
        <v>1000000</v>
      </c>
    </row>
    <row r="220" spans="3:10" x14ac:dyDescent="0.15">
      <c r="C220" t="s">
        <v>6154</v>
      </c>
      <c r="D220" t="s">
        <v>5189</v>
      </c>
      <c r="E220" t="s">
        <v>5184</v>
      </c>
      <c r="F220" s="1">
        <v>41091</v>
      </c>
      <c r="J220">
        <v>2116000</v>
      </c>
    </row>
    <row r="221" spans="3:10" x14ac:dyDescent="0.15">
      <c r="C221" t="s">
        <v>6154</v>
      </c>
      <c r="D221" t="s">
        <v>5189</v>
      </c>
      <c r="E221" t="s">
        <v>26</v>
      </c>
      <c r="F221" s="1">
        <v>41091</v>
      </c>
      <c r="J221">
        <v>625000</v>
      </c>
    </row>
    <row r="222" spans="3:10" x14ac:dyDescent="0.15">
      <c r="C222" t="s">
        <v>6154</v>
      </c>
      <c r="D222" t="s">
        <v>5189</v>
      </c>
      <c r="E222" t="s">
        <v>28</v>
      </c>
      <c r="F222" s="1">
        <v>41091</v>
      </c>
      <c r="J222">
        <v>1000000</v>
      </c>
    </row>
    <row r="223" spans="3:10" x14ac:dyDescent="0.15">
      <c r="C223" t="s">
        <v>6154</v>
      </c>
      <c r="D223" t="s">
        <v>5189</v>
      </c>
      <c r="E223" t="s">
        <v>29</v>
      </c>
      <c r="F223" s="1">
        <v>41091</v>
      </c>
      <c r="J223">
        <v>32406000</v>
      </c>
    </row>
    <row r="224" spans="3:10" x14ac:dyDescent="0.15">
      <c r="C224" t="s">
        <v>6154</v>
      </c>
      <c r="D224" t="s">
        <v>5189</v>
      </c>
      <c r="E224" t="s">
        <v>5185</v>
      </c>
      <c r="F224" s="1">
        <v>41091</v>
      </c>
      <c r="J224">
        <v>500000</v>
      </c>
    </row>
    <row r="225" spans="3:10" x14ac:dyDescent="0.15">
      <c r="C225" t="s">
        <v>6154</v>
      </c>
      <c r="D225" t="s">
        <v>5189</v>
      </c>
      <c r="E225" t="s">
        <v>30</v>
      </c>
      <c r="F225" s="1">
        <v>41091</v>
      </c>
      <c r="J225">
        <v>166670</v>
      </c>
    </row>
    <row r="226" spans="3:10" x14ac:dyDescent="0.15">
      <c r="C226" t="s">
        <v>6154</v>
      </c>
      <c r="D226" t="s">
        <v>5189</v>
      </c>
      <c r="E226" t="s">
        <v>31</v>
      </c>
      <c r="F226" s="1">
        <v>41091</v>
      </c>
      <c r="J226">
        <v>830000</v>
      </c>
    </row>
    <row r="227" spans="3:10" x14ac:dyDescent="0.15">
      <c r="C227" t="s">
        <v>6154</v>
      </c>
      <c r="D227" t="s">
        <v>5189</v>
      </c>
      <c r="E227" t="s">
        <v>32</v>
      </c>
      <c r="F227" s="1">
        <v>41091</v>
      </c>
      <c r="J227">
        <v>1364000</v>
      </c>
    </row>
    <row r="228" spans="3:10" x14ac:dyDescent="0.15">
      <c r="C228" t="s">
        <v>6154</v>
      </c>
      <c r="D228" t="s">
        <v>5189</v>
      </c>
      <c r="E228" t="s">
        <v>5186</v>
      </c>
      <c r="F228" s="1">
        <v>41091</v>
      </c>
      <c r="J228">
        <v>365000</v>
      </c>
    </row>
    <row r="229" spans="3:10" x14ac:dyDescent="0.15">
      <c r="C229" t="s">
        <v>6154</v>
      </c>
      <c r="D229" t="s">
        <v>5189</v>
      </c>
      <c r="E229" t="s">
        <v>33</v>
      </c>
      <c r="F229" s="1">
        <v>41091</v>
      </c>
      <c r="J229">
        <v>250000</v>
      </c>
    </row>
    <row r="230" spans="3:10" x14ac:dyDescent="0.15">
      <c r="C230" t="s">
        <v>6154</v>
      </c>
      <c r="D230" t="s">
        <v>5189</v>
      </c>
      <c r="E230" t="s">
        <v>5187</v>
      </c>
      <c r="F230" s="1">
        <v>41091</v>
      </c>
      <c r="J230">
        <v>800000</v>
      </c>
    </row>
    <row r="231" spans="3:10" x14ac:dyDescent="0.15">
      <c r="C231" t="s">
        <v>6154</v>
      </c>
      <c r="D231" t="s">
        <v>5189</v>
      </c>
      <c r="E231" t="s">
        <v>5188</v>
      </c>
      <c r="F231" s="1">
        <v>41091</v>
      </c>
      <c r="J231">
        <v>700000</v>
      </c>
    </row>
    <row r="232" spans="3:10" x14ac:dyDescent="0.15">
      <c r="C232" t="s">
        <v>6154</v>
      </c>
      <c r="D232" t="s">
        <v>5189</v>
      </c>
      <c r="E232" t="s">
        <v>2</v>
      </c>
      <c r="F232" s="1">
        <v>41091</v>
      </c>
      <c r="J232">
        <v>20000000</v>
      </c>
    </row>
    <row r="233" spans="3:10" x14ac:dyDescent="0.15">
      <c r="C233" t="s">
        <v>6154</v>
      </c>
      <c r="D233" t="s">
        <v>5189</v>
      </c>
      <c r="E233" t="s">
        <v>9</v>
      </c>
      <c r="F233" s="1">
        <v>41091</v>
      </c>
      <c r="J233">
        <v>6596000</v>
      </c>
    </row>
    <row r="234" spans="3:10" x14ac:dyDescent="0.15">
      <c r="C234" t="s">
        <v>6154</v>
      </c>
      <c r="D234" t="s">
        <v>5189</v>
      </c>
      <c r="E234" t="s">
        <v>15</v>
      </c>
      <c r="F234" s="1">
        <v>41091</v>
      </c>
      <c r="J234">
        <v>6000000</v>
      </c>
    </row>
    <row r="235" spans="3:10" x14ac:dyDescent="0.15">
      <c r="C235" t="s">
        <v>6154</v>
      </c>
      <c r="D235" t="s">
        <v>5189</v>
      </c>
      <c r="E235" t="s">
        <v>8</v>
      </c>
      <c r="F235" s="1">
        <v>41091</v>
      </c>
      <c r="J235">
        <v>120000</v>
      </c>
    </row>
    <row r="236" spans="3:10" x14ac:dyDescent="0.15">
      <c r="C236" t="s">
        <v>6154</v>
      </c>
      <c r="D236" t="s">
        <v>5189</v>
      </c>
      <c r="E236" t="s">
        <v>25</v>
      </c>
      <c r="F236" s="1">
        <v>41091</v>
      </c>
      <c r="J236">
        <v>300000</v>
      </c>
    </row>
    <row r="237" spans="3:10" x14ac:dyDescent="0.15">
      <c r="C237" t="s">
        <v>6154</v>
      </c>
      <c r="D237" t="s">
        <v>5189</v>
      </c>
      <c r="E237" t="s">
        <v>34</v>
      </c>
      <c r="F237" s="1">
        <v>41091</v>
      </c>
      <c r="J237">
        <v>600000</v>
      </c>
    </row>
    <row r="238" spans="3:10" x14ac:dyDescent="0.15">
      <c r="C238" t="s">
        <v>6154</v>
      </c>
      <c r="D238" t="s">
        <v>5189</v>
      </c>
      <c r="E238" t="s">
        <v>7</v>
      </c>
      <c r="F238" s="1">
        <v>41122</v>
      </c>
      <c r="J238">
        <v>17747000</v>
      </c>
    </row>
    <row r="239" spans="3:10" x14ac:dyDescent="0.15">
      <c r="C239" t="s">
        <v>6154</v>
      </c>
      <c r="D239" t="s">
        <v>5189</v>
      </c>
      <c r="E239" t="s">
        <v>5177</v>
      </c>
      <c r="F239" s="1">
        <v>41122</v>
      </c>
      <c r="J239">
        <v>2715000</v>
      </c>
    </row>
    <row r="240" spans="3:10" x14ac:dyDescent="0.15">
      <c r="C240" t="s">
        <v>6154</v>
      </c>
      <c r="D240" t="s">
        <v>5189</v>
      </c>
      <c r="E240" t="s">
        <v>5178</v>
      </c>
      <c r="F240" s="1">
        <v>41122</v>
      </c>
      <c r="J240">
        <v>1642000</v>
      </c>
    </row>
    <row r="241" spans="3:10" x14ac:dyDescent="0.15">
      <c r="C241" t="s">
        <v>6154</v>
      </c>
      <c r="D241" t="s">
        <v>5189</v>
      </c>
      <c r="E241" t="s">
        <v>5179</v>
      </c>
      <c r="F241" s="1">
        <v>41122</v>
      </c>
      <c r="J241">
        <v>36000</v>
      </c>
    </row>
    <row r="242" spans="3:10" x14ac:dyDescent="0.15">
      <c r="C242" t="s">
        <v>6154</v>
      </c>
      <c r="D242" t="s">
        <v>5189</v>
      </c>
      <c r="E242" t="s">
        <v>5180</v>
      </c>
      <c r="F242" s="1">
        <v>41122</v>
      </c>
      <c r="J242">
        <v>300000</v>
      </c>
    </row>
    <row r="243" spans="3:10" x14ac:dyDescent="0.15">
      <c r="C243" t="s">
        <v>6154</v>
      </c>
      <c r="D243" t="s">
        <v>5189</v>
      </c>
      <c r="E243" t="s">
        <v>5181</v>
      </c>
      <c r="F243" s="1">
        <v>41122</v>
      </c>
      <c r="J243">
        <v>100000</v>
      </c>
    </row>
    <row r="244" spans="3:10" x14ac:dyDescent="0.15">
      <c r="C244" t="s">
        <v>6154</v>
      </c>
      <c r="D244" t="s">
        <v>5189</v>
      </c>
      <c r="E244" t="s">
        <v>5182</v>
      </c>
      <c r="F244" s="1">
        <v>41122</v>
      </c>
      <c r="J244">
        <v>660000</v>
      </c>
    </row>
    <row r="245" spans="3:10" x14ac:dyDescent="0.15">
      <c r="C245" t="s">
        <v>6154</v>
      </c>
      <c r="D245" t="s">
        <v>5189</v>
      </c>
      <c r="E245" t="s">
        <v>5183</v>
      </c>
      <c r="F245" s="1">
        <v>41122</v>
      </c>
      <c r="J245">
        <v>5500000</v>
      </c>
    </row>
    <row r="246" spans="3:10" x14ac:dyDescent="0.15">
      <c r="C246" t="s">
        <v>6154</v>
      </c>
      <c r="D246" t="s">
        <v>5189</v>
      </c>
      <c r="E246" t="s">
        <v>17</v>
      </c>
      <c r="F246" s="1">
        <v>41122</v>
      </c>
      <c r="J246">
        <v>2800000</v>
      </c>
    </row>
    <row r="247" spans="3:10" x14ac:dyDescent="0.15">
      <c r="C247" t="s">
        <v>6154</v>
      </c>
      <c r="D247" t="s">
        <v>5189</v>
      </c>
      <c r="E247" t="s">
        <v>18</v>
      </c>
      <c r="F247" s="1">
        <v>41122</v>
      </c>
      <c r="J247">
        <v>264000</v>
      </c>
    </row>
    <row r="248" spans="3:10" x14ac:dyDescent="0.15">
      <c r="C248" t="s">
        <v>6154</v>
      </c>
      <c r="D248" t="s">
        <v>5189</v>
      </c>
      <c r="E248" t="s">
        <v>20</v>
      </c>
      <c r="F248" s="1">
        <v>41122</v>
      </c>
      <c r="J248">
        <v>700000</v>
      </c>
    </row>
    <row r="249" spans="3:10" x14ac:dyDescent="0.15">
      <c r="C249" t="s">
        <v>6154</v>
      </c>
      <c r="D249" t="s">
        <v>5189</v>
      </c>
      <c r="E249" t="s">
        <v>21</v>
      </c>
      <c r="F249" s="1">
        <v>41122</v>
      </c>
      <c r="J249">
        <v>1867000</v>
      </c>
    </row>
    <row r="250" spans="3:10" x14ac:dyDescent="0.15">
      <c r="C250" t="s">
        <v>6154</v>
      </c>
      <c r="D250" t="s">
        <v>5189</v>
      </c>
      <c r="E250" t="s">
        <v>22</v>
      </c>
      <c r="F250" s="1">
        <v>41122</v>
      </c>
      <c r="J250">
        <v>1800000</v>
      </c>
    </row>
    <row r="251" spans="3:10" x14ac:dyDescent="0.15">
      <c r="C251" t="s">
        <v>6154</v>
      </c>
      <c r="D251" t="s">
        <v>5189</v>
      </c>
      <c r="E251" t="s">
        <v>23</v>
      </c>
      <c r="F251" s="1">
        <v>41122</v>
      </c>
      <c r="J251">
        <v>2100000</v>
      </c>
    </row>
    <row r="252" spans="3:10" x14ac:dyDescent="0.15">
      <c r="C252" t="s">
        <v>6154</v>
      </c>
      <c r="D252" t="s">
        <v>5189</v>
      </c>
      <c r="E252" t="s">
        <v>24</v>
      </c>
      <c r="F252" s="1">
        <v>41122</v>
      </c>
      <c r="J252">
        <v>1000000</v>
      </c>
    </row>
    <row r="253" spans="3:10" x14ac:dyDescent="0.15">
      <c r="C253" t="s">
        <v>6154</v>
      </c>
      <c r="D253" t="s">
        <v>5189</v>
      </c>
      <c r="E253" t="s">
        <v>5184</v>
      </c>
      <c r="F253" s="1">
        <v>41122</v>
      </c>
      <c r="J253">
        <v>2116000</v>
      </c>
    </row>
    <row r="254" spans="3:10" x14ac:dyDescent="0.15">
      <c r="C254" t="s">
        <v>6154</v>
      </c>
      <c r="D254" t="s">
        <v>5189</v>
      </c>
      <c r="E254" t="s">
        <v>26</v>
      </c>
      <c r="F254" s="1">
        <v>41122</v>
      </c>
      <c r="J254">
        <v>625000</v>
      </c>
    </row>
    <row r="255" spans="3:10" x14ac:dyDescent="0.15">
      <c r="C255" t="s">
        <v>6154</v>
      </c>
      <c r="D255" t="s">
        <v>5189</v>
      </c>
      <c r="E255" t="s">
        <v>28</v>
      </c>
      <c r="F255" s="1">
        <v>41122</v>
      </c>
      <c r="J255">
        <v>1000000</v>
      </c>
    </row>
    <row r="256" spans="3:10" x14ac:dyDescent="0.15">
      <c r="C256" t="s">
        <v>6154</v>
      </c>
      <c r="D256" t="s">
        <v>5189</v>
      </c>
      <c r="E256" t="s">
        <v>29</v>
      </c>
      <c r="F256" s="1">
        <v>41122</v>
      </c>
      <c r="J256">
        <v>32606000</v>
      </c>
    </row>
    <row r="257" spans="3:10" x14ac:dyDescent="0.15">
      <c r="C257" t="s">
        <v>6154</v>
      </c>
      <c r="D257" t="s">
        <v>5189</v>
      </c>
      <c r="E257" t="s">
        <v>5185</v>
      </c>
      <c r="F257" s="1">
        <v>41122</v>
      </c>
      <c r="J257">
        <v>500000</v>
      </c>
    </row>
    <row r="258" spans="3:10" x14ac:dyDescent="0.15">
      <c r="C258" t="s">
        <v>6154</v>
      </c>
      <c r="D258" t="s">
        <v>5189</v>
      </c>
      <c r="E258" t="s">
        <v>30</v>
      </c>
      <c r="F258" s="1">
        <v>41122</v>
      </c>
      <c r="J258">
        <v>166670</v>
      </c>
    </row>
    <row r="259" spans="3:10" x14ac:dyDescent="0.15">
      <c r="C259" t="s">
        <v>6154</v>
      </c>
      <c r="D259" t="s">
        <v>5189</v>
      </c>
      <c r="E259" t="s">
        <v>31</v>
      </c>
      <c r="F259" s="1">
        <v>41122</v>
      </c>
      <c r="J259">
        <v>830000</v>
      </c>
    </row>
    <row r="260" spans="3:10" x14ac:dyDescent="0.15">
      <c r="C260" t="s">
        <v>6154</v>
      </c>
      <c r="D260" t="s">
        <v>5189</v>
      </c>
      <c r="E260" t="s">
        <v>32</v>
      </c>
      <c r="F260" s="1">
        <v>41122</v>
      </c>
      <c r="J260">
        <v>1364000</v>
      </c>
    </row>
    <row r="261" spans="3:10" x14ac:dyDescent="0.15">
      <c r="C261" t="s">
        <v>6154</v>
      </c>
      <c r="D261" t="s">
        <v>5189</v>
      </c>
      <c r="E261" t="s">
        <v>5186</v>
      </c>
      <c r="F261" s="1">
        <v>41122</v>
      </c>
      <c r="J261">
        <v>365000</v>
      </c>
    </row>
    <row r="262" spans="3:10" x14ac:dyDescent="0.15">
      <c r="C262" t="s">
        <v>6154</v>
      </c>
      <c r="D262" t="s">
        <v>5189</v>
      </c>
      <c r="E262" t="s">
        <v>33</v>
      </c>
      <c r="F262" s="1">
        <v>41122</v>
      </c>
      <c r="J262">
        <v>250000</v>
      </c>
    </row>
    <row r="263" spans="3:10" x14ac:dyDescent="0.15">
      <c r="C263" t="s">
        <v>6154</v>
      </c>
      <c r="D263" t="s">
        <v>5189</v>
      </c>
      <c r="E263" t="s">
        <v>5187</v>
      </c>
      <c r="F263" s="1">
        <v>41122</v>
      </c>
      <c r="J263">
        <v>800000</v>
      </c>
    </row>
    <row r="264" spans="3:10" x14ac:dyDescent="0.15">
      <c r="C264" t="s">
        <v>6154</v>
      </c>
      <c r="D264" t="s">
        <v>5189</v>
      </c>
      <c r="E264" t="s">
        <v>5188</v>
      </c>
      <c r="F264" s="1">
        <v>41122</v>
      </c>
      <c r="J264">
        <v>700000</v>
      </c>
    </row>
    <row r="265" spans="3:10" x14ac:dyDescent="0.15">
      <c r="C265" t="s">
        <v>6154</v>
      </c>
      <c r="D265" t="s">
        <v>5189</v>
      </c>
      <c r="E265" t="s">
        <v>2</v>
      </c>
      <c r="F265" s="1">
        <v>41122</v>
      </c>
      <c r="J265">
        <v>20000000</v>
      </c>
    </row>
    <row r="266" spans="3:10" x14ac:dyDescent="0.15">
      <c r="C266" t="s">
        <v>6154</v>
      </c>
      <c r="D266" t="s">
        <v>5189</v>
      </c>
      <c r="E266" t="s">
        <v>9</v>
      </c>
      <c r="F266" s="1">
        <v>41122</v>
      </c>
      <c r="J266">
        <v>6596000</v>
      </c>
    </row>
    <row r="267" spans="3:10" x14ac:dyDescent="0.15">
      <c r="C267" t="s">
        <v>6154</v>
      </c>
      <c r="D267" t="s">
        <v>5189</v>
      </c>
      <c r="E267" t="s">
        <v>15</v>
      </c>
      <c r="F267" s="1">
        <v>41122</v>
      </c>
      <c r="J267">
        <v>6000000</v>
      </c>
    </row>
    <row r="268" spans="3:10" x14ac:dyDescent="0.15">
      <c r="C268" t="s">
        <v>6154</v>
      </c>
      <c r="D268" t="s">
        <v>5189</v>
      </c>
      <c r="E268" t="s">
        <v>8</v>
      </c>
      <c r="F268" s="1">
        <v>41122</v>
      </c>
      <c r="J268">
        <v>120000</v>
      </c>
    </row>
    <row r="269" spans="3:10" x14ac:dyDescent="0.15">
      <c r="C269" t="s">
        <v>6154</v>
      </c>
      <c r="D269" t="s">
        <v>5189</v>
      </c>
      <c r="E269" t="s">
        <v>25</v>
      </c>
      <c r="F269" s="1">
        <v>41122</v>
      </c>
      <c r="J269">
        <v>300000</v>
      </c>
    </row>
    <row r="270" spans="3:10" x14ac:dyDescent="0.15">
      <c r="C270" t="s">
        <v>6154</v>
      </c>
      <c r="D270" t="s">
        <v>5189</v>
      </c>
      <c r="E270" t="s">
        <v>34</v>
      </c>
      <c r="F270" s="1">
        <v>41122</v>
      </c>
      <c r="J270">
        <v>600000</v>
      </c>
    </row>
    <row r="271" spans="3:10" x14ac:dyDescent="0.15">
      <c r="C271" t="s">
        <v>6154</v>
      </c>
      <c r="D271" t="s">
        <v>5189</v>
      </c>
      <c r="E271" t="s">
        <v>7</v>
      </c>
      <c r="F271" s="1">
        <v>41153</v>
      </c>
      <c r="J271">
        <v>17747000</v>
      </c>
    </row>
    <row r="272" spans="3:10" x14ac:dyDescent="0.15">
      <c r="C272" t="s">
        <v>6154</v>
      </c>
      <c r="D272" t="s">
        <v>5189</v>
      </c>
      <c r="E272" t="s">
        <v>5177</v>
      </c>
      <c r="F272" s="1">
        <v>41153</v>
      </c>
      <c r="J272">
        <v>2715000</v>
      </c>
    </row>
    <row r="273" spans="3:10" x14ac:dyDescent="0.15">
      <c r="C273" t="s">
        <v>6154</v>
      </c>
      <c r="D273" t="s">
        <v>5189</v>
      </c>
      <c r="E273" t="s">
        <v>5178</v>
      </c>
      <c r="F273" s="1">
        <v>41153</v>
      </c>
      <c r="J273">
        <v>1642000</v>
      </c>
    </row>
    <row r="274" spans="3:10" x14ac:dyDescent="0.15">
      <c r="C274" t="s">
        <v>6154</v>
      </c>
      <c r="D274" t="s">
        <v>5189</v>
      </c>
      <c r="E274" t="s">
        <v>5179</v>
      </c>
      <c r="F274" s="1">
        <v>41153</v>
      </c>
      <c r="J274">
        <v>36000</v>
      </c>
    </row>
    <row r="275" spans="3:10" x14ac:dyDescent="0.15">
      <c r="C275" t="s">
        <v>6154</v>
      </c>
      <c r="D275" t="s">
        <v>5189</v>
      </c>
      <c r="E275" t="s">
        <v>5180</v>
      </c>
      <c r="F275" s="1">
        <v>41153</v>
      </c>
      <c r="J275">
        <v>300000</v>
      </c>
    </row>
    <row r="276" spans="3:10" x14ac:dyDescent="0.15">
      <c r="C276" t="s">
        <v>6154</v>
      </c>
      <c r="D276" t="s">
        <v>5189</v>
      </c>
      <c r="E276" t="s">
        <v>5181</v>
      </c>
      <c r="F276" s="1">
        <v>41153</v>
      </c>
      <c r="J276">
        <v>100000</v>
      </c>
    </row>
    <row r="277" spans="3:10" x14ac:dyDescent="0.15">
      <c r="C277" t="s">
        <v>6154</v>
      </c>
      <c r="D277" t="s">
        <v>5189</v>
      </c>
      <c r="E277" t="s">
        <v>5182</v>
      </c>
      <c r="F277" s="1">
        <v>41153</v>
      </c>
      <c r="J277">
        <v>660000</v>
      </c>
    </row>
    <row r="278" spans="3:10" x14ac:dyDescent="0.15">
      <c r="C278" t="s">
        <v>6154</v>
      </c>
      <c r="D278" t="s">
        <v>5189</v>
      </c>
      <c r="E278" t="s">
        <v>5183</v>
      </c>
      <c r="F278" s="1">
        <v>41153</v>
      </c>
      <c r="J278">
        <v>5500000</v>
      </c>
    </row>
    <row r="279" spans="3:10" x14ac:dyDescent="0.15">
      <c r="C279" t="s">
        <v>6154</v>
      </c>
      <c r="D279" t="s">
        <v>5189</v>
      </c>
      <c r="E279" t="s">
        <v>17</v>
      </c>
      <c r="F279" s="1">
        <v>41153</v>
      </c>
      <c r="J279">
        <v>2800000</v>
      </c>
    </row>
    <row r="280" spans="3:10" x14ac:dyDescent="0.15">
      <c r="C280" t="s">
        <v>6154</v>
      </c>
      <c r="D280" t="s">
        <v>5189</v>
      </c>
      <c r="E280" t="s">
        <v>18</v>
      </c>
      <c r="F280" s="1">
        <v>41153</v>
      </c>
      <c r="J280">
        <v>264000</v>
      </c>
    </row>
    <row r="281" spans="3:10" x14ac:dyDescent="0.15">
      <c r="C281" t="s">
        <v>6154</v>
      </c>
      <c r="D281" t="s">
        <v>5189</v>
      </c>
      <c r="E281" t="s">
        <v>20</v>
      </c>
      <c r="F281" s="1">
        <v>41153</v>
      </c>
      <c r="J281">
        <v>700000</v>
      </c>
    </row>
    <row r="282" spans="3:10" x14ac:dyDescent="0.15">
      <c r="C282" t="s">
        <v>6154</v>
      </c>
      <c r="D282" t="s">
        <v>5189</v>
      </c>
      <c r="E282" t="s">
        <v>21</v>
      </c>
      <c r="F282" s="1">
        <v>41153</v>
      </c>
      <c r="J282">
        <v>1867000</v>
      </c>
    </row>
    <row r="283" spans="3:10" x14ac:dyDescent="0.15">
      <c r="C283" t="s">
        <v>6154</v>
      </c>
      <c r="D283" t="s">
        <v>5189</v>
      </c>
      <c r="E283" t="s">
        <v>22</v>
      </c>
      <c r="F283" s="1">
        <v>41153</v>
      </c>
      <c r="J283">
        <v>1800000</v>
      </c>
    </row>
    <row r="284" spans="3:10" x14ac:dyDescent="0.15">
      <c r="C284" t="s">
        <v>6154</v>
      </c>
      <c r="D284" t="s">
        <v>5189</v>
      </c>
      <c r="E284" t="s">
        <v>23</v>
      </c>
      <c r="F284" s="1">
        <v>41153</v>
      </c>
      <c r="J284">
        <v>2100000</v>
      </c>
    </row>
    <row r="285" spans="3:10" x14ac:dyDescent="0.15">
      <c r="C285" t="s">
        <v>6154</v>
      </c>
      <c r="D285" t="s">
        <v>5189</v>
      </c>
      <c r="E285" t="s">
        <v>24</v>
      </c>
      <c r="F285" s="1">
        <v>41153</v>
      </c>
      <c r="J285">
        <v>1000000</v>
      </c>
    </row>
    <row r="286" spans="3:10" x14ac:dyDescent="0.15">
      <c r="C286" t="s">
        <v>6154</v>
      </c>
      <c r="D286" t="s">
        <v>5189</v>
      </c>
      <c r="E286" t="s">
        <v>5184</v>
      </c>
      <c r="F286" s="1">
        <v>41153</v>
      </c>
      <c r="J286">
        <v>2118000</v>
      </c>
    </row>
    <row r="287" spans="3:10" x14ac:dyDescent="0.15">
      <c r="C287" t="s">
        <v>6154</v>
      </c>
      <c r="D287" t="s">
        <v>5189</v>
      </c>
      <c r="E287" t="s">
        <v>26</v>
      </c>
      <c r="F287" s="1">
        <v>41153</v>
      </c>
      <c r="J287">
        <v>625000</v>
      </c>
    </row>
    <row r="288" spans="3:10" x14ac:dyDescent="0.15">
      <c r="C288" t="s">
        <v>6154</v>
      </c>
      <c r="D288" t="s">
        <v>5189</v>
      </c>
      <c r="E288" t="s">
        <v>28</v>
      </c>
      <c r="F288" s="1">
        <v>41153</v>
      </c>
      <c r="J288">
        <v>1000000</v>
      </c>
    </row>
    <row r="289" spans="3:10" x14ac:dyDescent="0.15">
      <c r="C289" t="s">
        <v>6154</v>
      </c>
      <c r="D289" t="s">
        <v>5189</v>
      </c>
      <c r="E289" t="s">
        <v>29</v>
      </c>
      <c r="F289" s="1">
        <v>41153</v>
      </c>
      <c r="J289">
        <v>31207000</v>
      </c>
    </row>
    <row r="290" spans="3:10" x14ac:dyDescent="0.15">
      <c r="C290" t="s">
        <v>6154</v>
      </c>
      <c r="D290" t="s">
        <v>5189</v>
      </c>
      <c r="E290" t="s">
        <v>5185</v>
      </c>
      <c r="F290" s="1">
        <v>41153</v>
      </c>
      <c r="J290">
        <v>500000</v>
      </c>
    </row>
    <row r="291" spans="3:10" x14ac:dyDescent="0.15">
      <c r="C291" t="s">
        <v>6154</v>
      </c>
      <c r="D291" t="s">
        <v>5189</v>
      </c>
      <c r="E291" t="s">
        <v>30</v>
      </c>
      <c r="F291" s="1">
        <v>41153</v>
      </c>
      <c r="J291">
        <v>166670</v>
      </c>
    </row>
    <row r="292" spans="3:10" x14ac:dyDescent="0.15">
      <c r="C292" t="s">
        <v>6154</v>
      </c>
      <c r="D292" t="s">
        <v>5189</v>
      </c>
      <c r="E292" t="s">
        <v>31</v>
      </c>
      <c r="F292" s="1">
        <v>41153</v>
      </c>
      <c r="J292">
        <v>830000</v>
      </c>
    </row>
    <row r="293" spans="3:10" x14ac:dyDescent="0.15">
      <c r="C293" t="s">
        <v>6154</v>
      </c>
      <c r="D293" t="s">
        <v>5189</v>
      </c>
      <c r="E293" t="s">
        <v>32</v>
      </c>
      <c r="F293" s="1">
        <v>41153</v>
      </c>
      <c r="J293">
        <v>1363000</v>
      </c>
    </row>
    <row r="294" spans="3:10" x14ac:dyDescent="0.15">
      <c r="C294" t="s">
        <v>6154</v>
      </c>
      <c r="D294" t="s">
        <v>5189</v>
      </c>
      <c r="E294" t="s">
        <v>5186</v>
      </c>
      <c r="F294" s="1">
        <v>41153</v>
      </c>
      <c r="J294">
        <v>365000</v>
      </c>
    </row>
    <row r="295" spans="3:10" x14ac:dyDescent="0.15">
      <c r="C295" t="s">
        <v>6154</v>
      </c>
      <c r="D295" t="s">
        <v>5189</v>
      </c>
      <c r="E295" t="s">
        <v>33</v>
      </c>
      <c r="F295" s="1">
        <v>41153</v>
      </c>
      <c r="J295">
        <v>250000</v>
      </c>
    </row>
    <row r="296" spans="3:10" x14ac:dyDescent="0.15">
      <c r="C296" t="s">
        <v>6154</v>
      </c>
      <c r="D296" t="s">
        <v>5189</v>
      </c>
      <c r="E296" t="s">
        <v>5187</v>
      </c>
      <c r="F296" s="1">
        <v>41153</v>
      </c>
      <c r="J296">
        <v>800000</v>
      </c>
    </row>
    <row r="297" spans="3:10" x14ac:dyDescent="0.15">
      <c r="C297" t="s">
        <v>6154</v>
      </c>
      <c r="D297" t="s">
        <v>5189</v>
      </c>
      <c r="E297" t="s">
        <v>5188</v>
      </c>
      <c r="F297" s="1">
        <v>41153</v>
      </c>
      <c r="J297">
        <v>700000</v>
      </c>
    </row>
    <row r="298" spans="3:10" x14ac:dyDescent="0.15">
      <c r="C298" t="s">
        <v>6154</v>
      </c>
      <c r="D298" t="s">
        <v>5189</v>
      </c>
      <c r="E298" t="s">
        <v>2</v>
      </c>
      <c r="F298" s="1">
        <v>41153</v>
      </c>
      <c r="J298">
        <v>20000000</v>
      </c>
    </row>
    <row r="299" spans="3:10" x14ac:dyDescent="0.15">
      <c r="C299" t="s">
        <v>6154</v>
      </c>
      <c r="D299" t="s">
        <v>5189</v>
      </c>
      <c r="E299" t="s">
        <v>9</v>
      </c>
      <c r="F299" s="1">
        <v>41153</v>
      </c>
      <c r="J299">
        <v>6596000</v>
      </c>
    </row>
    <row r="300" spans="3:10" x14ac:dyDescent="0.15">
      <c r="C300" t="s">
        <v>6154</v>
      </c>
      <c r="D300" t="s">
        <v>5189</v>
      </c>
      <c r="E300" t="s">
        <v>15</v>
      </c>
      <c r="F300" s="1">
        <v>41153</v>
      </c>
      <c r="J300">
        <v>6000000</v>
      </c>
    </row>
    <row r="301" spans="3:10" x14ac:dyDescent="0.15">
      <c r="C301" t="s">
        <v>6154</v>
      </c>
      <c r="D301" t="s">
        <v>5189</v>
      </c>
      <c r="E301" t="s">
        <v>8</v>
      </c>
      <c r="F301" s="1">
        <v>41153</v>
      </c>
      <c r="J301">
        <v>120000</v>
      </c>
    </row>
    <row r="302" spans="3:10" x14ac:dyDescent="0.15">
      <c r="C302" t="s">
        <v>6154</v>
      </c>
      <c r="D302" t="s">
        <v>5189</v>
      </c>
      <c r="E302" t="s">
        <v>25</v>
      </c>
      <c r="F302" s="1">
        <v>41153</v>
      </c>
      <c r="J302">
        <v>300000</v>
      </c>
    </row>
    <row r="303" spans="3:10" x14ac:dyDescent="0.15">
      <c r="C303" t="s">
        <v>6154</v>
      </c>
      <c r="D303" t="s">
        <v>5189</v>
      </c>
      <c r="E303" t="s">
        <v>34</v>
      </c>
      <c r="F303" s="1">
        <v>41153</v>
      </c>
      <c r="J303">
        <v>600000</v>
      </c>
    </row>
    <row r="304" spans="3:10" x14ac:dyDescent="0.15">
      <c r="C304" t="s">
        <v>6154</v>
      </c>
      <c r="D304" t="s">
        <v>5189</v>
      </c>
      <c r="E304" t="s">
        <v>7</v>
      </c>
      <c r="F304" s="1">
        <v>41183</v>
      </c>
      <c r="J304">
        <v>17747000</v>
      </c>
    </row>
    <row r="305" spans="3:10" x14ac:dyDescent="0.15">
      <c r="C305" t="s">
        <v>6154</v>
      </c>
      <c r="D305" t="s">
        <v>5189</v>
      </c>
      <c r="E305" t="s">
        <v>5177</v>
      </c>
      <c r="F305" s="1">
        <v>41183</v>
      </c>
      <c r="J305">
        <v>2715000</v>
      </c>
    </row>
    <row r="306" spans="3:10" x14ac:dyDescent="0.15">
      <c r="C306" t="s">
        <v>6154</v>
      </c>
      <c r="D306" t="s">
        <v>5189</v>
      </c>
      <c r="E306" t="s">
        <v>5178</v>
      </c>
      <c r="F306" s="1">
        <v>41183</v>
      </c>
      <c r="J306">
        <v>1642000</v>
      </c>
    </row>
    <row r="307" spans="3:10" x14ac:dyDescent="0.15">
      <c r="C307" t="s">
        <v>6154</v>
      </c>
      <c r="D307" t="s">
        <v>5189</v>
      </c>
      <c r="E307" t="s">
        <v>5179</v>
      </c>
      <c r="F307" s="1">
        <v>41183</v>
      </c>
      <c r="J307">
        <v>36000</v>
      </c>
    </row>
    <row r="308" spans="3:10" x14ac:dyDescent="0.15">
      <c r="C308" t="s">
        <v>6154</v>
      </c>
      <c r="D308" t="s">
        <v>5189</v>
      </c>
      <c r="E308" t="s">
        <v>5180</v>
      </c>
      <c r="F308" s="1">
        <v>41183</v>
      </c>
      <c r="J308">
        <v>300000</v>
      </c>
    </row>
    <row r="309" spans="3:10" x14ac:dyDescent="0.15">
      <c r="C309" t="s">
        <v>6154</v>
      </c>
      <c r="D309" t="s">
        <v>5189</v>
      </c>
      <c r="E309" t="s">
        <v>5181</v>
      </c>
      <c r="F309" s="1">
        <v>41183</v>
      </c>
      <c r="J309">
        <v>100000</v>
      </c>
    </row>
    <row r="310" spans="3:10" x14ac:dyDescent="0.15">
      <c r="C310" t="s">
        <v>6154</v>
      </c>
      <c r="D310" t="s">
        <v>5189</v>
      </c>
      <c r="E310" t="s">
        <v>5182</v>
      </c>
      <c r="F310" s="1">
        <v>41183</v>
      </c>
      <c r="J310">
        <v>660000</v>
      </c>
    </row>
    <row r="311" spans="3:10" x14ac:dyDescent="0.15">
      <c r="C311" t="s">
        <v>6154</v>
      </c>
      <c r="D311" t="s">
        <v>5189</v>
      </c>
      <c r="E311" t="s">
        <v>5183</v>
      </c>
      <c r="F311" s="1">
        <v>41183</v>
      </c>
      <c r="J311">
        <v>5500000</v>
      </c>
    </row>
    <row r="312" spans="3:10" x14ac:dyDescent="0.15">
      <c r="C312" t="s">
        <v>6154</v>
      </c>
      <c r="D312" t="s">
        <v>5189</v>
      </c>
      <c r="E312" t="s">
        <v>17</v>
      </c>
      <c r="F312" s="1">
        <v>41183</v>
      </c>
      <c r="J312">
        <v>2800000</v>
      </c>
    </row>
    <row r="313" spans="3:10" x14ac:dyDescent="0.15">
      <c r="C313" t="s">
        <v>6154</v>
      </c>
      <c r="D313" t="s">
        <v>5189</v>
      </c>
      <c r="E313" t="s">
        <v>18</v>
      </c>
      <c r="F313" s="1">
        <v>41183</v>
      </c>
      <c r="J313">
        <v>264000</v>
      </c>
    </row>
    <row r="314" spans="3:10" x14ac:dyDescent="0.15">
      <c r="C314" t="s">
        <v>6154</v>
      </c>
      <c r="D314" t="s">
        <v>5189</v>
      </c>
      <c r="E314" t="s">
        <v>20</v>
      </c>
      <c r="F314" s="1">
        <v>41183</v>
      </c>
      <c r="J314">
        <v>700000</v>
      </c>
    </row>
    <row r="315" spans="3:10" x14ac:dyDescent="0.15">
      <c r="C315" t="s">
        <v>6154</v>
      </c>
      <c r="D315" t="s">
        <v>5189</v>
      </c>
      <c r="E315" t="s">
        <v>21</v>
      </c>
      <c r="F315" s="1">
        <v>41183</v>
      </c>
      <c r="J315">
        <v>1867000</v>
      </c>
    </row>
    <row r="316" spans="3:10" x14ac:dyDescent="0.15">
      <c r="C316" t="s">
        <v>6154</v>
      </c>
      <c r="D316" t="s">
        <v>5189</v>
      </c>
      <c r="E316" t="s">
        <v>22</v>
      </c>
      <c r="F316" s="1">
        <v>41183</v>
      </c>
      <c r="J316">
        <v>1800000</v>
      </c>
    </row>
    <row r="317" spans="3:10" x14ac:dyDescent="0.15">
      <c r="C317" t="s">
        <v>6154</v>
      </c>
      <c r="D317" t="s">
        <v>5189</v>
      </c>
      <c r="E317" t="s">
        <v>23</v>
      </c>
      <c r="F317" s="1">
        <v>41183</v>
      </c>
      <c r="J317">
        <v>2100000</v>
      </c>
    </row>
    <row r="318" spans="3:10" x14ac:dyDescent="0.15">
      <c r="C318" t="s">
        <v>6154</v>
      </c>
      <c r="D318" t="s">
        <v>5189</v>
      </c>
      <c r="E318" t="s">
        <v>24</v>
      </c>
      <c r="F318" s="1">
        <v>41183</v>
      </c>
      <c r="J318">
        <v>1000000</v>
      </c>
    </row>
    <row r="319" spans="3:10" x14ac:dyDescent="0.15">
      <c r="C319" t="s">
        <v>6154</v>
      </c>
      <c r="D319" t="s">
        <v>5189</v>
      </c>
      <c r="E319" t="s">
        <v>5184</v>
      </c>
      <c r="F319" s="1">
        <v>41183</v>
      </c>
      <c r="J319">
        <v>2118000</v>
      </c>
    </row>
    <row r="320" spans="3:10" x14ac:dyDescent="0.15">
      <c r="C320" t="s">
        <v>6154</v>
      </c>
      <c r="D320" t="s">
        <v>5189</v>
      </c>
      <c r="E320" t="s">
        <v>26</v>
      </c>
      <c r="F320" s="1">
        <v>41183</v>
      </c>
      <c r="J320">
        <v>625000</v>
      </c>
    </row>
    <row r="321" spans="3:10" x14ac:dyDescent="0.15">
      <c r="C321" t="s">
        <v>6154</v>
      </c>
      <c r="D321" t="s">
        <v>5189</v>
      </c>
      <c r="E321" t="s">
        <v>28</v>
      </c>
      <c r="F321" s="1">
        <v>41183</v>
      </c>
      <c r="J321">
        <v>1000000</v>
      </c>
    </row>
    <row r="322" spans="3:10" x14ac:dyDescent="0.15">
      <c r="C322" t="s">
        <v>6154</v>
      </c>
      <c r="D322" t="s">
        <v>5189</v>
      </c>
      <c r="E322" t="s">
        <v>29</v>
      </c>
      <c r="F322" s="1">
        <v>41183</v>
      </c>
      <c r="J322">
        <v>32703000</v>
      </c>
    </row>
    <row r="323" spans="3:10" x14ac:dyDescent="0.15">
      <c r="C323" t="s">
        <v>6154</v>
      </c>
      <c r="D323" t="s">
        <v>5189</v>
      </c>
      <c r="E323" t="s">
        <v>5185</v>
      </c>
      <c r="F323" s="1">
        <v>41183</v>
      </c>
      <c r="J323">
        <v>500000</v>
      </c>
    </row>
    <row r="324" spans="3:10" x14ac:dyDescent="0.15">
      <c r="C324" t="s">
        <v>6154</v>
      </c>
      <c r="D324" t="s">
        <v>5189</v>
      </c>
      <c r="E324" t="s">
        <v>30</v>
      </c>
      <c r="F324" s="1">
        <v>41183</v>
      </c>
      <c r="J324">
        <v>166670</v>
      </c>
    </row>
    <row r="325" spans="3:10" x14ac:dyDescent="0.15">
      <c r="C325" t="s">
        <v>6154</v>
      </c>
      <c r="D325" t="s">
        <v>5189</v>
      </c>
      <c r="E325" t="s">
        <v>31</v>
      </c>
      <c r="F325" s="1">
        <v>41183</v>
      </c>
      <c r="J325">
        <v>830000</v>
      </c>
    </row>
    <row r="326" spans="3:10" x14ac:dyDescent="0.15">
      <c r="C326" t="s">
        <v>6154</v>
      </c>
      <c r="D326" t="s">
        <v>5189</v>
      </c>
      <c r="E326" t="s">
        <v>32</v>
      </c>
      <c r="F326" s="1">
        <v>41183</v>
      </c>
      <c r="J326">
        <v>1363000</v>
      </c>
    </row>
    <row r="327" spans="3:10" x14ac:dyDescent="0.15">
      <c r="C327" t="s">
        <v>6154</v>
      </c>
      <c r="D327" t="s">
        <v>5189</v>
      </c>
      <c r="E327" t="s">
        <v>5186</v>
      </c>
      <c r="F327" s="1">
        <v>41183</v>
      </c>
      <c r="J327">
        <v>365000</v>
      </c>
    </row>
    <row r="328" spans="3:10" x14ac:dyDescent="0.15">
      <c r="C328" t="s">
        <v>6154</v>
      </c>
      <c r="D328" t="s">
        <v>5189</v>
      </c>
      <c r="E328" t="s">
        <v>33</v>
      </c>
      <c r="F328" s="1">
        <v>41183</v>
      </c>
      <c r="J328">
        <v>250000</v>
      </c>
    </row>
    <row r="329" spans="3:10" x14ac:dyDescent="0.15">
      <c r="C329" t="s">
        <v>6154</v>
      </c>
      <c r="D329" t="s">
        <v>5189</v>
      </c>
      <c r="E329" t="s">
        <v>5187</v>
      </c>
      <c r="F329" s="1">
        <v>41183</v>
      </c>
      <c r="J329">
        <v>800000</v>
      </c>
    </row>
    <row r="330" spans="3:10" x14ac:dyDescent="0.15">
      <c r="C330" t="s">
        <v>6154</v>
      </c>
      <c r="D330" t="s">
        <v>5189</v>
      </c>
      <c r="E330" t="s">
        <v>5188</v>
      </c>
      <c r="F330" s="1">
        <v>41183</v>
      </c>
      <c r="J330">
        <v>700000</v>
      </c>
    </row>
    <row r="331" spans="3:10" x14ac:dyDescent="0.15">
      <c r="C331" t="s">
        <v>6154</v>
      </c>
      <c r="D331" t="s">
        <v>5189</v>
      </c>
      <c r="E331" t="s">
        <v>2</v>
      </c>
      <c r="F331" s="1">
        <v>41183</v>
      </c>
      <c r="J331">
        <v>20000000</v>
      </c>
    </row>
    <row r="332" spans="3:10" x14ac:dyDescent="0.15">
      <c r="C332" t="s">
        <v>6154</v>
      </c>
      <c r="D332" t="s">
        <v>5189</v>
      </c>
      <c r="E332" t="s">
        <v>9</v>
      </c>
      <c r="F332" s="1">
        <v>41183</v>
      </c>
      <c r="J332">
        <v>6596000</v>
      </c>
    </row>
    <row r="333" spans="3:10" x14ac:dyDescent="0.15">
      <c r="C333" t="s">
        <v>6154</v>
      </c>
      <c r="D333" t="s">
        <v>5189</v>
      </c>
      <c r="E333" t="s">
        <v>15</v>
      </c>
      <c r="F333" s="1">
        <v>41183</v>
      </c>
      <c r="J333">
        <v>6000000</v>
      </c>
    </row>
    <row r="334" spans="3:10" x14ac:dyDescent="0.15">
      <c r="C334" t="s">
        <v>6154</v>
      </c>
      <c r="D334" t="s">
        <v>5189</v>
      </c>
      <c r="E334" t="s">
        <v>8</v>
      </c>
      <c r="F334" s="1">
        <v>41183</v>
      </c>
      <c r="J334">
        <v>120000</v>
      </c>
    </row>
    <row r="335" spans="3:10" x14ac:dyDescent="0.15">
      <c r="C335" t="s">
        <v>6154</v>
      </c>
      <c r="D335" t="s">
        <v>5189</v>
      </c>
      <c r="E335" t="s">
        <v>25</v>
      </c>
      <c r="F335" s="1">
        <v>41183</v>
      </c>
      <c r="J335">
        <v>300000</v>
      </c>
    </row>
    <row r="336" spans="3:10" x14ac:dyDescent="0.15">
      <c r="C336" t="s">
        <v>6154</v>
      </c>
      <c r="D336" t="s">
        <v>5189</v>
      </c>
      <c r="E336" t="s">
        <v>34</v>
      </c>
      <c r="F336" s="1">
        <v>41183</v>
      </c>
      <c r="J336">
        <v>600000</v>
      </c>
    </row>
    <row r="337" spans="3:10" x14ac:dyDescent="0.15">
      <c r="C337" t="s">
        <v>6154</v>
      </c>
      <c r="D337" t="s">
        <v>5189</v>
      </c>
      <c r="E337" t="s">
        <v>7</v>
      </c>
      <c r="F337" s="1">
        <v>41214</v>
      </c>
      <c r="J337">
        <v>17747000</v>
      </c>
    </row>
    <row r="338" spans="3:10" x14ac:dyDescent="0.15">
      <c r="C338" t="s">
        <v>6154</v>
      </c>
      <c r="D338" t="s">
        <v>5189</v>
      </c>
      <c r="E338" t="s">
        <v>5177</v>
      </c>
      <c r="F338" s="1">
        <v>41214</v>
      </c>
      <c r="J338">
        <v>2715000</v>
      </c>
    </row>
    <row r="339" spans="3:10" x14ac:dyDescent="0.15">
      <c r="C339" t="s">
        <v>6154</v>
      </c>
      <c r="D339" t="s">
        <v>5189</v>
      </c>
      <c r="E339" t="s">
        <v>5178</v>
      </c>
      <c r="F339" s="1">
        <v>41214</v>
      </c>
      <c r="J339">
        <v>1642000</v>
      </c>
    </row>
    <row r="340" spans="3:10" x14ac:dyDescent="0.15">
      <c r="C340" t="s">
        <v>6154</v>
      </c>
      <c r="D340" t="s">
        <v>5189</v>
      </c>
      <c r="E340" t="s">
        <v>5179</v>
      </c>
      <c r="F340" s="1">
        <v>41214</v>
      </c>
      <c r="J340">
        <v>36000</v>
      </c>
    </row>
    <row r="341" spans="3:10" x14ac:dyDescent="0.15">
      <c r="C341" t="s">
        <v>6154</v>
      </c>
      <c r="D341" t="s">
        <v>5189</v>
      </c>
      <c r="E341" t="s">
        <v>5180</v>
      </c>
      <c r="F341" s="1">
        <v>41214</v>
      </c>
      <c r="J341">
        <v>300000</v>
      </c>
    </row>
    <row r="342" spans="3:10" x14ac:dyDescent="0.15">
      <c r="C342" t="s">
        <v>6154</v>
      </c>
      <c r="D342" t="s">
        <v>5189</v>
      </c>
      <c r="E342" t="s">
        <v>5181</v>
      </c>
      <c r="F342" s="1">
        <v>41214</v>
      </c>
      <c r="J342">
        <v>100000</v>
      </c>
    </row>
    <row r="343" spans="3:10" x14ac:dyDescent="0.15">
      <c r="C343" t="s">
        <v>6154</v>
      </c>
      <c r="D343" t="s">
        <v>5189</v>
      </c>
      <c r="E343" t="s">
        <v>5182</v>
      </c>
      <c r="F343" s="1">
        <v>41214</v>
      </c>
      <c r="J343">
        <v>660000</v>
      </c>
    </row>
    <row r="344" spans="3:10" x14ac:dyDescent="0.15">
      <c r="C344" t="s">
        <v>6154</v>
      </c>
      <c r="D344" t="s">
        <v>5189</v>
      </c>
      <c r="E344" t="s">
        <v>5183</v>
      </c>
      <c r="F344" s="1">
        <v>41214</v>
      </c>
      <c r="J344">
        <v>5500000</v>
      </c>
    </row>
    <row r="345" spans="3:10" x14ac:dyDescent="0.15">
      <c r="C345" t="s">
        <v>6154</v>
      </c>
      <c r="D345" t="s">
        <v>5189</v>
      </c>
      <c r="E345" t="s">
        <v>17</v>
      </c>
      <c r="F345" s="1">
        <v>41214</v>
      </c>
      <c r="J345">
        <v>2800000</v>
      </c>
    </row>
    <row r="346" spans="3:10" x14ac:dyDescent="0.15">
      <c r="C346" t="s">
        <v>6154</v>
      </c>
      <c r="D346" t="s">
        <v>5189</v>
      </c>
      <c r="E346" t="s">
        <v>18</v>
      </c>
      <c r="F346" s="1">
        <v>41214</v>
      </c>
      <c r="J346">
        <v>264000</v>
      </c>
    </row>
    <row r="347" spans="3:10" x14ac:dyDescent="0.15">
      <c r="C347" t="s">
        <v>6154</v>
      </c>
      <c r="D347" t="s">
        <v>5189</v>
      </c>
      <c r="E347" t="s">
        <v>20</v>
      </c>
      <c r="F347" s="1">
        <v>41214</v>
      </c>
      <c r="J347">
        <v>700000</v>
      </c>
    </row>
    <row r="348" spans="3:10" x14ac:dyDescent="0.15">
      <c r="C348" t="s">
        <v>6154</v>
      </c>
      <c r="D348" t="s">
        <v>5189</v>
      </c>
      <c r="E348" t="s">
        <v>21</v>
      </c>
      <c r="F348" s="1">
        <v>41214</v>
      </c>
      <c r="J348">
        <v>1867000</v>
      </c>
    </row>
    <row r="349" spans="3:10" x14ac:dyDescent="0.15">
      <c r="C349" t="s">
        <v>6154</v>
      </c>
      <c r="D349" t="s">
        <v>5189</v>
      </c>
      <c r="E349" t="s">
        <v>22</v>
      </c>
      <c r="F349" s="1">
        <v>41214</v>
      </c>
      <c r="J349">
        <v>1800000</v>
      </c>
    </row>
    <row r="350" spans="3:10" x14ac:dyDescent="0.15">
      <c r="C350" t="s">
        <v>6154</v>
      </c>
      <c r="D350" t="s">
        <v>5189</v>
      </c>
      <c r="E350" t="s">
        <v>23</v>
      </c>
      <c r="F350" s="1">
        <v>41214</v>
      </c>
      <c r="J350">
        <v>2100000</v>
      </c>
    </row>
    <row r="351" spans="3:10" x14ac:dyDescent="0.15">
      <c r="C351" t="s">
        <v>6154</v>
      </c>
      <c r="D351" t="s">
        <v>5189</v>
      </c>
      <c r="E351" t="s">
        <v>24</v>
      </c>
      <c r="F351" s="1">
        <v>41214</v>
      </c>
      <c r="J351">
        <v>1000000</v>
      </c>
    </row>
    <row r="352" spans="3:10" x14ac:dyDescent="0.15">
      <c r="C352" t="s">
        <v>6154</v>
      </c>
      <c r="D352" t="s">
        <v>5189</v>
      </c>
      <c r="E352" t="s">
        <v>5184</v>
      </c>
      <c r="F352" s="1">
        <v>41214</v>
      </c>
      <c r="J352">
        <v>2118000</v>
      </c>
    </row>
    <row r="353" spans="3:10" x14ac:dyDescent="0.15">
      <c r="C353" t="s">
        <v>6154</v>
      </c>
      <c r="D353" t="s">
        <v>5189</v>
      </c>
      <c r="E353" t="s">
        <v>26</v>
      </c>
      <c r="F353" s="1">
        <v>41214</v>
      </c>
      <c r="J353">
        <v>625000</v>
      </c>
    </row>
    <row r="354" spans="3:10" x14ac:dyDescent="0.15">
      <c r="C354" t="s">
        <v>6154</v>
      </c>
      <c r="D354" t="s">
        <v>5189</v>
      </c>
      <c r="E354" t="s">
        <v>28</v>
      </c>
      <c r="F354" s="1">
        <v>41214</v>
      </c>
      <c r="J354">
        <v>1000000</v>
      </c>
    </row>
    <row r="355" spans="3:10" x14ac:dyDescent="0.15">
      <c r="C355" t="s">
        <v>6154</v>
      </c>
      <c r="D355" t="s">
        <v>5189</v>
      </c>
      <c r="E355" t="s">
        <v>29</v>
      </c>
      <c r="F355" s="1">
        <v>41214</v>
      </c>
      <c r="J355">
        <v>32208000</v>
      </c>
    </row>
    <row r="356" spans="3:10" x14ac:dyDescent="0.15">
      <c r="C356" t="s">
        <v>6154</v>
      </c>
      <c r="D356" t="s">
        <v>5189</v>
      </c>
      <c r="E356" t="s">
        <v>5185</v>
      </c>
      <c r="F356" s="1">
        <v>41214</v>
      </c>
      <c r="J356">
        <v>500000</v>
      </c>
    </row>
    <row r="357" spans="3:10" x14ac:dyDescent="0.15">
      <c r="C357" t="s">
        <v>6154</v>
      </c>
      <c r="D357" t="s">
        <v>5189</v>
      </c>
      <c r="E357" t="s">
        <v>30</v>
      </c>
      <c r="F357" s="1">
        <v>41214</v>
      </c>
      <c r="J357">
        <v>166670</v>
      </c>
    </row>
    <row r="358" spans="3:10" x14ac:dyDescent="0.15">
      <c r="C358" t="s">
        <v>6154</v>
      </c>
      <c r="D358" t="s">
        <v>5189</v>
      </c>
      <c r="E358" t="s">
        <v>31</v>
      </c>
      <c r="F358" s="1">
        <v>41214</v>
      </c>
      <c r="J358">
        <v>830000</v>
      </c>
    </row>
    <row r="359" spans="3:10" x14ac:dyDescent="0.15">
      <c r="C359" t="s">
        <v>6154</v>
      </c>
      <c r="D359" t="s">
        <v>5189</v>
      </c>
      <c r="E359" t="s">
        <v>32</v>
      </c>
      <c r="F359" s="1">
        <v>41214</v>
      </c>
      <c r="J359">
        <v>1363000</v>
      </c>
    </row>
    <row r="360" spans="3:10" x14ac:dyDescent="0.15">
      <c r="C360" t="s">
        <v>6154</v>
      </c>
      <c r="D360" t="s">
        <v>5189</v>
      </c>
      <c r="E360" t="s">
        <v>5186</v>
      </c>
      <c r="F360" s="1">
        <v>41214</v>
      </c>
      <c r="J360">
        <v>365000</v>
      </c>
    </row>
    <row r="361" spans="3:10" x14ac:dyDescent="0.15">
      <c r="C361" t="s">
        <v>6154</v>
      </c>
      <c r="D361" t="s">
        <v>5189</v>
      </c>
      <c r="E361" t="s">
        <v>33</v>
      </c>
      <c r="F361" s="1">
        <v>41214</v>
      </c>
      <c r="J361">
        <v>250000</v>
      </c>
    </row>
    <row r="362" spans="3:10" x14ac:dyDescent="0.15">
      <c r="C362" t="s">
        <v>6154</v>
      </c>
      <c r="D362" t="s">
        <v>5189</v>
      </c>
      <c r="E362" t="s">
        <v>5187</v>
      </c>
      <c r="F362" s="1">
        <v>41214</v>
      </c>
      <c r="J362">
        <v>800000</v>
      </c>
    </row>
    <row r="363" spans="3:10" x14ac:dyDescent="0.15">
      <c r="C363" t="s">
        <v>6154</v>
      </c>
      <c r="D363" t="s">
        <v>5189</v>
      </c>
      <c r="E363" t="s">
        <v>5188</v>
      </c>
      <c r="F363" s="1">
        <v>41214</v>
      </c>
      <c r="J363">
        <v>700000</v>
      </c>
    </row>
    <row r="364" spans="3:10" x14ac:dyDescent="0.15">
      <c r="C364" t="s">
        <v>6154</v>
      </c>
      <c r="D364" t="s">
        <v>5189</v>
      </c>
      <c r="E364" t="s">
        <v>2</v>
      </c>
      <c r="F364" s="1">
        <v>41214</v>
      </c>
      <c r="J364">
        <v>20000000</v>
      </c>
    </row>
    <row r="365" spans="3:10" x14ac:dyDescent="0.15">
      <c r="C365" t="s">
        <v>6154</v>
      </c>
      <c r="D365" t="s">
        <v>5189</v>
      </c>
      <c r="E365" t="s">
        <v>9</v>
      </c>
      <c r="F365" s="1">
        <v>41214</v>
      </c>
      <c r="J365">
        <v>6596000</v>
      </c>
    </row>
    <row r="366" spans="3:10" x14ac:dyDescent="0.15">
      <c r="C366" t="s">
        <v>6154</v>
      </c>
      <c r="D366" t="s">
        <v>5189</v>
      </c>
      <c r="E366" t="s">
        <v>15</v>
      </c>
      <c r="F366" s="1">
        <v>41214</v>
      </c>
      <c r="J366">
        <v>6000000</v>
      </c>
    </row>
    <row r="367" spans="3:10" x14ac:dyDescent="0.15">
      <c r="C367" t="s">
        <v>6154</v>
      </c>
      <c r="D367" t="s">
        <v>5189</v>
      </c>
      <c r="E367" t="s">
        <v>8</v>
      </c>
      <c r="F367" s="1">
        <v>41214</v>
      </c>
      <c r="J367">
        <v>120000</v>
      </c>
    </row>
    <row r="368" spans="3:10" x14ac:dyDescent="0.15">
      <c r="C368" t="s">
        <v>6154</v>
      </c>
      <c r="D368" t="s">
        <v>5189</v>
      </c>
      <c r="E368" t="s">
        <v>25</v>
      </c>
      <c r="F368" s="1">
        <v>41214</v>
      </c>
      <c r="J368">
        <v>300000</v>
      </c>
    </row>
    <row r="369" spans="3:10" x14ac:dyDescent="0.15">
      <c r="C369" t="s">
        <v>6154</v>
      </c>
      <c r="D369" t="s">
        <v>5189</v>
      </c>
      <c r="E369" t="s">
        <v>34</v>
      </c>
      <c r="F369" s="1">
        <v>41214</v>
      </c>
      <c r="J369">
        <v>600000</v>
      </c>
    </row>
    <row r="370" spans="3:10" x14ac:dyDescent="0.15">
      <c r="C370" t="s">
        <v>6154</v>
      </c>
      <c r="D370" t="s">
        <v>5189</v>
      </c>
      <c r="E370" t="s">
        <v>7</v>
      </c>
      <c r="F370" s="1">
        <v>41244</v>
      </c>
      <c r="J370">
        <v>17747000</v>
      </c>
    </row>
    <row r="371" spans="3:10" x14ac:dyDescent="0.15">
      <c r="C371" t="s">
        <v>6154</v>
      </c>
      <c r="D371" t="s">
        <v>5189</v>
      </c>
      <c r="E371" t="s">
        <v>5177</v>
      </c>
      <c r="F371" s="1">
        <v>41244</v>
      </c>
      <c r="J371">
        <v>2715000</v>
      </c>
    </row>
    <row r="372" spans="3:10" x14ac:dyDescent="0.15">
      <c r="C372" t="s">
        <v>6154</v>
      </c>
      <c r="D372" t="s">
        <v>5189</v>
      </c>
      <c r="E372" t="s">
        <v>5178</v>
      </c>
      <c r="F372" s="1">
        <v>41244</v>
      </c>
      <c r="J372">
        <v>1642000</v>
      </c>
    </row>
    <row r="373" spans="3:10" x14ac:dyDescent="0.15">
      <c r="C373" t="s">
        <v>6154</v>
      </c>
      <c r="D373" t="s">
        <v>5189</v>
      </c>
      <c r="E373" t="s">
        <v>5179</v>
      </c>
      <c r="F373" s="1">
        <v>41244</v>
      </c>
      <c r="J373">
        <v>36000</v>
      </c>
    </row>
    <row r="374" spans="3:10" x14ac:dyDescent="0.15">
      <c r="C374" t="s">
        <v>6154</v>
      </c>
      <c r="D374" t="s">
        <v>5189</v>
      </c>
      <c r="E374" t="s">
        <v>5180</v>
      </c>
      <c r="F374" s="1">
        <v>41244</v>
      </c>
      <c r="J374">
        <v>300000</v>
      </c>
    </row>
    <row r="375" spans="3:10" x14ac:dyDescent="0.15">
      <c r="C375" t="s">
        <v>6154</v>
      </c>
      <c r="D375" t="s">
        <v>5189</v>
      </c>
      <c r="E375" t="s">
        <v>5181</v>
      </c>
      <c r="F375" s="1">
        <v>41244</v>
      </c>
      <c r="J375">
        <v>100000</v>
      </c>
    </row>
    <row r="376" spans="3:10" x14ac:dyDescent="0.15">
      <c r="C376" t="s">
        <v>6154</v>
      </c>
      <c r="D376" t="s">
        <v>5189</v>
      </c>
      <c r="E376" t="s">
        <v>5182</v>
      </c>
      <c r="F376" s="1">
        <v>41244</v>
      </c>
      <c r="J376">
        <v>660000</v>
      </c>
    </row>
    <row r="377" spans="3:10" x14ac:dyDescent="0.15">
      <c r="C377" t="s">
        <v>6154</v>
      </c>
      <c r="D377" t="s">
        <v>5189</v>
      </c>
      <c r="E377" t="s">
        <v>5183</v>
      </c>
      <c r="F377" s="1">
        <v>41244</v>
      </c>
      <c r="J377">
        <v>5500000</v>
      </c>
    </row>
    <row r="378" spans="3:10" x14ac:dyDescent="0.15">
      <c r="C378" t="s">
        <v>6154</v>
      </c>
      <c r="D378" t="s">
        <v>5189</v>
      </c>
      <c r="E378" t="s">
        <v>17</v>
      </c>
      <c r="F378" s="1">
        <v>41244</v>
      </c>
      <c r="J378">
        <v>2800000</v>
      </c>
    </row>
    <row r="379" spans="3:10" x14ac:dyDescent="0.15">
      <c r="C379" t="s">
        <v>6154</v>
      </c>
      <c r="D379" t="s">
        <v>5189</v>
      </c>
      <c r="E379" t="s">
        <v>18</v>
      </c>
      <c r="F379" s="1">
        <v>41244</v>
      </c>
      <c r="J379">
        <v>264000</v>
      </c>
    </row>
    <row r="380" spans="3:10" x14ac:dyDescent="0.15">
      <c r="C380" t="s">
        <v>6154</v>
      </c>
      <c r="D380" t="s">
        <v>5189</v>
      </c>
      <c r="E380" t="s">
        <v>20</v>
      </c>
      <c r="F380" s="1">
        <v>41244</v>
      </c>
      <c r="J380">
        <v>700000</v>
      </c>
    </row>
    <row r="381" spans="3:10" x14ac:dyDescent="0.15">
      <c r="C381" t="s">
        <v>6154</v>
      </c>
      <c r="D381" t="s">
        <v>5189</v>
      </c>
      <c r="E381" t="s">
        <v>21</v>
      </c>
      <c r="F381" s="1">
        <v>41244</v>
      </c>
      <c r="J381">
        <v>1867000</v>
      </c>
    </row>
    <row r="382" spans="3:10" x14ac:dyDescent="0.15">
      <c r="C382" t="s">
        <v>6154</v>
      </c>
      <c r="D382" t="s">
        <v>5189</v>
      </c>
      <c r="E382" t="s">
        <v>22</v>
      </c>
      <c r="F382" s="1">
        <v>41244</v>
      </c>
      <c r="J382">
        <v>1800000</v>
      </c>
    </row>
    <row r="383" spans="3:10" x14ac:dyDescent="0.15">
      <c r="C383" t="s">
        <v>6154</v>
      </c>
      <c r="D383" t="s">
        <v>5189</v>
      </c>
      <c r="E383" t="s">
        <v>23</v>
      </c>
      <c r="F383" s="1">
        <v>41244</v>
      </c>
      <c r="J383">
        <v>2100000</v>
      </c>
    </row>
    <row r="384" spans="3:10" x14ac:dyDescent="0.15">
      <c r="C384" t="s">
        <v>6154</v>
      </c>
      <c r="D384" t="s">
        <v>5189</v>
      </c>
      <c r="E384" t="s">
        <v>24</v>
      </c>
      <c r="F384" s="1">
        <v>41244</v>
      </c>
      <c r="J384">
        <v>1000000</v>
      </c>
    </row>
    <row r="385" spans="3:10" x14ac:dyDescent="0.15">
      <c r="C385" t="s">
        <v>6154</v>
      </c>
      <c r="D385" t="s">
        <v>5189</v>
      </c>
      <c r="E385" t="s">
        <v>5184</v>
      </c>
      <c r="F385" s="1">
        <v>41244</v>
      </c>
      <c r="J385">
        <v>2118000</v>
      </c>
    </row>
    <row r="386" spans="3:10" x14ac:dyDescent="0.15">
      <c r="C386" t="s">
        <v>6154</v>
      </c>
      <c r="D386" t="s">
        <v>5189</v>
      </c>
      <c r="E386" t="s">
        <v>26</v>
      </c>
      <c r="F386" s="1">
        <v>41244</v>
      </c>
      <c r="J386">
        <v>625000</v>
      </c>
    </row>
    <row r="387" spans="3:10" x14ac:dyDescent="0.15">
      <c r="C387" t="s">
        <v>6154</v>
      </c>
      <c r="D387" t="s">
        <v>5189</v>
      </c>
      <c r="E387" t="s">
        <v>28</v>
      </c>
      <c r="F387" s="1">
        <v>41244</v>
      </c>
      <c r="J387">
        <v>1000000</v>
      </c>
    </row>
    <row r="388" spans="3:10" x14ac:dyDescent="0.15">
      <c r="C388" t="s">
        <v>6154</v>
      </c>
      <c r="D388" t="s">
        <v>5189</v>
      </c>
      <c r="E388" t="s">
        <v>29</v>
      </c>
      <c r="F388" s="1">
        <v>41244</v>
      </c>
      <c r="J388">
        <v>33704000</v>
      </c>
    </row>
    <row r="389" spans="3:10" x14ac:dyDescent="0.15">
      <c r="C389" t="s">
        <v>6154</v>
      </c>
      <c r="D389" t="s">
        <v>5189</v>
      </c>
      <c r="E389" t="s">
        <v>5185</v>
      </c>
      <c r="F389" s="1">
        <v>41244</v>
      </c>
      <c r="J389">
        <v>500000</v>
      </c>
    </row>
    <row r="390" spans="3:10" x14ac:dyDescent="0.15">
      <c r="C390" t="s">
        <v>6154</v>
      </c>
      <c r="D390" t="s">
        <v>5189</v>
      </c>
      <c r="E390" t="s">
        <v>30</v>
      </c>
      <c r="F390" s="1">
        <v>41244</v>
      </c>
      <c r="J390">
        <v>166670</v>
      </c>
    </row>
    <row r="391" spans="3:10" x14ac:dyDescent="0.15">
      <c r="C391" t="s">
        <v>6154</v>
      </c>
      <c r="D391" t="s">
        <v>5189</v>
      </c>
      <c r="E391" t="s">
        <v>31</v>
      </c>
      <c r="F391" s="1">
        <v>41244</v>
      </c>
      <c r="J391">
        <v>830000</v>
      </c>
    </row>
    <row r="392" spans="3:10" x14ac:dyDescent="0.15">
      <c r="C392" t="s">
        <v>6154</v>
      </c>
      <c r="D392" t="s">
        <v>5189</v>
      </c>
      <c r="E392" t="s">
        <v>32</v>
      </c>
      <c r="F392" s="1">
        <v>41244</v>
      </c>
      <c r="J392">
        <v>1363000</v>
      </c>
    </row>
    <row r="393" spans="3:10" x14ac:dyDescent="0.15">
      <c r="C393" t="s">
        <v>6154</v>
      </c>
      <c r="D393" t="s">
        <v>5189</v>
      </c>
      <c r="E393" t="s">
        <v>5186</v>
      </c>
      <c r="F393" s="1">
        <v>41244</v>
      </c>
      <c r="J393">
        <v>364000</v>
      </c>
    </row>
    <row r="394" spans="3:10" x14ac:dyDescent="0.15">
      <c r="C394" t="s">
        <v>6154</v>
      </c>
      <c r="D394" t="s">
        <v>5189</v>
      </c>
      <c r="E394" t="s">
        <v>33</v>
      </c>
      <c r="F394" s="1">
        <v>41244</v>
      </c>
      <c r="J394">
        <v>250000</v>
      </c>
    </row>
    <row r="395" spans="3:10" x14ac:dyDescent="0.15">
      <c r="C395" t="s">
        <v>6154</v>
      </c>
      <c r="D395" t="s">
        <v>5189</v>
      </c>
      <c r="E395" t="s">
        <v>5187</v>
      </c>
      <c r="F395" s="1">
        <v>41244</v>
      </c>
      <c r="J395">
        <v>800000</v>
      </c>
    </row>
    <row r="396" spans="3:10" x14ac:dyDescent="0.15">
      <c r="C396" t="s">
        <v>6154</v>
      </c>
      <c r="D396" t="s">
        <v>5189</v>
      </c>
      <c r="E396" t="s">
        <v>5188</v>
      </c>
      <c r="F396" s="1">
        <v>41244</v>
      </c>
      <c r="J396">
        <v>700000</v>
      </c>
    </row>
    <row r="397" spans="3:10" x14ac:dyDescent="0.15">
      <c r="C397" t="s">
        <v>6154</v>
      </c>
      <c r="D397" t="s">
        <v>5189</v>
      </c>
      <c r="E397" t="s">
        <v>2</v>
      </c>
      <c r="F397" s="1">
        <v>41244</v>
      </c>
      <c r="J397">
        <v>20000000</v>
      </c>
    </row>
    <row r="398" spans="3:10" x14ac:dyDescent="0.15">
      <c r="C398" t="s">
        <v>6154</v>
      </c>
      <c r="D398" t="s">
        <v>5189</v>
      </c>
      <c r="E398" t="s">
        <v>9</v>
      </c>
      <c r="F398" s="1">
        <v>41244</v>
      </c>
      <c r="J398">
        <v>6596000</v>
      </c>
    </row>
    <row r="399" spans="3:10" x14ac:dyDescent="0.15">
      <c r="C399" t="s">
        <v>6154</v>
      </c>
      <c r="D399" t="s">
        <v>5189</v>
      </c>
      <c r="E399" t="s">
        <v>15</v>
      </c>
      <c r="F399" s="1">
        <v>41244</v>
      </c>
      <c r="J399">
        <v>6000000</v>
      </c>
    </row>
    <row r="400" spans="3:10" x14ac:dyDescent="0.15">
      <c r="C400" t="s">
        <v>6154</v>
      </c>
      <c r="D400" t="s">
        <v>5189</v>
      </c>
      <c r="E400" t="s">
        <v>8</v>
      </c>
      <c r="F400" s="1">
        <v>41244</v>
      </c>
      <c r="J400">
        <v>120000</v>
      </c>
    </row>
    <row r="401" spans="3:12" x14ac:dyDescent="0.15">
      <c r="C401" t="s">
        <v>6154</v>
      </c>
      <c r="D401" t="s">
        <v>5189</v>
      </c>
      <c r="E401" t="s">
        <v>25</v>
      </c>
      <c r="F401" s="1">
        <v>41244</v>
      </c>
      <c r="J401">
        <v>300000</v>
      </c>
    </row>
    <row r="402" spans="3:12" x14ac:dyDescent="0.15">
      <c r="C402" t="s">
        <v>6154</v>
      </c>
      <c r="D402" t="s">
        <v>5189</v>
      </c>
      <c r="E402" t="s">
        <v>34</v>
      </c>
      <c r="F402" s="1">
        <v>41244</v>
      </c>
      <c r="J402">
        <v>600000</v>
      </c>
    </row>
    <row r="403" spans="3:12" x14ac:dyDescent="0.15">
      <c r="C403" t="s">
        <v>53</v>
      </c>
      <c r="D403" t="s">
        <v>5189</v>
      </c>
      <c r="E403" t="s">
        <v>2</v>
      </c>
      <c r="F403" s="1">
        <v>40545</v>
      </c>
      <c r="G403" t="s">
        <v>54</v>
      </c>
      <c r="H403" t="s">
        <v>55</v>
      </c>
      <c r="I403" t="s">
        <v>56</v>
      </c>
      <c r="J403">
        <v>824574</v>
      </c>
      <c r="L403">
        <v>824574</v>
      </c>
    </row>
    <row r="404" spans="3:12" x14ac:dyDescent="0.15">
      <c r="C404" t="s">
        <v>53</v>
      </c>
      <c r="D404" t="s">
        <v>5189</v>
      </c>
      <c r="E404" t="s">
        <v>2</v>
      </c>
      <c r="F404" s="1">
        <v>40545</v>
      </c>
      <c r="G404" t="s">
        <v>57</v>
      </c>
      <c r="H404" t="s">
        <v>55</v>
      </c>
      <c r="I404" t="s">
        <v>58</v>
      </c>
      <c r="J404">
        <v>849453</v>
      </c>
      <c r="L404">
        <v>1674027</v>
      </c>
    </row>
    <row r="405" spans="3:12" x14ac:dyDescent="0.15">
      <c r="C405" t="s">
        <v>53</v>
      </c>
      <c r="D405" t="s">
        <v>5189</v>
      </c>
      <c r="E405" t="s">
        <v>2</v>
      </c>
      <c r="F405" s="1">
        <v>40545</v>
      </c>
      <c r="G405" t="s">
        <v>57</v>
      </c>
      <c r="H405" t="s">
        <v>55</v>
      </c>
      <c r="I405" t="s">
        <v>58</v>
      </c>
      <c r="J405">
        <v>999174</v>
      </c>
      <c r="L405">
        <v>2673201</v>
      </c>
    </row>
    <row r="406" spans="3:12" x14ac:dyDescent="0.15">
      <c r="C406" t="s">
        <v>53</v>
      </c>
      <c r="D406" t="s">
        <v>5189</v>
      </c>
      <c r="E406" t="s">
        <v>2</v>
      </c>
      <c r="F406" s="1">
        <v>40545</v>
      </c>
      <c r="G406" t="s">
        <v>54</v>
      </c>
      <c r="H406" t="s">
        <v>59</v>
      </c>
      <c r="I406" t="s">
        <v>60</v>
      </c>
      <c r="J406">
        <v>223275</v>
      </c>
      <c r="L406">
        <v>2896476</v>
      </c>
    </row>
    <row r="407" spans="3:12" x14ac:dyDescent="0.15">
      <c r="C407" t="s">
        <v>53</v>
      </c>
      <c r="D407" t="s">
        <v>5189</v>
      </c>
      <c r="E407" t="s">
        <v>2</v>
      </c>
      <c r="F407" s="1">
        <v>40545</v>
      </c>
      <c r="G407" t="s">
        <v>54</v>
      </c>
      <c r="H407" t="s">
        <v>61</v>
      </c>
      <c r="I407" t="s">
        <v>58</v>
      </c>
      <c r="J407">
        <v>100000</v>
      </c>
      <c r="L407">
        <v>2996476</v>
      </c>
    </row>
    <row r="408" spans="3:12" x14ac:dyDescent="0.15">
      <c r="C408" t="s">
        <v>53</v>
      </c>
      <c r="D408" t="s">
        <v>5189</v>
      </c>
      <c r="E408" t="s">
        <v>2</v>
      </c>
      <c r="F408" s="1">
        <v>40549</v>
      </c>
      <c r="G408" t="s">
        <v>54</v>
      </c>
      <c r="H408" t="s">
        <v>62</v>
      </c>
      <c r="I408" t="s">
        <v>63</v>
      </c>
      <c r="J408">
        <v>2915164</v>
      </c>
      <c r="L408">
        <v>5911640</v>
      </c>
    </row>
    <row r="409" spans="3:12" x14ac:dyDescent="0.15">
      <c r="C409" t="s">
        <v>53</v>
      </c>
      <c r="D409" t="s">
        <v>5189</v>
      </c>
      <c r="E409" t="s">
        <v>2</v>
      </c>
      <c r="F409" s="1">
        <v>40550</v>
      </c>
      <c r="G409" t="s">
        <v>54</v>
      </c>
      <c r="H409" t="s">
        <v>64</v>
      </c>
      <c r="I409" t="s">
        <v>65</v>
      </c>
      <c r="J409">
        <v>958198</v>
      </c>
      <c r="L409">
        <v>6869838</v>
      </c>
    </row>
    <row r="410" spans="3:12" x14ac:dyDescent="0.15">
      <c r="C410" t="s">
        <v>53</v>
      </c>
      <c r="D410" t="s">
        <v>5189</v>
      </c>
      <c r="E410" t="s">
        <v>2</v>
      </c>
      <c r="F410" s="1">
        <v>40557</v>
      </c>
      <c r="G410" t="s">
        <v>57</v>
      </c>
      <c r="H410" t="s">
        <v>59</v>
      </c>
      <c r="I410" t="s">
        <v>66</v>
      </c>
      <c r="J410">
        <v>2970000</v>
      </c>
      <c r="L410">
        <v>9839838</v>
      </c>
    </row>
    <row r="411" spans="3:12" x14ac:dyDescent="0.15">
      <c r="C411" t="s">
        <v>53</v>
      </c>
      <c r="D411" t="s">
        <v>5189</v>
      </c>
      <c r="E411" t="s">
        <v>2</v>
      </c>
      <c r="F411" s="1">
        <v>40557</v>
      </c>
      <c r="G411" t="s">
        <v>54</v>
      </c>
      <c r="H411" t="s">
        <v>67</v>
      </c>
      <c r="I411" t="s">
        <v>68</v>
      </c>
      <c r="J411">
        <v>4116188</v>
      </c>
      <c r="L411">
        <v>13956026</v>
      </c>
    </row>
    <row r="412" spans="3:12" x14ac:dyDescent="0.15">
      <c r="C412" t="s">
        <v>53</v>
      </c>
      <c r="D412" t="s">
        <v>5189</v>
      </c>
      <c r="E412" t="s">
        <v>2</v>
      </c>
      <c r="F412" s="1">
        <v>40557</v>
      </c>
      <c r="G412" t="s">
        <v>54</v>
      </c>
      <c r="H412" t="s">
        <v>69</v>
      </c>
      <c r="I412" t="s">
        <v>66</v>
      </c>
      <c r="J412">
        <v>890091</v>
      </c>
      <c r="L412">
        <v>14846117</v>
      </c>
    </row>
    <row r="413" spans="3:12" x14ac:dyDescent="0.15">
      <c r="C413" t="s">
        <v>53</v>
      </c>
      <c r="D413" t="s">
        <v>5189</v>
      </c>
      <c r="E413" t="s">
        <v>2</v>
      </c>
      <c r="F413" s="1">
        <v>40557</v>
      </c>
      <c r="G413" t="s">
        <v>54</v>
      </c>
      <c r="H413" t="s">
        <v>70</v>
      </c>
      <c r="I413" t="s">
        <v>71</v>
      </c>
      <c r="J413">
        <v>392923</v>
      </c>
      <c r="L413">
        <v>15239040</v>
      </c>
    </row>
    <row r="414" spans="3:12" x14ac:dyDescent="0.15">
      <c r="C414" t="s">
        <v>53</v>
      </c>
      <c r="D414" t="s">
        <v>5189</v>
      </c>
      <c r="E414" t="s">
        <v>2</v>
      </c>
      <c r="F414" s="1">
        <v>40557</v>
      </c>
      <c r="G414" t="s">
        <v>54</v>
      </c>
      <c r="H414" t="s">
        <v>72</v>
      </c>
      <c r="I414" t="s">
        <v>73</v>
      </c>
      <c r="J414">
        <v>100000</v>
      </c>
      <c r="L414">
        <v>15339040</v>
      </c>
    </row>
    <row r="415" spans="3:12" x14ac:dyDescent="0.15">
      <c r="C415" t="s">
        <v>53</v>
      </c>
      <c r="D415" t="s">
        <v>5189</v>
      </c>
      <c r="E415" t="s">
        <v>2</v>
      </c>
      <c r="F415" s="1">
        <v>40562</v>
      </c>
      <c r="G415" t="s">
        <v>54</v>
      </c>
      <c r="H415" t="s">
        <v>74</v>
      </c>
      <c r="I415" t="s">
        <v>75</v>
      </c>
      <c r="J415">
        <v>1146823</v>
      </c>
      <c r="L415">
        <v>16485863</v>
      </c>
    </row>
    <row r="416" spans="3:12" x14ac:dyDescent="0.15">
      <c r="C416" t="s">
        <v>53</v>
      </c>
      <c r="D416" t="s">
        <v>5189</v>
      </c>
      <c r="E416" t="s">
        <v>2</v>
      </c>
      <c r="F416" s="1">
        <v>40564</v>
      </c>
      <c r="G416" t="s">
        <v>54</v>
      </c>
      <c r="H416" t="s">
        <v>76</v>
      </c>
      <c r="I416" t="s">
        <v>77</v>
      </c>
      <c r="J416">
        <v>874354</v>
      </c>
      <c r="L416">
        <v>17360217</v>
      </c>
    </row>
    <row r="417" spans="3:12" x14ac:dyDescent="0.15">
      <c r="C417" t="s">
        <v>53</v>
      </c>
      <c r="D417" t="s">
        <v>5189</v>
      </c>
      <c r="E417" t="s">
        <v>2</v>
      </c>
      <c r="F417" s="1">
        <v>40564</v>
      </c>
      <c r="G417" t="s">
        <v>57</v>
      </c>
      <c r="H417" t="s">
        <v>78</v>
      </c>
      <c r="I417" t="s">
        <v>77</v>
      </c>
      <c r="J417">
        <v>282424</v>
      </c>
      <c r="L417">
        <v>17642641</v>
      </c>
    </row>
    <row r="418" spans="3:12" x14ac:dyDescent="0.15">
      <c r="C418" t="s">
        <v>53</v>
      </c>
      <c r="D418" t="s">
        <v>5189</v>
      </c>
      <c r="E418" t="s">
        <v>2</v>
      </c>
      <c r="F418" s="1">
        <v>40567</v>
      </c>
      <c r="G418" t="s">
        <v>54</v>
      </c>
      <c r="H418" t="s">
        <v>79</v>
      </c>
      <c r="I418" t="s">
        <v>80</v>
      </c>
      <c r="J418">
        <v>135284</v>
      </c>
      <c r="L418">
        <v>17777925</v>
      </c>
    </row>
    <row r="419" spans="3:12" x14ac:dyDescent="0.15">
      <c r="C419" t="s">
        <v>53</v>
      </c>
      <c r="D419" t="s">
        <v>5189</v>
      </c>
      <c r="E419" t="s">
        <v>2</v>
      </c>
      <c r="F419" s="1">
        <v>40567</v>
      </c>
      <c r="G419" t="s">
        <v>57</v>
      </c>
      <c r="H419" t="s">
        <v>81</v>
      </c>
      <c r="I419" t="s">
        <v>80</v>
      </c>
      <c r="J419">
        <v>146940</v>
      </c>
      <c r="L419">
        <v>17924865</v>
      </c>
    </row>
    <row r="420" spans="3:12" x14ac:dyDescent="0.15">
      <c r="C420" t="s">
        <v>53</v>
      </c>
      <c r="D420" t="s">
        <v>5189</v>
      </c>
      <c r="E420" t="s">
        <v>2</v>
      </c>
      <c r="F420" s="1">
        <v>40569</v>
      </c>
      <c r="G420" t="s">
        <v>54</v>
      </c>
      <c r="H420" t="s">
        <v>82</v>
      </c>
      <c r="I420" t="s">
        <v>83</v>
      </c>
      <c r="J420">
        <v>2170931</v>
      </c>
      <c r="L420">
        <v>20095796</v>
      </c>
    </row>
    <row r="421" spans="3:12" x14ac:dyDescent="0.15">
      <c r="C421" t="s">
        <v>53</v>
      </c>
      <c r="D421" t="s">
        <v>5189</v>
      </c>
      <c r="E421" t="s">
        <v>2</v>
      </c>
      <c r="F421" s="1">
        <v>40569</v>
      </c>
      <c r="G421" t="s">
        <v>54</v>
      </c>
      <c r="H421" t="s">
        <v>78</v>
      </c>
      <c r="I421" t="s">
        <v>84</v>
      </c>
      <c r="J421">
        <v>390300</v>
      </c>
      <c r="L421">
        <v>20486096</v>
      </c>
    </row>
    <row r="422" spans="3:12" x14ac:dyDescent="0.15">
      <c r="C422" t="s">
        <v>53</v>
      </c>
      <c r="D422" t="s">
        <v>5189</v>
      </c>
      <c r="E422" t="s">
        <v>2</v>
      </c>
      <c r="F422" s="1">
        <v>40569</v>
      </c>
      <c r="G422" t="s">
        <v>54</v>
      </c>
      <c r="H422" t="s">
        <v>81</v>
      </c>
      <c r="I422" t="s">
        <v>85</v>
      </c>
      <c r="J422">
        <v>354217</v>
      </c>
      <c r="L422">
        <v>20840313</v>
      </c>
    </row>
    <row r="423" spans="3:12" x14ac:dyDescent="0.15">
      <c r="C423" t="s">
        <v>53</v>
      </c>
      <c r="D423" t="s">
        <v>5189</v>
      </c>
      <c r="E423" t="s">
        <v>2</v>
      </c>
      <c r="F423" s="1">
        <v>40569</v>
      </c>
      <c r="G423" t="s">
        <v>57</v>
      </c>
      <c r="H423" t="s">
        <v>86</v>
      </c>
      <c r="I423" t="s">
        <v>83</v>
      </c>
      <c r="J423">
        <v>465589</v>
      </c>
      <c r="L423">
        <v>21305902</v>
      </c>
    </row>
    <row r="424" spans="3:12" x14ac:dyDescent="0.15">
      <c r="C424" t="s">
        <v>53</v>
      </c>
      <c r="D424" t="s">
        <v>5189</v>
      </c>
      <c r="E424" t="s">
        <v>2</v>
      </c>
      <c r="F424" s="1">
        <v>40575</v>
      </c>
      <c r="G424" t="s">
        <v>54</v>
      </c>
      <c r="H424" t="s">
        <v>87</v>
      </c>
      <c r="I424" t="s">
        <v>88</v>
      </c>
      <c r="J424">
        <v>547691</v>
      </c>
      <c r="L424">
        <v>21853593</v>
      </c>
    </row>
    <row r="425" spans="3:12" x14ac:dyDescent="0.15">
      <c r="C425" t="s">
        <v>53</v>
      </c>
      <c r="D425" t="s">
        <v>5189</v>
      </c>
      <c r="E425" t="s">
        <v>2</v>
      </c>
      <c r="F425" s="1">
        <v>40575</v>
      </c>
      <c r="G425" t="s">
        <v>57</v>
      </c>
      <c r="H425" t="s">
        <v>89</v>
      </c>
      <c r="I425" t="s">
        <v>88</v>
      </c>
      <c r="J425">
        <v>643478</v>
      </c>
      <c r="L425">
        <v>22497071</v>
      </c>
    </row>
    <row r="426" spans="3:12" x14ac:dyDescent="0.15">
      <c r="C426" t="s">
        <v>53</v>
      </c>
      <c r="D426" t="s">
        <v>5189</v>
      </c>
      <c r="E426" t="s">
        <v>2</v>
      </c>
      <c r="F426" s="1">
        <v>40576</v>
      </c>
      <c r="G426" t="s">
        <v>54</v>
      </c>
      <c r="H426" t="s">
        <v>90</v>
      </c>
      <c r="I426" t="s">
        <v>91</v>
      </c>
      <c r="J426">
        <v>559797</v>
      </c>
      <c r="L426">
        <v>23056868</v>
      </c>
    </row>
    <row r="427" spans="3:12" x14ac:dyDescent="0.15">
      <c r="C427" t="s">
        <v>53</v>
      </c>
      <c r="D427" t="s">
        <v>5189</v>
      </c>
      <c r="E427" t="s">
        <v>2</v>
      </c>
      <c r="F427" s="1">
        <v>40576</v>
      </c>
      <c r="G427" t="s">
        <v>54</v>
      </c>
      <c r="H427" t="s">
        <v>92</v>
      </c>
      <c r="I427" t="s">
        <v>93</v>
      </c>
      <c r="J427">
        <v>2116525</v>
      </c>
      <c r="L427">
        <v>25173393</v>
      </c>
    </row>
    <row r="428" spans="3:12" x14ac:dyDescent="0.15">
      <c r="C428" t="s">
        <v>53</v>
      </c>
      <c r="D428" t="s">
        <v>5189</v>
      </c>
      <c r="E428" t="s">
        <v>2</v>
      </c>
      <c r="F428" s="1">
        <v>40576</v>
      </c>
      <c r="G428" t="s">
        <v>54</v>
      </c>
      <c r="H428" t="s">
        <v>89</v>
      </c>
      <c r="I428" t="s">
        <v>94</v>
      </c>
      <c r="J428">
        <v>286314</v>
      </c>
      <c r="L428">
        <v>25459707</v>
      </c>
    </row>
    <row r="429" spans="3:12" x14ac:dyDescent="0.15">
      <c r="C429" t="s">
        <v>53</v>
      </c>
      <c r="D429" t="s">
        <v>5189</v>
      </c>
      <c r="E429" t="s">
        <v>2</v>
      </c>
      <c r="F429" s="1">
        <v>40576</v>
      </c>
      <c r="G429" t="s">
        <v>57</v>
      </c>
      <c r="H429" t="s">
        <v>95</v>
      </c>
      <c r="I429" t="s">
        <v>93</v>
      </c>
      <c r="J429">
        <v>2277829</v>
      </c>
      <c r="L429">
        <v>27737536</v>
      </c>
    </row>
    <row r="430" spans="3:12" x14ac:dyDescent="0.15">
      <c r="C430" t="s">
        <v>53</v>
      </c>
      <c r="D430" t="s">
        <v>5189</v>
      </c>
      <c r="E430" t="s">
        <v>2</v>
      </c>
      <c r="F430" s="1">
        <v>40576</v>
      </c>
      <c r="G430" t="s">
        <v>54</v>
      </c>
      <c r="H430" t="s">
        <v>95</v>
      </c>
      <c r="I430" t="s">
        <v>96</v>
      </c>
      <c r="J430">
        <v>319975</v>
      </c>
      <c r="L430">
        <v>28057511</v>
      </c>
    </row>
    <row r="431" spans="3:12" x14ac:dyDescent="0.15">
      <c r="C431" t="s">
        <v>53</v>
      </c>
      <c r="D431" t="s">
        <v>5189</v>
      </c>
      <c r="E431" t="s">
        <v>2</v>
      </c>
      <c r="F431" s="1">
        <v>40576</v>
      </c>
      <c r="G431" t="s">
        <v>57</v>
      </c>
      <c r="H431" t="s">
        <v>97</v>
      </c>
      <c r="I431" t="s">
        <v>96</v>
      </c>
      <c r="J431">
        <v>196671</v>
      </c>
      <c r="L431">
        <v>28254182</v>
      </c>
    </row>
    <row r="432" spans="3:12" x14ac:dyDescent="0.15">
      <c r="C432" t="s">
        <v>53</v>
      </c>
      <c r="D432" t="s">
        <v>5189</v>
      </c>
      <c r="E432" t="s">
        <v>2</v>
      </c>
      <c r="F432" s="1">
        <v>40576</v>
      </c>
      <c r="G432" t="s">
        <v>54</v>
      </c>
      <c r="H432" t="s">
        <v>97</v>
      </c>
      <c r="I432" t="s">
        <v>98</v>
      </c>
      <c r="J432">
        <v>660958</v>
      </c>
      <c r="L432">
        <v>28915140</v>
      </c>
    </row>
    <row r="433" spans="3:12" x14ac:dyDescent="0.15">
      <c r="C433" t="s">
        <v>53</v>
      </c>
      <c r="D433" t="s">
        <v>5189</v>
      </c>
      <c r="E433" t="s">
        <v>2</v>
      </c>
      <c r="F433" s="1">
        <v>40592</v>
      </c>
      <c r="G433" t="s">
        <v>54</v>
      </c>
      <c r="H433" t="s">
        <v>99</v>
      </c>
      <c r="I433" t="s">
        <v>100</v>
      </c>
      <c r="J433">
        <v>618675</v>
      </c>
      <c r="L433">
        <v>29533815</v>
      </c>
    </row>
    <row r="434" spans="3:12" x14ac:dyDescent="0.15">
      <c r="C434" t="s">
        <v>53</v>
      </c>
      <c r="D434" t="s">
        <v>5189</v>
      </c>
      <c r="E434" t="s">
        <v>2</v>
      </c>
      <c r="F434" s="1">
        <v>40595</v>
      </c>
      <c r="G434" t="s">
        <v>54</v>
      </c>
      <c r="H434" t="s">
        <v>101</v>
      </c>
      <c r="I434" t="s">
        <v>102</v>
      </c>
      <c r="J434">
        <v>1265813</v>
      </c>
      <c r="L434">
        <v>30799628</v>
      </c>
    </row>
    <row r="435" spans="3:12" x14ac:dyDescent="0.15">
      <c r="C435" t="s">
        <v>53</v>
      </c>
      <c r="D435" t="s">
        <v>5189</v>
      </c>
      <c r="E435" t="s">
        <v>2</v>
      </c>
      <c r="F435" s="1">
        <v>40595</v>
      </c>
      <c r="G435" t="s">
        <v>57</v>
      </c>
      <c r="H435" t="s">
        <v>103</v>
      </c>
      <c r="I435" t="s">
        <v>104</v>
      </c>
      <c r="J435">
        <v>1250435</v>
      </c>
      <c r="L435">
        <v>32050063</v>
      </c>
    </row>
    <row r="436" spans="3:12" x14ac:dyDescent="0.15">
      <c r="C436" t="s">
        <v>53</v>
      </c>
      <c r="D436" t="s">
        <v>5189</v>
      </c>
      <c r="E436" t="s">
        <v>2</v>
      </c>
      <c r="F436" s="1">
        <v>40599</v>
      </c>
      <c r="G436" t="s">
        <v>57</v>
      </c>
      <c r="H436" t="s">
        <v>105</v>
      </c>
      <c r="I436" t="s">
        <v>106</v>
      </c>
      <c r="J436">
        <v>1230475</v>
      </c>
      <c r="L436">
        <v>33280538</v>
      </c>
    </row>
    <row r="437" spans="3:12" x14ac:dyDescent="0.15">
      <c r="C437" t="s">
        <v>53</v>
      </c>
      <c r="D437" t="s">
        <v>5189</v>
      </c>
      <c r="E437" t="s">
        <v>2</v>
      </c>
      <c r="F437" s="1">
        <v>40599</v>
      </c>
      <c r="G437" t="s">
        <v>57</v>
      </c>
      <c r="H437" t="s">
        <v>107</v>
      </c>
      <c r="I437" t="s">
        <v>108</v>
      </c>
      <c r="J437">
        <v>695139</v>
      </c>
      <c r="L437">
        <v>33975677</v>
      </c>
    </row>
    <row r="438" spans="3:12" x14ac:dyDescent="0.15">
      <c r="C438" t="s">
        <v>53</v>
      </c>
      <c r="D438" t="s">
        <v>5189</v>
      </c>
      <c r="E438" t="s">
        <v>2</v>
      </c>
      <c r="F438" s="1">
        <v>40600</v>
      </c>
      <c r="G438" t="s">
        <v>54</v>
      </c>
      <c r="H438" t="s">
        <v>109</v>
      </c>
      <c r="I438" t="s">
        <v>110</v>
      </c>
      <c r="J438">
        <v>994504</v>
      </c>
      <c r="L438">
        <v>34970181</v>
      </c>
    </row>
    <row r="439" spans="3:12" x14ac:dyDescent="0.15">
      <c r="C439" t="s">
        <v>53</v>
      </c>
      <c r="D439" t="s">
        <v>5189</v>
      </c>
      <c r="E439" t="s">
        <v>2</v>
      </c>
      <c r="F439" s="1">
        <v>40600</v>
      </c>
      <c r="G439" t="s">
        <v>54</v>
      </c>
      <c r="H439" t="s">
        <v>111</v>
      </c>
      <c r="I439" t="s">
        <v>112</v>
      </c>
      <c r="J439">
        <v>1481383</v>
      </c>
      <c r="L439">
        <v>36451564</v>
      </c>
    </row>
    <row r="440" spans="3:12" x14ac:dyDescent="0.15">
      <c r="C440" t="s">
        <v>53</v>
      </c>
      <c r="D440" t="s">
        <v>5189</v>
      </c>
      <c r="E440" t="s">
        <v>2</v>
      </c>
      <c r="F440" s="1">
        <v>40602</v>
      </c>
      <c r="G440" t="s">
        <v>54</v>
      </c>
      <c r="H440" t="s">
        <v>103</v>
      </c>
      <c r="I440" t="s">
        <v>113</v>
      </c>
      <c r="J440">
        <v>477000</v>
      </c>
      <c r="L440">
        <v>36928564</v>
      </c>
    </row>
    <row r="441" spans="3:12" x14ac:dyDescent="0.15">
      <c r="C441" t="s">
        <v>53</v>
      </c>
      <c r="D441" t="s">
        <v>5189</v>
      </c>
      <c r="E441" t="s">
        <v>2</v>
      </c>
      <c r="F441" s="1">
        <v>40602</v>
      </c>
      <c r="G441" t="s">
        <v>54</v>
      </c>
      <c r="H441" t="s">
        <v>114</v>
      </c>
      <c r="I441" t="s">
        <v>115</v>
      </c>
      <c r="J441">
        <v>210000</v>
      </c>
      <c r="L441">
        <v>37138564</v>
      </c>
    </row>
    <row r="442" spans="3:12" x14ac:dyDescent="0.15">
      <c r="C442" t="s">
        <v>53</v>
      </c>
      <c r="D442" t="s">
        <v>5189</v>
      </c>
      <c r="E442" t="s">
        <v>2</v>
      </c>
      <c r="F442" s="1">
        <v>40602</v>
      </c>
      <c r="G442" t="s">
        <v>57</v>
      </c>
      <c r="H442" t="s">
        <v>116</v>
      </c>
      <c r="I442" t="s">
        <v>117</v>
      </c>
      <c r="J442">
        <v>280840</v>
      </c>
      <c r="L442">
        <v>37419404</v>
      </c>
    </row>
    <row r="443" spans="3:12" x14ac:dyDescent="0.15">
      <c r="C443" t="s">
        <v>53</v>
      </c>
      <c r="D443" t="s">
        <v>5189</v>
      </c>
      <c r="E443" t="s">
        <v>2</v>
      </c>
      <c r="F443" s="1">
        <v>40603</v>
      </c>
      <c r="G443" t="s">
        <v>54</v>
      </c>
      <c r="H443" t="s">
        <v>118</v>
      </c>
      <c r="I443" t="s">
        <v>119</v>
      </c>
      <c r="J443">
        <v>275000</v>
      </c>
      <c r="L443">
        <v>37694404</v>
      </c>
    </row>
    <row r="444" spans="3:12" x14ac:dyDescent="0.15">
      <c r="C444" t="s">
        <v>53</v>
      </c>
      <c r="D444" t="s">
        <v>5189</v>
      </c>
      <c r="E444" t="s">
        <v>2</v>
      </c>
      <c r="F444" s="1">
        <v>40609</v>
      </c>
      <c r="G444" t="s">
        <v>54</v>
      </c>
      <c r="H444" t="s">
        <v>120</v>
      </c>
      <c r="I444" t="s">
        <v>121</v>
      </c>
      <c r="J444">
        <v>555670</v>
      </c>
      <c r="L444">
        <v>38250074</v>
      </c>
    </row>
    <row r="445" spans="3:12" x14ac:dyDescent="0.15">
      <c r="C445" t="s">
        <v>53</v>
      </c>
      <c r="D445" t="s">
        <v>5189</v>
      </c>
      <c r="E445" t="s">
        <v>2</v>
      </c>
      <c r="F445" s="1">
        <v>40609</v>
      </c>
      <c r="G445" t="s">
        <v>54</v>
      </c>
      <c r="H445" t="s">
        <v>122</v>
      </c>
      <c r="I445" t="s">
        <v>123</v>
      </c>
      <c r="J445">
        <v>498584</v>
      </c>
      <c r="L445">
        <v>38748658</v>
      </c>
    </row>
    <row r="446" spans="3:12" x14ac:dyDescent="0.15">
      <c r="C446" t="s">
        <v>53</v>
      </c>
      <c r="D446" t="s">
        <v>5189</v>
      </c>
      <c r="E446" t="s">
        <v>2</v>
      </c>
      <c r="F446" s="1">
        <v>40609</v>
      </c>
      <c r="G446" t="s">
        <v>57</v>
      </c>
      <c r="H446" t="s">
        <v>124</v>
      </c>
      <c r="I446" t="s">
        <v>121</v>
      </c>
      <c r="J446">
        <v>423748</v>
      </c>
      <c r="L446">
        <v>39172406</v>
      </c>
    </row>
    <row r="447" spans="3:12" x14ac:dyDescent="0.15">
      <c r="C447" t="s">
        <v>53</v>
      </c>
      <c r="D447" t="s">
        <v>5189</v>
      </c>
      <c r="E447" t="s">
        <v>2</v>
      </c>
      <c r="F447" s="1">
        <v>40611</v>
      </c>
      <c r="G447" t="s">
        <v>54</v>
      </c>
      <c r="H447" t="s">
        <v>125</v>
      </c>
      <c r="I447" t="s">
        <v>126</v>
      </c>
      <c r="J447">
        <v>720758</v>
      </c>
      <c r="L447">
        <v>39893164</v>
      </c>
    </row>
    <row r="448" spans="3:12" x14ac:dyDescent="0.15">
      <c r="C448" t="s">
        <v>53</v>
      </c>
      <c r="D448" t="s">
        <v>5189</v>
      </c>
      <c r="E448" t="s">
        <v>2</v>
      </c>
      <c r="F448" s="1">
        <v>40611</v>
      </c>
      <c r="G448" t="s">
        <v>54</v>
      </c>
      <c r="H448" t="s">
        <v>127</v>
      </c>
      <c r="I448" t="s">
        <v>128</v>
      </c>
      <c r="J448">
        <v>521266</v>
      </c>
      <c r="L448">
        <v>40414430</v>
      </c>
    </row>
    <row r="449" spans="3:12" x14ac:dyDescent="0.15">
      <c r="C449" t="s">
        <v>53</v>
      </c>
      <c r="D449" t="s">
        <v>5189</v>
      </c>
      <c r="E449" t="s">
        <v>2</v>
      </c>
      <c r="F449" s="1">
        <v>40611</v>
      </c>
      <c r="G449" t="s">
        <v>57</v>
      </c>
      <c r="H449" t="s">
        <v>129</v>
      </c>
      <c r="I449" t="s">
        <v>128</v>
      </c>
      <c r="J449">
        <v>1174097</v>
      </c>
      <c r="L449">
        <v>41588527</v>
      </c>
    </row>
    <row r="450" spans="3:12" x14ac:dyDescent="0.15">
      <c r="C450" t="s">
        <v>53</v>
      </c>
      <c r="D450" t="s">
        <v>5189</v>
      </c>
      <c r="E450" t="s">
        <v>2</v>
      </c>
      <c r="F450" s="1">
        <v>40614</v>
      </c>
      <c r="G450" t="s">
        <v>54</v>
      </c>
      <c r="H450" t="s">
        <v>130</v>
      </c>
      <c r="I450" t="s">
        <v>131</v>
      </c>
      <c r="J450">
        <v>291060</v>
      </c>
      <c r="L450">
        <v>41879587</v>
      </c>
    </row>
    <row r="451" spans="3:12" x14ac:dyDescent="0.15">
      <c r="C451" t="s">
        <v>53</v>
      </c>
      <c r="D451" t="s">
        <v>5189</v>
      </c>
      <c r="E451" t="s">
        <v>2</v>
      </c>
      <c r="F451" s="1">
        <v>40614</v>
      </c>
      <c r="G451" t="s">
        <v>54</v>
      </c>
      <c r="H451" t="s">
        <v>132</v>
      </c>
      <c r="I451" t="s">
        <v>133</v>
      </c>
      <c r="J451">
        <v>1453339</v>
      </c>
      <c r="L451">
        <v>43332926</v>
      </c>
    </row>
    <row r="452" spans="3:12" x14ac:dyDescent="0.15">
      <c r="C452" t="s">
        <v>53</v>
      </c>
      <c r="D452" t="s">
        <v>5189</v>
      </c>
      <c r="E452" t="s">
        <v>2</v>
      </c>
      <c r="F452" s="1">
        <v>40614</v>
      </c>
      <c r="G452" t="s">
        <v>54</v>
      </c>
      <c r="H452" t="s">
        <v>134</v>
      </c>
      <c r="I452" t="s">
        <v>135</v>
      </c>
      <c r="J452">
        <v>731931</v>
      </c>
      <c r="L452">
        <v>44064857</v>
      </c>
    </row>
    <row r="453" spans="3:12" x14ac:dyDescent="0.15">
      <c r="C453" t="s">
        <v>53</v>
      </c>
      <c r="D453" t="s">
        <v>5189</v>
      </c>
      <c r="E453" t="s">
        <v>2</v>
      </c>
      <c r="F453" s="1">
        <v>40614</v>
      </c>
      <c r="G453" t="s">
        <v>57</v>
      </c>
      <c r="H453" t="s">
        <v>136</v>
      </c>
      <c r="I453" t="s">
        <v>131</v>
      </c>
      <c r="J453">
        <v>150607</v>
      </c>
      <c r="L453">
        <v>44215464</v>
      </c>
    </row>
    <row r="454" spans="3:12" x14ac:dyDescent="0.15">
      <c r="C454" t="s">
        <v>53</v>
      </c>
      <c r="D454" t="s">
        <v>5189</v>
      </c>
      <c r="E454" t="s">
        <v>2</v>
      </c>
      <c r="F454" s="1">
        <v>40614</v>
      </c>
      <c r="G454" t="s">
        <v>57</v>
      </c>
      <c r="H454" t="s">
        <v>137</v>
      </c>
      <c r="I454" t="s">
        <v>133</v>
      </c>
      <c r="J454">
        <v>1615930</v>
      </c>
      <c r="L454">
        <v>45831394</v>
      </c>
    </row>
    <row r="455" spans="3:12" x14ac:dyDescent="0.15">
      <c r="C455" t="s">
        <v>53</v>
      </c>
      <c r="D455" t="s">
        <v>5189</v>
      </c>
      <c r="E455" t="s">
        <v>2</v>
      </c>
      <c r="F455" s="1">
        <v>40615</v>
      </c>
      <c r="G455" t="s">
        <v>54</v>
      </c>
      <c r="H455" t="s">
        <v>138</v>
      </c>
      <c r="I455" t="s">
        <v>139</v>
      </c>
      <c r="J455">
        <v>1073620</v>
      </c>
      <c r="L455">
        <v>46905014</v>
      </c>
    </row>
    <row r="456" spans="3:12" x14ac:dyDescent="0.15">
      <c r="C456" t="s">
        <v>53</v>
      </c>
      <c r="D456" t="s">
        <v>5189</v>
      </c>
      <c r="E456" t="s">
        <v>2</v>
      </c>
      <c r="F456" s="1">
        <v>40616</v>
      </c>
      <c r="G456" t="s">
        <v>54</v>
      </c>
      <c r="H456" t="s">
        <v>140</v>
      </c>
      <c r="I456" t="s">
        <v>141</v>
      </c>
      <c r="J456">
        <v>1319000</v>
      </c>
      <c r="L456">
        <v>48224014</v>
      </c>
    </row>
    <row r="457" spans="3:12" x14ac:dyDescent="0.15">
      <c r="C457" t="s">
        <v>53</v>
      </c>
      <c r="D457" t="s">
        <v>5189</v>
      </c>
      <c r="E457" t="s">
        <v>2</v>
      </c>
      <c r="F457" s="1">
        <v>40617</v>
      </c>
      <c r="G457" t="s">
        <v>54</v>
      </c>
      <c r="H457" t="s">
        <v>142</v>
      </c>
      <c r="I457" t="s">
        <v>143</v>
      </c>
      <c r="J457">
        <v>1088613</v>
      </c>
      <c r="L457">
        <v>49312627</v>
      </c>
    </row>
    <row r="458" spans="3:12" x14ac:dyDescent="0.15">
      <c r="C458" t="s">
        <v>53</v>
      </c>
      <c r="D458" t="s">
        <v>5189</v>
      </c>
      <c r="E458" t="s">
        <v>2</v>
      </c>
      <c r="F458" s="1">
        <v>40617</v>
      </c>
      <c r="G458" t="s">
        <v>54</v>
      </c>
      <c r="H458" t="s">
        <v>144</v>
      </c>
      <c r="I458" t="s">
        <v>145</v>
      </c>
      <c r="J458">
        <v>1420823</v>
      </c>
      <c r="L458">
        <v>50733450</v>
      </c>
    </row>
    <row r="459" spans="3:12" x14ac:dyDescent="0.15">
      <c r="C459" t="s">
        <v>53</v>
      </c>
      <c r="D459" t="s">
        <v>5189</v>
      </c>
      <c r="E459" t="s">
        <v>2</v>
      </c>
      <c r="F459" s="1">
        <v>40617</v>
      </c>
      <c r="G459" t="s">
        <v>57</v>
      </c>
      <c r="H459" t="s">
        <v>146</v>
      </c>
      <c r="I459" t="s">
        <v>143</v>
      </c>
      <c r="J459">
        <v>199221</v>
      </c>
      <c r="L459">
        <v>50932671</v>
      </c>
    </row>
    <row r="460" spans="3:12" x14ac:dyDescent="0.15">
      <c r="C460" t="s">
        <v>53</v>
      </c>
      <c r="D460" t="s">
        <v>5189</v>
      </c>
      <c r="E460" t="s">
        <v>2</v>
      </c>
      <c r="F460" s="1">
        <v>40620</v>
      </c>
      <c r="G460" t="s">
        <v>54</v>
      </c>
      <c r="H460" t="s">
        <v>147</v>
      </c>
      <c r="I460" t="s">
        <v>148</v>
      </c>
      <c r="J460">
        <v>300000</v>
      </c>
      <c r="L460">
        <v>51232671</v>
      </c>
    </row>
    <row r="461" spans="3:12" x14ac:dyDescent="0.15">
      <c r="C461" t="s">
        <v>53</v>
      </c>
      <c r="D461" t="s">
        <v>5189</v>
      </c>
      <c r="E461" t="s">
        <v>2</v>
      </c>
      <c r="F461" s="1">
        <v>40626</v>
      </c>
      <c r="G461" t="s">
        <v>54</v>
      </c>
      <c r="H461" t="s">
        <v>149</v>
      </c>
      <c r="I461" t="s">
        <v>150</v>
      </c>
      <c r="J461">
        <v>258084</v>
      </c>
      <c r="L461">
        <v>51490755</v>
      </c>
    </row>
    <row r="462" spans="3:12" x14ac:dyDescent="0.15">
      <c r="C462" t="s">
        <v>53</v>
      </c>
      <c r="D462" t="s">
        <v>5189</v>
      </c>
      <c r="E462" t="s">
        <v>2</v>
      </c>
      <c r="F462" s="1">
        <v>40626</v>
      </c>
      <c r="G462" t="s">
        <v>57</v>
      </c>
      <c r="H462" t="s">
        <v>151</v>
      </c>
      <c r="I462" t="s">
        <v>150</v>
      </c>
      <c r="J462">
        <v>530024</v>
      </c>
      <c r="L462">
        <v>52020779</v>
      </c>
    </row>
    <row r="463" spans="3:12" x14ac:dyDescent="0.15">
      <c r="C463" t="s">
        <v>53</v>
      </c>
      <c r="D463" t="s">
        <v>5189</v>
      </c>
      <c r="E463" t="s">
        <v>2</v>
      </c>
      <c r="F463" s="1">
        <v>40626</v>
      </c>
      <c r="G463" t="s">
        <v>57</v>
      </c>
      <c r="H463" t="s">
        <v>151</v>
      </c>
      <c r="I463" t="s">
        <v>150</v>
      </c>
      <c r="J463">
        <v>414778</v>
      </c>
      <c r="L463">
        <v>52435557</v>
      </c>
    </row>
    <row r="464" spans="3:12" x14ac:dyDescent="0.15">
      <c r="C464" t="s">
        <v>53</v>
      </c>
      <c r="D464" t="s">
        <v>5189</v>
      </c>
      <c r="E464" t="s">
        <v>2</v>
      </c>
      <c r="F464" s="1">
        <v>40626</v>
      </c>
      <c r="G464" t="s">
        <v>54</v>
      </c>
      <c r="H464" t="s">
        <v>152</v>
      </c>
      <c r="I464" t="s">
        <v>153</v>
      </c>
      <c r="J464">
        <v>161000</v>
      </c>
      <c r="L464">
        <v>52596557</v>
      </c>
    </row>
    <row r="465" spans="3:12" x14ac:dyDescent="0.15">
      <c r="C465" t="s">
        <v>53</v>
      </c>
      <c r="D465" t="s">
        <v>5189</v>
      </c>
      <c r="E465" t="s">
        <v>2</v>
      </c>
      <c r="F465" s="1">
        <v>40626</v>
      </c>
      <c r="G465" t="s">
        <v>54</v>
      </c>
      <c r="H465" t="s">
        <v>154</v>
      </c>
      <c r="I465" t="s">
        <v>155</v>
      </c>
      <c r="J465">
        <v>90000</v>
      </c>
      <c r="L465">
        <v>52686557</v>
      </c>
    </row>
    <row r="466" spans="3:12" x14ac:dyDescent="0.15">
      <c r="C466" t="s">
        <v>53</v>
      </c>
      <c r="D466" t="s">
        <v>5189</v>
      </c>
      <c r="E466" t="s">
        <v>2</v>
      </c>
      <c r="F466" s="1">
        <v>40627</v>
      </c>
      <c r="G466" t="s">
        <v>54</v>
      </c>
      <c r="H466" t="s">
        <v>156</v>
      </c>
      <c r="I466" t="s">
        <v>157</v>
      </c>
      <c r="J466">
        <v>215396</v>
      </c>
      <c r="L466">
        <v>52901953</v>
      </c>
    </row>
    <row r="467" spans="3:12" x14ac:dyDescent="0.15">
      <c r="C467" t="s">
        <v>53</v>
      </c>
      <c r="D467" t="s">
        <v>5189</v>
      </c>
      <c r="E467" t="s">
        <v>2</v>
      </c>
      <c r="F467" s="1">
        <v>40627</v>
      </c>
      <c r="G467" t="s">
        <v>54</v>
      </c>
      <c r="H467" t="s">
        <v>158</v>
      </c>
      <c r="I467" t="s">
        <v>159</v>
      </c>
      <c r="J467">
        <v>154000</v>
      </c>
      <c r="L467">
        <v>53055953</v>
      </c>
    </row>
    <row r="468" spans="3:12" x14ac:dyDescent="0.15">
      <c r="C468" t="s">
        <v>53</v>
      </c>
      <c r="D468" t="s">
        <v>5189</v>
      </c>
      <c r="E468" t="s">
        <v>2</v>
      </c>
      <c r="F468" s="1">
        <v>40627</v>
      </c>
      <c r="G468" t="s">
        <v>54</v>
      </c>
      <c r="H468" t="s">
        <v>160</v>
      </c>
      <c r="I468" t="s">
        <v>161</v>
      </c>
      <c r="J468">
        <v>214000</v>
      </c>
      <c r="L468">
        <v>53269953</v>
      </c>
    </row>
    <row r="469" spans="3:12" x14ac:dyDescent="0.15">
      <c r="C469" t="s">
        <v>53</v>
      </c>
      <c r="D469" t="s">
        <v>5189</v>
      </c>
      <c r="E469" t="s">
        <v>2</v>
      </c>
      <c r="F469" s="1">
        <v>40627</v>
      </c>
      <c r="G469" t="s">
        <v>57</v>
      </c>
      <c r="H469" t="s">
        <v>162</v>
      </c>
      <c r="I469" t="s">
        <v>157</v>
      </c>
      <c r="J469">
        <v>1154595</v>
      </c>
      <c r="L469">
        <v>54424548</v>
      </c>
    </row>
    <row r="470" spans="3:12" x14ac:dyDescent="0.15">
      <c r="C470" t="s">
        <v>53</v>
      </c>
      <c r="D470" t="s">
        <v>5189</v>
      </c>
      <c r="E470" t="s">
        <v>2</v>
      </c>
      <c r="F470" s="1">
        <v>40630</v>
      </c>
      <c r="G470" t="s">
        <v>54</v>
      </c>
      <c r="H470" t="s">
        <v>163</v>
      </c>
      <c r="I470" t="s">
        <v>164</v>
      </c>
      <c r="J470">
        <v>780143</v>
      </c>
      <c r="L470">
        <v>55204691</v>
      </c>
    </row>
    <row r="471" spans="3:12" x14ac:dyDescent="0.15">
      <c r="C471" t="s">
        <v>53</v>
      </c>
      <c r="D471" t="s">
        <v>5189</v>
      </c>
      <c r="E471" t="s">
        <v>2</v>
      </c>
      <c r="F471" s="1">
        <v>40630</v>
      </c>
      <c r="G471" t="s">
        <v>54</v>
      </c>
      <c r="H471" t="s">
        <v>165</v>
      </c>
      <c r="I471" t="s">
        <v>166</v>
      </c>
      <c r="J471">
        <v>70000</v>
      </c>
      <c r="L471">
        <v>55274691</v>
      </c>
    </row>
    <row r="472" spans="3:12" x14ac:dyDescent="0.15">
      <c r="C472" t="s">
        <v>53</v>
      </c>
      <c r="D472" t="s">
        <v>5189</v>
      </c>
      <c r="E472" t="s">
        <v>2</v>
      </c>
      <c r="F472" s="1">
        <v>40630</v>
      </c>
      <c r="G472" t="s">
        <v>57</v>
      </c>
      <c r="H472" t="s">
        <v>167</v>
      </c>
      <c r="I472" t="s">
        <v>164</v>
      </c>
      <c r="J472">
        <v>773276</v>
      </c>
      <c r="L472">
        <v>56047967</v>
      </c>
    </row>
    <row r="473" spans="3:12" x14ac:dyDescent="0.15">
      <c r="C473" t="s">
        <v>53</v>
      </c>
      <c r="D473" t="s">
        <v>5189</v>
      </c>
      <c r="E473" t="s">
        <v>2</v>
      </c>
      <c r="F473" s="1">
        <v>40634</v>
      </c>
      <c r="G473" t="s">
        <v>54</v>
      </c>
      <c r="H473" t="s">
        <v>168</v>
      </c>
      <c r="I473" t="s">
        <v>169</v>
      </c>
      <c r="J473">
        <v>1561142</v>
      </c>
      <c r="L473">
        <v>57609109</v>
      </c>
    </row>
    <row r="474" spans="3:12" x14ac:dyDescent="0.15">
      <c r="C474" t="s">
        <v>53</v>
      </c>
      <c r="D474" t="s">
        <v>5189</v>
      </c>
      <c r="E474" t="s">
        <v>2</v>
      </c>
      <c r="F474" s="1">
        <v>40635</v>
      </c>
      <c r="G474" t="s">
        <v>54</v>
      </c>
      <c r="H474" t="s">
        <v>170</v>
      </c>
      <c r="I474" t="s">
        <v>171</v>
      </c>
      <c r="J474">
        <v>253290</v>
      </c>
      <c r="L474">
        <v>57862399</v>
      </c>
    </row>
    <row r="475" spans="3:12" x14ac:dyDescent="0.15">
      <c r="C475" t="s">
        <v>53</v>
      </c>
      <c r="D475" t="s">
        <v>5189</v>
      </c>
      <c r="E475" t="s">
        <v>2</v>
      </c>
      <c r="F475" s="1">
        <v>40635</v>
      </c>
      <c r="G475" t="s">
        <v>57</v>
      </c>
      <c r="H475" t="s">
        <v>172</v>
      </c>
      <c r="I475" t="s">
        <v>171</v>
      </c>
      <c r="J475">
        <v>820415</v>
      </c>
      <c r="L475">
        <v>58682814</v>
      </c>
    </row>
    <row r="476" spans="3:12" x14ac:dyDescent="0.15">
      <c r="C476" t="s">
        <v>53</v>
      </c>
      <c r="D476" t="s">
        <v>5189</v>
      </c>
      <c r="E476" t="s">
        <v>2</v>
      </c>
      <c r="F476" s="1">
        <v>40637</v>
      </c>
      <c r="G476" t="s">
        <v>54</v>
      </c>
      <c r="H476" t="s">
        <v>173</v>
      </c>
      <c r="I476" t="s">
        <v>174</v>
      </c>
      <c r="J476">
        <v>277088</v>
      </c>
      <c r="L476">
        <v>58959902</v>
      </c>
    </row>
    <row r="477" spans="3:12" x14ac:dyDescent="0.15">
      <c r="C477" t="s">
        <v>53</v>
      </c>
      <c r="D477" t="s">
        <v>5189</v>
      </c>
      <c r="E477" t="s">
        <v>2</v>
      </c>
      <c r="F477" s="1">
        <v>40637</v>
      </c>
      <c r="G477" t="s">
        <v>57</v>
      </c>
      <c r="H477" t="s">
        <v>175</v>
      </c>
      <c r="I477" t="s">
        <v>174</v>
      </c>
      <c r="J477">
        <v>1152589</v>
      </c>
      <c r="L477">
        <v>60112491</v>
      </c>
    </row>
    <row r="478" spans="3:12" x14ac:dyDescent="0.15">
      <c r="C478" t="s">
        <v>53</v>
      </c>
      <c r="D478" t="s">
        <v>5189</v>
      </c>
      <c r="E478" t="s">
        <v>2</v>
      </c>
      <c r="F478" s="1">
        <v>40638</v>
      </c>
      <c r="G478" t="s">
        <v>54</v>
      </c>
      <c r="H478" t="s">
        <v>176</v>
      </c>
      <c r="I478" t="s">
        <v>177</v>
      </c>
      <c r="J478">
        <v>1514533</v>
      </c>
      <c r="L478">
        <v>61627024</v>
      </c>
    </row>
    <row r="479" spans="3:12" x14ac:dyDescent="0.15">
      <c r="C479" t="s">
        <v>53</v>
      </c>
      <c r="D479" t="s">
        <v>5189</v>
      </c>
      <c r="E479" t="s">
        <v>2</v>
      </c>
      <c r="F479" s="1">
        <v>40639</v>
      </c>
      <c r="G479" t="s">
        <v>54</v>
      </c>
      <c r="H479" t="s">
        <v>178</v>
      </c>
      <c r="I479" t="s">
        <v>179</v>
      </c>
      <c r="J479">
        <v>426340</v>
      </c>
      <c r="L479">
        <v>62053364</v>
      </c>
    </row>
    <row r="480" spans="3:12" x14ac:dyDescent="0.15">
      <c r="C480" t="s">
        <v>53</v>
      </c>
      <c r="D480" t="s">
        <v>5189</v>
      </c>
      <c r="E480" t="s">
        <v>2</v>
      </c>
      <c r="F480" s="1">
        <v>40639</v>
      </c>
      <c r="G480" t="s">
        <v>57</v>
      </c>
      <c r="H480" t="s">
        <v>180</v>
      </c>
      <c r="I480" t="s">
        <v>179</v>
      </c>
      <c r="J480">
        <v>310420</v>
      </c>
      <c r="L480">
        <v>62363784</v>
      </c>
    </row>
    <row r="481" spans="3:12" x14ac:dyDescent="0.15">
      <c r="C481" t="s">
        <v>53</v>
      </c>
      <c r="D481" t="s">
        <v>5189</v>
      </c>
      <c r="E481" t="s">
        <v>2</v>
      </c>
      <c r="F481" s="1">
        <v>40642</v>
      </c>
      <c r="G481" t="s">
        <v>54</v>
      </c>
      <c r="H481" t="s">
        <v>181</v>
      </c>
      <c r="I481" t="s">
        <v>182</v>
      </c>
      <c r="J481">
        <v>95012</v>
      </c>
      <c r="L481">
        <v>62458796</v>
      </c>
    </row>
    <row r="482" spans="3:12" x14ac:dyDescent="0.15">
      <c r="C482" t="s">
        <v>53</v>
      </c>
      <c r="D482" t="s">
        <v>5189</v>
      </c>
      <c r="E482" t="s">
        <v>2</v>
      </c>
      <c r="F482" s="1">
        <v>40642</v>
      </c>
      <c r="G482" t="s">
        <v>57</v>
      </c>
      <c r="H482" t="s">
        <v>183</v>
      </c>
      <c r="I482" t="s">
        <v>182</v>
      </c>
      <c r="J482">
        <v>1506900</v>
      </c>
      <c r="L482">
        <v>63965696</v>
      </c>
    </row>
    <row r="483" spans="3:12" x14ac:dyDescent="0.15">
      <c r="C483" t="s">
        <v>53</v>
      </c>
      <c r="D483" t="s">
        <v>5189</v>
      </c>
      <c r="E483" t="s">
        <v>2</v>
      </c>
      <c r="F483" s="1">
        <v>40642</v>
      </c>
      <c r="G483" t="s">
        <v>57</v>
      </c>
      <c r="H483" t="s">
        <v>183</v>
      </c>
      <c r="I483" t="s">
        <v>182</v>
      </c>
      <c r="J483">
        <v>1867055</v>
      </c>
      <c r="L483">
        <v>65832751</v>
      </c>
    </row>
    <row r="484" spans="3:12" x14ac:dyDescent="0.15">
      <c r="C484" t="s">
        <v>53</v>
      </c>
      <c r="D484" t="s">
        <v>5189</v>
      </c>
      <c r="E484" t="s">
        <v>2</v>
      </c>
      <c r="F484" s="1">
        <v>40642</v>
      </c>
      <c r="G484" t="s">
        <v>57</v>
      </c>
      <c r="H484" t="s">
        <v>183</v>
      </c>
      <c r="I484" t="s">
        <v>182</v>
      </c>
      <c r="J484">
        <v>677804</v>
      </c>
      <c r="L484">
        <v>66510555</v>
      </c>
    </row>
    <row r="485" spans="3:12" x14ac:dyDescent="0.15">
      <c r="C485" t="s">
        <v>53</v>
      </c>
      <c r="D485" t="s">
        <v>5189</v>
      </c>
      <c r="E485" t="s">
        <v>2</v>
      </c>
      <c r="F485" s="1">
        <v>40642</v>
      </c>
      <c r="G485" t="s">
        <v>54</v>
      </c>
      <c r="H485" t="s">
        <v>184</v>
      </c>
      <c r="I485" t="s">
        <v>182</v>
      </c>
      <c r="J485">
        <v>2600197</v>
      </c>
      <c r="L485">
        <v>69110752</v>
      </c>
    </row>
    <row r="486" spans="3:12" x14ac:dyDescent="0.15">
      <c r="C486" t="s">
        <v>53</v>
      </c>
      <c r="D486" t="s">
        <v>5189</v>
      </c>
      <c r="E486" t="s">
        <v>2</v>
      </c>
      <c r="F486" s="1">
        <v>40644</v>
      </c>
      <c r="G486" t="s">
        <v>54</v>
      </c>
      <c r="H486" t="s">
        <v>185</v>
      </c>
      <c r="I486" t="s">
        <v>186</v>
      </c>
      <c r="J486">
        <v>383976</v>
      </c>
      <c r="L486">
        <v>69494728</v>
      </c>
    </row>
    <row r="487" spans="3:12" x14ac:dyDescent="0.15">
      <c r="C487" t="s">
        <v>53</v>
      </c>
      <c r="D487" t="s">
        <v>5189</v>
      </c>
      <c r="E487" t="s">
        <v>2</v>
      </c>
      <c r="F487" s="1">
        <v>40645</v>
      </c>
      <c r="G487" t="s">
        <v>54</v>
      </c>
      <c r="H487" t="s">
        <v>187</v>
      </c>
      <c r="I487" t="s">
        <v>188</v>
      </c>
      <c r="J487">
        <v>241976</v>
      </c>
      <c r="L487">
        <v>69736704</v>
      </c>
    </row>
    <row r="488" spans="3:12" x14ac:dyDescent="0.15">
      <c r="C488" t="s">
        <v>53</v>
      </c>
      <c r="D488" t="s">
        <v>5189</v>
      </c>
      <c r="E488" t="s">
        <v>2</v>
      </c>
      <c r="F488" s="1">
        <v>40645</v>
      </c>
      <c r="G488" t="s">
        <v>54</v>
      </c>
      <c r="H488" t="s">
        <v>189</v>
      </c>
      <c r="I488" t="s">
        <v>190</v>
      </c>
      <c r="J488">
        <v>575740</v>
      </c>
      <c r="L488">
        <v>70312444</v>
      </c>
    </row>
    <row r="489" spans="3:12" x14ac:dyDescent="0.15">
      <c r="C489" t="s">
        <v>53</v>
      </c>
      <c r="D489" t="s">
        <v>5189</v>
      </c>
      <c r="E489" t="s">
        <v>2</v>
      </c>
      <c r="F489" s="1">
        <v>40649</v>
      </c>
      <c r="G489" t="s">
        <v>54</v>
      </c>
      <c r="H489" t="s">
        <v>191</v>
      </c>
      <c r="I489" t="s">
        <v>192</v>
      </c>
      <c r="J489">
        <v>1294335</v>
      </c>
      <c r="L489">
        <v>71606779</v>
      </c>
    </row>
    <row r="490" spans="3:12" x14ac:dyDescent="0.15">
      <c r="C490" t="s">
        <v>53</v>
      </c>
      <c r="D490" t="s">
        <v>5189</v>
      </c>
      <c r="E490" t="s">
        <v>2</v>
      </c>
      <c r="F490" s="1">
        <v>40650</v>
      </c>
      <c r="G490" t="s">
        <v>54</v>
      </c>
      <c r="H490" t="s">
        <v>193</v>
      </c>
      <c r="I490" t="s">
        <v>194</v>
      </c>
      <c r="J490">
        <v>683053</v>
      </c>
      <c r="L490">
        <v>72289832</v>
      </c>
    </row>
    <row r="491" spans="3:12" x14ac:dyDescent="0.15">
      <c r="C491" t="s">
        <v>53</v>
      </c>
      <c r="D491" t="s">
        <v>5189</v>
      </c>
      <c r="E491" t="s">
        <v>2</v>
      </c>
      <c r="F491" s="1">
        <v>40650</v>
      </c>
      <c r="G491" t="s">
        <v>57</v>
      </c>
      <c r="H491" t="s">
        <v>195</v>
      </c>
      <c r="I491" t="s">
        <v>194</v>
      </c>
      <c r="J491">
        <v>85334</v>
      </c>
      <c r="L491">
        <v>72375166</v>
      </c>
    </row>
    <row r="492" spans="3:12" x14ac:dyDescent="0.15">
      <c r="C492" t="s">
        <v>53</v>
      </c>
      <c r="D492" t="s">
        <v>5189</v>
      </c>
      <c r="E492" t="s">
        <v>2</v>
      </c>
      <c r="F492" s="1">
        <v>40651</v>
      </c>
      <c r="G492" t="s">
        <v>54</v>
      </c>
      <c r="H492" t="s">
        <v>196</v>
      </c>
      <c r="I492" t="s">
        <v>197</v>
      </c>
      <c r="J492">
        <v>471336</v>
      </c>
      <c r="L492">
        <v>72846502</v>
      </c>
    </row>
    <row r="493" spans="3:12" x14ac:dyDescent="0.15">
      <c r="C493" t="s">
        <v>53</v>
      </c>
      <c r="D493" t="s">
        <v>5189</v>
      </c>
      <c r="E493" t="s">
        <v>2</v>
      </c>
      <c r="F493" s="1">
        <v>40651</v>
      </c>
      <c r="G493" t="s">
        <v>54</v>
      </c>
      <c r="H493" t="s">
        <v>198</v>
      </c>
      <c r="I493" t="s">
        <v>197</v>
      </c>
      <c r="J493">
        <v>195668</v>
      </c>
      <c r="L493">
        <v>73042170</v>
      </c>
    </row>
    <row r="494" spans="3:12" x14ac:dyDescent="0.15">
      <c r="C494" t="s">
        <v>53</v>
      </c>
      <c r="D494" t="s">
        <v>5189</v>
      </c>
      <c r="E494" t="s">
        <v>2</v>
      </c>
      <c r="F494" s="1">
        <v>40655</v>
      </c>
      <c r="G494" t="s">
        <v>54</v>
      </c>
      <c r="H494" t="s">
        <v>199</v>
      </c>
      <c r="I494" t="s">
        <v>200</v>
      </c>
      <c r="J494">
        <v>263706</v>
      </c>
      <c r="L494">
        <v>73305876</v>
      </c>
    </row>
    <row r="495" spans="3:12" x14ac:dyDescent="0.15">
      <c r="C495" t="s">
        <v>53</v>
      </c>
      <c r="D495" t="s">
        <v>5189</v>
      </c>
      <c r="E495" t="s">
        <v>2</v>
      </c>
      <c r="F495" s="1">
        <v>40655</v>
      </c>
      <c r="G495" t="s">
        <v>57</v>
      </c>
      <c r="H495" t="s">
        <v>201</v>
      </c>
      <c r="I495" t="s">
        <v>200</v>
      </c>
      <c r="J495">
        <v>85334</v>
      </c>
      <c r="L495">
        <v>73391210</v>
      </c>
    </row>
    <row r="496" spans="3:12" x14ac:dyDescent="0.15">
      <c r="C496" t="s">
        <v>53</v>
      </c>
      <c r="D496" t="s">
        <v>5189</v>
      </c>
      <c r="E496" t="s">
        <v>2</v>
      </c>
      <c r="F496" s="1">
        <v>40659</v>
      </c>
      <c r="G496" t="s">
        <v>54</v>
      </c>
      <c r="H496" t="s">
        <v>202</v>
      </c>
      <c r="I496" t="s">
        <v>203</v>
      </c>
      <c r="J496">
        <v>938010</v>
      </c>
      <c r="L496">
        <v>74329220</v>
      </c>
    </row>
    <row r="497" spans="3:12" x14ac:dyDescent="0.15">
      <c r="C497" t="s">
        <v>53</v>
      </c>
      <c r="D497" t="s">
        <v>5189</v>
      </c>
      <c r="E497" t="s">
        <v>2</v>
      </c>
      <c r="F497" s="1">
        <v>40659</v>
      </c>
      <c r="G497" t="s">
        <v>57</v>
      </c>
      <c r="H497" t="s">
        <v>204</v>
      </c>
      <c r="I497" t="s">
        <v>203</v>
      </c>
      <c r="J497">
        <v>43231</v>
      </c>
      <c r="L497">
        <v>74372451</v>
      </c>
    </row>
    <row r="498" spans="3:12" x14ac:dyDescent="0.15">
      <c r="C498" t="s">
        <v>53</v>
      </c>
      <c r="D498" t="s">
        <v>5189</v>
      </c>
      <c r="E498" t="s">
        <v>2</v>
      </c>
      <c r="F498" s="1">
        <v>40660</v>
      </c>
      <c r="G498" t="s">
        <v>54</v>
      </c>
      <c r="H498" t="s">
        <v>205</v>
      </c>
      <c r="I498" t="s">
        <v>206</v>
      </c>
      <c r="J498">
        <v>699725</v>
      </c>
      <c r="L498">
        <v>75072176</v>
      </c>
    </row>
    <row r="499" spans="3:12" x14ac:dyDescent="0.15">
      <c r="C499" t="s">
        <v>53</v>
      </c>
      <c r="D499" t="s">
        <v>5189</v>
      </c>
      <c r="E499" t="s">
        <v>2</v>
      </c>
      <c r="F499" s="1">
        <v>40660</v>
      </c>
      <c r="G499" t="s">
        <v>57</v>
      </c>
      <c r="H499" t="s">
        <v>207</v>
      </c>
      <c r="I499" t="s">
        <v>206</v>
      </c>
      <c r="J499">
        <v>280840</v>
      </c>
      <c r="L499">
        <v>75353016</v>
      </c>
    </row>
    <row r="500" spans="3:12" x14ac:dyDescent="0.15">
      <c r="C500" t="s">
        <v>53</v>
      </c>
      <c r="D500" t="s">
        <v>5189</v>
      </c>
      <c r="E500" t="s">
        <v>2</v>
      </c>
      <c r="F500" s="1">
        <v>40663</v>
      </c>
      <c r="G500" t="s">
        <v>54</v>
      </c>
      <c r="H500" t="s">
        <v>208</v>
      </c>
      <c r="I500" t="s">
        <v>209</v>
      </c>
      <c r="J500">
        <v>2472981</v>
      </c>
      <c r="L500">
        <v>77825997</v>
      </c>
    </row>
    <row r="501" spans="3:12" x14ac:dyDescent="0.15">
      <c r="C501" t="s">
        <v>53</v>
      </c>
      <c r="D501" t="s">
        <v>5189</v>
      </c>
      <c r="E501" t="s">
        <v>2</v>
      </c>
      <c r="F501" s="1">
        <v>40663</v>
      </c>
      <c r="G501" t="s">
        <v>54</v>
      </c>
      <c r="H501" t="s">
        <v>175</v>
      </c>
      <c r="I501" t="s">
        <v>210</v>
      </c>
      <c r="J501">
        <v>21000</v>
      </c>
      <c r="L501">
        <v>77846997</v>
      </c>
    </row>
    <row r="502" spans="3:12" x14ac:dyDescent="0.15">
      <c r="C502" t="s">
        <v>53</v>
      </c>
      <c r="D502" t="s">
        <v>5189</v>
      </c>
      <c r="E502" t="s">
        <v>2</v>
      </c>
      <c r="F502" s="1">
        <v>40663</v>
      </c>
      <c r="G502" t="s">
        <v>54</v>
      </c>
      <c r="H502" t="s">
        <v>180</v>
      </c>
      <c r="I502" t="s">
        <v>211</v>
      </c>
      <c r="J502">
        <v>260000</v>
      </c>
      <c r="L502">
        <v>78106997</v>
      </c>
    </row>
    <row r="503" spans="3:12" x14ac:dyDescent="0.15">
      <c r="C503" t="s">
        <v>53</v>
      </c>
      <c r="D503" t="s">
        <v>5189</v>
      </c>
      <c r="E503" t="s">
        <v>2</v>
      </c>
      <c r="F503" s="1">
        <v>40663</v>
      </c>
      <c r="G503" t="s">
        <v>54</v>
      </c>
      <c r="H503" t="s">
        <v>183</v>
      </c>
      <c r="I503" t="s">
        <v>212</v>
      </c>
      <c r="J503">
        <v>262800</v>
      </c>
      <c r="L503">
        <v>78369797</v>
      </c>
    </row>
    <row r="504" spans="3:12" x14ac:dyDescent="0.15">
      <c r="C504" t="s">
        <v>53</v>
      </c>
      <c r="D504" t="s">
        <v>5189</v>
      </c>
      <c r="E504" t="s">
        <v>2</v>
      </c>
      <c r="F504" s="1">
        <v>40663</v>
      </c>
      <c r="G504" t="s">
        <v>54</v>
      </c>
      <c r="H504" t="s">
        <v>195</v>
      </c>
      <c r="I504" t="s">
        <v>213</v>
      </c>
      <c r="J504">
        <v>764000</v>
      </c>
      <c r="L504">
        <v>79133797</v>
      </c>
    </row>
    <row r="505" spans="3:12" x14ac:dyDescent="0.15">
      <c r="C505" t="s">
        <v>53</v>
      </c>
      <c r="D505" t="s">
        <v>5189</v>
      </c>
      <c r="E505" t="s">
        <v>2</v>
      </c>
      <c r="F505" s="1">
        <v>40663</v>
      </c>
      <c r="G505" t="s">
        <v>54</v>
      </c>
      <c r="H505" t="s">
        <v>201</v>
      </c>
      <c r="I505" t="s">
        <v>214</v>
      </c>
      <c r="J505">
        <v>1246500</v>
      </c>
      <c r="L505">
        <v>80380297</v>
      </c>
    </row>
    <row r="506" spans="3:12" x14ac:dyDescent="0.15">
      <c r="C506" t="s">
        <v>53</v>
      </c>
      <c r="D506" t="s">
        <v>5189</v>
      </c>
      <c r="E506" t="s">
        <v>2</v>
      </c>
      <c r="F506" s="1">
        <v>40663</v>
      </c>
      <c r="G506" t="s">
        <v>57</v>
      </c>
      <c r="H506" t="s">
        <v>215</v>
      </c>
      <c r="I506" t="s">
        <v>209</v>
      </c>
      <c r="J506">
        <v>2467407</v>
      </c>
      <c r="L506">
        <v>82847704</v>
      </c>
    </row>
    <row r="507" spans="3:12" x14ac:dyDescent="0.15">
      <c r="C507" t="s">
        <v>53</v>
      </c>
      <c r="D507" t="s">
        <v>5189</v>
      </c>
      <c r="E507" t="s">
        <v>2</v>
      </c>
      <c r="F507" s="1">
        <v>40665</v>
      </c>
      <c r="G507" t="s">
        <v>57</v>
      </c>
      <c r="H507" t="s">
        <v>216</v>
      </c>
      <c r="I507" t="s">
        <v>217</v>
      </c>
      <c r="J507">
        <v>352789</v>
      </c>
      <c r="L507">
        <v>83200493</v>
      </c>
    </row>
    <row r="508" spans="3:12" x14ac:dyDescent="0.15">
      <c r="C508" t="s">
        <v>53</v>
      </c>
      <c r="D508" t="s">
        <v>5189</v>
      </c>
      <c r="E508" t="s">
        <v>2</v>
      </c>
      <c r="F508" s="1">
        <v>40665</v>
      </c>
      <c r="G508" t="s">
        <v>54</v>
      </c>
      <c r="H508" t="s">
        <v>218</v>
      </c>
      <c r="I508" t="s">
        <v>217</v>
      </c>
      <c r="J508">
        <v>257904</v>
      </c>
      <c r="L508">
        <v>83458397</v>
      </c>
    </row>
    <row r="509" spans="3:12" x14ac:dyDescent="0.15">
      <c r="C509" t="s">
        <v>53</v>
      </c>
      <c r="D509" t="s">
        <v>5189</v>
      </c>
      <c r="E509" t="s">
        <v>2</v>
      </c>
      <c r="F509" s="1">
        <v>40666</v>
      </c>
      <c r="G509" t="s">
        <v>54</v>
      </c>
      <c r="H509" t="s">
        <v>219</v>
      </c>
      <c r="I509" t="s">
        <v>220</v>
      </c>
      <c r="J509">
        <v>-308000</v>
      </c>
      <c r="L509">
        <v>83150397</v>
      </c>
    </row>
    <row r="510" spans="3:12" x14ac:dyDescent="0.15">
      <c r="C510" t="s">
        <v>53</v>
      </c>
      <c r="D510" t="s">
        <v>5189</v>
      </c>
      <c r="E510" t="s">
        <v>2</v>
      </c>
      <c r="F510" s="1">
        <v>40666</v>
      </c>
      <c r="G510" t="s">
        <v>54</v>
      </c>
      <c r="H510" t="s">
        <v>221</v>
      </c>
      <c r="I510" t="s">
        <v>222</v>
      </c>
      <c r="J510">
        <v>444524</v>
      </c>
      <c r="L510">
        <v>83594921</v>
      </c>
    </row>
    <row r="511" spans="3:12" x14ac:dyDescent="0.15">
      <c r="C511" t="s">
        <v>53</v>
      </c>
      <c r="D511" t="s">
        <v>5189</v>
      </c>
      <c r="E511" t="s">
        <v>2</v>
      </c>
      <c r="F511" s="1">
        <v>40675</v>
      </c>
      <c r="G511" t="s">
        <v>54</v>
      </c>
      <c r="H511" t="s">
        <v>223</v>
      </c>
      <c r="I511" t="s">
        <v>224</v>
      </c>
      <c r="J511">
        <v>255000</v>
      </c>
      <c r="L511">
        <v>83849921</v>
      </c>
    </row>
    <row r="512" spans="3:12" x14ac:dyDescent="0.15">
      <c r="C512" t="s">
        <v>53</v>
      </c>
      <c r="D512" t="s">
        <v>5189</v>
      </c>
      <c r="E512" t="s">
        <v>2</v>
      </c>
      <c r="F512" s="1">
        <v>40676</v>
      </c>
      <c r="G512" t="s">
        <v>57</v>
      </c>
      <c r="H512" t="s">
        <v>225</v>
      </c>
      <c r="I512" t="s">
        <v>226</v>
      </c>
      <c r="J512">
        <v>140922</v>
      </c>
      <c r="L512">
        <v>83990843</v>
      </c>
    </row>
    <row r="513" spans="3:12" x14ac:dyDescent="0.15">
      <c r="C513" t="s">
        <v>53</v>
      </c>
      <c r="D513" t="s">
        <v>5189</v>
      </c>
      <c r="E513" t="s">
        <v>2</v>
      </c>
      <c r="F513" s="1">
        <v>40676</v>
      </c>
      <c r="G513" t="s">
        <v>54</v>
      </c>
      <c r="H513" t="s">
        <v>227</v>
      </c>
      <c r="I513" t="s">
        <v>228</v>
      </c>
      <c r="J513">
        <v>1041933</v>
      </c>
      <c r="L513">
        <v>85032776</v>
      </c>
    </row>
    <row r="514" spans="3:12" x14ac:dyDescent="0.15">
      <c r="C514" t="s">
        <v>53</v>
      </c>
      <c r="D514" t="s">
        <v>5189</v>
      </c>
      <c r="E514" t="s">
        <v>2</v>
      </c>
      <c r="F514" s="1">
        <v>40676</v>
      </c>
      <c r="G514" t="s">
        <v>54</v>
      </c>
      <c r="H514" t="s">
        <v>229</v>
      </c>
      <c r="I514" t="s">
        <v>226</v>
      </c>
      <c r="J514">
        <v>233600</v>
      </c>
      <c r="L514">
        <v>85266376</v>
      </c>
    </row>
    <row r="515" spans="3:12" x14ac:dyDescent="0.15">
      <c r="C515" t="s">
        <v>53</v>
      </c>
      <c r="D515" t="s">
        <v>5189</v>
      </c>
      <c r="E515" t="s">
        <v>2</v>
      </c>
      <c r="F515" s="1">
        <v>40679</v>
      </c>
      <c r="G515" t="s">
        <v>57</v>
      </c>
      <c r="H515" t="s">
        <v>230</v>
      </c>
      <c r="I515" t="s">
        <v>231</v>
      </c>
      <c r="J515">
        <v>1389745</v>
      </c>
      <c r="L515">
        <v>86656121</v>
      </c>
    </row>
    <row r="516" spans="3:12" x14ac:dyDescent="0.15">
      <c r="C516" t="s">
        <v>53</v>
      </c>
      <c r="D516" t="s">
        <v>5189</v>
      </c>
      <c r="E516" t="s">
        <v>2</v>
      </c>
      <c r="F516" s="1">
        <v>40679</v>
      </c>
      <c r="G516" t="s">
        <v>54</v>
      </c>
      <c r="H516" t="s">
        <v>232</v>
      </c>
      <c r="I516" t="s">
        <v>231</v>
      </c>
      <c r="J516">
        <v>269984</v>
      </c>
      <c r="L516">
        <v>86926105</v>
      </c>
    </row>
    <row r="517" spans="3:12" x14ac:dyDescent="0.15">
      <c r="C517" t="s">
        <v>53</v>
      </c>
      <c r="D517" t="s">
        <v>5189</v>
      </c>
      <c r="E517" t="s">
        <v>2</v>
      </c>
      <c r="F517" s="1">
        <v>40679</v>
      </c>
      <c r="G517" t="s">
        <v>54</v>
      </c>
      <c r="H517" t="s">
        <v>233</v>
      </c>
      <c r="I517" t="s">
        <v>234</v>
      </c>
      <c r="J517">
        <v>154000</v>
      </c>
      <c r="L517">
        <v>87080105</v>
      </c>
    </row>
    <row r="518" spans="3:12" x14ac:dyDescent="0.15">
      <c r="C518" t="s">
        <v>53</v>
      </c>
      <c r="D518" t="s">
        <v>5189</v>
      </c>
      <c r="E518" t="s">
        <v>2</v>
      </c>
      <c r="F518" s="1">
        <v>40680</v>
      </c>
      <c r="G518" t="s">
        <v>57</v>
      </c>
      <c r="H518" t="s">
        <v>235</v>
      </c>
      <c r="I518" t="s">
        <v>236</v>
      </c>
      <c r="J518">
        <v>1273732</v>
      </c>
      <c r="L518">
        <v>88353837</v>
      </c>
    </row>
    <row r="519" spans="3:12" x14ac:dyDescent="0.15">
      <c r="C519" t="s">
        <v>53</v>
      </c>
      <c r="D519" t="s">
        <v>5189</v>
      </c>
      <c r="E519" t="s">
        <v>2</v>
      </c>
      <c r="F519" s="1">
        <v>40680</v>
      </c>
      <c r="G519" t="s">
        <v>54</v>
      </c>
      <c r="H519" t="s">
        <v>237</v>
      </c>
      <c r="I519" t="s">
        <v>236</v>
      </c>
      <c r="J519">
        <v>1310446</v>
      </c>
      <c r="L519">
        <v>89664283</v>
      </c>
    </row>
    <row r="520" spans="3:12" x14ac:dyDescent="0.15">
      <c r="C520" t="s">
        <v>53</v>
      </c>
      <c r="D520" t="s">
        <v>5189</v>
      </c>
      <c r="E520" t="s">
        <v>2</v>
      </c>
      <c r="F520" s="1">
        <v>40684</v>
      </c>
      <c r="G520" t="s">
        <v>57</v>
      </c>
      <c r="H520" t="s">
        <v>238</v>
      </c>
      <c r="I520" t="s">
        <v>239</v>
      </c>
      <c r="J520">
        <v>1436692</v>
      </c>
      <c r="L520">
        <v>91100975</v>
      </c>
    </row>
    <row r="521" spans="3:12" x14ac:dyDescent="0.15">
      <c r="C521" t="s">
        <v>53</v>
      </c>
      <c r="D521" t="s">
        <v>5189</v>
      </c>
      <c r="E521" t="s">
        <v>2</v>
      </c>
      <c r="F521" s="1">
        <v>40684</v>
      </c>
      <c r="G521" t="s">
        <v>54</v>
      </c>
      <c r="H521" t="s">
        <v>240</v>
      </c>
      <c r="I521" t="s">
        <v>239</v>
      </c>
      <c r="J521">
        <v>1910299</v>
      </c>
      <c r="L521">
        <v>93011274</v>
      </c>
    </row>
    <row r="522" spans="3:12" x14ac:dyDescent="0.15">
      <c r="C522" t="s">
        <v>53</v>
      </c>
      <c r="D522" t="s">
        <v>5189</v>
      </c>
      <c r="E522" t="s">
        <v>2</v>
      </c>
      <c r="F522" s="1">
        <v>40686</v>
      </c>
      <c r="G522" t="s">
        <v>57</v>
      </c>
      <c r="H522" t="s">
        <v>219</v>
      </c>
      <c r="I522" t="s">
        <v>241</v>
      </c>
      <c r="J522">
        <v>1538489</v>
      </c>
      <c r="L522">
        <v>94549763</v>
      </c>
    </row>
    <row r="523" spans="3:12" x14ac:dyDescent="0.15">
      <c r="C523" t="s">
        <v>53</v>
      </c>
      <c r="D523" t="s">
        <v>5189</v>
      </c>
      <c r="E523" t="s">
        <v>2</v>
      </c>
      <c r="F523" s="1">
        <v>40686</v>
      </c>
      <c r="G523" t="s">
        <v>54</v>
      </c>
      <c r="H523" t="s">
        <v>242</v>
      </c>
      <c r="I523" t="s">
        <v>241</v>
      </c>
      <c r="J523">
        <v>902878</v>
      </c>
      <c r="L523">
        <v>95452641</v>
      </c>
    </row>
    <row r="524" spans="3:12" x14ac:dyDescent="0.15">
      <c r="C524" t="s">
        <v>53</v>
      </c>
      <c r="D524" t="s">
        <v>5189</v>
      </c>
      <c r="E524" t="s">
        <v>2</v>
      </c>
      <c r="F524" s="1">
        <v>40694</v>
      </c>
      <c r="G524" t="s">
        <v>57</v>
      </c>
      <c r="H524" t="s">
        <v>243</v>
      </c>
      <c r="I524" t="s">
        <v>244</v>
      </c>
      <c r="J524">
        <v>5132430</v>
      </c>
      <c r="L524">
        <v>100585071</v>
      </c>
    </row>
    <row r="525" spans="3:12" x14ac:dyDescent="0.15">
      <c r="C525" t="s">
        <v>53</v>
      </c>
      <c r="D525" t="s">
        <v>5189</v>
      </c>
      <c r="E525" t="s">
        <v>2</v>
      </c>
      <c r="F525" s="1">
        <v>40694</v>
      </c>
      <c r="G525" t="s">
        <v>54</v>
      </c>
      <c r="H525" t="s">
        <v>245</v>
      </c>
      <c r="I525" t="s">
        <v>246</v>
      </c>
      <c r="J525">
        <v>370000</v>
      </c>
      <c r="L525">
        <v>100955071</v>
      </c>
    </row>
    <row r="526" spans="3:12" x14ac:dyDescent="0.15">
      <c r="C526" t="s">
        <v>53</v>
      </c>
      <c r="D526" t="s">
        <v>5189</v>
      </c>
      <c r="E526" t="s">
        <v>2</v>
      </c>
      <c r="F526" s="1">
        <v>40695</v>
      </c>
      <c r="G526" t="s">
        <v>57</v>
      </c>
      <c r="H526" t="s">
        <v>247</v>
      </c>
      <c r="I526" t="s">
        <v>248</v>
      </c>
      <c r="J526">
        <v>349167</v>
      </c>
      <c r="L526">
        <v>101304238</v>
      </c>
    </row>
    <row r="527" spans="3:12" x14ac:dyDescent="0.15">
      <c r="C527" t="s">
        <v>53</v>
      </c>
      <c r="D527" t="s">
        <v>5189</v>
      </c>
      <c r="E527" t="s">
        <v>2</v>
      </c>
      <c r="F527" s="1">
        <v>40695</v>
      </c>
      <c r="G527" t="s">
        <v>57</v>
      </c>
      <c r="H527" t="s">
        <v>247</v>
      </c>
      <c r="I527" t="s">
        <v>248</v>
      </c>
      <c r="J527">
        <v>1919464</v>
      </c>
      <c r="L527">
        <v>103223702</v>
      </c>
    </row>
    <row r="528" spans="3:12" x14ac:dyDescent="0.15">
      <c r="C528" t="s">
        <v>53</v>
      </c>
      <c r="D528" t="s">
        <v>5189</v>
      </c>
      <c r="E528" t="s">
        <v>2</v>
      </c>
      <c r="F528" s="1">
        <v>40695</v>
      </c>
      <c r="G528" t="s">
        <v>54</v>
      </c>
      <c r="H528" t="s">
        <v>249</v>
      </c>
      <c r="I528" t="s">
        <v>250</v>
      </c>
      <c r="J528">
        <v>1104347</v>
      </c>
      <c r="L528">
        <v>104328049</v>
      </c>
    </row>
    <row r="529" spans="3:12" x14ac:dyDescent="0.15">
      <c r="C529" t="s">
        <v>53</v>
      </c>
      <c r="D529" t="s">
        <v>5189</v>
      </c>
      <c r="E529" t="s">
        <v>2</v>
      </c>
      <c r="F529" s="1">
        <v>40695</v>
      </c>
      <c r="G529" t="s">
        <v>54</v>
      </c>
      <c r="H529" t="s">
        <v>251</v>
      </c>
      <c r="I529" t="s">
        <v>252</v>
      </c>
      <c r="J529">
        <v>2056914</v>
      </c>
      <c r="L529">
        <v>106384963</v>
      </c>
    </row>
    <row r="530" spans="3:12" x14ac:dyDescent="0.15">
      <c r="C530" t="s">
        <v>53</v>
      </c>
      <c r="D530" t="s">
        <v>5189</v>
      </c>
      <c r="E530" t="s">
        <v>2</v>
      </c>
      <c r="F530" s="1">
        <v>40695</v>
      </c>
      <c r="G530" t="s">
        <v>54</v>
      </c>
      <c r="H530" t="s">
        <v>253</v>
      </c>
      <c r="I530" t="s">
        <v>254</v>
      </c>
      <c r="J530">
        <v>1351192</v>
      </c>
      <c r="L530">
        <v>107736155</v>
      </c>
    </row>
    <row r="531" spans="3:12" x14ac:dyDescent="0.15">
      <c r="C531" t="s">
        <v>53</v>
      </c>
      <c r="D531" t="s">
        <v>5189</v>
      </c>
      <c r="E531" t="s">
        <v>2</v>
      </c>
      <c r="F531" s="1">
        <v>40695</v>
      </c>
      <c r="G531" t="s">
        <v>54</v>
      </c>
      <c r="H531" t="s">
        <v>255</v>
      </c>
      <c r="I531" t="s">
        <v>248</v>
      </c>
      <c r="J531">
        <v>75000</v>
      </c>
      <c r="L531">
        <v>107811155</v>
      </c>
    </row>
    <row r="532" spans="3:12" x14ac:dyDescent="0.15">
      <c r="C532" t="s">
        <v>53</v>
      </c>
      <c r="D532" t="s">
        <v>5189</v>
      </c>
      <c r="E532" t="s">
        <v>2</v>
      </c>
      <c r="F532" s="1">
        <v>40696</v>
      </c>
      <c r="G532" t="s">
        <v>57</v>
      </c>
      <c r="H532" t="s">
        <v>245</v>
      </c>
      <c r="I532" t="s">
        <v>256</v>
      </c>
      <c r="J532">
        <v>1420109</v>
      </c>
      <c r="L532">
        <v>109231264</v>
      </c>
    </row>
    <row r="533" spans="3:12" x14ac:dyDescent="0.15">
      <c r="C533" t="s">
        <v>53</v>
      </c>
      <c r="D533" t="s">
        <v>5189</v>
      </c>
      <c r="E533" t="s">
        <v>2</v>
      </c>
      <c r="F533" s="1">
        <v>40696</v>
      </c>
      <c r="G533" t="s">
        <v>57</v>
      </c>
      <c r="H533" t="s">
        <v>249</v>
      </c>
      <c r="I533" t="s">
        <v>257</v>
      </c>
      <c r="J533">
        <v>346346</v>
      </c>
      <c r="L533">
        <v>109577610</v>
      </c>
    </row>
    <row r="534" spans="3:12" x14ac:dyDescent="0.15">
      <c r="C534" t="s">
        <v>53</v>
      </c>
      <c r="D534" t="s">
        <v>5189</v>
      </c>
      <c r="E534" t="s">
        <v>2</v>
      </c>
      <c r="F534" s="1">
        <v>40696</v>
      </c>
      <c r="G534" t="s">
        <v>57</v>
      </c>
      <c r="H534" t="s">
        <v>249</v>
      </c>
      <c r="I534" t="s">
        <v>257</v>
      </c>
      <c r="J534">
        <v>1874464</v>
      </c>
      <c r="L534">
        <v>111452074</v>
      </c>
    </row>
    <row r="535" spans="3:12" x14ac:dyDescent="0.15">
      <c r="C535" t="s">
        <v>53</v>
      </c>
      <c r="D535" t="s">
        <v>5189</v>
      </c>
      <c r="E535" t="s">
        <v>2</v>
      </c>
      <c r="F535" s="1">
        <v>40696</v>
      </c>
      <c r="G535" t="s">
        <v>54</v>
      </c>
      <c r="H535" t="s">
        <v>258</v>
      </c>
      <c r="I535" t="s">
        <v>256</v>
      </c>
      <c r="J535">
        <v>1590908</v>
      </c>
      <c r="L535">
        <v>113042982</v>
      </c>
    </row>
    <row r="536" spans="3:12" x14ac:dyDescent="0.15">
      <c r="C536" t="s">
        <v>53</v>
      </c>
      <c r="D536" t="s">
        <v>5189</v>
      </c>
      <c r="E536" t="s">
        <v>2</v>
      </c>
      <c r="F536" s="1">
        <v>40696</v>
      </c>
      <c r="G536" t="s">
        <v>54</v>
      </c>
      <c r="H536" t="s">
        <v>259</v>
      </c>
      <c r="I536" t="s">
        <v>257</v>
      </c>
      <c r="J536">
        <v>75000</v>
      </c>
      <c r="L536">
        <v>113117982</v>
      </c>
    </row>
    <row r="537" spans="3:12" x14ac:dyDescent="0.15">
      <c r="C537" t="s">
        <v>53</v>
      </c>
      <c r="D537" t="s">
        <v>5189</v>
      </c>
      <c r="E537" t="s">
        <v>2</v>
      </c>
      <c r="F537" s="1">
        <v>40698</v>
      </c>
      <c r="G537" t="s">
        <v>57</v>
      </c>
      <c r="H537" t="s">
        <v>251</v>
      </c>
      <c r="I537" t="s">
        <v>260</v>
      </c>
      <c r="J537">
        <v>1314682</v>
      </c>
      <c r="L537">
        <v>114432664</v>
      </c>
    </row>
    <row r="538" spans="3:12" x14ac:dyDescent="0.15">
      <c r="C538" t="s">
        <v>53</v>
      </c>
      <c r="D538" t="s">
        <v>5189</v>
      </c>
      <c r="E538" t="s">
        <v>2</v>
      </c>
      <c r="F538" s="1">
        <v>40698</v>
      </c>
      <c r="G538" t="s">
        <v>54</v>
      </c>
      <c r="H538" t="s">
        <v>261</v>
      </c>
      <c r="I538" t="s">
        <v>260</v>
      </c>
      <c r="J538">
        <v>569533</v>
      </c>
      <c r="L538">
        <v>115002197</v>
      </c>
    </row>
    <row r="539" spans="3:12" x14ac:dyDescent="0.15">
      <c r="C539" t="s">
        <v>53</v>
      </c>
      <c r="D539" t="s">
        <v>5189</v>
      </c>
      <c r="E539" t="s">
        <v>2</v>
      </c>
      <c r="F539" s="1">
        <v>40699</v>
      </c>
      <c r="G539" t="s">
        <v>57</v>
      </c>
      <c r="H539" t="s">
        <v>253</v>
      </c>
      <c r="I539" t="s">
        <v>262</v>
      </c>
      <c r="J539">
        <v>1301032</v>
      </c>
      <c r="L539">
        <v>116303229</v>
      </c>
    </row>
    <row r="540" spans="3:12" x14ac:dyDescent="0.15">
      <c r="C540" t="s">
        <v>53</v>
      </c>
      <c r="D540" t="s">
        <v>5189</v>
      </c>
      <c r="E540" t="s">
        <v>2</v>
      </c>
      <c r="F540" s="1">
        <v>40699</v>
      </c>
      <c r="G540" t="s">
        <v>54</v>
      </c>
      <c r="H540" t="s">
        <v>263</v>
      </c>
      <c r="I540" t="s">
        <v>262</v>
      </c>
      <c r="J540">
        <v>1342383</v>
      </c>
      <c r="L540">
        <v>117645612</v>
      </c>
    </row>
    <row r="541" spans="3:12" x14ac:dyDescent="0.15">
      <c r="C541" t="s">
        <v>53</v>
      </c>
      <c r="D541" t="s">
        <v>5189</v>
      </c>
      <c r="E541" t="s">
        <v>2</v>
      </c>
      <c r="F541" s="1">
        <v>40701</v>
      </c>
      <c r="G541" t="s">
        <v>57</v>
      </c>
      <c r="H541" t="s">
        <v>258</v>
      </c>
      <c r="I541" t="s">
        <v>264</v>
      </c>
      <c r="J541">
        <v>146940</v>
      </c>
      <c r="L541">
        <v>117792552</v>
      </c>
    </row>
    <row r="542" spans="3:12" x14ac:dyDescent="0.15">
      <c r="C542" t="s">
        <v>53</v>
      </c>
      <c r="D542" t="s">
        <v>5189</v>
      </c>
      <c r="E542" t="s">
        <v>2</v>
      </c>
      <c r="F542" s="1">
        <v>40701</v>
      </c>
      <c r="G542" t="s">
        <v>57</v>
      </c>
      <c r="H542" t="s">
        <v>255</v>
      </c>
      <c r="I542" t="s">
        <v>265</v>
      </c>
      <c r="J542">
        <v>1704464</v>
      </c>
      <c r="L542">
        <v>119497016</v>
      </c>
    </row>
    <row r="543" spans="3:12" x14ac:dyDescent="0.15">
      <c r="C543" t="s">
        <v>53</v>
      </c>
      <c r="D543" t="s">
        <v>5189</v>
      </c>
      <c r="E543" t="s">
        <v>2</v>
      </c>
      <c r="F543" s="1">
        <v>40701</v>
      </c>
      <c r="G543" t="s">
        <v>57</v>
      </c>
      <c r="H543" t="s">
        <v>255</v>
      </c>
      <c r="I543" t="s">
        <v>265</v>
      </c>
      <c r="J543">
        <v>349167</v>
      </c>
      <c r="L543">
        <v>119846183</v>
      </c>
    </row>
    <row r="544" spans="3:12" x14ac:dyDescent="0.15">
      <c r="C544" t="s">
        <v>53</v>
      </c>
      <c r="D544" t="s">
        <v>5189</v>
      </c>
      <c r="E544" t="s">
        <v>2</v>
      </c>
      <c r="F544" s="1">
        <v>40701</v>
      </c>
      <c r="G544" t="s">
        <v>54</v>
      </c>
      <c r="H544" t="s">
        <v>266</v>
      </c>
      <c r="I544" t="s">
        <v>264</v>
      </c>
      <c r="J544">
        <v>155874</v>
      </c>
      <c r="L544">
        <v>120002057</v>
      </c>
    </row>
    <row r="545" spans="3:12" x14ac:dyDescent="0.15">
      <c r="C545" t="s">
        <v>53</v>
      </c>
      <c r="D545" t="s">
        <v>5189</v>
      </c>
      <c r="E545" t="s">
        <v>2</v>
      </c>
      <c r="F545" s="1">
        <v>40701</v>
      </c>
      <c r="G545" t="s">
        <v>54</v>
      </c>
      <c r="H545" t="s">
        <v>267</v>
      </c>
      <c r="I545" t="s">
        <v>265</v>
      </c>
      <c r="J545">
        <v>75000</v>
      </c>
      <c r="L545">
        <v>120077057</v>
      </c>
    </row>
    <row r="546" spans="3:12" x14ac:dyDescent="0.15">
      <c r="C546" t="s">
        <v>53</v>
      </c>
      <c r="D546" t="s">
        <v>5189</v>
      </c>
      <c r="E546" t="s">
        <v>2</v>
      </c>
      <c r="F546" s="1">
        <v>40703</v>
      </c>
      <c r="G546" t="s">
        <v>57</v>
      </c>
      <c r="H546" t="s">
        <v>259</v>
      </c>
      <c r="I546" t="s">
        <v>268</v>
      </c>
      <c r="J546">
        <v>292031</v>
      </c>
      <c r="L546">
        <v>120369088</v>
      </c>
    </row>
    <row r="547" spans="3:12" x14ac:dyDescent="0.15">
      <c r="C547" t="s">
        <v>53</v>
      </c>
      <c r="D547" t="s">
        <v>5189</v>
      </c>
      <c r="E547" t="s">
        <v>2</v>
      </c>
      <c r="F547" s="1">
        <v>40703</v>
      </c>
      <c r="G547" t="s">
        <v>57</v>
      </c>
      <c r="H547" t="s">
        <v>261</v>
      </c>
      <c r="I547" t="s">
        <v>269</v>
      </c>
      <c r="J547">
        <v>346346</v>
      </c>
      <c r="L547">
        <v>120715434</v>
      </c>
    </row>
    <row r="548" spans="3:12" x14ac:dyDescent="0.15">
      <c r="C548" t="s">
        <v>53</v>
      </c>
      <c r="D548" t="s">
        <v>5189</v>
      </c>
      <c r="E548" t="s">
        <v>2</v>
      </c>
      <c r="F548" s="1">
        <v>40703</v>
      </c>
      <c r="G548" t="s">
        <v>57</v>
      </c>
      <c r="H548" t="s">
        <v>261</v>
      </c>
      <c r="I548" t="s">
        <v>269</v>
      </c>
      <c r="J548">
        <v>1874464</v>
      </c>
      <c r="L548">
        <v>122589898</v>
      </c>
    </row>
    <row r="549" spans="3:12" x14ac:dyDescent="0.15">
      <c r="C549" t="s">
        <v>53</v>
      </c>
      <c r="D549" t="s">
        <v>5189</v>
      </c>
      <c r="E549" t="s">
        <v>2</v>
      </c>
      <c r="F549" s="1">
        <v>40703</v>
      </c>
      <c r="G549" t="s">
        <v>54</v>
      </c>
      <c r="H549" t="s">
        <v>270</v>
      </c>
      <c r="I549" t="s">
        <v>268</v>
      </c>
      <c r="J549">
        <v>612813</v>
      </c>
      <c r="L549">
        <v>123202711</v>
      </c>
    </row>
    <row r="550" spans="3:12" x14ac:dyDescent="0.15">
      <c r="C550" t="s">
        <v>53</v>
      </c>
      <c r="D550" t="s">
        <v>5189</v>
      </c>
      <c r="E550" t="s">
        <v>2</v>
      </c>
      <c r="F550" s="1">
        <v>40703</v>
      </c>
      <c r="G550" t="s">
        <v>54</v>
      </c>
      <c r="H550" t="s">
        <v>271</v>
      </c>
      <c r="I550" t="s">
        <v>269</v>
      </c>
      <c r="J550">
        <v>75000</v>
      </c>
      <c r="L550">
        <v>123277711</v>
      </c>
    </row>
    <row r="551" spans="3:12" x14ac:dyDescent="0.15">
      <c r="C551" t="s">
        <v>53</v>
      </c>
      <c r="D551" t="s">
        <v>5189</v>
      </c>
      <c r="E551" t="s">
        <v>2</v>
      </c>
      <c r="F551" s="1">
        <v>40708</v>
      </c>
      <c r="G551" t="s">
        <v>54</v>
      </c>
      <c r="H551" t="s">
        <v>272</v>
      </c>
      <c r="I551" t="s">
        <v>273</v>
      </c>
      <c r="J551">
        <v>131000</v>
      </c>
      <c r="L551">
        <v>123408711</v>
      </c>
    </row>
    <row r="552" spans="3:12" x14ac:dyDescent="0.15">
      <c r="C552" t="s">
        <v>53</v>
      </c>
      <c r="D552" t="s">
        <v>5189</v>
      </c>
      <c r="E552" t="s">
        <v>2</v>
      </c>
      <c r="F552" s="1">
        <v>40724</v>
      </c>
      <c r="G552" t="s">
        <v>54</v>
      </c>
      <c r="H552" t="s">
        <v>274</v>
      </c>
      <c r="I552" t="s">
        <v>275</v>
      </c>
      <c r="J552">
        <v>313000</v>
      </c>
      <c r="L552">
        <v>123721711</v>
      </c>
    </row>
    <row r="553" spans="3:12" x14ac:dyDescent="0.15">
      <c r="C553" t="s">
        <v>53</v>
      </c>
      <c r="D553" t="s">
        <v>5189</v>
      </c>
      <c r="E553" t="s">
        <v>2</v>
      </c>
      <c r="F553" s="1">
        <v>40724</v>
      </c>
      <c r="G553" t="s">
        <v>57</v>
      </c>
      <c r="H553" t="s">
        <v>276</v>
      </c>
      <c r="I553" t="s">
        <v>277</v>
      </c>
      <c r="J553">
        <v>305494</v>
      </c>
      <c r="L553">
        <v>124027205</v>
      </c>
    </row>
    <row r="554" spans="3:12" x14ac:dyDescent="0.15">
      <c r="C554" t="s">
        <v>53</v>
      </c>
      <c r="D554" t="s">
        <v>5189</v>
      </c>
      <c r="E554" t="s">
        <v>2</v>
      </c>
      <c r="F554" s="1">
        <v>40725</v>
      </c>
      <c r="G554" t="s">
        <v>54</v>
      </c>
      <c r="H554" t="s">
        <v>278</v>
      </c>
      <c r="I554" t="s">
        <v>279</v>
      </c>
      <c r="J554">
        <v>75000</v>
      </c>
      <c r="L554">
        <v>124102205</v>
      </c>
    </row>
    <row r="555" spans="3:12" x14ac:dyDescent="0.15">
      <c r="C555" t="s">
        <v>53</v>
      </c>
      <c r="D555" t="s">
        <v>5189</v>
      </c>
      <c r="E555" t="s">
        <v>2</v>
      </c>
      <c r="F555" s="1">
        <v>40725</v>
      </c>
      <c r="G555" t="s">
        <v>54</v>
      </c>
      <c r="H555" t="s">
        <v>280</v>
      </c>
      <c r="I555" t="s">
        <v>279</v>
      </c>
      <c r="J555">
        <v>1919464</v>
      </c>
      <c r="L555">
        <v>126021669</v>
      </c>
    </row>
    <row r="556" spans="3:12" x14ac:dyDescent="0.15">
      <c r="C556" t="s">
        <v>53</v>
      </c>
      <c r="D556" t="s">
        <v>5189</v>
      </c>
      <c r="E556" t="s">
        <v>2</v>
      </c>
      <c r="F556" s="1">
        <v>40725</v>
      </c>
      <c r="G556" t="s">
        <v>54</v>
      </c>
      <c r="H556" t="s">
        <v>280</v>
      </c>
      <c r="I556" t="s">
        <v>279</v>
      </c>
      <c r="J556">
        <v>351988</v>
      </c>
      <c r="L556">
        <v>126373657</v>
      </c>
    </row>
    <row r="557" spans="3:12" x14ac:dyDescent="0.15">
      <c r="C557" t="s">
        <v>53</v>
      </c>
      <c r="D557" t="s">
        <v>5189</v>
      </c>
      <c r="E557" t="s">
        <v>2</v>
      </c>
      <c r="F557" s="1">
        <v>40725</v>
      </c>
      <c r="G557" t="s">
        <v>54</v>
      </c>
      <c r="H557" t="s">
        <v>281</v>
      </c>
      <c r="I557" t="s">
        <v>282</v>
      </c>
      <c r="J557">
        <v>416735</v>
      </c>
      <c r="L557">
        <v>126790392</v>
      </c>
    </row>
    <row r="558" spans="3:12" x14ac:dyDescent="0.15">
      <c r="C558" t="s">
        <v>53</v>
      </c>
      <c r="D558" t="s">
        <v>5189</v>
      </c>
      <c r="E558" t="s">
        <v>2</v>
      </c>
      <c r="F558" s="1">
        <v>40725</v>
      </c>
      <c r="G558" t="s">
        <v>54</v>
      </c>
      <c r="H558" t="s">
        <v>276</v>
      </c>
      <c r="I558" t="s">
        <v>283</v>
      </c>
      <c r="J558">
        <v>736645</v>
      </c>
      <c r="L558">
        <v>127527037</v>
      </c>
    </row>
    <row r="559" spans="3:12" x14ac:dyDescent="0.15">
      <c r="C559" t="s">
        <v>53</v>
      </c>
      <c r="D559" t="s">
        <v>5189</v>
      </c>
      <c r="E559" t="s">
        <v>2</v>
      </c>
      <c r="F559" s="1">
        <v>40725</v>
      </c>
      <c r="G559" t="s">
        <v>54</v>
      </c>
      <c r="H559" t="s">
        <v>284</v>
      </c>
      <c r="I559" t="s">
        <v>285</v>
      </c>
      <c r="J559">
        <v>154000</v>
      </c>
      <c r="L559">
        <v>127681037</v>
      </c>
    </row>
    <row r="560" spans="3:12" x14ac:dyDescent="0.15">
      <c r="C560" t="s">
        <v>53</v>
      </c>
      <c r="D560" t="s">
        <v>5189</v>
      </c>
      <c r="E560" t="s">
        <v>2</v>
      </c>
      <c r="F560" s="1">
        <v>40725</v>
      </c>
      <c r="G560" t="s">
        <v>54</v>
      </c>
      <c r="H560" t="s">
        <v>286</v>
      </c>
      <c r="I560" t="s">
        <v>287</v>
      </c>
      <c r="J560">
        <v>1965140</v>
      </c>
      <c r="L560">
        <v>129646177</v>
      </c>
    </row>
    <row r="561" spans="3:12" x14ac:dyDescent="0.15">
      <c r="C561" t="s">
        <v>53</v>
      </c>
      <c r="D561" t="s">
        <v>5189</v>
      </c>
      <c r="E561" t="s">
        <v>2</v>
      </c>
      <c r="F561" s="1">
        <v>40725</v>
      </c>
      <c r="G561" t="s">
        <v>54</v>
      </c>
      <c r="H561" t="s">
        <v>288</v>
      </c>
      <c r="I561" t="s">
        <v>289</v>
      </c>
      <c r="J561">
        <v>154000</v>
      </c>
      <c r="L561">
        <v>129800177</v>
      </c>
    </row>
    <row r="562" spans="3:12" x14ac:dyDescent="0.15">
      <c r="C562" t="s">
        <v>53</v>
      </c>
      <c r="D562" t="s">
        <v>5189</v>
      </c>
      <c r="E562" t="s">
        <v>2</v>
      </c>
      <c r="F562" s="1">
        <v>40725</v>
      </c>
      <c r="G562" t="s">
        <v>57</v>
      </c>
      <c r="H562" t="s">
        <v>290</v>
      </c>
      <c r="I562" t="s">
        <v>282</v>
      </c>
      <c r="J562">
        <v>159359</v>
      </c>
      <c r="L562">
        <v>129959536</v>
      </c>
    </row>
    <row r="563" spans="3:12" x14ac:dyDescent="0.15">
      <c r="C563" t="s">
        <v>53</v>
      </c>
      <c r="D563" t="s">
        <v>5189</v>
      </c>
      <c r="E563" t="s">
        <v>2</v>
      </c>
      <c r="F563" s="1">
        <v>40725</v>
      </c>
      <c r="G563" t="s">
        <v>57</v>
      </c>
      <c r="H563" t="s">
        <v>291</v>
      </c>
      <c r="I563" t="s">
        <v>283</v>
      </c>
      <c r="J563">
        <v>453700</v>
      </c>
      <c r="L563">
        <v>130413236</v>
      </c>
    </row>
    <row r="564" spans="3:12" x14ac:dyDescent="0.15">
      <c r="C564" t="s">
        <v>53</v>
      </c>
      <c r="D564" t="s">
        <v>5189</v>
      </c>
      <c r="E564" t="s">
        <v>2</v>
      </c>
      <c r="F564" s="1">
        <v>40725</v>
      </c>
      <c r="G564" t="s">
        <v>57</v>
      </c>
      <c r="H564" t="s">
        <v>292</v>
      </c>
      <c r="I564" t="s">
        <v>293</v>
      </c>
      <c r="J564">
        <v>761846</v>
      </c>
      <c r="L564">
        <v>131175082</v>
      </c>
    </row>
    <row r="565" spans="3:12" x14ac:dyDescent="0.15">
      <c r="C565" t="s">
        <v>53</v>
      </c>
      <c r="D565" t="s">
        <v>5189</v>
      </c>
      <c r="E565" t="s">
        <v>2</v>
      </c>
      <c r="F565" s="1">
        <v>40730</v>
      </c>
      <c r="G565" t="s">
        <v>54</v>
      </c>
      <c r="H565" t="s">
        <v>294</v>
      </c>
      <c r="I565" t="s">
        <v>295</v>
      </c>
      <c r="J565">
        <v>708588</v>
      </c>
      <c r="L565">
        <v>131883670</v>
      </c>
    </row>
    <row r="566" spans="3:12" x14ac:dyDescent="0.15">
      <c r="C566" t="s">
        <v>53</v>
      </c>
      <c r="D566" t="s">
        <v>5189</v>
      </c>
      <c r="E566" t="s">
        <v>2</v>
      </c>
      <c r="F566" s="1">
        <v>40732</v>
      </c>
      <c r="G566" t="s">
        <v>54</v>
      </c>
      <c r="H566" t="s">
        <v>296</v>
      </c>
      <c r="I566" t="s">
        <v>297</v>
      </c>
      <c r="J566">
        <v>742027</v>
      </c>
      <c r="L566">
        <v>132625697</v>
      </c>
    </row>
    <row r="567" spans="3:12" x14ac:dyDescent="0.15">
      <c r="C567" t="s">
        <v>53</v>
      </c>
      <c r="D567" t="s">
        <v>5189</v>
      </c>
      <c r="E567" t="s">
        <v>2</v>
      </c>
      <c r="F567" s="1">
        <v>40741</v>
      </c>
      <c r="G567" t="s">
        <v>54</v>
      </c>
      <c r="H567" t="s">
        <v>298</v>
      </c>
      <c r="I567" t="s">
        <v>299</v>
      </c>
      <c r="J567">
        <v>3041000</v>
      </c>
      <c r="L567">
        <v>135666697</v>
      </c>
    </row>
    <row r="568" spans="3:12" x14ac:dyDescent="0.15">
      <c r="C568" t="s">
        <v>53</v>
      </c>
      <c r="D568" t="s">
        <v>5189</v>
      </c>
      <c r="E568" t="s">
        <v>2</v>
      </c>
      <c r="F568" s="1">
        <v>40743</v>
      </c>
      <c r="G568" t="s">
        <v>54</v>
      </c>
      <c r="H568" t="s">
        <v>300</v>
      </c>
      <c r="I568" t="s">
        <v>301</v>
      </c>
      <c r="J568">
        <v>240000</v>
      </c>
      <c r="L568">
        <v>135906697</v>
      </c>
    </row>
    <row r="569" spans="3:12" x14ac:dyDescent="0.15">
      <c r="C569" t="s">
        <v>53</v>
      </c>
      <c r="D569" t="s">
        <v>5189</v>
      </c>
      <c r="E569" t="s">
        <v>2</v>
      </c>
      <c r="F569" s="1">
        <v>40746</v>
      </c>
      <c r="G569" t="s">
        <v>54</v>
      </c>
      <c r="H569" t="s">
        <v>302</v>
      </c>
      <c r="I569" t="s">
        <v>303</v>
      </c>
      <c r="J569">
        <v>285320</v>
      </c>
      <c r="L569">
        <v>136192017</v>
      </c>
    </row>
    <row r="570" spans="3:12" x14ac:dyDescent="0.15">
      <c r="C570" t="s">
        <v>53</v>
      </c>
      <c r="D570" t="s">
        <v>5189</v>
      </c>
      <c r="E570" t="s">
        <v>2</v>
      </c>
      <c r="F570" s="1">
        <v>40746</v>
      </c>
      <c r="G570" t="s">
        <v>54</v>
      </c>
      <c r="H570" t="s">
        <v>304</v>
      </c>
      <c r="I570" t="s">
        <v>305</v>
      </c>
      <c r="J570">
        <v>642546</v>
      </c>
      <c r="L570">
        <v>136834563</v>
      </c>
    </row>
    <row r="571" spans="3:12" x14ac:dyDescent="0.15">
      <c r="C571" t="s">
        <v>53</v>
      </c>
      <c r="D571" t="s">
        <v>5189</v>
      </c>
      <c r="E571" t="s">
        <v>2</v>
      </c>
      <c r="F571" s="1">
        <v>40746</v>
      </c>
      <c r="G571" t="s">
        <v>57</v>
      </c>
      <c r="H571" t="s">
        <v>306</v>
      </c>
      <c r="I571" t="s">
        <v>303</v>
      </c>
      <c r="J571">
        <v>196671</v>
      </c>
      <c r="L571">
        <v>137031234</v>
      </c>
    </row>
    <row r="572" spans="3:12" x14ac:dyDescent="0.15">
      <c r="C572" t="s">
        <v>53</v>
      </c>
      <c r="D572" t="s">
        <v>5189</v>
      </c>
      <c r="E572" t="s">
        <v>2</v>
      </c>
      <c r="F572" s="1">
        <v>40749</v>
      </c>
      <c r="G572" t="s">
        <v>54</v>
      </c>
      <c r="H572" t="s">
        <v>307</v>
      </c>
      <c r="I572" t="s">
        <v>308</v>
      </c>
      <c r="J572">
        <v>220000</v>
      </c>
      <c r="L572">
        <v>137251234</v>
      </c>
    </row>
    <row r="573" spans="3:12" x14ac:dyDescent="0.15">
      <c r="C573" t="s">
        <v>53</v>
      </c>
      <c r="D573" t="s">
        <v>5189</v>
      </c>
      <c r="E573" t="s">
        <v>2</v>
      </c>
      <c r="F573" s="1">
        <v>40749</v>
      </c>
      <c r="G573" t="s">
        <v>54</v>
      </c>
      <c r="H573" t="s">
        <v>309</v>
      </c>
      <c r="I573" t="s">
        <v>310</v>
      </c>
      <c r="J573">
        <v>396000</v>
      </c>
      <c r="L573">
        <v>137647234</v>
      </c>
    </row>
    <row r="574" spans="3:12" x14ac:dyDescent="0.15">
      <c r="C574" t="s">
        <v>53</v>
      </c>
      <c r="D574" t="s">
        <v>5189</v>
      </c>
      <c r="E574" t="s">
        <v>2</v>
      </c>
      <c r="F574" s="1">
        <v>40752</v>
      </c>
      <c r="G574" t="s">
        <v>54</v>
      </c>
      <c r="H574" t="s">
        <v>311</v>
      </c>
      <c r="I574" t="s">
        <v>312</v>
      </c>
      <c r="J574">
        <v>200000</v>
      </c>
      <c r="L574">
        <v>137847234</v>
      </c>
    </row>
    <row r="575" spans="3:12" x14ac:dyDescent="0.15">
      <c r="C575" t="s">
        <v>53</v>
      </c>
      <c r="D575" t="s">
        <v>5189</v>
      </c>
      <c r="E575" t="s">
        <v>2</v>
      </c>
      <c r="F575" s="1">
        <v>40755</v>
      </c>
      <c r="G575" t="s">
        <v>54</v>
      </c>
      <c r="H575" t="s">
        <v>290</v>
      </c>
      <c r="I575" t="s">
        <v>313</v>
      </c>
      <c r="J575">
        <v>40000</v>
      </c>
      <c r="L575">
        <v>137887234</v>
      </c>
    </row>
    <row r="576" spans="3:12" x14ac:dyDescent="0.15">
      <c r="C576" t="s">
        <v>53</v>
      </c>
      <c r="D576" t="s">
        <v>5189</v>
      </c>
      <c r="E576" t="s">
        <v>2</v>
      </c>
      <c r="F576" s="1">
        <v>40755</v>
      </c>
      <c r="G576" t="s">
        <v>57</v>
      </c>
      <c r="H576" t="s">
        <v>314</v>
      </c>
      <c r="I576" t="s">
        <v>315</v>
      </c>
      <c r="J576">
        <v>314432</v>
      </c>
      <c r="L576">
        <v>138201666</v>
      </c>
    </row>
    <row r="577" spans="3:12" x14ac:dyDescent="0.15">
      <c r="C577" t="s">
        <v>53</v>
      </c>
      <c r="D577" t="s">
        <v>5189</v>
      </c>
      <c r="E577" t="s">
        <v>2</v>
      </c>
      <c r="F577" s="1">
        <v>40755</v>
      </c>
      <c r="G577" t="s">
        <v>57</v>
      </c>
      <c r="H577" t="s">
        <v>314</v>
      </c>
      <c r="I577" t="s">
        <v>316</v>
      </c>
      <c r="J577">
        <v>7034932</v>
      </c>
      <c r="L577">
        <v>145236598</v>
      </c>
    </row>
    <row r="578" spans="3:12" x14ac:dyDescent="0.15">
      <c r="C578" t="s">
        <v>53</v>
      </c>
      <c r="D578" t="s">
        <v>5189</v>
      </c>
      <c r="E578" t="s">
        <v>2</v>
      </c>
      <c r="F578" s="1">
        <v>40756</v>
      </c>
      <c r="G578" t="s">
        <v>54</v>
      </c>
      <c r="H578" t="s">
        <v>317</v>
      </c>
      <c r="I578" t="s">
        <v>318</v>
      </c>
      <c r="J578">
        <v>874249</v>
      </c>
      <c r="L578">
        <v>146110847</v>
      </c>
    </row>
    <row r="579" spans="3:12" x14ac:dyDescent="0.15">
      <c r="C579" t="s">
        <v>53</v>
      </c>
      <c r="D579" t="s">
        <v>5189</v>
      </c>
      <c r="E579" t="s">
        <v>2</v>
      </c>
      <c r="F579" s="1">
        <v>40756</v>
      </c>
      <c r="G579" t="s">
        <v>54</v>
      </c>
      <c r="H579" t="s">
        <v>319</v>
      </c>
      <c r="I579" t="s">
        <v>320</v>
      </c>
      <c r="J579">
        <v>401180</v>
      </c>
      <c r="L579">
        <v>146512027</v>
      </c>
    </row>
    <row r="580" spans="3:12" x14ac:dyDescent="0.15">
      <c r="C580" t="s">
        <v>53</v>
      </c>
      <c r="D580" t="s">
        <v>5189</v>
      </c>
      <c r="E580" t="s">
        <v>2</v>
      </c>
      <c r="F580" s="1">
        <v>40772</v>
      </c>
      <c r="G580" t="s">
        <v>54</v>
      </c>
      <c r="H580" t="s">
        <v>321</v>
      </c>
      <c r="I580" t="s">
        <v>322</v>
      </c>
      <c r="J580">
        <v>11192906</v>
      </c>
      <c r="L580">
        <v>157704933</v>
      </c>
    </row>
    <row r="581" spans="3:12" x14ac:dyDescent="0.15">
      <c r="C581" t="s">
        <v>53</v>
      </c>
      <c r="D581" t="s">
        <v>5189</v>
      </c>
      <c r="E581" t="s">
        <v>2</v>
      </c>
      <c r="F581" s="1">
        <v>40772</v>
      </c>
      <c r="G581" t="s">
        <v>54</v>
      </c>
      <c r="H581" t="s">
        <v>323</v>
      </c>
      <c r="I581" t="s">
        <v>324</v>
      </c>
      <c r="J581">
        <v>820824</v>
      </c>
      <c r="L581">
        <v>158525757</v>
      </c>
    </row>
    <row r="582" spans="3:12" x14ac:dyDescent="0.15">
      <c r="C582" t="s">
        <v>53</v>
      </c>
      <c r="D582" t="s">
        <v>5189</v>
      </c>
      <c r="E582" t="s">
        <v>2</v>
      </c>
      <c r="F582" s="1">
        <v>40772</v>
      </c>
      <c r="G582" t="s">
        <v>57</v>
      </c>
      <c r="H582" t="s">
        <v>325</v>
      </c>
      <c r="I582" t="s">
        <v>322</v>
      </c>
      <c r="J582">
        <v>1807176</v>
      </c>
      <c r="L582">
        <v>160332933</v>
      </c>
    </row>
    <row r="583" spans="3:12" x14ac:dyDescent="0.15">
      <c r="C583" t="s">
        <v>53</v>
      </c>
      <c r="D583" t="s">
        <v>5189</v>
      </c>
      <c r="E583" t="s">
        <v>2</v>
      </c>
      <c r="F583" s="1">
        <v>40772</v>
      </c>
      <c r="G583" t="s">
        <v>57</v>
      </c>
      <c r="H583" t="s">
        <v>326</v>
      </c>
      <c r="I583" t="s">
        <v>327</v>
      </c>
      <c r="J583">
        <v>6282350</v>
      </c>
      <c r="L583">
        <v>166615283</v>
      </c>
    </row>
    <row r="584" spans="3:12" x14ac:dyDescent="0.15">
      <c r="C584" t="s">
        <v>53</v>
      </c>
      <c r="D584" t="s">
        <v>5189</v>
      </c>
      <c r="E584" t="s">
        <v>2</v>
      </c>
      <c r="F584" s="1">
        <v>40779</v>
      </c>
      <c r="G584" t="s">
        <v>54</v>
      </c>
      <c r="H584" t="s">
        <v>328</v>
      </c>
      <c r="I584" t="s">
        <v>329</v>
      </c>
      <c r="J584">
        <v>437678</v>
      </c>
      <c r="L584">
        <v>167052961</v>
      </c>
    </row>
    <row r="585" spans="3:12" x14ac:dyDescent="0.15">
      <c r="C585" t="s">
        <v>53</v>
      </c>
      <c r="D585" t="s">
        <v>5189</v>
      </c>
      <c r="E585" t="s">
        <v>2</v>
      </c>
      <c r="F585" s="1">
        <v>40779</v>
      </c>
      <c r="G585" t="s">
        <v>54</v>
      </c>
      <c r="H585" t="s">
        <v>330</v>
      </c>
      <c r="I585" t="s">
        <v>331</v>
      </c>
      <c r="J585">
        <v>132732</v>
      </c>
      <c r="L585">
        <v>167185693</v>
      </c>
    </row>
    <row r="586" spans="3:12" x14ac:dyDescent="0.15">
      <c r="C586" t="s">
        <v>53</v>
      </c>
      <c r="D586" t="s">
        <v>5189</v>
      </c>
      <c r="E586" t="s">
        <v>2</v>
      </c>
      <c r="F586" s="1">
        <v>40779</v>
      </c>
      <c r="G586" t="s">
        <v>54</v>
      </c>
      <c r="H586" t="s">
        <v>332</v>
      </c>
      <c r="I586" t="s">
        <v>333</v>
      </c>
      <c r="J586">
        <v>100000</v>
      </c>
      <c r="L586">
        <v>167285693</v>
      </c>
    </row>
    <row r="587" spans="3:12" x14ac:dyDescent="0.15">
      <c r="C587" t="s">
        <v>53</v>
      </c>
      <c r="D587" t="s">
        <v>5189</v>
      </c>
      <c r="E587" t="s">
        <v>2</v>
      </c>
      <c r="F587" s="1">
        <v>40781</v>
      </c>
      <c r="G587" t="s">
        <v>54</v>
      </c>
      <c r="H587" t="s">
        <v>334</v>
      </c>
      <c r="I587" t="s">
        <v>335</v>
      </c>
      <c r="J587">
        <v>437678</v>
      </c>
      <c r="L587">
        <v>167723371</v>
      </c>
    </row>
    <row r="588" spans="3:12" x14ac:dyDescent="0.15">
      <c r="C588" t="s">
        <v>53</v>
      </c>
      <c r="D588" t="s">
        <v>5189</v>
      </c>
      <c r="E588" t="s">
        <v>2</v>
      </c>
      <c r="F588" s="1">
        <v>40782</v>
      </c>
      <c r="G588" t="s">
        <v>54</v>
      </c>
      <c r="H588" t="s">
        <v>336</v>
      </c>
      <c r="I588" t="s">
        <v>337</v>
      </c>
      <c r="J588">
        <v>132732</v>
      </c>
      <c r="L588">
        <v>167856103</v>
      </c>
    </row>
    <row r="589" spans="3:12" x14ac:dyDescent="0.15">
      <c r="C589" t="s">
        <v>53</v>
      </c>
      <c r="D589" t="s">
        <v>5189</v>
      </c>
      <c r="E589" t="s">
        <v>2</v>
      </c>
      <c r="F589" s="1">
        <v>40782</v>
      </c>
      <c r="G589" t="s">
        <v>54</v>
      </c>
      <c r="H589" t="s">
        <v>338</v>
      </c>
      <c r="I589" t="s">
        <v>339</v>
      </c>
      <c r="J589">
        <v>136904</v>
      </c>
      <c r="L589">
        <v>167993007</v>
      </c>
    </row>
    <row r="590" spans="3:12" x14ac:dyDescent="0.15">
      <c r="C590" t="s">
        <v>53</v>
      </c>
      <c r="D590" t="s">
        <v>5189</v>
      </c>
      <c r="E590" t="s">
        <v>2</v>
      </c>
      <c r="F590" s="1">
        <v>40782</v>
      </c>
      <c r="G590" t="s">
        <v>57</v>
      </c>
      <c r="H590" t="s">
        <v>340</v>
      </c>
      <c r="I590" t="s">
        <v>339</v>
      </c>
      <c r="J590">
        <v>282967</v>
      </c>
      <c r="L590">
        <v>168275974</v>
      </c>
    </row>
    <row r="591" spans="3:12" x14ac:dyDescent="0.15">
      <c r="C591" t="s">
        <v>53</v>
      </c>
      <c r="D591" t="s">
        <v>5189</v>
      </c>
      <c r="E591" t="s">
        <v>2</v>
      </c>
      <c r="F591" s="1">
        <v>40786</v>
      </c>
      <c r="G591" t="s">
        <v>54</v>
      </c>
      <c r="H591" t="s">
        <v>341</v>
      </c>
      <c r="I591" t="s">
        <v>342</v>
      </c>
      <c r="J591">
        <v>651639</v>
      </c>
      <c r="L591">
        <v>168927613</v>
      </c>
    </row>
    <row r="592" spans="3:12" x14ac:dyDescent="0.15">
      <c r="C592" t="s">
        <v>53</v>
      </c>
      <c r="D592" t="s">
        <v>5189</v>
      </c>
      <c r="E592" t="s">
        <v>2</v>
      </c>
      <c r="F592" s="1">
        <v>40786</v>
      </c>
      <c r="G592" t="s">
        <v>54</v>
      </c>
      <c r="H592" t="s">
        <v>343</v>
      </c>
      <c r="I592" t="s">
        <v>344</v>
      </c>
      <c r="J592">
        <v>330000</v>
      </c>
      <c r="L592">
        <v>169257613</v>
      </c>
    </row>
    <row r="593" spans="3:12" x14ac:dyDescent="0.15">
      <c r="C593" t="s">
        <v>53</v>
      </c>
      <c r="D593" t="s">
        <v>5189</v>
      </c>
      <c r="E593" t="s">
        <v>2</v>
      </c>
      <c r="F593" s="1">
        <v>40786</v>
      </c>
      <c r="G593" t="s">
        <v>54</v>
      </c>
      <c r="H593" t="s">
        <v>345</v>
      </c>
      <c r="I593" t="s">
        <v>346</v>
      </c>
      <c r="J593">
        <v>140000</v>
      </c>
      <c r="L593">
        <v>169397613</v>
      </c>
    </row>
    <row r="594" spans="3:12" x14ac:dyDescent="0.15">
      <c r="C594" t="s">
        <v>53</v>
      </c>
      <c r="D594" t="s">
        <v>5189</v>
      </c>
      <c r="E594" t="s">
        <v>2</v>
      </c>
      <c r="F594" s="1">
        <v>40789</v>
      </c>
      <c r="G594" t="s">
        <v>54</v>
      </c>
      <c r="H594" t="s">
        <v>347</v>
      </c>
      <c r="I594" t="s">
        <v>348</v>
      </c>
      <c r="J594">
        <v>4184883</v>
      </c>
      <c r="L594">
        <v>173582496</v>
      </c>
    </row>
    <row r="595" spans="3:12" x14ac:dyDescent="0.15">
      <c r="C595" t="s">
        <v>53</v>
      </c>
      <c r="D595" t="s">
        <v>5189</v>
      </c>
      <c r="E595" t="s">
        <v>2</v>
      </c>
      <c r="F595" s="1">
        <v>40789</v>
      </c>
      <c r="G595" t="s">
        <v>57</v>
      </c>
      <c r="H595" t="s">
        <v>349</v>
      </c>
      <c r="I595" t="s">
        <v>348</v>
      </c>
      <c r="J595">
        <v>745030</v>
      </c>
      <c r="L595">
        <v>174327526</v>
      </c>
    </row>
    <row r="596" spans="3:12" x14ac:dyDescent="0.15">
      <c r="C596" t="s">
        <v>53</v>
      </c>
      <c r="D596" t="s">
        <v>5189</v>
      </c>
      <c r="E596" t="s">
        <v>2</v>
      </c>
      <c r="F596" s="1">
        <v>40794</v>
      </c>
      <c r="G596" t="s">
        <v>54</v>
      </c>
      <c r="H596" t="s">
        <v>350</v>
      </c>
      <c r="I596" t="s">
        <v>351</v>
      </c>
      <c r="J596">
        <v>200000</v>
      </c>
      <c r="L596">
        <v>174527526</v>
      </c>
    </row>
    <row r="597" spans="3:12" x14ac:dyDescent="0.15">
      <c r="C597" t="s">
        <v>53</v>
      </c>
      <c r="D597" t="s">
        <v>5189</v>
      </c>
      <c r="E597" t="s">
        <v>2</v>
      </c>
      <c r="F597" s="1">
        <v>40795</v>
      </c>
      <c r="G597" t="s">
        <v>54</v>
      </c>
      <c r="H597" t="s">
        <v>340</v>
      </c>
      <c r="I597" t="s">
        <v>352</v>
      </c>
      <c r="J597">
        <v>1543275</v>
      </c>
      <c r="L597">
        <v>176070801</v>
      </c>
    </row>
    <row r="598" spans="3:12" x14ac:dyDescent="0.15">
      <c r="C598" t="s">
        <v>53</v>
      </c>
      <c r="D598" t="s">
        <v>5189</v>
      </c>
      <c r="E598" t="s">
        <v>2</v>
      </c>
      <c r="F598" s="1">
        <v>40795</v>
      </c>
      <c r="G598" t="s">
        <v>57</v>
      </c>
      <c r="H598" t="s">
        <v>353</v>
      </c>
      <c r="I598" t="s">
        <v>352</v>
      </c>
      <c r="J598">
        <v>182736</v>
      </c>
      <c r="L598">
        <v>176253537</v>
      </c>
    </row>
    <row r="599" spans="3:12" x14ac:dyDescent="0.15">
      <c r="C599" t="s">
        <v>53</v>
      </c>
      <c r="D599" t="s">
        <v>5189</v>
      </c>
      <c r="E599" t="s">
        <v>2</v>
      </c>
      <c r="F599" s="1">
        <v>40796</v>
      </c>
      <c r="G599" t="s">
        <v>54</v>
      </c>
      <c r="H599" t="s">
        <v>354</v>
      </c>
      <c r="I599" t="s">
        <v>355</v>
      </c>
      <c r="J599">
        <v>278950</v>
      </c>
      <c r="L599">
        <v>176532487</v>
      </c>
    </row>
    <row r="600" spans="3:12" x14ac:dyDescent="0.15">
      <c r="C600" t="s">
        <v>53</v>
      </c>
      <c r="D600" t="s">
        <v>5189</v>
      </c>
      <c r="E600" t="s">
        <v>2</v>
      </c>
      <c r="F600" s="1">
        <v>40796</v>
      </c>
      <c r="G600" t="s">
        <v>57</v>
      </c>
      <c r="H600" t="s">
        <v>356</v>
      </c>
      <c r="I600" t="s">
        <v>355</v>
      </c>
      <c r="J600">
        <v>140922</v>
      </c>
      <c r="L600">
        <v>176673409</v>
      </c>
    </row>
    <row r="601" spans="3:12" x14ac:dyDescent="0.15">
      <c r="C601" t="s">
        <v>53</v>
      </c>
      <c r="D601" t="s">
        <v>5189</v>
      </c>
      <c r="E601" t="s">
        <v>2</v>
      </c>
      <c r="F601" s="1">
        <v>40797</v>
      </c>
      <c r="G601" t="s">
        <v>54</v>
      </c>
      <c r="H601" t="s">
        <v>357</v>
      </c>
      <c r="I601" t="s">
        <v>358</v>
      </c>
      <c r="J601">
        <v>781855</v>
      </c>
      <c r="L601">
        <v>177455264</v>
      </c>
    </row>
    <row r="602" spans="3:12" x14ac:dyDescent="0.15">
      <c r="C602" t="s">
        <v>53</v>
      </c>
      <c r="D602" t="s">
        <v>5189</v>
      </c>
      <c r="E602" t="s">
        <v>2</v>
      </c>
      <c r="F602" s="1">
        <v>40797</v>
      </c>
      <c r="G602" t="s">
        <v>54</v>
      </c>
      <c r="H602" t="s">
        <v>359</v>
      </c>
      <c r="I602" t="s">
        <v>360</v>
      </c>
      <c r="J602">
        <v>294825</v>
      </c>
      <c r="L602">
        <v>177750089</v>
      </c>
    </row>
    <row r="603" spans="3:12" x14ac:dyDescent="0.15">
      <c r="C603" t="s">
        <v>53</v>
      </c>
      <c r="D603" t="s">
        <v>5189</v>
      </c>
      <c r="E603" t="s">
        <v>2</v>
      </c>
      <c r="F603" s="1">
        <v>40799</v>
      </c>
      <c r="G603" t="s">
        <v>54</v>
      </c>
      <c r="H603" t="s">
        <v>361</v>
      </c>
      <c r="I603" t="s">
        <v>362</v>
      </c>
      <c r="J603">
        <v>209486</v>
      </c>
      <c r="L603">
        <v>177959575</v>
      </c>
    </row>
    <row r="604" spans="3:12" x14ac:dyDescent="0.15">
      <c r="C604" t="s">
        <v>53</v>
      </c>
      <c r="D604" t="s">
        <v>5189</v>
      </c>
      <c r="E604" t="s">
        <v>2</v>
      </c>
      <c r="F604" s="1">
        <v>40799</v>
      </c>
      <c r="G604" t="s">
        <v>54</v>
      </c>
      <c r="H604" t="s">
        <v>363</v>
      </c>
      <c r="I604" t="s">
        <v>364</v>
      </c>
      <c r="J604">
        <v>1965140</v>
      </c>
      <c r="L604">
        <v>179924715</v>
      </c>
    </row>
    <row r="605" spans="3:12" x14ac:dyDescent="0.15">
      <c r="C605" t="s">
        <v>53</v>
      </c>
      <c r="D605" t="s">
        <v>5189</v>
      </c>
      <c r="E605" t="s">
        <v>2</v>
      </c>
      <c r="F605" s="1">
        <v>40799</v>
      </c>
      <c r="G605" t="s">
        <v>57</v>
      </c>
      <c r="H605" t="s">
        <v>365</v>
      </c>
      <c r="I605" t="s">
        <v>364</v>
      </c>
      <c r="J605">
        <v>1230475</v>
      </c>
      <c r="L605">
        <v>181155190</v>
      </c>
    </row>
    <row r="606" spans="3:12" x14ac:dyDescent="0.15">
      <c r="C606" t="s">
        <v>53</v>
      </c>
      <c r="D606" t="s">
        <v>5189</v>
      </c>
      <c r="E606" t="s">
        <v>2</v>
      </c>
      <c r="F606" s="1">
        <v>40799</v>
      </c>
      <c r="G606" t="s">
        <v>57</v>
      </c>
      <c r="H606" t="s">
        <v>366</v>
      </c>
      <c r="I606" t="s">
        <v>362</v>
      </c>
      <c r="J606">
        <v>309417</v>
      </c>
      <c r="L606">
        <v>181464607</v>
      </c>
    </row>
    <row r="607" spans="3:12" x14ac:dyDescent="0.15">
      <c r="C607" t="s">
        <v>53</v>
      </c>
      <c r="D607" t="s">
        <v>5189</v>
      </c>
      <c r="E607" t="s">
        <v>2</v>
      </c>
      <c r="F607" s="1">
        <v>40801</v>
      </c>
      <c r="G607" t="s">
        <v>54</v>
      </c>
      <c r="H607" t="s">
        <v>367</v>
      </c>
      <c r="I607" t="s">
        <v>368</v>
      </c>
      <c r="J607">
        <v>259332</v>
      </c>
      <c r="L607">
        <v>181723939</v>
      </c>
    </row>
    <row r="608" spans="3:12" x14ac:dyDescent="0.15">
      <c r="C608" t="s">
        <v>53</v>
      </c>
      <c r="D608" t="s">
        <v>5189</v>
      </c>
      <c r="E608" t="s">
        <v>2</v>
      </c>
      <c r="F608" s="1">
        <v>40801</v>
      </c>
      <c r="G608" t="s">
        <v>54</v>
      </c>
      <c r="H608" t="s">
        <v>369</v>
      </c>
      <c r="I608" t="s">
        <v>370</v>
      </c>
      <c r="J608">
        <v>448376</v>
      </c>
      <c r="L608">
        <v>182172315</v>
      </c>
    </row>
    <row r="609" spans="3:12" x14ac:dyDescent="0.15">
      <c r="C609" t="s">
        <v>53</v>
      </c>
      <c r="D609" t="s">
        <v>5189</v>
      </c>
      <c r="E609" t="s">
        <v>2</v>
      </c>
      <c r="F609" s="1">
        <v>40806</v>
      </c>
      <c r="G609" t="s">
        <v>54</v>
      </c>
      <c r="H609" t="s">
        <v>371</v>
      </c>
      <c r="I609" t="s">
        <v>372</v>
      </c>
      <c r="J609">
        <v>3660692</v>
      </c>
      <c r="L609">
        <v>185833007</v>
      </c>
    </row>
    <row r="610" spans="3:12" x14ac:dyDescent="0.15">
      <c r="C610" t="s">
        <v>53</v>
      </c>
      <c r="D610" t="s">
        <v>5189</v>
      </c>
      <c r="E610" t="s">
        <v>2</v>
      </c>
      <c r="F610" s="1">
        <v>40806</v>
      </c>
      <c r="G610" t="s">
        <v>57</v>
      </c>
      <c r="H610" t="s">
        <v>373</v>
      </c>
      <c r="I610" t="s">
        <v>372</v>
      </c>
      <c r="J610">
        <v>1297720</v>
      </c>
      <c r="L610">
        <v>187130727</v>
      </c>
    </row>
    <row r="611" spans="3:12" x14ac:dyDescent="0.15">
      <c r="C611" t="s">
        <v>53</v>
      </c>
      <c r="D611" t="s">
        <v>5189</v>
      </c>
      <c r="E611" t="s">
        <v>2</v>
      </c>
      <c r="F611" s="1">
        <v>40816</v>
      </c>
      <c r="G611" t="s">
        <v>54</v>
      </c>
      <c r="H611" t="s">
        <v>374</v>
      </c>
      <c r="I611" t="s">
        <v>375</v>
      </c>
      <c r="K611">
        <v>330000</v>
      </c>
      <c r="L611">
        <v>186800727</v>
      </c>
    </row>
    <row r="612" spans="3:12" x14ac:dyDescent="0.15">
      <c r="C612" t="s">
        <v>53</v>
      </c>
      <c r="D612" t="s">
        <v>5189</v>
      </c>
      <c r="E612" t="s">
        <v>2</v>
      </c>
      <c r="F612" s="1">
        <v>40816</v>
      </c>
      <c r="G612" t="s">
        <v>54</v>
      </c>
      <c r="H612" t="s">
        <v>376</v>
      </c>
      <c r="I612" t="s">
        <v>377</v>
      </c>
      <c r="J612">
        <v>250000</v>
      </c>
      <c r="L612">
        <v>187050727</v>
      </c>
    </row>
    <row r="613" spans="3:12" x14ac:dyDescent="0.15">
      <c r="C613" t="s">
        <v>53</v>
      </c>
      <c r="D613" t="s">
        <v>5189</v>
      </c>
      <c r="E613" t="s">
        <v>2</v>
      </c>
      <c r="F613" s="1">
        <v>40816</v>
      </c>
      <c r="G613" t="s">
        <v>54</v>
      </c>
      <c r="H613" t="s">
        <v>378</v>
      </c>
      <c r="I613" t="s">
        <v>379</v>
      </c>
      <c r="J613">
        <v>786000</v>
      </c>
      <c r="L613">
        <v>187836727</v>
      </c>
    </row>
    <row r="614" spans="3:12" x14ac:dyDescent="0.15">
      <c r="C614" t="s">
        <v>53</v>
      </c>
      <c r="D614" t="s">
        <v>5189</v>
      </c>
      <c r="E614" t="s">
        <v>2</v>
      </c>
      <c r="F614" s="1">
        <v>40817</v>
      </c>
      <c r="G614" t="s">
        <v>54</v>
      </c>
      <c r="H614" t="s">
        <v>380</v>
      </c>
      <c r="I614" t="s">
        <v>381</v>
      </c>
      <c r="J614">
        <v>129374</v>
      </c>
      <c r="L614">
        <v>187966101</v>
      </c>
    </row>
    <row r="615" spans="3:12" x14ac:dyDescent="0.15">
      <c r="C615" t="s">
        <v>53</v>
      </c>
      <c r="D615" t="s">
        <v>5189</v>
      </c>
      <c r="E615" t="s">
        <v>2</v>
      </c>
      <c r="F615" s="1">
        <v>40817</v>
      </c>
      <c r="G615" t="s">
        <v>54</v>
      </c>
      <c r="H615" t="s">
        <v>382</v>
      </c>
      <c r="I615" t="s">
        <v>383</v>
      </c>
      <c r="J615">
        <v>100000</v>
      </c>
      <c r="L615">
        <v>188066101</v>
      </c>
    </row>
    <row r="616" spans="3:12" x14ac:dyDescent="0.15">
      <c r="C616" t="s">
        <v>53</v>
      </c>
      <c r="D616" t="s">
        <v>5189</v>
      </c>
      <c r="E616" t="s">
        <v>2</v>
      </c>
      <c r="F616" s="1">
        <v>40817</v>
      </c>
      <c r="G616" t="s">
        <v>54</v>
      </c>
      <c r="H616" t="s">
        <v>384</v>
      </c>
      <c r="I616" t="s">
        <v>385</v>
      </c>
      <c r="J616">
        <v>782735</v>
      </c>
      <c r="L616">
        <v>188848836</v>
      </c>
    </row>
    <row r="617" spans="3:12" x14ac:dyDescent="0.15">
      <c r="C617" t="s">
        <v>53</v>
      </c>
      <c r="D617" t="s">
        <v>5189</v>
      </c>
      <c r="E617" t="s">
        <v>2</v>
      </c>
      <c r="F617" s="1">
        <v>40817</v>
      </c>
      <c r="G617" t="s">
        <v>54</v>
      </c>
      <c r="H617" t="s">
        <v>386</v>
      </c>
      <c r="I617" t="s">
        <v>387</v>
      </c>
      <c r="J617">
        <v>6466149</v>
      </c>
      <c r="L617">
        <v>195314985</v>
      </c>
    </row>
    <row r="618" spans="3:12" x14ac:dyDescent="0.15">
      <c r="C618" t="s">
        <v>53</v>
      </c>
      <c r="D618" t="s">
        <v>5189</v>
      </c>
      <c r="E618" t="s">
        <v>2</v>
      </c>
      <c r="F618" s="1">
        <v>40817</v>
      </c>
      <c r="G618" t="s">
        <v>54</v>
      </c>
      <c r="H618" t="s">
        <v>388</v>
      </c>
      <c r="I618" t="s">
        <v>389</v>
      </c>
      <c r="J618">
        <v>101154</v>
      </c>
      <c r="L618">
        <v>195416139</v>
      </c>
    </row>
    <row r="619" spans="3:12" x14ac:dyDescent="0.15">
      <c r="C619" t="s">
        <v>53</v>
      </c>
      <c r="D619" t="s">
        <v>5189</v>
      </c>
      <c r="E619" t="s">
        <v>2</v>
      </c>
      <c r="F619" s="1">
        <v>40817</v>
      </c>
      <c r="G619" t="s">
        <v>57</v>
      </c>
      <c r="H619" t="s">
        <v>390</v>
      </c>
      <c r="I619" t="s">
        <v>381</v>
      </c>
      <c r="J619">
        <v>146940</v>
      </c>
      <c r="L619">
        <v>195563079</v>
      </c>
    </row>
    <row r="620" spans="3:12" x14ac:dyDescent="0.15">
      <c r="C620" t="s">
        <v>53</v>
      </c>
      <c r="D620" t="s">
        <v>5189</v>
      </c>
      <c r="E620" t="s">
        <v>2</v>
      </c>
      <c r="F620" s="1">
        <v>40817</v>
      </c>
      <c r="G620" t="s">
        <v>57</v>
      </c>
      <c r="H620" t="s">
        <v>391</v>
      </c>
      <c r="I620" t="s">
        <v>387</v>
      </c>
      <c r="J620">
        <v>16768782</v>
      </c>
      <c r="L620">
        <v>212331861</v>
      </c>
    </row>
    <row r="621" spans="3:12" x14ac:dyDescent="0.15">
      <c r="C621" t="s">
        <v>53</v>
      </c>
      <c r="D621" t="s">
        <v>5189</v>
      </c>
      <c r="E621" t="s">
        <v>2</v>
      </c>
      <c r="F621" s="1">
        <v>40817</v>
      </c>
      <c r="G621" t="s">
        <v>57</v>
      </c>
      <c r="H621" t="s">
        <v>392</v>
      </c>
      <c r="I621" t="s">
        <v>393</v>
      </c>
      <c r="J621">
        <v>146940</v>
      </c>
      <c r="L621">
        <v>212478801</v>
      </c>
    </row>
    <row r="622" spans="3:12" x14ac:dyDescent="0.15">
      <c r="C622" t="s">
        <v>53</v>
      </c>
      <c r="D622" t="s">
        <v>5189</v>
      </c>
      <c r="E622" t="s">
        <v>2</v>
      </c>
      <c r="F622" s="1">
        <v>40821</v>
      </c>
      <c r="G622" t="s">
        <v>54</v>
      </c>
      <c r="H622" t="s">
        <v>394</v>
      </c>
      <c r="I622" t="s">
        <v>395</v>
      </c>
      <c r="J622">
        <v>8486874</v>
      </c>
      <c r="L622">
        <v>220965675</v>
      </c>
    </row>
    <row r="623" spans="3:12" x14ac:dyDescent="0.15">
      <c r="C623" t="s">
        <v>53</v>
      </c>
      <c r="D623" t="s">
        <v>5189</v>
      </c>
      <c r="E623" t="s">
        <v>2</v>
      </c>
      <c r="F623" s="1">
        <v>40821</v>
      </c>
      <c r="G623" t="s">
        <v>57</v>
      </c>
      <c r="H623" t="s">
        <v>396</v>
      </c>
      <c r="I623" t="s">
        <v>395</v>
      </c>
      <c r="J623">
        <v>15404885</v>
      </c>
      <c r="L623">
        <v>236370560</v>
      </c>
    </row>
    <row r="624" spans="3:12" x14ac:dyDescent="0.15">
      <c r="C624" t="s">
        <v>53</v>
      </c>
      <c r="D624" t="s">
        <v>5189</v>
      </c>
      <c r="E624" t="s">
        <v>2</v>
      </c>
      <c r="F624" s="1">
        <v>40822</v>
      </c>
      <c r="G624" t="s">
        <v>54</v>
      </c>
      <c r="H624" t="s">
        <v>397</v>
      </c>
      <c r="I624" t="s">
        <v>398</v>
      </c>
      <c r="J624">
        <v>4018033</v>
      </c>
      <c r="L624">
        <v>240388593</v>
      </c>
    </row>
    <row r="625" spans="3:12" x14ac:dyDescent="0.15">
      <c r="C625" t="s">
        <v>53</v>
      </c>
      <c r="D625" t="s">
        <v>5189</v>
      </c>
      <c r="E625" t="s">
        <v>2</v>
      </c>
      <c r="F625" s="1">
        <v>40822</v>
      </c>
      <c r="G625" t="s">
        <v>54</v>
      </c>
      <c r="H625" t="s">
        <v>399</v>
      </c>
      <c r="I625" t="s">
        <v>400</v>
      </c>
      <c r="J625">
        <v>3935229</v>
      </c>
      <c r="L625">
        <v>244323822</v>
      </c>
    </row>
    <row r="626" spans="3:12" x14ac:dyDescent="0.15">
      <c r="C626" t="s">
        <v>53</v>
      </c>
      <c r="D626" t="s">
        <v>5189</v>
      </c>
      <c r="E626" t="s">
        <v>2</v>
      </c>
      <c r="F626" s="1">
        <v>40822</v>
      </c>
      <c r="G626" t="s">
        <v>57</v>
      </c>
      <c r="H626" t="s">
        <v>401</v>
      </c>
      <c r="I626" t="s">
        <v>398</v>
      </c>
      <c r="J626">
        <v>17695490</v>
      </c>
      <c r="L626">
        <v>262019312</v>
      </c>
    </row>
    <row r="627" spans="3:12" x14ac:dyDescent="0.15">
      <c r="C627" t="s">
        <v>53</v>
      </c>
      <c r="D627" t="s">
        <v>5189</v>
      </c>
      <c r="E627" t="s">
        <v>2</v>
      </c>
      <c r="F627" s="1">
        <v>40822</v>
      </c>
      <c r="G627" t="s">
        <v>57</v>
      </c>
      <c r="H627" t="s">
        <v>402</v>
      </c>
      <c r="I627" t="s">
        <v>400</v>
      </c>
      <c r="J627">
        <v>13811810</v>
      </c>
      <c r="L627">
        <v>275831122</v>
      </c>
    </row>
    <row r="628" spans="3:12" x14ac:dyDescent="0.15">
      <c r="C628" t="s">
        <v>53</v>
      </c>
      <c r="D628" t="s">
        <v>5189</v>
      </c>
      <c r="E628" t="s">
        <v>2</v>
      </c>
      <c r="F628" s="1">
        <v>40826</v>
      </c>
      <c r="G628" t="s">
        <v>54</v>
      </c>
      <c r="H628" t="s">
        <v>403</v>
      </c>
      <c r="I628" t="s">
        <v>404</v>
      </c>
      <c r="J628">
        <v>291729</v>
      </c>
      <c r="L628">
        <v>276122851</v>
      </c>
    </row>
    <row r="629" spans="3:12" x14ac:dyDescent="0.15">
      <c r="C629" t="s">
        <v>53</v>
      </c>
      <c r="D629" t="s">
        <v>5189</v>
      </c>
      <c r="E629" t="s">
        <v>2</v>
      </c>
      <c r="F629" s="1">
        <v>40829</v>
      </c>
      <c r="G629" t="s">
        <v>57</v>
      </c>
      <c r="H629" t="s">
        <v>405</v>
      </c>
      <c r="I629" t="s">
        <v>406</v>
      </c>
      <c r="J629">
        <v>2348000</v>
      </c>
      <c r="L629">
        <v>278470851</v>
      </c>
    </row>
    <row r="630" spans="3:12" x14ac:dyDescent="0.15">
      <c r="C630" t="s">
        <v>53</v>
      </c>
      <c r="D630" t="s">
        <v>5189</v>
      </c>
      <c r="E630" t="s">
        <v>2</v>
      </c>
      <c r="F630" s="1">
        <v>40829</v>
      </c>
      <c r="G630" t="s">
        <v>54</v>
      </c>
      <c r="H630" t="s">
        <v>407</v>
      </c>
      <c r="I630" t="s">
        <v>406</v>
      </c>
      <c r="J630">
        <v>2925042</v>
      </c>
      <c r="L630">
        <v>281395893</v>
      </c>
    </row>
    <row r="631" spans="3:12" x14ac:dyDescent="0.15">
      <c r="C631" t="s">
        <v>53</v>
      </c>
      <c r="D631" t="s">
        <v>5189</v>
      </c>
      <c r="E631" t="s">
        <v>2</v>
      </c>
      <c r="F631" s="1">
        <v>40830</v>
      </c>
      <c r="G631" t="s">
        <v>54</v>
      </c>
      <c r="H631" t="s">
        <v>408</v>
      </c>
      <c r="I631" t="s">
        <v>409</v>
      </c>
      <c r="J631">
        <v>324575</v>
      </c>
      <c r="L631">
        <v>281720468</v>
      </c>
    </row>
    <row r="632" spans="3:12" x14ac:dyDescent="0.15">
      <c r="C632" t="s">
        <v>53</v>
      </c>
      <c r="D632" t="s">
        <v>5189</v>
      </c>
      <c r="E632" t="s">
        <v>2</v>
      </c>
      <c r="F632" s="1">
        <v>40830</v>
      </c>
      <c r="G632" t="s">
        <v>57</v>
      </c>
      <c r="H632" t="s">
        <v>410</v>
      </c>
      <c r="I632" t="s">
        <v>409</v>
      </c>
      <c r="J632">
        <v>274822</v>
      </c>
      <c r="L632">
        <v>281995290</v>
      </c>
    </row>
    <row r="633" spans="3:12" x14ac:dyDescent="0.15">
      <c r="C633" t="s">
        <v>53</v>
      </c>
      <c r="D633" t="s">
        <v>5189</v>
      </c>
      <c r="E633" t="s">
        <v>2</v>
      </c>
      <c r="F633" s="1">
        <v>40831</v>
      </c>
      <c r="G633" t="s">
        <v>54</v>
      </c>
      <c r="H633" t="s">
        <v>411</v>
      </c>
      <c r="I633" t="s">
        <v>412</v>
      </c>
      <c r="J633">
        <v>1050434</v>
      </c>
      <c r="L633">
        <v>283045724</v>
      </c>
    </row>
    <row r="634" spans="3:12" x14ac:dyDescent="0.15">
      <c r="C634" t="s">
        <v>53</v>
      </c>
      <c r="D634" t="s">
        <v>5189</v>
      </c>
      <c r="E634" t="s">
        <v>2</v>
      </c>
      <c r="F634" s="1">
        <v>40831</v>
      </c>
      <c r="G634" t="s">
        <v>54</v>
      </c>
      <c r="H634" t="s">
        <v>413</v>
      </c>
      <c r="I634" t="s">
        <v>414</v>
      </c>
      <c r="J634">
        <v>488166</v>
      </c>
      <c r="L634">
        <v>283533890</v>
      </c>
    </row>
    <row r="635" spans="3:12" x14ac:dyDescent="0.15">
      <c r="C635" t="s">
        <v>53</v>
      </c>
      <c r="D635" t="s">
        <v>5189</v>
      </c>
      <c r="E635" t="s">
        <v>2</v>
      </c>
      <c r="F635" s="1">
        <v>40831</v>
      </c>
      <c r="G635" t="s">
        <v>54</v>
      </c>
      <c r="H635" t="s">
        <v>415</v>
      </c>
      <c r="I635" t="s">
        <v>416</v>
      </c>
      <c r="J635">
        <v>313785</v>
      </c>
      <c r="L635">
        <v>283847675</v>
      </c>
    </row>
    <row r="636" spans="3:12" x14ac:dyDescent="0.15">
      <c r="C636" t="s">
        <v>53</v>
      </c>
      <c r="D636" t="s">
        <v>5189</v>
      </c>
      <c r="E636" t="s">
        <v>2</v>
      </c>
      <c r="F636" s="1">
        <v>40837</v>
      </c>
      <c r="G636" t="s">
        <v>54</v>
      </c>
      <c r="H636" t="s">
        <v>417</v>
      </c>
      <c r="I636" t="s">
        <v>418</v>
      </c>
      <c r="J636">
        <v>167556</v>
      </c>
      <c r="L636">
        <v>284015231</v>
      </c>
    </row>
    <row r="637" spans="3:12" x14ac:dyDescent="0.15">
      <c r="C637" t="s">
        <v>53</v>
      </c>
      <c r="D637" t="s">
        <v>5189</v>
      </c>
      <c r="E637" t="s">
        <v>2</v>
      </c>
      <c r="F637" s="1">
        <v>40837</v>
      </c>
      <c r="G637" t="s">
        <v>57</v>
      </c>
      <c r="H637" t="s">
        <v>419</v>
      </c>
      <c r="I637" t="s">
        <v>418</v>
      </c>
      <c r="J637">
        <v>308414</v>
      </c>
      <c r="L637">
        <v>284323645</v>
      </c>
    </row>
    <row r="638" spans="3:12" x14ac:dyDescent="0.15">
      <c r="C638" t="s">
        <v>53</v>
      </c>
      <c r="D638" t="s">
        <v>5189</v>
      </c>
      <c r="E638" t="s">
        <v>2</v>
      </c>
      <c r="F638" s="1">
        <v>40843</v>
      </c>
      <c r="G638" t="s">
        <v>54</v>
      </c>
      <c r="H638" t="s">
        <v>420</v>
      </c>
      <c r="I638" t="s">
        <v>421</v>
      </c>
      <c r="J638">
        <v>300000</v>
      </c>
      <c r="L638">
        <v>284623645</v>
      </c>
    </row>
    <row r="639" spans="3:12" x14ac:dyDescent="0.15">
      <c r="C639" t="s">
        <v>53</v>
      </c>
      <c r="D639" t="s">
        <v>5189</v>
      </c>
      <c r="E639" t="s">
        <v>2</v>
      </c>
      <c r="F639" s="1">
        <v>40847</v>
      </c>
      <c r="G639" t="s">
        <v>54</v>
      </c>
      <c r="H639" t="s">
        <v>392</v>
      </c>
      <c r="I639" t="s">
        <v>422</v>
      </c>
      <c r="J639">
        <v>20000</v>
      </c>
      <c r="L639">
        <v>284643645</v>
      </c>
    </row>
    <row r="640" spans="3:12" x14ac:dyDescent="0.15">
      <c r="C640" t="s">
        <v>53</v>
      </c>
      <c r="D640" t="s">
        <v>5189</v>
      </c>
      <c r="E640" t="s">
        <v>2</v>
      </c>
      <c r="F640" s="1">
        <v>40847</v>
      </c>
      <c r="G640" t="s">
        <v>54</v>
      </c>
      <c r="H640" t="s">
        <v>410</v>
      </c>
      <c r="I640" t="s">
        <v>423</v>
      </c>
      <c r="J640">
        <v>90000</v>
      </c>
      <c r="L640">
        <v>284733645</v>
      </c>
    </row>
    <row r="641" spans="3:12" x14ac:dyDescent="0.15">
      <c r="C641" t="s">
        <v>53</v>
      </c>
      <c r="D641" t="s">
        <v>5189</v>
      </c>
      <c r="E641" t="s">
        <v>2</v>
      </c>
      <c r="F641" s="1">
        <v>40847</v>
      </c>
      <c r="G641" t="s">
        <v>54</v>
      </c>
      <c r="H641" t="s">
        <v>419</v>
      </c>
      <c r="I641" t="s">
        <v>424</v>
      </c>
      <c r="J641">
        <v>40000</v>
      </c>
      <c r="L641">
        <v>284773645</v>
      </c>
    </row>
    <row r="642" spans="3:12" x14ac:dyDescent="0.15">
      <c r="C642" t="s">
        <v>53</v>
      </c>
      <c r="D642" t="s">
        <v>5189</v>
      </c>
      <c r="E642" t="s">
        <v>2</v>
      </c>
      <c r="F642" s="1">
        <v>40847</v>
      </c>
      <c r="G642" t="s">
        <v>54</v>
      </c>
      <c r="H642" t="s">
        <v>402</v>
      </c>
      <c r="I642" t="s">
        <v>425</v>
      </c>
      <c r="J642">
        <v>100000</v>
      </c>
      <c r="L642">
        <v>284873645</v>
      </c>
    </row>
    <row r="643" spans="3:12" x14ac:dyDescent="0.15">
      <c r="C643" t="s">
        <v>53</v>
      </c>
      <c r="D643" t="s">
        <v>5189</v>
      </c>
      <c r="E643" t="s">
        <v>2</v>
      </c>
      <c r="F643" s="1">
        <v>40847</v>
      </c>
      <c r="G643" t="s">
        <v>54</v>
      </c>
      <c r="H643" t="s">
        <v>405</v>
      </c>
      <c r="I643" t="s">
        <v>426</v>
      </c>
      <c r="K643">
        <v>25000</v>
      </c>
      <c r="L643">
        <v>284848645</v>
      </c>
    </row>
    <row r="644" spans="3:12" x14ac:dyDescent="0.15">
      <c r="C644" t="s">
        <v>53</v>
      </c>
      <c r="D644" t="s">
        <v>5189</v>
      </c>
      <c r="E644" t="s">
        <v>2</v>
      </c>
      <c r="F644" s="1">
        <v>40847</v>
      </c>
      <c r="G644" t="s">
        <v>54</v>
      </c>
      <c r="H644" t="s">
        <v>427</v>
      </c>
      <c r="I644" t="s">
        <v>428</v>
      </c>
      <c r="J644">
        <v>150000</v>
      </c>
      <c r="L644">
        <v>284998645</v>
      </c>
    </row>
    <row r="645" spans="3:12" x14ac:dyDescent="0.15">
      <c r="C645" t="s">
        <v>53</v>
      </c>
      <c r="D645" t="s">
        <v>5189</v>
      </c>
      <c r="E645" t="s">
        <v>2</v>
      </c>
      <c r="F645" s="1">
        <v>40847</v>
      </c>
      <c r="G645" t="s">
        <v>54</v>
      </c>
      <c r="H645" t="s">
        <v>429</v>
      </c>
      <c r="I645" t="s">
        <v>430</v>
      </c>
      <c r="J645">
        <v>20000</v>
      </c>
      <c r="L645">
        <v>285018645</v>
      </c>
    </row>
    <row r="646" spans="3:12" x14ac:dyDescent="0.15">
      <c r="C646" t="s">
        <v>53</v>
      </c>
      <c r="D646" t="s">
        <v>5189</v>
      </c>
      <c r="E646" t="s">
        <v>2</v>
      </c>
      <c r="F646" s="1">
        <v>40847</v>
      </c>
      <c r="G646" t="s">
        <v>54</v>
      </c>
      <c r="H646" t="s">
        <v>431</v>
      </c>
      <c r="I646" t="s">
        <v>432</v>
      </c>
      <c r="J646">
        <v>114400</v>
      </c>
      <c r="L646">
        <v>285133045</v>
      </c>
    </row>
    <row r="647" spans="3:12" x14ac:dyDescent="0.15">
      <c r="C647" t="s">
        <v>53</v>
      </c>
      <c r="D647" t="s">
        <v>5189</v>
      </c>
      <c r="E647" t="s">
        <v>2</v>
      </c>
      <c r="F647" s="1">
        <v>40849</v>
      </c>
      <c r="G647" t="s">
        <v>54</v>
      </c>
      <c r="H647" t="s">
        <v>433</v>
      </c>
      <c r="I647" t="s">
        <v>434</v>
      </c>
      <c r="J647">
        <v>396729</v>
      </c>
      <c r="L647">
        <v>285529774</v>
      </c>
    </row>
    <row r="648" spans="3:12" x14ac:dyDescent="0.15">
      <c r="C648" t="s">
        <v>53</v>
      </c>
      <c r="D648" t="s">
        <v>5189</v>
      </c>
      <c r="E648" t="s">
        <v>2</v>
      </c>
      <c r="F648" s="1">
        <v>40851</v>
      </c>
      <c r="G648" t="s">
        <v>54</v>
      </c>
      <c r="H648" t="s">
        <v>435</v>
      </c>
      <c r="I648" t="s">
        <v>436</v>
      </c>
      <c r="J648">
        <v>1368161</v>
      </c>
      <c r="L648">
        <v>286897935</v>
      </c>
    </row>
    <row r="649" spans="3:12" x14ac:dyDescent="0.15">
      <c r="C649" t="s">
        <v>53</v>
      </c>
      <c r="D649" t="s">
        <v>5189</v>
      </c>
      <c r="E649" t="s">
        <v>2</v>
      </c>
      <c r="F649" s="1">
        <v>40863</v>
      </c>
      <c r="G649" t="s">
        <v>54</v>
      </c>
      <c r="H649" t="s">
        <v>437</v>
      </c>
      <c r="I649" t="s">
        <v>438</v>
      </c>
      <c r="J649">
        <v>420915</v>
      </c>
      <c r="L649">
        <v>287318850</v>
      </c>
    </row>
    <row r="650" spans="3:12" x14ac:dyDescent="0.15">
      <c r="C650" t="s">
        <v>53</v>
      </c>
      <c r="D650" t="s">
        <v>5189</v>
      </c>
      <c r="E650" t="s">
        <v>2</v>
      </c>
      <c r="F650" s="1">
        <v>40864</v>
      </c>
      <c r="G650" t="s">
        <v>54</v>
      </c>
      <c r="H650" t="s">
        <v>439</v>
      </c>
      <c r="I650" t="s">
        <v>440</v>
      </c>
      <c r="J650">
        <v>126734</v>
      </c>
      <c r="L650">
        <v>287445584</v>
      </c>
    </row>
    <row r="651" spans="3:12" x14ac:dyDescent="0.15">
      <c r="C651" t="s">
        <v>53</v>
      </c>
      <c r="D651" t="s">
        <v>5189</v>
      </c>
      <c r="E651" t="s">
        <v>2</v>
      </c>
      <c r="F651" s="1">
        <v>40864</v>
      </c>
      <c r="G651" t="s">
        <v>57</v>
      </c>
      <c r="H651" t="s">
        <v>441</v>
      </c>
      <c r="I651" t="s">
        <v>440</v>
      </c>
      <c r="J651">
        <v>987907</v>
      </c>
      <c r="L651">
        <v>288433491</v>
      </c>
    </row>
    <row r="652" spans="3:12" x14ac:dyDescent="0.15">
      <c r="C652" t="s">
        <v>53</v>
      </c>
      <c r="D652" t="s">
        <v>5189</v>
      </c>
      <c r="E652" t="s">
        <v>2</v>
      </c>
      <c r="F652" s="1">
        <v>40870</v>
      </c>
      <c r="G652" t="s">
        <v>54</v>
      </c>
      <c r="H652" t="s">
        <v>442</v>
      </c>
      <c r="I652" t="s">
        <v>443</v>
      </c>
      <c r="J652">
        <v>350814</v>
      </c>
      <c r="L652">
        <v>288784305</v>
      </c>
    </row>
    <row r="653" spans="3:12" x14ac:dyDescent="0.15">
      <c r="C653" t="s">
        <v>53</v>
      </c>
      <c r="D653" t="s">
        <v>5189</v>
      </c>
      <c r="E653" t="s">
        <v>2</v>
      </c>
      <c r="F653" s="1">
        <v>40870</v>
      </c>
      <c r="G653" t="s">
        <v>54</v>
      </c>
      <c r="H653" t="s">
        <v>444</v>
      </c>
      <c r="I653" t="s">
        <v>445</v>
      </c>
      <c r="J653">
        <v>300000</v>
      </c>
      <c r="L653">
        <v>289084305</v>
      </c>
    </row>
    <row r="654" spans="3:12" x14ac:dyDescent="0.15">
      <c r="C654" t="s">
        <v>53</v>
      </c>
      <c r="D654" t="s">
        <v>5189</v>
      </c>
      <c r="E654" t="s">
        <v>2</v>
      </c>
      <c r="F654" s="1">
        <v>40870</v>
      </c>
      <c r="G654" t="s">
        <v>54</v>
      </c>
      <c r="H654" t="s">
        <v>446</v>
      </c>
      <c r="I654" t="s">
        <v>447</v>
      </c>
      <c r="J654">
        <v>126734</v>
      </c>
      <c r="L654">
        <v>289211039</v>
      </c>
    </row>
    <row r="655" spans="3:12" x14ac:dyDescent="0.15">
      <c r="C655" t="s">
        <v>53</v>
      </c>
      <c r="D655" t="s">
        <v>5189</v>
      </c>
      <c r="E655" t="s">
        <v>2</v>
      </c>
      <c r="F655" s="1">
        <v>40870</v>
      </c>
      <c r="G655" t="s">
        <v>57</v>
      </c>
      <c r="H655" t="s">
        <v>448</v>
      </c>
      <c r="I655" t="s">
        <v>447</v>
      </c>
      <c r="J655">
        <v>854013</v>
      </c>
      <c r="L655">
        <v>290065052</v>
      </c>
    </row>
    <row r="656" spans="3:12" x14ac:dyDescent="0.15">
      <c r="C656" t="s">
        <v>53</v>
      </c>
      <c r="D656" t="s">
        <v>5189</v>
      </c>
      <c r="E656" t="s">
        <v>2</v>
      </c>
      <c r="F656" s="1">
        <v>40873</v>
      </c>
      <c r="G656" t="s">
        <v>54</v>
      </c>
      <c r="H656" t="s">
        <v>449</v>
      </c>
      <c r="I656" t="s">
        <v>450</v>
      </c>
      <c r="J656">
        <v>889916</v>
      </c>
      <c r="L656">
        <v>290954968</v>
      </c>
    </row>
    <row r="657" spans="3:12" x14ac:dyDescent="0.15">
      <c r="C657" t="s">
        <v>53</v>
      </c>
      <c r="D657" t="s">
        <v>5189</v>
      </c>
      <c r="E657" t="s">
        <v>2</v>
      </c>
      <c r="F657" s="1">
        <v>40873</v>
      </c>
      <c r="G657" t="s">
        <v>57</v>
      </c>
      <c r="H657" t="s">
        <v>451</v>
      </c>
      <c r="I657" t="s">
        <v>450</v>
      </c>
      <c r="J657">
        <v>182736</v>
      </c>
      <c r="L657">
        <v>291137704</v>
      </c>
    </row>
    <row r="658" spans="3:12" x14ac:dyDescent="0.15">
      <c r="C658" t="s">
        <v>53</v>
      </c>
      <c r="D658" t="s">
        <v>5189</v>
      </c>
      <c r="E658" t="s">
        <v>2</v>
      </c>
      <c r="F658" s="1">
        <v>40874</v>
      </c>
      <c r="G658" t="s">
        <v>54</v>
      </c>
      <c r="H658" t="s">
        <v>452</v>
      </c>
      <c r="I658" t="s">
        <v>453</v>
      </c>
      <c r="J658">
        <v>117256</v>
      </c>
      <c r="L658">
        <v>291254960</v>
      </c>
    </row>
    <row r="659" spans="3:12" x14ac:dyDescent="0.15">
      <c r="C659" t="s">
        <v>53</v>
      </c>
      <c r="D659" t="s">
        <v>5189</v>
      </c>
      <c r="E659" t="s">
        <v>2</v>
      </c>
      <c r="F659" s="1">
        <v>40874</v>
      </c>
      <c r="G659" t="s">
        <v>57</v>
      </c>
      <c r="H659" t="s">
        <v>454</v>
      </c>
      <c r="I659" t="s">
        <v>453</v>
      </c>
      <c r="J659">
        <v>987907</v>
      </c>
      <c r="L659">
        <v>292242867</v>
      </c>
    </row>
    <row r="660" spans="3:12" x14ac:dyDescent="0.15">
      <c r="C660" t="s">
        <v>53</v>
      </c>
      <c r="D660" t="s">
        <v>5189</v>
      </c>
      <c r="E660" t="s">
        <v>2</v>
      </c>
      <c r="F660" s="1">
        <v>40877</v>
      </c>
      <c r="G660" t="s">
        <v>54</v>
      </c>
      <c r="H660" t="s">
        <v>455</v>
      </c>
      <c r="I660" t="s">
        <v>456</v>
      </c>
      <c r="J660">
        <v>126734</v>
      </c>
      <c r="L660">
        <v>292369601</v>
      </c>
    </row>
    <row r="661" spans="3:12" x14ac:dyDescent="0.15">
      <c r="C661" t="s">
        <v>53</v>
      </c>
      <c r="D661" t="s">
        <v>5189</v>
      </c>
      <c r="E661" t="s">
        <v>2</v>
      </c>
      <c r="F661" s="1">
        <v>40877</v>
      </c>
      <c r="G661" t="s">
        <v>57</v>
      </c>
      <c r="H661" t="s">
        <v>457</v>
      </c>
      <c r="I661" t="s">
        <v>456</v>
      </c>
      <c r="J661">
        <v>854013</v>
      </c>
      <c r="L661">
        <v>293223614</v>
      </c>
    </row>
    <row r="662" spans="3:12" x14ac:dyDescent="0.15">
      <c r="C662" t="s">
        <v>53</v>
      </c>
      <c r="D662" t="s">
        <v>5189</v>
      </c>
      <c r="E662" t="s">
        <v>2</v>
      </c>
      <c r="F662" s="1">
        <v>40878</v>
      </c>
      <c r="G662" t="s">
        <v>54</v>
      </c>
      <c r="H662" t="s">
        <v>458</v>
      </c>
      <c r="I662" t="s">
        <v>459</v>
      </c>
      <c r="J662">
        <v>430537</v>
      </c>
      <c r="L662">
        <v>293654151</v>
      </c>
    </row>
    <row r="663" spans="3:12" x14ac:dyDescent="0.15">
      <c r="C663" t="s">
        <v>53</v>
      </c>
      <c r="D663" t="s">
        <v>5189</v>
      </c>
      <c r="E663" t="s">
        <v>2</v>
      </c>
      <c r="F663" s="1">
        <v>40879</v>
      </c>
      <c r="G663" t="s">
        <v>54</v>
      </c>
      <c r="H663" t="s">
        <v>460</v>
      </c>
      <c r="I663" t="s">
        <v>461</v>
      </c>
      <c r="J663">
        <v>319932</v>
      </c>
      <c r="L663">
        <v>293974083</v>
      </c>
    </row>
    <row r="664" spans="3:12" x14ac:dyDescent="0.15">
      <c r="C664" t="s">
        <v>53</v>
      </c>
      <c r="D664" t="s">
        <v>5189</v>
      </c>
      <c r="E664" t="s">
        <v>2</v>
      </c>
      <c r="F664" s="1">
        <v>40879</v>
      </c>
      <c r="G664" t="s">
        <v>57</v>
      </c>
      <c r="H664" t="s">
        <v>462</v>
      </c>
      <c r="I664" t="s">
        <v>461</v>
      </c>
      <c r="J664">
        <v>20007</v>
      </c>
      <c r="L664">
        <v>293994090</v>
      </c>
    </row>
    <row r="665" spans="3:12" x14ac:dyDescent="0.15">
      <c r="C665" t="s">
        <v>53</v>
      </c>
      <c r="D665" t="s">
        <v>5189</v>
      </c>
      <c r="E665" t="s">
        <v>2</v>
      </c>
      <c r="F665" s="1">
        <v>40880</v>
      </c>
      <c r="G665" t="s">
        <v>54</v>
      </c>
      <c r="H665" t="s">
        <v>463</v>
      </c>
      <c r="I665" t="s">
        <v>464</v>
      </c>
      <c r="J665">
        <v>8089074</v>
      </c>
      <c r="L665">
        <v>302083164</v>
      </c>
    </row>
    <row r="666" spans="3:12" x14ac:dyDescent="0.15">
      <c r="C666" t="s">
        <v>53</v>
      </c>
      <c r="D666" t="s">
        <v>5189</v>
      </c>
      <c r="E666" t="s">
        <v>2</v>
      </c>
      <c r="F666" s="1">
        <v>40880</v>
      </c>
      <c r="G666" t="s">
        <v>54</v>
      </c>
      <c r="H666" t="s">
        <v>465</v>
      </c>
      <c r="I666" t="s">
        <v>466</v>
      </c>
      <c r="J666">
        <v>184420</v>
      </c>
      <c r="L666">
        <v>302267584</v>
      </c>
    </row>
    <row r="667" spans="3:12" x14ac:dyDescent="0.15">
      <c r="C667" t="s">
        <v>53</v>
      </c>
      <c r="D667" t="s">
        <v>5189</v>
      </c>
      <c r="E667" t="s">
        <v>2</v>
      </c>
      <c r="F667" s="1">
        <v>40880</v>
      </c>
      <c r="G667" t="s">
        <v>57</v>
      </c>
      <c r="H667" t="s">
        <v>467</v>
      </c>
      <c r="I667" t="s">
        <v>464</v>
      </c>
      <c r="J667">
        <v>1772791</v>
      </c>
      <c r="L667">
        <v>304040375</v>
      </c>
    </row>
    <row r="668" spans="3:12" x14ac:dyDescent="0.15">
      <c r="C668" t="s">
        <v>53</v>
      </c>
      <c r="D668" t="s">
        <v>5189</v>
      </c>
      <c r="E668" t="s">
        <v>2</v>
      </c>
      <c r="F668" s="1">
        <v>40880</v>
      </c>
      <c r="G668" t="s">
        <v>57</v>
      </c>
      <c r="H668" t="s">
        <v>467</v>
      </c>
      <c r="I668" t="s">
        <v>464</v>
      </c>
      <c r="J668">
        <v>4901880</v>
      </c>
      <c r="L668">
        <v>308942255</v>
      </c>
    </row>
    <row r="669" spans="3:12" x14ac:dyDescent="0.15">
      <c r="C669" t="s">
        <v>53</v>
      </c>
      <c r="D669" t="s">
        <v>5189</v>
      </c>
      <c r="E669" t="s">
        <v>2</v>
      </c>
      <c r="F669" s="1">
        <v>40881</v>
      </c>
      <c r="G669" t="s">
        <v>54</v>
      </c>
      <c r="H669" t="s">
        <v>468</v>
      </c>
      <c r="I669" t="s">
        <v>469</v>
      </c>
      <c r="J669">
        <v>3175268</v>
      </c>
      <c r="L669">
        <v>312117523</v>
      </c>
    </row>
    <row r="670" spans="3:12" x14ac:dyDescent="0.15">
      <c r="C670" t="s">
        <v>53</v>
      </c>
      <c r="D670" t="s">
        <v>5189</v>
      </c>
      <c r="E670" t="s">
        <v>2</v>
      </c>
      <c r="F670" s="1">
        <v>40885</v>
      </c>
      <c r="G670" t="s">
        <v>54</v>
      </c>
      <c r="H670" t="s">
        <v>470</v>
      </c>
      <c r="I670" t="s">
        <v>471</v>
      </c>
      <c r="J670">
        <v>733171</v>
      </c>
      <c r="L670">
        <v>312850694</v>
      </c>
    </row>
    <row r="671" spans="3:12" x14ac:dyDescent="0.15">
      <c r="C671" t="s">
        <v>53</v>
      </c>
      <c r="D671" t="s">
        <v>5189</v>
      </c>
      <c r="E671" t="s">
        <v>2</v>
      </c>
      <c r="F671" s="1">
        <v>40885</v>
      </c>
      <c r="G671" t="s">
        <v>57</v>
      </c>
      <c r="H671" t="s">
        <v>472</v>
      </c>
      <c r="I671" t="s">
        <v>471</v>
      </c>
      <c r="J671">
        <v>83746</v>
      </c>
      <c r="L671">
        <v>312934440</v>
      </c>
    </row>
    <row r="672" spans="3:12" x14ac:dyDescent="0.15">
      <c r="C672" t="s">
        <v>53</v>
      </c>
      <c r="D672" t="s">
        <v>5189</v>
      </c>
      <c r="E672" t="s">
        <v>2</v>
      </c>
      <c r="F672" s="1">
        <v>40885</v>
      </c>
      <c r="G672" t="s">
        <v>57</v>
      </c>
      <c r="H672" t="s">
        <v>472</v>
      </c>
      <c r="I672" t="s">
        <v>471</v>
      </c>
      <c r="J672">
        <v>364586</v>
      </c>
      <c r="L672">
        <v>313299026</v>
      </c>
    </row>
    <row r="673" spans="3:12" x14ac:dyDescent="0.15">
      <c r="C673" t="s">
        <v>53</v>
      </c>
      <c r="D673" t="s">
        <v>5189</v>
      </c>
      <c r="E673" t="s">
        <v>2</v>
      </c>
      <c r="F673" s="1">
        <v>40885</v>
      </c>
      <c r="G673" t="s">
        <v>57</v>
      </c>
      <c r="H673" t="s">
        <v>473</v>
      </c>
      <c r="I673" t="s">
        <v>474</v>
      </c>
      <c r="J673">
        <v>61768</v>
      </c>
      <c r="L673">
        <v>313360794</v>
      </c>
    </row>
    <row r="674" spans="3:12" x14ac:dyDescent="0.15">
      <c r="C674" t="s">
        <v>53</v>
      </c>
      <c r="D674" t="s">
        <v>5189</v>
      </c>
      <c r="E674" t="s">
        <v>2</v>
      </c>
      <c r="F674" s="1">
        <v>40885</v>
      </c>
      <c r="G674" t="s">
        <v>54</v>
      </c>
      <c r="H674" t="s">
        <v>475</v>
      </c>
      <c r="I674" t="s">
        <v>476</v>
      </c>
      <c r="J674">
        <v>303385</v>
      </c>
      <c r="L674">
        <v>313664179</v>
      </c>
    </row>
    <row r="675" spans="3:12" x14ac:dyDescent="0.15">
      <c r="C675" t="s">
        <v>53</v>
      </c>
      <c r="D675" t="s">
        <v>5189</v>
      </c>
      <c r="E675" t="s">
        <v>2</v>
      </c>
      <c r="F675" s="1">
        <v>40886</v>
      </c>
      <c r="G675" t="s">
        <v>54</v>
      </c>
      <c r="H675" t="s">
        <v>477</v>
      </c>
      <c r="I675" t="s">
        <v>478</v>
      </c>
      <c r="J675">
        <v>122672</v>
      </c>
      <c r="L675">
        <v>313786851</v>
      </c>
    </row>
    <row r="676" spans="3:12" x14ac:dyDescent="0.15">
      <c r="C676" t="s">
        <v>53</v>
      </c>
      <c r="D676" t="s">
        <v>5189</v>
      </c>
      <c r="E676" t="s">
        <v>2</v>
      </c>
      <c r="F676" s="1">
        <v>40886</v>
      </c>
      <c r="G676" t="s">
        <v>57</v>
      </c>
      <c r="H676" t="s">
        <v>479</v>
      </c>
      <c r="I676" t="s">
        <v>478</v>
      </c>
      <c r="J676">
        <v>987907</v>
      </c>
      <c r="L676">
        <v>314774758</v>
      </c>
    </row>
    <row r="677" spans="3:12" x14ac:dyDescent="0.15">
      <c r="C677" t="s">
        <v>53</v>
      </c>
      <c r="D677" t="s">
        <v>5189</v>
      </c>
      <c r="E677" t="s">
        <v>2</v>
      </c>
      <c r="F677" s="1">
        <v>40889</v>
      </c>
      <c r="G677" t="s">
        <v>54</v>
      </c>
      <c r="H677" t="s">
        <v>480</v>
      </c>
      <c r="I677" t="s">
        <v>481</v>
      </c>
      <c r="J677">
        <v>126734</v>
      </c>
      <c r="L677">
        <v>314901492</v>
      </c>
    </row>
    <row r="678" spans="3:12" x14ac:dyDescent="0.15">
      <c r="C678" t="s">
        <v>53</v>
      </c>
      <c r="D678" t="s">
        <v>5189</v>
      </c>
      <c r="E678" t="s">
        <v>2</v>
      </c>
      <c r="F678" s="1">
        <v>40889</v>
      </c>
      <c r="G678" t="s">
        <v>57</v>
      </c>
      <c r="H678" t="s">
        <v>482</v>
      </c>
      <c r="I678" t="s">
        <v>483</v>
      </c>
      <c r="J678">
        <v>987907</v>
      </c>
      <c r="L678">
        <v>315889399</v>
      </c>
    </row>
    <row r="679" spans="3:12" x14ac:dyDescent="0.15">
      <c r="C679" t="s">
        <v>53</v>
      </c>
      <c r="D679" t="s">
        <v>5189</v>
      </c>
      <c r="E679" t="s">
        <v>2</v>
      </c>
      <c r="F679" s="1">
        <v>40890</v>
      </c>
      <c r="G679" t="s">
        <v>54</v>
      </c>
      <c r="H679" t="s">
        <v>484</v>
      </c>
      <c r="I679" t="s">
        <v>485</v>
      </c>
      <c r="J679">
        <v>100000</v>
      </c>
      <c r="L679">
        <v>315989399</v>
      </c>
    </row>
    <row r="680" spans="3:12" x14ac:dyDescent="0.15">
      <c r="C680" t="s">
        <v>53</v>
      </c>
      <c r="D680" t="s">
        <v>5189</v>
      </c>
      <c r="E680" t="s">
        <v>2</v>
      </c>
      <c r="F680" s="1">
        <v>40893</v>
      </c>
      <c r="G680" t="s">
        <v>54</v>
      </c>
      <c r="H680" t="s">
        <v>486</v>
      </c>
      <c r="I680" t="s">
        <v>487</v>
      </c>
      <c r="J680">
        <v>1976594</v>
      </c>
      <c r="L680">
        <v>317965993</v>
      </c>
    </row>
    <row r="681" spans="3:12" x14ac:dyDescent="0.15">
      <c r="C681" t="s">
        <v>53</v>
      </c>
      <c r="D681" t="s">
        <v>5189</v>
      </c>
      <c r="E681" t="s">
        <v>2</v>
      </c>
      <c r="F681" s="1">
        <v>40893</v>
      </c>
      <c r="G681" t="s">
        <v>54</v>
      </c>
      <c r="H681" t="s">
        <v>488</v>
      </c>
      <c r="I681" t="s">
        <v>489</v>
      </c>
      <c r="J681">
        <v>400000</v>
      </c>
      <c r="L681">
        <v>318365993</v>
      </c>
    </row>
    <row r="682" spans="3:12" x14ac:dyDescent="0.15">
      <c r="C682" t="s">
        <v>53</v>
      </c>
      <c r="D682" t="s">
        <v>5189</v>
      </c>
      <c r="E682" t="s">
        <v>2</v>
      </c>
      <c r="F682" s="1">
        <v>40893</v>
      </c>
      <c r="G682" t="s">
        <v>57</v>
      </c>
      <c r="H682" t="s">
        <v>490</v>
      </c>
      <c r="I682" t="s">
        <v>487</v>
      </c>
      <c r="J682">
        <v>351988</v>
      </c>
      <c r="L682">
        <v>318717981</v>
      </c>
    </row>
    <row r="683" spans="3:12" x14ac:dyDescent="0.15">
      <c r="C683" t="s">
        <v>53</v>
      </c>
      <c r="D683" t="s">
        <v>5189</v>
      </c>
      <c r="E683" t="s">
        <v>2</v>
      </c>
      <c r="F683" s="1">
        <v>40898</v>
      </c>
      <c r="G683" t="s">
        <v>54</v>
      </c>
      <c r="H683" t="s">
        <v>491</v>
      </c>
      <c r="I683" t="s">
        <v>492</v>
      </c>
      <c r="J683">
        <v>576475</v>
      </c>
      <c r="L683">
        <v>319294456</v>
      </c>
    </row>
    <row r="684" spans="3:12" x14ac:dyDescent="0.15">
      <c r="C684" t="s">
        <v>53</v>
      </c>
      <c r="D684" t="s">
        <v>5189</v>
      </c>
      <c r="E684" t="s">
        <v>2</v>
      </c>
      <c r="F684" s="1">
        <v>40899</v>
      </c>
      <c r="G684" t="s">
        <v>54</v>
      </c>
      <c r="H684" t="s">
        <v>493</v>
      </c>
      <c r="I684" t="s">
        <v>494</v>
      </c>
      <c r="J684">
        <v>153446</v>
      </c>
      <c r="L684">
        <v>319447902</v>
      </c>
    </row>
    <row r="685" spans="3:12" x14ac:dyDescent="0.15">
      <c r="C685" t="s">
        <v>53</v>
      </c>
      <c r="D685" t="s">
        <v>5189</v>
      </c>
      <c r="E685" t="s">
        <v>2</v>
      </c>
      <c r="F685" s="1">
        <v>40899</v>
      </c>
      <c r="G685" t="s">
        <v>57</v>
      </c>
      <c r="H685" t="s">
        <v>495</v>
      </c>
      <c r="I685" t="s">
        <v>496</v>
      </c>
      <c r="J685">
        <v>436535</v>
      </c>
      <c r="L685">
        <v>319884437</v>
      </c>
    </row>
    <row r="686" spans="3:12" x14ac:dyDescent="0.15">
      <c r="C686" t="s">
        <v>53</v>
      </c>
      <c r="D686" t="s">
        <v>5189</v>
      </c>
      <c r="E686" t="s">
        <v>2</v>
      </c>
      <c r="F686" s="1">
        <v>40900</v>
      </c>
      <c r="G686" t="s">
        <v>54</v>
      </c>
      <c r="H686" t="s">
        <v>497</v>
      </c>
      <c r="I686" t="s">
        <v>498</v>
      </c>
      <c r="J686">
        <v>1319620</v>
      </c>
      <c r="L686">
        <v>321204057</v>
      </c>
    </row>
    <row r="687" spans="3:12" x14ac:dyDescent="0.15">
      <c r="C687" t="s">
        <v>53</v>
      </c>
      <c r="D687" t="s">
        <v>5189</v>
      </c>
      <c r="E687" t="s">
        <v>2</v>
      </c>
      <c r="F687" s="1">
        <v>40900</v>
      </c>
      <c r="G687" t="s">
        <v>54</v>
      </c>
      <c r="H687" t="s">
        <v>462</v>
      </c>
      <c r="I687" t="s">
        <v>499</v>
      </c>
      <c r="J687">
        <v>100000</v>
      </c>
      <c r="L687">
        <v>321304057</v>
      </c>
    </row>
    <row r="688" spans="3:12" x14ac:dyDescent="0.15">
      <c r="C688" t="s">
        <v>53</v>
      </c>
      <c r="D688" t="s">
        <v>5189</v>
      </c>
      <c r="E688" t="s">
        <v>2</v>
      </c>
      <c r="F688" s="1">
        <v>40900</v>
      </c>
      <c r="G688" t="s">
        <v>57</v>
      </c>
      <c r="H688" t="s">
        <v>475</v>
      </c>
      <c r="I688" t="s">
        <v>500</v>
      </c>
      <c r="J688">
        <v>771270</v>
      </c>
      <c r="L688">
        <v>322075327</v>
      </c>
    </row>
    <row r="689" spans="3:12" x14ac:dyDescent="0.15">
      <c r="C689" t="s">
        <v>53</v>
      </c>
      <c r="D689" t="s">
        <v>5189</v>
      </c>
      <c r="E689" t="s">
        <v>2</v>
      </c>
      <c r="F689" s="1">
        <v>40904</v>
      </c>
      <c r="G689" t="s">
        <v>54</v>
      </c>
      <c r="H689" t="s">
        <v>501</v>
      </c>
      <c r="I689" t="s">
        <v>502</v>
      </c>
      <c r="J689">
        <v>300000</v>
      </c>
      <c r="L689">
        <v>322375327</v>
      </c>
    </row>
    <row r="690" spans="3:12" x14ac:dyDescent="0.15">
      <c r="C690" t="s">
        <v>53</v>
      </c>
      <c r="D690" t="s">
        <v>5189</v>
      </c>
      <c r="E690" t="s">
        <v>2</v>
      </c>
      <c r="F690" s="1">
        <v>40904</v>
      </c>
      <c r="G690" t="s">
        <v>54</v>
      </c>
      <c r="H690" t="s">
        <v>503</v>
      </c>
      <c r="I690" t="s">
        <v>504</v>
      </c>
      <c r="J690">
        <v>150000</v>
      </c>
      <c r="L690">
        <v>322525327</v>
      </c>
    </row>
    <row r="691" spans="3:12" x14ac:dyDescent="0.15">
      <c r="C691" t="s">
        <v>53</v>
      </c>
      <c r="D691" t="s">
        <v>5189</v>
      </c>
      <c r="E691" t="s">
        <v>2</v>
      </c>
      <c r="F691" s="1">
        <v>40907</v>
      </c>
      <c r="G691" t="s">
        <v>57</v>
      </c>
      <c r="H691" t="s">
        <v>505</v>
      </c>
      <c r="I691" t="s">
        <v>496</v>
      </c>
      <c r="J691">
        <v>436535</v>
      </c>
      <c r="L691">
        <v>322961862</v>
      </c>
    </row>
    <row r="692" spans="3:12" x14ac:dyDescent="0.15">
      <c r="C692" t="s">
        <v>53</v>
      </c>
      <c r="D692" t="s">
        <v>5189</v>
      </c>
      <c r="E692" t="s">
        <v>2</v>
      </c>
      <c r="F692" s="1">
        <v>40908</v>
      </c>
      <c r="G692" t="s">
        <v>54</v>
      </c>
      <c r="H692" t="s">
        <v>506</v>
      </c>
      <c r="I692" t="s">
        <v>507</v>
      </c>
      <c r="J692">
        <v>640000</v>
      </c>
      <c r="L692">
        <v>323601862</v>
      </c>
    </row>
    <row r="693" spans="3:12" x14ac:dyDescent="0.15">
      <c r="C693" t="s">
        <v>53</v>
      </c>
      <c r="D693" t="s">
        <v>5189</v>
      </c>
      <c r="E693" t="s">
        <v>2</v>
      </c>
      <c r="F693" s="1">
        <v>40908</v>
      </c>
      <c r="G693" t="s">
        <v>54</v>
      </c>
      <c r="H693" t="s">
        <v>508</v>
      </c>
      <c r="I693" t="s">
        <v>509</v>
      </c>
      <c r="J693">
        <v>180000</v>
      </c>
      <c r="L693">
        <v>323781862</v>
      </c>
    </row>
    <row r="694" spans="3:12" x14ac:dyDescent="0.15">
      <c r="C694" t="s">
        <v>53</v>
      </c>
      <c r="D694" t="s">
        <v>5189</v>
      </c>
      <c r="E694" t="s">
        <v>2</v>
      </c>
      <c r="F694" s="1">
        <v>40908</v>
      </c>
      <c r="G694" t="s">
        <v>54</v>
      </c>
      <c r="H694" t="s">
        <v>510</v>
      </c>
      <c r="I694" t="s">
        <v>511</v>
      </c>
      <c r="J694">
        <v>199550</v>
      </c>
      <c r="L694">
        <v>323981412</v>
      </c>
    </row>
    <row r="695" spans="3:12" x14ac:dyDescent="0.15">
      <c r="C695" t="s">
        <v>53</v>
      </c>
      <c r="D695" t="s">
        <v>5189</v>
      </c>
      <c r="E695" t="s">
        <v>2</v>
      </c>
      <c r="F695" s="1">
        <v>40908</v>
      </c>
      <c r="G695" t="s">
        <v>54</v>
      </c>
      <c r="H695" t="s">
        <v>512</v>
      </c>
      <c r="I695" t="s">
        <v>513</v>
      </c>
      <c r="J695">
        <v>20000</v>
      </c>
      <c r="L695">
        <v>324001412</v>
      </c>
    </row>
    <row r="696" spans="3:12" x14ac:dyDescent="0.15">
      <c r="C696" t="s">
        <v>53</v>
      </c>
      <c r="D696" t="s">
        <v>5189</v>
      </c>
      <c r="E696" t="s">
        <v>2</v>
      </c>
      <c r="F696" s="1">
        <v>40908</v>
      </c>
      <c r="G696" t="s">
        <v>54</v>
      </c>
      <c r="H696" t="s">
        <v>472</v>
      </c>
      <c r="I696" t="s">
        <v>514</v>
      </c>
      <c r="J696">
        <v>80000</v>
      </c>
      <c r="L696">
        <v>324081412</v>
      </c>
    </row>
    <row r="697" spans="3:12" x14ac:dyDescent="0.15">
      <c r="C697" t="s">
        <v>53</v>
      </c>
      <c r="D697" t="s">
        <v>5189</v>
      </c>
      <c r="E697" t="s">
        <v>2</v>
      </c>
      <c r="F697" s="1">
        <v>40908</v>
      </c>
      <c r="G697" t="s">
        <v>54</v>
      </c>
      <c r="H697" t="s">
        <v>515</v>
      </c>
      <c r="I697" t="s">
        <v>496</v>
      </c>
      <c r="J697">
        <v>1795287</v>
      </c>
      <c r="L697">
        <v>325876699</v>
      </c>
    </row>
    <row r="698" spans="3:12" x14ac:dyDescent="0.15">
      <c r="C698" t="s">
        <v>53</v>
      </c>
      <c r="D698" t="s">
        <v>5189</v>
      </c>
      <c r="E698" t="s">
        <v>2</v>
      </c>
      <c r="F698" s="1">
        <v>40908</v>
      </c>
      <c r="G698" t="s">
        <v>54</v>
      </c>
      <c r="H698" t="s">
        <v>516</v>
      </c>
      <c r="I698" t="s">
        <v>517</v>
      </c>
      <c r="J698">
        <v>1595211</v>
      </c>
      <c r="L698">
        <v>327471910</v>
      </c>
    </row>
    <row r="699" spans="3:12" x14ac:dyDescent="0.15">
      <c r="C699" t="s">
        <v>53</v>
      </c>
      <c r="D699" t="s">
        <v>5189</v>
      </c>
      <c r="E699" t="s">
        <v>2</v>
      </c>
      <c r="F699" s="1">
        <v>40908</v>
      </c>
      <c r="G699" t="s">
        <v>54</v>
      </c>
      <c r="H699" t="s">
        <v>518</v>
      </c>
      <c r="I699" t="s">
        <v>519</v>
      </c>
      <c r="J699">
        <v>145300</v>
      </c>
      <c r="L699">
        <v>327617210</v>
      </c>
    </row>
    <row r="700" spans="3:12" x14ac:dyDescent="0.15">
      <c r="C700" t="s">
        <v>53</v>
      </c>
      <c r="D700" t="s">
        <v>5189</v>
      </c>
      <c r="E700" t="s">
        <v>2</v>
      </c>
      <c r="F700" s="1">
        <v>40908</v>
      </c>
      <c r="G700" t="s">
        <v>54</v>
      </c>
      <c r="H700" t="s">
        <v>520</v>
      </c>
      <c r="I700" t="s">
        <v>521</v>
      </c>
      <c r="J700">
        <v>200000</v>
      </c>
      <c r="L700">
        <v>327817210</v>
      </c>
    </row>
    <row r="701" spans="3:12" x14ac:dyDescent="0.15">
      <c r="C701" t="s">
        <v>53</v>
      </c>
      <c r="D701" t="s">
        <v>5189</v>
      </c>
      <c r="E701" t="s">
        <v>2</v>
      </c>
      <c r="F701" s="1">
        <v>40908</v>
      </c>
      <c r="G701" t="s">
        <v>54</v>
      </c>
      <c r="H701" t="s">
        <v>522</v>
      </c>
      <c r="I701" t="s">
        <v>523</v>
      </c>
      <c r="J701">
        <v>20000</v>
      </c>
      <c r="L701">
        <v>327837210</v>
      </c>
    </row>
    <row r="702" spans="3:12" x14ac:dyDescent="0.15">
      <c r="C702" t="s">
        <v>53</v>
      </c>
      <c r="D702" t="s">
        <v>5189</v>
      </c>
      <c r="E702" t="s">
        <v>2</v>
      </c>
      <c r="F702" s="1">
        <v>40908</v>
      </c>
      <c r="G702" t="s">
        <v>54</v>
      </c>
      <c r="H702" t="s">
        <v>524</v>
      </c>
      <c r="I702" t="s">
        <v>525</v>
      </c>
      <c r="J702">
        <v>20000</v>
      </c>
      <c r="L702">
        <v>327857210</v>
      </c>
    </row>
    <row r="703" spans="3:12" x14ac:dyDescent="0.15">
      <c r="C703" t="s">
        <v>53</v>
      </c>
      <c r="D703" t="s">
        <v>5189</v>
      </c>
      <c r="E703" t="s">
        <v>3</v>
      </c>
      <c r="F703" s="1">
        <v>40546</v>
      </c>
      <c r="G703" t="s">
        <v>526</v>
      </c>
      <c r="H703" t="s">
        <v>69</v>
      </c>
      <c r="I703" t="s">
        <v>527</v>
      </c>
      <c r="J703">
        <v>2000</v>
      </c>
      <c r="L703">
        <v>327859210</v>
      </c>
    </row>
    <row r="704" spans="3:12" x14ac:dyDescent="0.15">
      <c r="C704" t="s">
        <v>53</v>
      </c>
      <c r="D704" t="s">
        <v>5189</v>
      </c>
      <c r="E704" t="s">
        <v>3</v>
      </c>
      <c r="F704" s="1">
        <v>40547</v>
      </c>
      <c r="G704" t="s">
        <v>526</v>
      </c>
      <c r="H704" t="s">
        <v>79</v>
      </c>
      <c r="I704" t="s">
        <v>528</v>
      </c>
      <c r="J704">
        <v>20000</v>
      </c>
      <c r="L704">
        <v>327879210</v>
      </c>
    </row>
    <row r="705" spans="3:12" x14ac:dyDescent="0.15">
      <c r="C705" t="s">
        <v>53</v>
      </c>
      <c r="D705" t="s">
        <v>5189</v>
      </c>
      <c r="E705" t="s">
        <v>3</v>
      </c>
      <c r="F705" s="1">
        <v>40558</v>
      </c>
      <c r="G705" t="s">
        <v>526</v>
      </c>
      <c r="H705" t="s">
        <v>529</v>
      </c>
      <c r="I705" t="s">
        <v>528</v>
      </c>
      <c r="J705">
        <v>26100</v>
      </c>
      <c r="L705">
        <v>327905310</v>
      </c>
    </row>
    <row r="706" spans="3:12" x14ac:dyDescent="0.15">
      <c r="C706" t="s">
        <v>53</v>
      </c>
      <c r="D706" t="s">
        <v>5189</v>
      </c>
      <c r="E706" t="s">
        <v>3</v>
      </c>
      <c r="F706" s="1">
        <v>40561</v>
      </c>
      <c r="G706" t="s">
        <v>526</v>
      </c>
      <c r="H706" t="s">
        <v>530</v>
      </c>
      <c r="I706" t="s">
        <v>531</v>
      </c>
      <c r="J706">
        <v>90000</v>
      </c>
      <c r="L706">
        <v>327995310</v>
      </c>
    </row>
    <row r="707" spans="3:12" x14ac:dyDescent="0.15">
      <c r="C707" t="s">
        <v>53</v>
      </c>
      <c r="D707" t="s">
        <v>5189</v>
      </c>
      <c r="E707" t="s">
        <v>3</v>
      </c>
      <c r="F707" s="1">
        <v>40562</v>
      </c>
      <c r="G707" t="s">
        <v>526</v>
      </c>
      <c r="H707" t="s">
        <v>532</v>
      </c>
      <c r="I707" t="s">
        <v>533</v>
      </c>
      <c r="J707">
        <v>4500</v>
      </c>
      <c r="L707">
        <v>327999810</v>
      </c>
    </row>
    <row r="708" spans="3:12" x14ac:dyDescent="0.15">
      <c r="C708" t="s">
        <v>53</v>
      </c>
      <c r="D708" t="s">
        <v>5189</v>
      </c>
      <c r="E708" t="s">
        <v>3</v>
      </c>
      <c r="F708" s="1">
        <v>40563</v>
      </c>
      <c r="G708" t="s">
        <v>526</v>
      </c>
      <c r="H708" t="s">
        <v>129</v>
      </c>
      <c r="I708" t="s">
        <v>534</v>
      </c>
      <c r="J708">
        <v>170000</v>
      </c>
      <c r="L708">
        <v>328169810</v>
      </c>
    </row>
    <row r="709" spans="3:12" x14ac:dyDescent="0.15">
      <c r="C709" t="s">
        <v>53</v>
      </c>
      <c r="D709" t="s">
        <v>5189</v>
      </c>
      <c r="E709" t="s">
        <v>3</v>
      </c>
      <c r="F709" s="1">
        <v>40563</v>
      </c>
      <c r="G709" t="s">
        <v>526</v>
      </c>
      <c r="H709" t="s">
        <v>146</v>
      </c>
      <c r="I709" t="s">
        <v>535</v>
      </c>
      <c r="J709">
        <v>50000</v>
      </c>
      <c r="L709">
        <v>328219810</v>
      </c>
    </row>
    <row r="710" spans="3:12" x14ac:dyDescent="0.15">
      <c r="C710" t="s">
        <v>53</v>
      </c>
      <c r="D710" t="s">
        <v>5189</v>
      </c>
      <c r="E710" t="s">
        <v>3</v>
      </c>
      <c r="F710" s="1">
        <v>40569</v>
      </c>
      <c r="G710" t="s">
        <v>536</v>
      </c>
      <c r="H710" t="s">
        <v>62</v>
      </c>
      <c r="I710" t="s">
        <v>537</v>
      </c>
      <c r="J710">
        <v>13600</v>
      </c>
      <c r="L710">
        <v>328233410</v>
      </c>
    </row>
    <row r="711" spans="3:12" x14ac:dyDescent="0.15">
      <c r="C711" t="s">
        <v>53</v>
      </c>
      <c r="D711" t="s">
        <v>5189</v>
      </c>
      <c r="E711" t="s">
        <v>3</v>
      </c>
      <c r="F711" s="1">
        <v>40569</v>
      </c>
      <c r="G711" t="s">
        <v>54</v>
      </c>
      <c r="H711" t="s">
        <v>81</v>
      </c>
      <c r="I711" t="s">
        <v>85</v>
      </c>
      <c r="J711">
        <v>-354217</v>
      </c>
      <c r="L711">
        <v>327879193</v>
      </c>
    </row>
    <row r="712" spans="3:12" x14ac:dyDescent="0.15">
      <c r="C712" t="s">
        <v>53</v>
      </c>
      <c r="D712" t="s">
        <v>5189</v>
      </c>
      <c r="E712" t="s">
        <v>3</v>
      </c>
      <c r="F712" s="1">
        <v>40578</v>
      </c>
      <c r="G712" t="s">
        <v>526</v>
      </c>
      <c r="H712" t="s">
        <v>261</v>
      </c>
      <c r="I712" t="s">
        <v>538</v>
      </c>
      <c r="J712">
        <v>170000</v>
      </c>
      <c r="L712">
        <v>328049193</v>
      </c>
    </row>
    <row r="713" spans="3:12" x14ac:dyDescent="0.15">
      <c r="C713" t="s">
        <v>53</v>
      </c>
      <c r="D713" t="s">
        <v>5189</v>
      </c>
      <c r="E713" t="s">
        <v>3</v>
      </c>
      <c r="F713" s="1">
        <v>40582</v>
      </c>
      <c r="G713" t="s">
        <v>526</v>
      </c>
      <c r="H713" t="s">
        <v>288</v>
      </c>
      <c r="I713" t="s">
        <v>535</v>
      </c>
      <c r="J713">
        <v>30000</v>
      </c>
      <c r="L713">
        <v>328079193</v>
      </c>
    </row>
    <row r="714" spans="3:12" x14ac:dyDescent="0.15">
      <c r="C714" t="s">
        <v>53</v>
      </c>
      <c r="D714" t="s">
        <v>5189</v>
      </c>
      <c r="E714" t="s">
        <v>3</v>
      </c>
      <c r="F714" s="1">
        <v>40592</v>
      </c>
      <c r="G714" t="s">
        <v>526</v>
      </c>
      <c r="H714" t="s">
        <v>336</v>
      </c>
      <c r="I714" t="s">
        <v>539</v>
      </c>
      <c r="J714">
        <v>65000</v>
      </c>
      <c r="L714">
        <v>328144193</v>
      </c>
    </row>
    <row r="715" spans="3:12" x14ac:dyDescent="0.15">
      <c r="C715" t="s">
        <v>53</v>
      </c>
      <c r="D715" t="s">
        <v>5189</v>
      </c>
      <c r="E715" t="s">
        <v>3</v>
      </c>
      <c r="F715" s="1">
        <v>40602</v>
      </c>
      <c r="G715" t="s">
        <v>536</v>
      </c>
      <c r="H715" t="s">
        <v>124</v>
      </c>
      <c r="I715" t="s">
        <v>540</v>
      </c>
      <c r="J715">
        <v>165000</v>
      </c>
      <c r="L715">
        <v>328309193</v>
      </c>
    </row>
    <row r="716" spans="3:12" x14ac:dyDescent="0.15">
      <c r="C716" t="s">
        <v>53</v>
      </c>
      <c r="D716" t="s">
        <v>5189</v>
      </c>
      <c r="E716" t="s">
        <v>3</v>
      </c>
      <c r="F716" s="1">
        <v>40602</v>
      </c>
      <c r="G716" t="s">
        <v>526</v>
      </c>
      <c r="H716" t="s">
        <v>541</v>
      </c>
      <c r="I716" t="s">
        <v>535</v>
      </c>
      <c r="J716">
        <v>54595</v>
      </c>
      <c r="L716">
        <v>328363788</v>
      </c>
    </row>
    <row r="717" spans="3:12" x14ac:dyDescent="0.15">
      <c r="C717" t="s">
        <v>53</v>
      </c>
      <c r="D717" t="s">
        <v>5189</v>
      </c>
      <c r="E717" t="s">
        <v>3</v>
      </c>
      <c r="F717" s="1">
        <v>40602</v>
      </c>
      <c r="G717" t="s">
        <v>526</v>
      </c>
      <c r="H717" t="s">
        <v>542</v>
      </c>
      <c r="I717" t="s">
        <v>533</v>
      </c>
      <c r="J717">
        <v>10000</v>
      </c>
      <c r="L717">
        <v>328373788</v>
      </c>
    </row>
    <row r="718" spans="3:12" x14ac:dyDescent="0.15">
      <c r="C718" t="s">
        <v>53</v>
      </c>
      <c r="D718" t="s">
        <v>5189</v>
      </c>
      <c r="E718" t="s">
        <v>3</v>
      </c>
      <c r="F718" s="1">
        <v>40603</v>
      </c>
      <c r="G718" t="s">
        <v>536</v>
      </c>
      <c r="H718" t="s">
        <v>72</v>
      </c>
      <c r="I718" t="s">
        <v>543</v>
      </c>
      <c r="J718">
        <v>11000</v>
      </c>
      <c r="L718">
        <v>328384788</v>
      </c>
    </row>
    <row r="719" spans="3:12" x14ac:dyDescent="0.15">
      <c r="C719" t="s">
        <v>53</v>
      </c>
      <c r="D719" t="s">
        <v>5189</v>
      </c>
      <c r="E719" t="s">
        <v>3</v>
      </c>
      <c r="F719" s="1">
        <v>40603</v>
      </c>
      <c r="G719" t="s">
        <v>536</v>
      </c>
      <c r="H719" t="s">
        <v>72</v>
      </c>
      <c r="I719" t="s">
        <v>544</v>
      </c>
      <c r="J719">
        <v>7000</v>
      </c>
      <c r="L719">
        <v>328391788</v>
      </c>
    </row>
    <row r="720" spans="3:12" x14ac:dyDescent="0.15">
      <c r="C720" t="s">
        <v>53</v>
      </c>
      <c r="D720" t="s">
        <v>5189</v>
      </c>
      <c r="E720" t="s">
        <v>3</v>
      </c>
      <c r="F720" s="1">
        <v>40603</v>
      </c>
      <c r="G720" t="s">
        <v>526</v>
      </c>
      <c r="H720" t="s">
        <v>545</v>
      </c>
      <c r="I720" t="s">
        <v>546</v>
      </c>
      <c r="J720">
        <v>990</v>
      </c>
      <c r="L720">
        <v>328392778</v>
      </c>
    </row>
    <row r="721" spans="3:12" x14ac:dyDescent="0.15">
      <c r="C721" t="s">
        <v>53</v>
      </c>
      <c r="D721" t="s">
        <v>5189</v>
      </c>
      <c r="E721" t="s">
        <v>3</v>
      </c>
      <c r="F721" s="1">
        <v>40609</v>
      </c>
      <c r="G721" t="s">
        <v>526</v>
      </c>
      <c r="H721" t="s">
        <v>431</v>
      </c>
      <c r="I721" t="s">
        <v>547</v>
      </c>
      <c r="J721">
        <v>45000</v>
      </c>
      <c r="L721">
        <v>328437778</v>
      </c>
    </row>
    <row r="722" spans="3:12" x14ac:dyDescent="0.15">
      <c r="C722" t="s">
        <v>53</v>
      </c>
      <c r="D722" t="s">
        <v>5189</v>
      </c>
      <c r="E722" t="s">
        <v>3</v>
      </c>
      <c r="F722" s="1">
        <v>40610</v>
      </c>
      <c r="G722" t="s">
        <v>526</v>
      </c>
      <c r="H722" t="s">
        <v>444</v>
      </c>
      <c r="I722" t="s">
        <v>548</v>
      </c>
      <c r="J722">
        <v>37720</v>
      </c>
      <c r="L722">
        <v>328475498</v>
      </c>
    </row>
    <row r="723" spans="3:12" x14ac:dyDescent="0.15">
      <c r="C723" t="s">
        <v>53</v>
      </c>
      <c r="D723" t="s">
        <v>5189</v>
      </c>
      <c r="E723" t="s">
        <v>3</v>
      </c>
      <c r="F723" s="1">
        <v>40612</v>
      </c>
      <c r="G723" t="s">
        <v>526</v>
      </c>
      <c r="H723" t="s">
        <v>549</v>
      </c>
      <c r="I723" t="s">
        <v>547</v>
      </c>
      <c r="J723">
        <v>15000</v>
      </c>
      <c r="L723">
        <v>328490498</v>
      </c>
    </row>
    <row r="724" spans="3:12" x14ac:dyDescent="0.15">
      <c r="C724" t="s">
        <v>53</v>
      </c>
      <c r="D724" t="s">
        <v>5189</v>
      </c>
      <c r="E724" t="s">
        <v>3</v>
      </c>
      <c r="F724" s="1">
        <v>40614</v>
      </c>
      <c r="G724" t="s">
        <v>536</v>
      </c>
      <c r="H724" t="s">
        <v>74</v>
      </c>
      <c r="I724" t="s">
        <v>550</v>
      </c>
      <c r="J724">
        <v>10200</v>
      </c>
      <c r="L724">
        <v>328500698</v>
      </c>
    </row>
    <row r="725" spans="3:12" x14ac:dyDescent="0.15">
      <c r="C725" t="s">
        <v>53</v>
      </c>
      <c r="D725" t="s">
        <v>5189</v>
      </c>
      <c r="E725" t="s">
        <v>3</v>
      </c>
      <c r="F725" s="1">
        <v>40625</v>
      </c>
      <c r="G725" t="s">
        <v>526</v>
      </c>
      <c r="H725" t="s">
        <v>551</v>
      </c>
      <c r="I725" t="s">
        <v>552</v>
      </c>
      <c r="J725">
        <v>41580</v>
      </c>
      <c r="L725">
        <v>328542278</v>
      </c>
    </row>
    <row r="726" spans="3:12" x14ac:dyDescent="0.15">
      <c r="C726" t="s">
        <v>53</v>
      </c>
      <c r="D726" t="s">
        <v>5189</v>
      </c>
      <c r="E726" t="s">
        <v>3</v>
      </c>
      <c r="F726" s="1">
        <v>40626</v>
      </c>
      <c r="G726" t="s">
        <v>526</v>
      </c>
      <c r="H726" t="s">
        <v>553</v>
      </c>
      <c r="I726" t="s">
        <v>554</v>
      </c>
      <c r="J726">
        <v>69000</v>
      </c>
      <c r="L726">
        <v>328611278</v>
      </c>
    </row>
    <row r="727" spans="3:12" x14ac:dyDescent="0.15">
      <c r="C727" t="s">
        <v>53</v>
      </c>
      <c r="D727" t="s">
        <v>5189</v>
      </c>
      <c r="E727" t="s">
        <v>3</v>
      </c>
      <c r="F727" s="1">
        <v>40630</v>
      </c>
      <c r="G727" t="s">
        <v>526</v>
      </c>
      <c r="H727" t="s">
        <v>555</v>
      </c>
      <c r="I727" t="s">
        <v>556</v>
      </c>
      <c r="J727">
        <v>7000</v>
      </c>
      <c r="L727">
        <v>328618278</v>
      </c>
    </row>
    <row r="728" spans="3:12" x14ac:dyDescent="0.15">
      <c r="C728" t="s">
        <v>53</v>
      </c>
      <c r="D728" t="s">
        <v>5189</v>
      </c>
      <c r="E728" t="s">
        <v>3</v>
      </c>
      <c r="F728" s="1">
        <v>40632</v>
      </c>
      <c r="G728" t="s">
        <v>526</v>
      </c>
      <c r="H728" t="s">
        <v>557</v>
      </c>
      <c r="I728" t="s">
        <v>558</v>
      </c>
      <c r="J728">
        <v>3461</v>
      </c>
      <c r="L728">
        <v>328621739</v>
      </c>
    </row>
    <row r="729" spans="3:12" x14ac:dyDescent="0.15">
      <c r="C729" t="s">
        <v>53</v>
      </c>
      <c r="D729" t="s">
        <v>5189</v>
      </c>
      <c r="E729" t="s">
        <v>3</v>
      </c>
      <c r="F729" s="1">
        <v>40632</v>
      </c>
      <c r="G729" t="s">
        <v>526</v>
      </c>
      <c r="H729" t="s">
        <v>557</v>
      </c>
      <c r="I729" t="s">
        <v>559</v>
      </c>
      <c r="J729">
        <v>11510</v>
      </c>
      <c r="L729">
        <v>328633249</v>
      </c>
    </row>
    <row r="730" spans="3:12" x14ac:dyDescent="0.15">
      <c r="C730" t="s">
        <v>53</v>
      </c>
      <c r="D730" t="s">
        <v>5189</v>
      </c>
      <c r="E730" t="s">
        <v>3</v>
      </c>
      <c r="F730" s="1">
        <v>40633</v>
      </c>
      <c r="G730" t="s">
        <v>560</v>
      </c>
      <c r="H730" t="s">
        <v>130</v>
      </c>
      <c r="I730" t="s">
        <v>561</v>
      </c>
      <c r="J730">
        <v>165301</v>
      </c>
      <c r="L730">
        <v>328798550</v>
      </c>
    </row>
    <row r="731" spans="3:12" x14ac:dyDescent="0.15">
      <c r="C731" t="s">
        <v>53</v>
      </c>
      <c r="D731" t="s">
        <v>5189</v>
      </c>
      <c r="E731" t="s">
        <v>3</v>
      </c>
      <c r="F731" s="1">
        <v>40633</v>
      </c>
      <c r="G731" t="s">
        <v>54</v>
      </c>
      <c r="H731" t="s">
        <v>562</v>
      </c>
      <c r="I731" t="s">
        <v>563</v>
      </c>
      <c r="J731">
        <v>10000</v>
      </c>
      <c r="L731">
        <v>328808550</v>
      </c>
    </row>
    <row r="732" spans="3:12" x14ac:dyDescent="0.15">
      <c r="C732" t="s">
        <v>53</v>
      </c>
      <c r="D732" t="s">
        <v>5189</v>
      </c>
      <c r="E732" t="s">
        <v>3</v>
      </c>
      <c r="F732" s="1">
        <v>40633</v>
      </c>
      <c r="G732" t="s">
        <v>54</v>
      </c>
      <c r="H732" t="s">
        <v>564</v>
      </c>
      <c r="I732" t="s">
        <v>565</v>
      </c>
      <c r="J732">
        <v>2050</v>
      </c>
      <c r="L732">
        <v>328810600</v>
      </c>
    </row>
    <row r="733" spans="3:12" x14ac:dyDescent="0.15">
      <c r="C733" t="s">
        <v>53</v>
      </c>
      <c r="D733" t="s">
        <v>5189</v>
      </c>
      <c r="E733" t="s">
        <v>3</v>
      </c>
      <c r="F733" s="1">
        <v>40634</v>
      </c>
      <c r="G733" t="s">
        <v>536</v>
      </c>
      <c r="H733" t="s">
        <v>79</v>
      </c>
      <c r="I733" t="s">
        <v>566</v>
      </c>
      <c r="J733">
        <v>250000</v>
      </c>
      <c r="L733">
        <v>329060600</v>
      </c>
    </row>
    <row r="734" spans="3:12" x14ac:dyDescent="0.15">
      <c r="C734" t="s">
        <v>53</v>
      </c>
      <c r="D734" t="s">
        <v>5189</v>
      </c>
      <c r="E734" t="s">
        <v>3</v>
      </c>
      <c r="F734" s="1">
        <v>40634</v>
      </c>
      <c r="G734" t="s">
        <v>536</v>
      </c>
      <c r="H734" t="s">
        <v>79</v>
      </c>
      <c r="I734" t="s">
        <v>544</v>
      </c>
      <c r="J734">
        <v>16200</v>
      </c>
      <c r="L734">
        <v>329076800</v>
      </c>
    </row>
    <row r="735" spans="3:12" x14ac:dyDescent="0.15">
      <c r="C735" t="s">
        <v>53</v>
      </c>
      <c r="D735" t="s">
        <v>5189</v>
      </c>
      <c r="E735" t="s">
        <v>3</v>
      </c>
      <c r="F735" s="1">
        <v>40634</v>
      </c>
      <c r="G735" t="s">
        <v>526</v>
      </c>
      <c r="H735" t="s">
        <v>567</v>
      </c>
      <c r="I735" t="s">
        <v>568</v>
      </c>
      <c r="J735">
        <v>55000</v>
      </c>
      <c r="L735">
        <v>329131800</v>
      </c>
    </row>
    <row r="736" spans="3:12" x14ac:dyDescent="0.15">
      <c r="C736" t="s">
        <v>53</v>
      </c>
      <c r="D736" t="s">
        <v>5189</v>
      </c>
      <c r="E736" t="s">
        <v>3</v>
      </c>
      <c r="F736" s="1">
        <v>40639</v>
      </c>
      <c r="G736" t="s">
        <v>526</v>
      </c>
      <c r="H736" t="s">
        <v>569</v>
      </c>
      <c r="I736" t="s">
        <v>570</v>
      </c>
      <c r="J736">
        <v>4760</v>
      </c>
      <c r="L736">
        <v>329136560</v>
      </c>
    </row>
    <row r="737" spans="3:12" x14ac:dyDescent="0.15">
      <c r="C737" t="s">
        <v>53</v>
      </c>
      <c r="D737" t="s">
        <v>5189</v>
      </c>
      <c r="E737" t="s">
        <v>3</v>
      </c>
      <c r="F737" s="1">
        <v>40640</v>
      </c>
      <c r="G737" t="s">
        <v>526</v>
      </c>
      <c r="H737" t="s">
        <v>571</v>
      </c>
      <c r="I737" t="s">
        <v>572</v>
      </c>
      <c r="J737">
        <v>55000</v>
      </c>
      <c r="L737">
        <v>329191560</v>
      </c>
    </row>
    <row r="738" spans="3:12" x14ac:dyDescent="0.15">
      <c r="C738" t="s">
        <v>53</v>
      </c>
      <c r="D738" t="s">
        <v>5189</v>
      </c>
      <c r="E738" t="s">
        <v>3</v>
      </c>
      <c r="F738" s="1">
        <v>40640</v>
      </c>
      <c r="G738" t="s">
        <v>526</v>
      </c>
      <c r="H738" t="s">
        <v>573</v>
      </c>
      <c r="I738" t="s">
        <v>574</v>
      </c>
      <c r="J738">
        <v>58000</v>
      </c>
      <c r="L738">
        <v>329249560</v>
      </c>
    </row>
    <row r="739" spans="3:12" x14ac:dyDescent="0.15">
      <c r="C739" t="s">
        <v>53</v>
      </c>
      <c r="D739" t="s">
        <v>5189</v>
      </c>
      <c r="E739" t="s">
        <v>3</v>
      </c>
      <c r="F739" s="1">
        <v>40641</v>
      </c>
      <c r="G739" t="s">
        <v>526</v>
      </c>
      <c r="H739" t="s">
        <v>575</v>
      </c>
      <c r="I739" t="s">
        <v>574</v>
      </c>
      <c r="J739">
        <v>95000</v>
      </c>
      <c r="L739">
        <v>329344560</v>
      </c>
    </row>
    <row r="740" spans="3:12" x14ac:dyDescent="0.15">
      <c r="C740" t="s">
        <v>53</v>
      </c>
      <c r="D740" t="s">
        <v>5189</v>
      </c>
      <c r="E740" t="s">
        <v>3</v>
      </c>
      <c r="F740" s="1">
        <v>40643</v>
      </c>
      <c r="G740" t="s">
        <v>536</v>
      </c>
      <c r="H740" t="s">
        <v>576</v>
      </c>
      <c r="I740" t="s">
        <v>577</v>
      </c>
      <c r="J740">
        <v>3000</v>
      </c>
      <c r="L740">
        <v>329347560</v>
      </c>
    </row>
    <row r="741" spans="3:12" x14ac:dyDescent="0.15">
      <c r="C741" t="s">
        <v>53</v>
      </c>
      <c r="D741" t="s">
        <v>5189</v>
      </c>
      <c r="E741" t="s">
        <v>3</v>
      </c>
      <c r="F741" s="1">
        <v>40645</v>
      </c>
      <c r="G741" t="s">
        <v>526</v>
      </c>
      <c r="H741" t="s">
        <v>578</v>
      </c>
      <c r="I741" t="s">
        <v>579</v>
      </c>
      <c r="J741">
        <v>7500</v>
      </c>
      <c r="L741">
        <v>329355060</v>
      </c>
    </row>
    <row r="742" spans="3:12" x14ac:dyDescent="0.15">
      <c r="C742" t="s">
        <v>53</v>
      </c>
      <c r="D742" t="s">
        <v>5189</v>
      </c>
      <c r="E742" t="s">
        <v>3</v>
      </c>
      <c r="F742" s="1">
        <v>40650</v>
      </c>
      <c r="G742" t="s">
        <v>536</v>
      </c>
      <c r="H742" t="s">
        <v>78</v>
      </c>
      <c r="I742" t="s">
        <v>580</v>
      </c>
      <c r="J742">
        <v>45000</v>
      </c>
      <c r="L742">
        <v>329400060</v>
      </c>
    </row>
    <row r="743" spans="3:12" x14ac:dyDescent="0.15">
      <c r="C743" t="s">
        <v>53</v>
      </c>
      <c r="D743" t="s">
        <v>5189</v>
      </c>
      <c r="E743" t="s">
        <v>3</v>
      </c>
      <c r="F743" s="1">
        <v>40650</v>
      </c>
      <c r="G743" t="s">
        <v>536</v>
      </c>
      <c r="H743" t="s">
        <v>78</v>
      </c>
      <c r="I743" t="s">
        <v>581</v>
      </c>
      <c r="J743">
        <v>13600</v>
      </c>
      <c r="L743">
        <v>329413660</v>
      </c>
    </row>
    <row r="744" spans="3:12" x14ac:dyDescent="0.15">
      <c r="C744" t="s">
        <v>53</v>
      </c>
      <c r="D744" t="s">
        <v>5189</v>
      </c>
      <c r="E744" t="s">
        <v>3</v>
      </c>
      <c r="F744" s="1">
        <v>40650</v>
      </c>
      <c r="G744" t="s">
        <v>536</v>
      </c>
      <c r="H744" t="s">
        <v>81</v>
      </c>
      <c r="I744" t="s">
        <v>582</v>
      </c>
      <c r="J744">
        <v>340000</v>
      </c>
      <c r="L744">
        <v>329753660</v>
      </c>
    </row>
    <row r="745" spans="3:12" x14ac:dyDescent="0.15">
      <c r="C745" t="s">
        <v>53</v>
      </c>
      <c r="D745" t="s">
        <v>5189</v>
      </c>
      <c r="E745" t="s">
        <v>3</v>
      </c>
      <c r="F745" s="1">
        <v>40650</v>
      </c>
      <c r="G745" t="s">
        <v>536</v>
      </c>
      <c r="H745" t="s">
        <v>81</v>
      </c>
      <c r="I745" t="s">
        <v>583</v>
      </c>
      <c r="J745">
        <v>15000</v>
      </c>
      <c r="L745">
        <v>329768660</v>
      </c>
    </row>
    <row r="746" spans="3:12" x14ac:dyDescent="0.15">
      <c r="C746" t="s">
        <v>53</v>
      </c>
      <c r="D746" t="s">
        <v>5189</v>
      </c>
      <c r="E746" t="s">
        <v>3</v>
      </c>
      <c r="F746" s="1">
        <v>40652</v>
      </c>
      <c r="G746" t="s">
        <v>526</v>
      </c>
      <c r="H746" t="s">
        <v>584</v>
      </c>
      <c r="I746" t="s">
        <v>585</v>
      </c>
      <c r="J746">
        <v>34000</v>
      </c>
      <c r="L746">
        <v>329802660</v>
      </c>
    </row>
    <row r="747" spans="3:12" x14ac:dyDescent="0.15">
      <c r="C747" t="s">
        <v>53</v>
      </c>
      <c r="D747" t="s">
        <v>5189</v>
      </c>
      <c r="E747" t="s">
        <v>3</v>
      </c>
      <c r="F747" s="1">
        <v>40654</v>
      </c>
      <c r="G747" t="s">
        <v>526</v>
      </c>
      <c r="H747" t="s">
        <v>586</v>
      </c>
      <c r="I747" t="s">
        <v>587</v>
      </c>
      <c r="J747">
        <v>25374</v>
      </c>
      <c r="L747">
        <v>329828034</v>
      </c>
    </row>
    <row r="748" spans="3:12" x14ac:dyDescent="0.15">
      <c r="C748" t="s">
        <v>53</v>
      </c>
      <c r="D748" t="s">
        <v>5189</v>
      </c>
      <c r="E748" t="s">
        <v>3</v>
      </c>
      <c r="F748" s="1">
        <v>40654</v>
      </c>
      <c r="G748" t="s">
        <v>526</v>
      </c>
      <c r="H748" t="s">
        <v>586</v>
      </c>
      <c r="I748" t="s">
        <v>588</v>
      </c>
      <c r="J748">
        <v>62370</v>
      </c>
      <c r="L748">
        <v>329890404</v>
      </c>
    </row>
    <row r="749" spans="3:12" x14ac:dyDescent="0.15">
      <c r="C749" t="s">
        <v>53</v>
      </c>
      <c r="D749" t="s">
        <v>5189</v>
      </c>
      <c r="E749" t="s">
        <v>3</v>
      </c>
      <c r="F749" s="1">
        <v>40659</v>
      </c>
      <c r="G749" t="s">
        <v>560</v>
      </c>
      <c r="H749" t="s">
        <v>589</v>
      </c>
      <c r="I749" t="s">
        <v>590</v>
      </c>
      <c r="J749">
        <v>64940</v>
      </c>
      <c r="L749">
        <v>329955344</v>
      </c>
    </row>
    <row r="750" spans="3:12" x14ac:dyDescent="0.15">
      <c r="C750" t="s">
        <v>53</v>
      </c>
      <c r="D750" t="s">
        <v>5189</v>
      </c>
      <c r="E750" t="s">
        <v>3</v>
      </c>
      <c r="F750" s="1">
        <v>40660</v>
      </c>
      <c r="G750" t="s">
        <v>526</v>
      </c>
      <c r="H750" t="s">
        <v>591</v>
      </c>
      <c r="I750" t="s">
        <v>592</v>
      </c>
      <c r="J750">
        <v>8400</v>
      </c>
      <c r="L750">
        <v>329963744</v>
      </c>
    </row>
    <row r="751" spans="3:12" x14ac:dyDescent="0.15">
      <c r="C751" t="s">
        <v>53</v>
      </c>
      <c r="D751" t="s">
        <v>5189</v>
      </c>
      <c r="E751" t="s">
        <v>3</v>
      </c>
      <c r="F751" s="1">
        <v>40663</v>
      </c>
      <c r="G751" t="s">
        <v>536</v>
      </c>
      <c r="H751" t="s">
        <v>593</v>
      </c>
      <c r="I751" t="s">
        <v>540</v>
      </c>
      <c r="J751">
        <v>495000</v>
      </c>
      <c r="L751">
        <v>330458744</v>
      </c>
    </row>
    <row r="752" spans="3:12" x14ac:dyDescent="0.15">
      <c r="C752" t="s">
        <v>53</v>
      </c>
      <c r="D752" t="s">
        <v>5189</v>
      </c>
      <c r="E752" t="s">
        <v>3</v>
      </c>
      <c r="F752" s="1">
        <v>40663</v>
      </c>
      <c r="G752" t="s">
        <v>54</v>
      </c>
      <c r="H752" t="s">
        <v>594</v>
      </c>
      <c r="I752" t="s">
        <v>595</v>
      </c>
      <c r="J752">
        <v>51500</v>
      </c>
      <c r="L752">
        <v>330510244</v>
      </c>
    </row>
    <row r="753" spans="3:12" x14ac:dyDescent="0.15">
      <c r="C753" t="s">
        <v>53</v>
      </c>
      <c r="D753" t="s">
        <v>5189</v>
      </c>
      <c r="E753" t="s">
        <v>3</v>
      </c>
      <c r="F753" s="1">
        <v>40663</v>
      </c>
      <c r="G753" t="s">
        <v>54</v>
      </c>
      <c r="H753" t="s">
        <v>172</v>
      </c>
      <c r="I753" t="s">
        <v>596</v>
      </c>
      <c r="J753">
        <v>5500</v>
      </c>
      <c r="L753">
        <v>330515744</v>
      </c>
    </row>
    <row r="754" spans="3:12" x14ac:dyDescent="0.15">
      <c r="C754" t="s">
        <v>53</v>
      </c>
      <c r="D754" t="s">
        <v>5189</v>
      </c>
      <c r="E754" t="s">
        <v>3</v>
      </c>
      <c r="F754" s="1">
        <v>40663</v>
      </c>
      <c r="G754" t="s">
        <v>54</v>
      </c>
      <c r="H754" t="s">
        <v>215</v>
      </c>
      <c r="I754" t="s">
        <v>597</v>
      </c>
      <c r="J754">
        <v>20000</v>
      </c>
      <c r="L754">
        <v>330535744</v>
      </c>
    </row>
    <row r="755" spans="3:12" x14ac:dyDescent="0.15">
      <c r="C755" t="s">
        <v>53</v>
      </c>
      <c r="D755" t="s">
        <v>5189</v>
      </c>
      <c r="E755" t="s">
        <v>3</v>
      </c>
      <c r="F755" s="1">
        <v>40667</v>
      </c>
      <c r="G755" t="s">
        <v>526</v>
      </c>
      <c r="H755" t="s">
        <v>598</v>
      </c>
      <c r="I755" t="s">
        <v>599</v>
      </c>
      <c r="J755">
        <v>164000</v>
      </c>
      <c r="L755">
        <v>330699744</v>
      </c>
    </row>
    <row r="756" spans="3:12" x14ac:dyDescent="0.15">
      <c r="C756" t="s">
        <v>53</v>
      </c>
      <c r="D756" t="s">
        <v>5189</v>
      </c>
      <c r="E756" t="s">
        <v>3</v>
      </c>
      <c r="F756" s="1">
        <v>40667</v>
      </c>
      <c r="G756" t="s">
        <v>526</v>
      </c>
      <c r="H756" t="s">
        <v>600</v>
      </c>
      <c r="I756" t="s">
        <v>601</v>
      </c>
      <c r="J756">
        <v>34000</v>
      </c>
      <c r="L756">
        <v>330733744</v>
      </c>
    </row>
    <row r="757" spans="3:12" x14ac:dyDescent="0.15">
      <c r="C757" t="s">
        <v>53</v>
      </c>
      <c r="D757" t="s">
        <v>5189</v>
      </c>
      <c r="E757" t="s">
        <v>3</v>
      </c>
      <c r="F757" s="1">
        <v>40667</v>
      </c>
      <c r="G757" t="s">
        <v>526</v>
      </c>
      <c r="H757" t="s">
        <v>602</v>
      </c>
      <c r="I757" t="s">
        <v>603</v>
      </c>
      <c r="J757">
        <v>30000</v>
      </c>
      <c r="L757">
        <v>330763744</v>
      </c>
    </row>
    <row r="758" spans="3:12" x14ac:dyDescent="0.15">
      <c r="C758" t="s">
        <v>53</v>
      </c>
      <c r="D758" t="s">
        <v>5189</v>
      </c>
      <c r="E758" t="s">
        <v>3</v>
      </c>
      <c r="F758" s="1">
        <v>40667</v>
      </c>
      <c r="G758" t="s">
        <v>526</v>
      </c>
      <c r="H758" t="s">
        <v>604</v>
      </c>
      <c r="I758" t="s">
        <v>605</v>
      </c>
      <c r="J758">
        <v>24500</v>
      </c>
      <c r="L758">
        <v>330788244</v>
      </c>
    </row>
    <row r="759" spans="3:12" x14ac:dyDescent="0.15">
      <c r="C759" t="s">
        <v>53</v>
      </c>
      <c r="D759" t="s">
        <v>5189</v>
      </c>
      <c r="E759" t="s">
        <v>3</v>
      </c>
      <c r="F759" s="1">
        <v>40668</v>
      </c>
      <c r="G759" t="s">
        <v>526</v>
      </c>
      <c r="H759" t="s">
        <v>606</v>
      </c>
      <c r="I759" t="s">
        <v>607</v>
      </c>
      <c r="J759">
        <v>1000</v>
      </c>
      <c r="L759">
        <v>330789244</v>
      </c>
    </row>
    <row r="760" spans="3:12" x14ac:dyDescent="0.15">
      <c r="C760" t="s">
        <v>53</v>
      </c>
      <c r="D760" t="s">
        <v>5189</v>
      </c>
      <c r="E760" t="s">
        <v>3</v>
      </c>
      <c r="F760" s="1">
        <v>40668</v>
      </c>
      <c r="G760" t="s">
        <v>526</v>
      </c>
      <c r="H760" t="s">
        <v>608</v>
      </c>
      <c r="I760" t="s">
        <v>609</v>
      </c>
      <c r="J760">
        <v>7000</v>
      </c>
      <c r="L760">
        <v>330796244</v>
      </c>
    </row>
    <row r="761" spans="3:12" x14ac:dyDescent="0.15">
      <c r="C761" t="s">
        <v>53</v>
      </c>
      <c r="D761" t="s">
        <v>5189</v>
      </c>
      <c r="E761" t="s">
        <v>3</v>
      </c>
      <c r="F761" s="1">
        <v>40672</v>
      </c>
      <c r="G761" t="s">
        <v>526</v>
      </c>
      <c r="H761" t="s">
        <v>610</v>
      </c>
      <c r="I761" t="s">
        <v>611</v>
      </c>
      <c r="J761">
        <v>47000</v>
      </c>
      <c r="L761">
        <v>330843244</v>
      </c>
    </row>
    <row r="762" spans="3:12" x14ac:dyDescent="0.15">
      <c r="C762" t="s">
        <v>53</v>
      </c>
      <c r="D762" t="s">
        <v>5189</v>
      </c>
      <c r="E762" t="s">
        <v>3</v>
      </c>
      <c r="F762" s="1">
        <v>40673</v>
      </c>
      <c r="G762" t="s">
        <v>526</v>
      </c>
      <c r="H762" t="s">
        <v>612</v>
      </c>
      <c r="I762" t="s">
        <v>613</v>
      </c>
      <c r="J762">
        <v>10000</v>
      </c>
      <c r="L762">
        <v>330853244</v>
      </c>
    </row>
    <row r="763" spans="3:12" x14ac:dyDescent="0.15">
      <c r="C763" t="s">
        <v>53</v>
      </c>
      <c r="D763" t="s">
        <v>5189</v>
      </c>
      <c r="E763" t="s">
        <v>3</v>
      </c>
      <c r="F763" s="1">
        <v>40675</v>
      </c>
      <c r="G763" t="s">
        <v>526</v>
      </c>
      <c r="H763" t="s">
        <v>614</v>
      </c>
      <c r="I763" t="s">
        <v>615</v>
      </c>
      <c r="J763">
        <v>1000</v>
      </c>
      <c r="L763">
        <v>330854244</v>
      </c>
    </row>
    <row r="764" spans="3:12" x14ac:dyDescent="0.15">
      <c r="C764" t="s">
        <v>53</v>
      </c>
      <c r="D764" t="s">
        <v>5189</v>
      </c>
      <c r="E764" t="s">
        <v>3</v>
      </c>
      <c r="F764" s="1">
        <v>40676</v>
      </c>
      <c r="G764" t="s">
        <v>526</v>
      </c>
      <c r="H764" t="s">
        <v>616</v>
      </c>
      <c r="I764" t="s">
        <v>617</v>
      </c>
      <c r="J764">
        <v>32000</v>
      </c>
      <c r="L764">
        <v>330886244</v>
      </c>
    </row>
    <row r="765" spans="3:12" x14ac:dyDescent="0.15">
      <c r="C765" t="s">
        <v>53</v>
      </c>
      <c r="D765" t="s">
        <v>5189</v>
      </c>
      <c r="E765" t="s">
        <v>3</v>
      </c>
      <c r="F765" s="1">
        <v>40676</v>
      </c>
      <c r="G765" t="s">
        <v>526</v>
      </c>
      <c r="H765" t="s">
        <v>618</v>
      </c>
      <c r="I765" t="s">
        <v>619</v>
      </c>
      <c r="J765">
        <v>52000</v>
      </c>
      <c r="L765">
        <v>330938244</v>
      </c>
    </row>
    <row r="766" spans="3:12" x14ac:dyDescent="0.15">
      <c r="C766" t="s">
        <v>53</v>
      </c>
      <c r="D766" t="s">
        <v>5189</v>
      </c>
      <c r="E766" t="s">
        <v>3</v>
      </c>
      <c r="F766" s="1">
        <v>40676</v>
      </c>
      <c r="G766" t="s">
        <v>526</v>
      </c>
      <c r="H766" t="s">
        <v>620</v>
      </c>
      <c r="I766" t="s">
        <v>615</v>
      </c>
      <c r="J766">
        <v>3500</v>
      </c>
      <c r="L766">
        <v>330941744</v>
      </c>
    </row>
    <row r="767" spans="3:12" x14ac:dyDescent="0.15">
      <c r="C767" t="s">
        <v>53</v>
      </c>
      <c r="D767" t="s">
        <v>5189</v>
      </c>
      <c r="E767" t="s">
        <v>3</v>
      </c>
      <c r="F767" s="1">
        <v>40681</v>
      </c>
      <c r="G767" t="s">
        <v>526</v>
      </c>
      <c r="H767" t="s">
        <v>621</v>
      </c>
      <c r="I767" t="s">
        <v>613</v>
      </c>
      <c r="J767">
        <v>8000</v>
      </c>
      <c r="L767">
        <v>330949744</v>
      </c>
    </row>
    <row r="768" spans="3:12" x14ac:dyDescent="0.15">
      <c r="C768" t="s">
        <v>53</v>
      </c>
      <c r="D768" t="s">
        <v>5189</v>
      </c>
      <c r="E768" t="s">
        <v>3</v>
      </c>
      <c r="F768" s="1">
        <v>40682</v>
      </c>
      <c r="G768" t="s">
        <v>526</v>
      </c>
      <c r="H768" t="s">
        <v>622</v>
      </c>
      <c r="I768" t="s">
        <v>623</v>
      </c>
      <c r="J768">
        <v>10000</v>
      </c>
      <c r="L768">
        <v>330959744</v>
      </c>
    </row>
    <row r="769" spans="3:12" x14ac:dyDescent="0.15">
      <c r="C769" t="s">
        <v>53</v>
      </c>
      <c r="D769" t="s">
        <v>5189</v>
      </c>
      <c r="E769" t="s">
        <v>3</v>
      </c>
      <c r="F769" s="1">
        <v>40682</v>
      </c>
      <c r="G769" t="s">
        <v>526</v>
      </c>
      <c r="H769" t="s">
        <v>624</v>
      </c>
      <c r="I769" t="s">
        <v>613</v>
      </c>
      <c r="J769">
        <v>10000</v>
      </c>
      <c r="L769">
        <v>330969744</v>
      </c>
    </row>
    <row r="770" spans="3:12" x14ac:dyDescent="0.15">
      <c r="C770" t="s">
        <v>53</v>
      </c>
      <c r="D770" t="s">
        <v>5189</v>
      </c>
      <c r="E770" t="s">
        <v>3</v>
      </c>
      <c r="F770" s="1">
        <v>40682</v>
      </c>
      <c r="G770" t="s">
        <v>526</v>
      </c>
      <c r="H770" t="s">
        <v>625</v>
      </c>
      <c r="I770" t="s">
        <v>626</v>
      </c>
      <c r="J770">
        <v>8600</v>
      </c>
      <c r="L770">
        <v>330978344</v>
      </c>
    </row>
    <row r="771" spans="3:12" x14ac:dyDescent="0.15">
      <c r="C771" t="s">
        <v>53</v>
      </c>
      <c r="D771" t="s">
        <v>5189</v>
      </c>
      <c r="E771" t="s">
        <v>3</v>
      </c>
      <c r="F771" s="1">
        <v>40684</v>
      </c>
      <c r="G771" t="s">
        <v>526</v>
      </c>
      <c r="H771" t="s">
        <v>627</v>
      </c>
      <c r="I771" t="s">
        <v>613</v>
      </c>
      <c r="J771">
        <v>5000</v>
      </c>
      <c r="L771">
        <v>330983344</v>
      </c>
    </row>
    <row r="772" spans="3:12" x14ac:dyDescent="0.15">
      <c r="C772" t="s">
        <v>53</v>
      </c>
      <c r="D772" t="s">
        <v>5189</v>
      </c>
      <c r="E772" t="s">
        <v>3</v>
      </c>
      <c r="F772" s="1">
        <v>40686</v>
      </c>
      <c r="G772" t="s">
        <v>526</v>
      </c>
      <c r="H772" t="s">
        <v>628</v>
      </c>
      <c r="I772" t="s">
        <v>629</v>
      </c>
      <c r="J772">
        <v>15000</v>
      </c>
      <c r="L772">
        <v>330998344</v>
      </c>
    </row>
    <row r="773" spans="3:12" x14ac:dyDescent="0.15">
      <c r="C773" t="s">
        <v>53</v>
      </c>
      <c r="D773" t="s">
        <v>5189</v>
      </c>
      <c r="E773" t="s">
        <v>3</v>
      </c>
      <c r="F773" s="1">
        <v>40686</v>
      </c>
      <c r="G773" t="s">
        <v>526</v>
      </c>
      <c r="H773" t="s">
        <v>630</v>
      </c>
      <c r="I773" t="s">
        <v>613</v>
      </c>
      <c r="J773">
        <v>11600</v>
      </c>
      <c r="L773">
        <v>331009944</v>
      </c>
    </row>
    <row r="774" spans="3:12" x14ac:dyDescent="0.15">
      <c r="C774" t="s">
        <v>53</v>
      </c>
      <c r="D774" t="s">
        <v>5189</v>
      </c>
      <c r="E774" t="s">
        <v>3</v>
      </c>
      <c r="F774" s="1">
        <v>40687</v>
      </c>
      <c r="G774" t="s">
        <v>526</v>
      </c>
      <c r="H774" t="s">
        <v>631</v>
      </c>
      <c r="I774" t="s">
        <v>613</v>
      </c>
      <c r="J774">
        <v>5000</v>
      </c>
      <c r="L774">
        <v>331014944</v>
      </c>
    </row>
    <row r="775" spans="3:12" x14ac:dyDescent="0.15">
      <c r="C775" t="s">
        <v>53</v>
      </c>
      <c r="D775" t="s">
        <v>5189</v>
      </c>
      <c r="E775" t="s">
        <v>3</v>
      </c>
      <c r="F775" s="1">
        <v>40689</v>
      </c>
      <c r="G775" t="s">
        <v>526</v>
      </c>
      <c r="H775" t="s">
        <v>632</v>
      </c>
      <c r="I775" t="s">
        <v>613</v>
      </c>
      <c r="J775">
        <v>3000</v>
      </c>
      <c r="L775">
        <v>331017944</v>
      </c>
    </row>
    <row r="776" spans="3:12" x14ac:dyDescent="0.15">
      <c r="C776" t="s">
        <v>53</v>
      </c>
      <c r="D776" t="s">
        <v>5189</v>
      </c>
      <c r="E776" t="s">
        <v>3</v>
      </c>
      <c r="F776" s="1">
        <v>40694</v>
      </c>
      <c r="G776" t="s">
        <v>560</v>
      </c>
      <c r="H776" t="s">
        <v>633</v>
      </c>
      <c r="I776" t="s">
        <v>634</v>
      </c>
      <c r="J776">
        <v>40000</v>
      </c>
      <c r="L776">
        <v>331057944</v>
      </c>
    </row>
    <row r="777" spans="3:12" x14ac:dyDescent="0.15">
      <c r="C777" t="s">
        <v>53</v>
      </c>
      <c r="D777" t="s">
        <v>5189</v>
      </c>
      <c r="E777" t="s">
        <v>3</v>
      </c>
      <c r="F777" s="1">
        <v>40694</v>
      </c>
      <c r="G777" t="s">
        <v>560</v>
      </c>
      <c r="H777" t="s">
        <v>635</v>
      </c>
      <c r="I777" t="s">
        <v>636</v>
      </c>
      <c r="J777">
        <v>2500</v>
      </c>
      <c r="L777">
        <v>331060444</v>
      </c>
    </row>
    <row r="778" spans="3:12" x14ac:dyDescent="0.15">
      <c r="C778" t="s">
        <v>53</v>
      </c>
      <c r="D778" t="s">
        <v>5189</v>
      </c>
      <c r="E778" t="s">
        <v>3</v>
      </c>
      <c r="F778" s="1">
        <v>40694</v>
      </c>
      <c r="G778" t="s">
        <v>560</v>
      </c>
      <c r="H778" t="s">
        <v>637</v>
      </c>
      <c r="I778" t="s">
        <v>638</v>
      </c>
      <c r="J778">
        <v>50310</v>
      </c>
      <c r="L778">
        <v>331110754</v>
      </c>
    </row>
    <row r="779" spans="3:12" x14ac:dyDescent="0.15">
      <c r="C779" t="s">
        <v>53</v>
      </c>
      <c r="D779" t="s">
        <v>5189</v>
      </c>
      <c r="E779" t="s">
        <v>3</v>
      </c>
      <c r="F779" s="1">
        <v>40694</v>
      </c>
      <c r="G779" t="s">
        <v>560</v>
      </c>
      <c r="H779" t="s">
        <v>639</v>
      </c>
      <c r="I779" t="s">
        <v>640</v>
      </c>
      <c r="J779">
        <v>64000</v>
      </c>
      <c r="L779">
        <v>331174754</v>
      </c>
    </row>
    <row r="780" spans="3:12" x14ac:dyDescent="0.15">
      <c r="C780" t="s">
        <v>53</v>
      </c>
      <c r="D780" t="s">
        <v>5189</v>
      </c>
      <c r="E780" t="s">
        <v>3</v>
      </c>
      <c r="F780" s="1">
        <v>40694</v>
      </c>
      <c r="G780" t="s">
        <v>526</v>
      </c>
      <c r="H780" t="s">
        <v>641</v>
      </c>
      <c r="I780" t="s">
        <v>607</v>
      </c>
      <c r="J780">
        <v>1600</v>
      </c>
      <c r="L780">
        <v>331176354</v>
      </c>
    </row>
    <row r="781" spans="3:12" x14ac:dyDescent="0.15">
      <c r="C781" t="s">
        <v>53</v>
      </c>
      <c r="D781" t="s">
        <v>5189</v>
      </c>
      <c r="E781" t="s">
        <v>3</v>
      </c>
      <c r="F781" s="1">
        <v>40694</v>
      </c>
      <c r="G781" t="s">
        <v>526</v>
      </c>
      <c r="H781" t="s">
        <v>642</v>
      </c>
      <c r="I781" t="s">
        <v>643</v>
      </c>
      <c r="J781">
        <v>110000</v>
      </c>
      <c r="L781">
        <v>331286354</v>
      </c>
    </row>
    <row r="782" spans="3:12" x14ac:dyDescent="0.15">
      <c r="C782" t="s">
        <v>53</v>
      </c>
      <c r="D782" t="s">
        <v>5189</v>
      </c>
      <c r="E782" t="s">
        <v>3</v>
      </c>
      <c r="F782" s="1">
        <v>40700</v>
      </c>
      <c r="G782" t="s">
        <v>526</v>
      </c>
      <c r="H782" t="s">
        <v>644</v>
      </c>
      <c r="I782" t="s">
        <v>587</v>
      </c>
      <c r="J782">
        <v>31475</v>
      </c>
      <c r="L782">
        <v>331317829</v>
      </c>
    </row>
    <row r="783" spans="3:12" x14ac:dyDescent="0.15">
      <c r="C783" t="s">
        <v>53</v>
      </c>
      <c r="D783" t="s">
        <v>5189</v>
      </c>
      <c r="E783" t="s">
        <v>3</v>
      </c>
      <c r="F783" s="1">
        <v>40703</v>
      </c>
      <c r="G783" t="s">
        <v>560</v>
      </c>
      <c r="H783" t="s">
        <v>645</v>
      </c>
      <c r="I783" t="s">
        <v>646</v>
      </c>
      <c r="J783">
        <v>110000</v>
      </c>
      <c r="L783">
        <v>331427829</v>
      </c>
    </row>
    <row r="784" spans="3:12" x14ac:dyDescent="0.15">
      <c r="C784" t="s">
        <v>53</v>
      </c>
      <c r="D784" t="s">
        <v>5189</v>
      </c>
      <c r="E784" t="s">
        <v>3</v>
      </c>
      <c r="F784" s="1">
        <v>40703</v>
      </c>
      <c r="G784" t="s">
        <v>526</v>
      </c>
      <c r="H784" t="s">
        <v>647</v>
      </c>
      <c r="I784" t="s">
        <v>648</v>
      </c>
      <c r="J784">
        <v>90000</v>
      </c>
      <c r="L784">
        <v>331517829</v>
      </c>
    </row>
    <row r="785" spans="3:12" x14ac:dyDescent="0.15">
      <c r="C785" t="s">
        <v>53</v>
      </c>
      <c r="D785" t="s">
        <v>5189</v>
      </c>
      <c r="E785" t="s">
        <v>3</v>
      </c>
      <c r="F785" s="1">
        <v>40704</v>
      </c>
      <c r="G785" t="s">
        <v>526</v>
      </c>
      <c r="H785" t="s">
        <v>649</v>
      </c>
      <c r="I785" t="s">
        <v>650</v>
      </c>
      <c r="J785">
        <v>55000</v>
      </c>
      <c r="L785">
        <v>331572829</v>
      </c>
    </row>
    <row r="786" spans="3:12" x14ac:dyDescent="0.15">
      <c r="C786" t="s">
        <v>53</v>
      </c>
      <c r="D786" t="s">
        <v>5189</v>
      </c>
      <c r="E786" t="s">
        <v>3</v>
      </c>
      <c r="F786" s="1">
        <v>40709</v>
      </c>
      <c r="G786" t="s">
        <v>526</v>
      </c>
      <c r="H786" t="s">
        <v>651</v>
      </c>
      <c r="I786" t="s">
        <v>652</v>
      </c>
      <c r="J786">
        <v>32000</v>
      </c>
      <c r="L786">
        <v>331604829</v>
      </c>
    </row>
    <row r="787" spans="3:12" x14ac:dyDescent="0.15">
      <c r="C787" t="s">
        <v>53</v>
      </c>
      <c r="D787" t="s">
        <v>5189</v>
      </c>
      <c r="E787" t="s">
        <v>3</v>
      </c>
      <c r="F787" s="1">
        <v>40710</v>
      </c>
      <c r="G787" t="s">
        <v>560</v>
      </c>
      <c r="H787" t="s">
        <v>172</v>
      </c>
      <c r="I787" t="s">
        <v>653</v>
      </c>
      <c r="J787">
        <v>45000</v>
      </c>
      <c r="L787">
        <v>331649829</v>
      </c>
    </row>
    <row r="788" spans="3:12" x14ac:dyDescent="0.15">
      <c r="C788" t="s">
        <v>53</v>
      </c>
      <c r="D788" t="s">
        <v>5189</v>
      </c>
      <c r="E788" t="s">
        <v>3</v>
      </c>
      <c r="F788" s="1">
        <v>40714</v>
      </c>
      <c r="G788" t="s">
        <v>526</v>
      </c>
      <c r="H788" t="s">
        <v>654</v>
      </c>
      <c r="I788" t="s">
        <v>587</v>
      </c>
      <c r="J788">
        <v>74500</v>
      </c>
      <c r="L788">
        <v>331724329</v>
      </c>
    </row>
    <row r="789" spans="3:12" x14ac:dyDescent="0.15">
      <c r="C789" t="s">
        <v>53</v>
      </c>
      <c r="D789" t="s">
        <v>5189</v>
      </c>
      <c r="E789" t="s">
        <v>3</v>
      </c>
      <c r="F789" s="1">
        <v>40718</v>
      </c>
      <c r="G789" t="s">
        <v>560</v>
      </c>
      <c r="H789" t="s">
        <v>175</v>
      </c>
      <c r="I789" t="s">
        <v>655</v>
      </c>
      <c r="J789">
        <v>160000</v>
      </c>
      <c r="L789">
        <v>331884329</v>
      </c>
    </row>
    <row r="790" spans="3:12" x14ac:dyDescent="0.15">
      <c r="C790" t="s">
        <v>53</v>
      </c>
      <c r="D790" t="s">
        <v>5189</v>
      </c>
      <c r="E790" t="s">
        <v>3</v>
      </c>
      <c r="F790" s="1">
        <v>40718</v>
      </c>
      <c r="G790" t="s">
        <v>526</v>
      </c>
      <c r="H790" t="s">
        <v>656</v>
      </c>
      <c r="I790" t="s">
        <v>657</v>
      </c>
      <c r="J790">
        <v>33000</v>
      </c>
      <c r="L790">
        <v>331917329</v>
      </c>
    </row>
    <row r="791" spans="3:12" x14ac:dyDescent="0.15">
      <c r="C791" t="s">
        <v>53</v>
      </c>
      <c r="D791" t="s">
        <v>5189</v>
      </c>
      <c r="E791" t="s">
        <v>3</v>
      </c>
      <c r="F791" s="1">
        <v>40721</v>
      </c>
      <c r="G791" t="s">
        <v>560</v>
      </c>
      <c r="H791" t="s">
        <v>658</v>
      </c>
      <c r="I791" t="s">
        <v>659</v>
      </c>
      <c r="J791">
        <v>22642</v>
      </c>
      <c r="L791">
        <v>331939971</v>
      </c>
    </row>
    <row r="792" spans="3:12" x14ac:dyDescent="0.15">
      <c r="C792" t="s">
        <v>53</v>
      </c>
      <c r="D792" t="s">
        <v>5189</v>
      </c>
      <c r="E792" t="s">
        <v>3</v>
      </c>
      <c r="F792" s="1">
        <v>40724</v>
      </c>
      <c r="G792" t="s">
        <v>536</v>
      </c>
      <c r="H792" t="s">
        <v>129</v>
      </c>
      <c r="I792" t="s">
        <v>540</v>
      </c>
      <c r="J792">
        <v>495000</v>
      </c>
      <c r="L792">
        <v>332434971</v>
      </c>
    </row>
    <row r="793" spans="3:12" x14ac:dyDescent="0.15">
      <c r="C793" t="s">
        <v>53</v>
      </c>
      <c r="D793" t="s">
        <v>5189</v>
      </c>
      <c r="E793" t="s">
        <v>3</v>
      </c>
      <c r="F793" s="1">
        <v>40724</v>
      </c>
      <c r="G793" t="s">
        <v>560</v>
      </c>
      <c r="H793" t="s">
        <v>660</v>
      </c>
      <c r="I793" t="s">
        <v>661</v>
      </c>
      <c r="J793">
        <v>34000</v>
      </c>
      <c r="L793">
        <v>332468971</v>
      </c>
    </row>
    <row r="794" spans="3:12" x14ac:dyDescent="0.15">
      <c r="C794" t="s">
        <v>53</v>
      </c>
      <c r="D794" t="s">
        <v>5189</v>
      </c>
      <c r="E794" t="s">
        <v>3</v>
      </c>
      <c r="F794" s="1">
        <v>40724</v>
      </c>
      <c r="G794" t="s">
        <v>560</v>
      </c>
      <c r="H794" t="s">
        <v>662</v>
      </c>
      <c r="I794" t="s">
        <v>663</v>
      </c>
      <c r="J794">
        <v>155855</v>
      </c>
      <c r="L794">
        <v>332624826</v>
      </c>
    </row>
    <row r="795" spans="3:12" x14ac:dyDescent="0.15">
      <c r="C795" t="s">
        <v>53</v>
      </c>
      <c r="D795" t="s">
        <v>5189</v>
      </c>
      <c r="E795" t="s">
        <v>3</v>
      </c>
      <c r="F795" s="1">
        <v>40724</v>
      </c>
      <c r="G795" t="s">
        <v>54</v>
      </c>
      <c r="H795" t="s">
        <v>664</v>
      </c>
      <c r="I795" t="s">
        <v>665</v>
      </c>
      <c r="J795">
        <v>25000</v>
      </c>
      <c r="L795">
        <v>332649826</v>
      </c>
    </row>
    <row r="796" spans="3:12" x14ac:dyDescent="0.15">
      <c r="C796" t="s">
        <v>53</v>
      </c>
      <c r="D796" t="s">
        <v>5189</v>
      </c>
      <c r="E796" t="s">
        <v>3</v>
      </c>
      <c r="F796" s="1">
        <v>40724</v>
      </c>
      <c r="G796" t="s">
        <v>54</v>
      </c>
      <c r="H796" t="s">
        <v>664</v>
      </c>
      <c r="I796" t="s">
        <v>666</v>
      </c>
      <c r="J796">
        <v>4780</v>
      </c>
      <c r="L796">
        <v>332654606</v>
      </c>
    </row>
    <row r="797" spans="3:12" x14ac:dyDescent="0.15">
      <c r="C797" t="s">
        <v>53</v>
      </c>
      <c r="D797" t="s">
        <v>5189</v>
      </c>
      <c r="E797" t="s">
        <v>3</v>
      </c>
      <c r="F797" s="1">
        <v>40725</v>
      </c>
      <c r="G797" t="s">
        <v>536</v>
      </c>
      <c r="H797" t="s">
        <v>667</v>
      </c>
      <c r="I797" t="s">
        <v>668</v>
      </c>
      <c r="J797">
        <v>25000</v>
      </c>
      <c r="L797">
        <v>332679606</v>
      </c>
    </row>
    <row r="798" spans="3:12" x14ac:dyDescent="0.15">
      <c r="C798" t="s">
        <v>53</v>
      </c>
      <c r="D798" t="s">
        <v>5189</v>
      </c>
      <c r="E798" t="s">
        <v>3</v>
      </c>
      <c r="F798" s="1">
        <v>40725</v>
      </c>
      <c r="G798" t="s">
        <v>536</v>
      </c>
      <c r="H798" t="s">
        <v>669</v>
      </c>
      <c r="I798" t="s">
        <v>670</v>
      </c>
      <c r="J798">
        <v>10000</v>
      </c>
      <c r="L798">
        <v>332689606</v>
      </c>
    </row>
    <row r="799" spans="3:12" x14ac:dyDescent="0.15">
      <c r="C799" t="s">
        <v>53</v>
      </c>
      <c r="D799" t="s">
        <v>5189</v>
      </c>
      <c r="E799" t="s">
        <v>3</v>
      </c>
      <c r="F799" s="1">
        <v>40725</v>
      </c>
      <c r="G799" t="s">
        <v>536</v>
      </c>
      <c r="H799" t="s">
        <v>669</v>
      </c>
      <c r="I799" t="s">
        <v>550</v>
      </c>
      <c r="J799">
        <v>19000</v>
      </c>
      <c r="L799">
        <v>332708606</v>
      </c>
    </row>
    <row r="800" spans="3:12" x14ac:dyDescent="0.15">
      <c r="C800" t="s">
        <v>53</v>
      </c>
      <c r="D800" t="s">
        <v>5189</v>
      </c>
      <c r="E800" t="s">
        <v>3</v>
      </c>
      <c r="F800" s="1">
        <v>40727</v>
      </c>
      <c r="G800" t="s">
        <v>54</v>
      </c>
      <c r="H800" t="s">
        <v>671</v>
      </c>
      <c r="I800" t="s">
        <v>672</v>
      </c>
      <c r="J800">
        <v>25170</v>
      </c>
      <c r="L800">
        <v>332733776</v>
      </c>
    </row>
    <row r="801" spans="3:12" x14ac:dyDescent="0.15">
      <c r="C801" t="s">
        <v>53</v>
      </c>
      <c r="D801" t="s">
        <v>5189</v>
      </c>
      <c r="E801" t="s">
        <v>3</v>
      </c>
      <c r="F801" s="1">
        <v>40728</v>
      </c>
      <c r="G801" t="s">
        <v>526</v>
      </c>
      <c r="H801" t="s">
        <v>673</v>
      </c>
      <c r="I801" t="s">
        <v>674</v>
      </c>
      <c r="J801">
        <v>75650</v>
      </c>
      <c r="L801">
        <v>332809426</v>
      </c>
    </row>
    <row r="802" spans="3:12" x14ac:dyDescent="0.15">
      <c r="C802" t="s">
        <v>53</v>
      </c>
      <c r="D802" t="s">
        <v>5189</v>
      </c>
      <c r="E802" t="s">
        <v>3</v>
      </c>
      <c r="F802" s="1">
        <v>40729</v>
      </c>
      <c r="G802" t="s">
        <v>526</v>
      </c>
      <c r="H802" t="s">
        <v>675</v>
      </c>
      <c r="I802" t="s">
        <v>674</v>
      </c>
      <c r="J802">
        <v>9200</v>
      </c>
      <c r="L802">
        <v>332818626</v>
      </c>
    </row>
    <row r="803" spans="3:12" x14ac:dyDescent="0.15">
      <c r="C803" t="s">
        <v>53</v>
      </c>
      <c r="D803" t="s">
        <v>5189</v>
      </c>
      <c r="E803" t="s">
        <v>3</v>
      </c>
      <c r="F803" s="1">
        <v>40730</v>
      </c>
      <c r="G803" t="s">
        <v>526</v>
      </c>
      <c r="H803" t="s">
        <v>676</v>
      </c>
      <c r="I803" t="s">
        <v>674</v>
      </c>
      <c r="J803">
        <v>10000</v>
      </c>
      <c r="L803">
        <v>332828626</v>
      </c>
    </row>
    <row r="804" spans="3:12" x14ac:dyDescent="0.15">
      <c r="C804" t="s">
        <v>53</v>
      </c>
      <c r="D804" t="s">
        <v>5189</v>
      </c>
      <c r="E804" t="s">
        <v>3</v>
      </c>
      <c r="F804" s="1">
        <v>40731</v>
      </c>
      <c r="G804" t="s">
        <v>526</v>
      </c>
      <c r="H804" t="s">
        <v>677</v>
      </c>
      <c r="I804" t="s">
        <v>674</v>
      </c>
      <c r="J804">
        <v>13700</v>
      </c>
      <c r="L804">
        <v>332842326</v>
      </c>
    </row>
    <row r="805" spans="3:12" x14ac:dyDescent="0.15">
      <c r="C805" t="s">
        <v>53</v>
      </c>
      <c r="D805" t="s">
        <v>5189</v>
      </c>
      <c r="E805" t="s">
        <v>3</v>
      </c>
      <c r="F805" s="1">
        <v>40731</v>
      </c>
      <c r="G805" t="s">
        <v>526</v>
      </c>
      <c r="H805" t="s">
        <v>678</v>
      </c>
      <c r="I805" t="s">
        <v>558</v>
      </c>
      <c r="J805">
        <v>13500</v>
      </c>
      <c r="L805">
        <v>332855826</v>
      </c>
    </row>
    <row r="806" spans="3:12" x14ac:dyDescent="0.15">
      <c r="C806" t="s">
        <v>53</v>
      </c>
      <c r="D806" t="s">
        <v>5189</v>
      </c>
      <c r="E806" t="s">
        <v>3</v>
      </c>
      <c r="F806" s="1">
        <v>40731</v>
      </c>
      <c r="G806" t="s">
        <v>526</v>
      </c>
      <c r="H806" t="s">
        <v>679</v>
      </c>
      <c r="I806" t="s">
        <v>680</v>
      </c>
      <c r="J806">
        <v>50000</v>
      </c>
      <c r="L806">
        <v>332905826</v>
      </c>
    </row>
    <row r="807" spans="3:12" x14ac:dyDescent="0.15">
      <c r="C807" t="s">
        <v>53</v>
      </c>
      <c r="D807" t="s">
        <v>5189</v>
      </c>
      <c r="E807" t="s">
        <v>3</v>
      </c>
      <c r="F807" s="1">
        <v>40732</v>
      </c>
      <c r="G807" t="s">
        <v>536</v>
      </c>
      <c r="H807" t="s">
        <v>681</v>
      </c>
      <c r="I807" t="s">
        <v>668</v>
      </c>
      <c r="J807">
        <v>17000</v>
      </c>
      <c r="L807">
        <v>332922826</v>
      </c>
    </row>
    <row r="808" spans="3:12" x14ac:dyDescent="0.15">
      <c r="C808" t="s">
        <v>53</v>
      </c>
      <c r="D808" t="s">
        <v>5189</v>
      </c>
      <c r="E808" t="s">
        <v>3</v>
      </c>
      <c r="F808" s="1">
        <v>40732</v>
      </c>
      <c r="G808" t="s">
        <v>526</v>
      </c>
      <c r="H808" t="s">
        <v>682</v>
      </c>
      <c r="I808" t="s">
        <v>674</v>
      </c>
      <c r="J808">
        <v>13300</v>
      </c>
      <c r="L808">
        <v>332936126</v>
      </c>
    </row>
    <row r="809" spans="3:12" x14ac:dyDescent="0.15">
      <c r="C809" t="s">
        <v>53</v>
      </c>
      <c r="D809" t="s">
        <v>5189</v>
      </c>
      <c r="E809" t="s">
        <v>3</v>
      </c>
      <c r="F809" s="1">
        <v>40736</v>
      </c>
      <c r="G809" t="s">
        <v>526</v>
      </c>
      <c r="H809" t="s">
        <v>683</v>
      </c>
      <c r="I809" t="s">
        <v>684</v>
      </c>
      <c r="J809">
        <v>4906</v>
      </c>
      <c r="L809">
        <v>332941032</v>
      </c>
    </row>
    <row r="810" spans="3:12" x14ac:dyDescent="0.15">
      <c r="C810" t="s">
        <v>53</v>
      </c>
      <c r="D810" t="s">
        <v>5189</v>
      </c>
      <c r="E810" t="s">
        <v>3</v>
      </c>
      <c r="F810" s="1">
        <v>40746</v>
      </c>
      <c r="G810" t="s">
        <v>526</v>
      </c>
      <c r="H810" t="s">
        <v>685</v>
      </c>
      <c r="I810" t="s">
        <v>686</v>
      </c>
      <c r="J810">
        <v>6000</v>
      </c>
      <c r="L810">
        <v>332947032</v>
      </c>
    </row>
    <row r="811" spans="3:12" x14ac:dyDescent="0.15">
      <c r="C811" t="s">
        <v>53</v>
      </c>
      <c r="D811" t="s">
        <v>5189</v>
      </c>
      <c r="E811" t="s">
        <v>3</v>
      </c>
      <c r="F811" s="1">
        <v>40749</v>
      </c>
      <c r="G811" t="s">
        <v>526</v>
      </c>
      <c r="H811" t="s">
        <v>687</v>
      </c>
      <c r="I811" t="s">
        <v>688</v>
      </c>
      <c r="J811">
        <v>12978</v>
      </c>
      <c r="L811">
        <v>332960010</v>
      </c>
    </row>
    <row r="812" spans="3:12" x14ac:dyDescent="0.15">
      <c r="C812" t="s">
        <v>53</v>
      </c>
      <c r="D812" t="s">
        <v>5189</v>
      </c>
      <c r="E812" t="s">
        <v>3</v>
      </c>
      <c r="F812" s="1">
        <v>40755</v>
      </c>
      <c r="G812" t="s">
        <v>560</v>
      </c>
      <c r="H812" t="s">
        <v>689</v>
      </c>
      <c r="I812" t="s">
        <v>690</v>
      </c>
      <c r="J812">
        <v>165301</v>
      </c>
      <c r="L812">
        <v>333125311</v>
      </c>
    </row>
    <row r="813" spans="3:12" x14ac:dyDescent="0.15">
      <c r="C813" t="s">
        <v>53</v>
      </c>
      <c r="D813" t="s">
        <v>5189</v>
      </c>
      <c r="E813" t="s">
        <v>3</v>
      </c>
      <c r="F813" s="1">
        <v>40755</v>
      </c>
      <c r="G813" t="s">
        <v>560</v>
      </c>
      <c r="H813" t="s">
        <v>223</v>
      </c>
      <c r="I813" t="s">
        <v>691</v>
      </c>
      <c r="J813">
        <v>330602</v>
      </c>
      <c r="L813">
        <v>333455913</v>
      </c>
    </row>
    <row r="814" spans="3:12" x14ac:dyDescent="0.15">
      <c r="C814" t="s">
        <v>53</v>
      </c>
      <c r="D814" t="s">
        <v>5189</v>
      </c>
      <c r="E814" t="s">
        <v>3</v>
      </c>
      <c r="F814" s="1">
        <v>40756</v>
      </c>
      <c r="G814" t="s">
        <v>526</v>
      </c>
      <c r="H814" t="s">
        <v>692</v>
      </c>
      <c r="I814" t="s">
        <v>693</v>
      </c>
      <c r="J814">
        <v>5493</v>
      </c>
      <c r="L814">
        <v>333461406</v>
      </c>
    </row>
    <row r="815" spans="3:12" x14ac:dyDescent="0.15">
      <c r="C815" t="s">
        <v>53</v>
      </c>
      <c r="D815" t="s">
        <v>5189</v>
      </c>
      <c r="E815" t="s">
        <v>3</v>
      </c>
      <c r="F815" s="1">
        <v>40760</v>
      </c>
      <c r="G815" t="s">
        <v>526</v>
      </c>
      <c r="H815" t="s">
        <v>694</v>
      </c>
      <c r="I815" t="s">
        <v>695</v>
      </c>
      <c r="J815">
        <v>11000</v>
      </c>
      <c r="L815">
        <v>333472406</v>
      </c>
    </row>
    <row r="816" spans="3:12" x14ac:dyDescent="0.15">
      <c r="C816" t="s">
        <v>53</v>
      </c>
      <c r="D816" t="s">
        <v>5189</v>
      </c>
      <c r="E816" t="s">
        <v>3</v>
      </c>
      <c r="F816" s="1">
        <v>40763</v>
      </c>
      <c r="G816" t="s">
        <v>526</v>
      </c>
      <c r="H816" t="s">
        <v>696</v>
      </c>
      <c r="I816" t="s">
        <v>674</v>
      </c>
      <c r="J816">
        <v>9750</v>
      </c>
      <c r="L816">
        <v>333482156</v>
      </c>
    </row>
    <row r="817" spans="3:12" x14ac:dyDescent="0.15">
      <c r="C817" t="s">
        <v>53</v>
      </c>
      <c r="D817" t="s">
        <v>5189</v>
      </c>
      <c r="E817" t="s">
        <v>3</v>
      </c>
      <c r="F817" s="1">
        <v>40764</v>
      </c>
      <c r="G817" t="s">
        <v>526</v>
      </c>
      <c r="H817" t="s">
        <v>697</v>
      </c>
      <c r="I817" t="s">
        <v>698</v>
      </c>
      <c r="J817">
        <v>41996</v>
      </c>
      <c r="L817">
        <v>333524152</v>
      </c>
    </row>
    <row r="818" spans="3:12" x14ac:dyDescent="0.15">
      <c r="C818" t="s">
        <v>53</v>
      </c>
      <c r="D818" t="s">
        <v>5189</v>
      </c>
      <c r="E818" t="s">
        <v>3</v>
      </c>
      <c r="F818" s="1">
        <v>40765</v>
      </c>
      <c r="G818" t="s">
        <v>526</v>
      </c>
      <c r="H818" t="s">
        <v>699</v>
      </c>
      <c r="I818" t="s">
        <v>674</v>
      </c>
      <c r="J818">
        <v>12000</v>
      </c>
      <c r="L818">
        <v>333536152</v>
      </c>
    </row>
    <row r="819" spans="3:12" x14ac:dyDescent="0.15">
      <c r="C819" t="s">
        <v>53</v>
      </c>
      <c r="D819" t="s">
        <v>5189</v>
      </c>
      <c r="E819" t="s">
        <v>3</v>
      </c>
      <c r="F819" s="1">
        <v>40765</v>
      </c>
      <c r="G819" t="s">
        <v>526</v>
      </c>
      <c r="H819" t="s">
        <v>700</v>
      </c>
      <c r="I819" t="s">
        <v>701</v>
      </c>
      <c r="J819">
        <v>8000</v>
      </c>
      <c r="L819">
        <v>333544152</v>
      </c>
    </row>
    <row r="820" spans="3:12" x14ac:dyDescent="0.15">
      <c r="C820" t="s">
        <v>53</v>
      </c>
      <c r="D820" t="s">
        <v>5189</v>
      </c>
      <c r="E820" t="s">
        <v>3</v>
      </c>
      <c r="F820" s="1">
        <v>40767</v>
      </c>
      <c r="G820" t="s">
        <v>526</v>
      </c>
      <c r="H820" t="s">
        <v>702</v>
      </c>
      <c r="I820" t="s">
        <v>703</v>
      </c>
      <c r="J820">
        <v>350000</v>
      </c>
      <c r="L820">
        <v>333894152</v>
      </c>
    </row>
    <row r="821" spans="3:12" x14ac:dyDescent="0.15">
      <c r="C821" t="s">
        <v>53</v>
      </c>
      <c r="D821" t="s">
        <v>5189</v>
      </c>
      <c r="E821" t="s">
        <v>3</v>
      </c>
      <c r="F821" s="1">
        <v>40768</v>
      </c>
      <c r="G821" t="s">
        <v>526</v>
      </c>
      <c r="H821" t="s">
        <v>704</v>
      </c>
      <c r="I821" t="s">
        <v>705</v>
      </c>
      <c r="J821">
        <v>17400</v>
      </c>
      <c r="L821">
        <v>333911552</v>
      </c>
    </row>
    <row r="822" spans="3:12" x14ac:dyDescent="0.15">
      <c r="C822" t="s">
        <v>53</v>
      </c>
      <c r="D822" t="s">
        <v>5189</v>
      </c>
      <c r="E822" t="s">
        <v>3</v>
      </c>
      <c r="F822" s="1">
        <v>40770</v>
      </c>
      <c r="G822" t="s">
        <v>560</v>
      </c>
      <c r="H822" t="s">
        <v>278</v>
      </c>
      <c r="I822" t="s">
        <v>706</v>
      </c>
      <c r="J822">
        <v>64940</v>
      </c>
      <c r="L822">
        <v>333976492</v>
      </c>
    </row>
    <row r="823" spans="3:12" x14ac:dyDescent="0.15">
      <c r="C823" t="s">
        <v>53</v>
      </c>
      <c r="D823" t="s">
        <v>5189</v>
      </c>
      <c r="E823" t="s">
        <v>3</v>
      </c>
      <c r="F823" s="1">
        <v>40771</v>
      </c>
      <c r="G823" t="s">
        <v>526</v>
      </c>
      <c r="H823" t="s">
        <v>707</v>
      </c>
      <c r="I823" t="s">
        <v>708</v>
      </c>
      <c r="J823">
        <v>14890</v>
      </c>
      <c r="L823">
        <v>333991382</v>
      </c>
    </row>
    <row r="824" spans="3:12" x14ac:dyDescent="0.15">
      <c r="C824" t="s">
        <v>53</v>
      </c>
      <c r="D824" t="s">
        <v>5189</v>
      </c>
      <c r="E824" t="s">
        <v>3</v>
      </c>
      <c r="F824" s="1">
        <v>40777</v>
      </c>
      <c r="G824" t="s">
        <v>526</v>
      </c>
      <c r="H824" t="s">
        <v>709</v>
      </c>
      <c r="I824" t="s">
        <v>710</v>
      </c>
      <c r="J824">
        <v>13120</v>
      </c>
      <c r="L824">
        <v>334004502</v>
      </c>
    </row>
    <row r="825" spans="3:12" x14ac:dyDescent="0.15">
      <c r="C825" t="s">
        <v>53</v>
      </c>
      <c r="D825" t="s">
        <v>5189</v>
      </c>
      <c r="E825" t="s">
        <v>3</v>
      </c>
      <c r="F825" s="1">
        <v>40778</v>
      </c>
      <c r="G825" t="s">
        <v>526</v>
      </c>
      <c r="H825" t="s">
        <v>711</v>
      </c>
      <c r="I825" t="s">
        <v>712</v>
      </c>
      <c r="J825">
        <v>8000</v>
      </c>
      <c r="L825">
        <v>334012502</v>
      </c>
    </row>
    <row r="826" spans="3:12" x14ac:dyDescent="0.15">
      <c r="C826" t="s">
        <v>53</v>
      </c>
      <c r="D826" t="s">
        <v>5189</v>
      </c>
      <c r="E826" t="s">
        <v>3</v>
      </c>
      <c r="F826" s="1">
        <v>40778</v>
      </c>
      <c r="G826" t="s">
        <v>526</v>
      </c>
      <c r="H826" t="s">
        <v>713</v>
      </c>
      <c r="I826" t="s">
        <v>540</v>
      </c>
      <c r="J826">
        <v>35000</v>
      </c>
      <c r="L826">
        <v>334047502</v>
      </c>
    </row>
    <row r="827" spans="3:12" x14ac:dyDescent="0.15">
      <c r="C827" t="s">
        <v>53</v>
      </c>
      <c r="D827" t="s">
        <v>5189</v>
      </c>
      <c r="E827" t="s">
        <v>3</v>
      </c>
      <c r="F827" s="1">
        <v>40779</v>
      </c>
      <c r="G827" t="s">
        <v>526</v>
      </c>
      <c r="H827" t="s">
        <v>714</v>
      </c>
      <c r="I827" t="s">
        <v>715</v>
      </c>
      <c r="J827">
        <v>49900</v>
      </c>
      <c r="L827">
        <v>334097402</v>
      </c>
    </row>
    <row r="828" spans="3:12" x14ac:dyDescent="0.15">
      <c r="C828" t="s">
        <v>53</v>
      </c>
      <c r="D828" t="s">
        <v>5189</v>
      </c>
      <c r="E828" t="s">
        <v>3</v>
      </c>
      <c r="F828" s="1">
        <v>40779</v>
      </c>
      <c r="G828" t="s">
        <v>526</v>
      </c>
      <c r="H828" t="s">
        <v>716</v>
      </c>
      <c r="I828" t="s">
        <v>717</v>
      </c>
      <c r="J828">
        <v>12000</v>
      </c>
      <c r="L828">
        <v>334109402</v>
      </c>
    </row>
    <row r="829" spans="3:12" x14ac:dyDescent="0.15">
      <c r="C829" t="s">
        <v>53</v>
      </c>
      <c r="D829" t="s">
        <v>5189</v>
      </c>
      <c r="E829" t="s">
        <v>3</v>
      </c>
      <c r="F829" s="1">
        <v>40786</v>
      </c>
      <c r="G829" t="s">
        <v>536</v>
      </c>
      <c r="H829" t="s">
        <v>136</v>
      </c>
      <c r="I829" t="s">
        <v>540</v>
      </c>
      <c r="J829">
        <v>660000</v>
      </c>
      <c r="L829">
        <v>334769402</v>
      </c>
    </row>
    <row r="830" spans="3:12" x14ac:dyDescent="0.15">
      <c r="C830" t="s">
        <v>53</v>
      </c>
      <c r="D830" t="s">
        <v>5189</v>
      </c>
      <c r="E830" t="s">
        <v>3</v>
      </c>
      <c r="F830" s="1">
        <v>40787</v>
      </c>
      <c r="G830" t="s">
        <v>536</v>
      </c>
      <c r="H830" t="s">
        <v>87</v>
      </c>
      <c r="I830" t="s">
        <v>550</v>
      </c>
      <c r="J830">
        <v>10500</v>
      </c>
      <c r="L830">
        <v>334779902</v>
      </c>
    </row>
    <row r="831" spans="3:12" x14ac:dyDescent="0.15">
      <c r="C831" t="s">
        <v>53</v>
      </c>
      <c r="D831" t="s">
        <v>5189</v>
      </c>
      <c r="E831" t="s">
        <v>3</v>
      </c>
      <c r="F831" s="1">
        <v>40787</v>
      </c>
      <c r="G831" t="s">
        <v>536</v>
      </c>
      <c r="H831" t="s">
        <v>90</v>
      </c>
      <c r="I831" t="s">
        <v>718</v>
      </c>
      <c r="J831">
        <v>7000</v>
      </c>
      <c r="L831">
        <v>334786902</v>
      </c>
    </row>
    <row r="832" spans="3:12" x14ac:dyDescent="0.15">
      <c r="C832" t="s">
        <v>53</v>
      </c>
      <c r="D832" t="s">
        <v>5189</v>
      </c>
      <c r="E832" t="s">
        <v>3</v>
      </c>
      <c r="F832" s="1">
        <v>40787</v>
      </c>
      <c r="G832" t="s">
        <v>536</v>
      </c>
      <c r="H832" t="s">
        <v>90</v>
      </c>
      <c r="I832" t="s">
        <v>719</v>
      </c>
      <c r="J832">
        <v>35000</v>
      </c>
      <c r="L832">
        <v>334821902</v>
      </c>
    </row>
    <row r="833" spans="3:12" x14ac:dyDescent="0.15">
      <c r="C833" t="s">
        <v>53</v>
      </c>
      <c r="D833" t="s">
        <v>5189</v>
      </c>
      <c r="E833" t="s">
        <v>3</v>
      </c>
      <c r="F833" s="1">
        <v>40787</v>
      </c>
      <c r="G833" t="s">
        <v>536</v>
      </c>
      <c r="H833" t="s">
        <v>90</v>
      </c>
      <c r="I833" t="s">
        <v>720</v>
      </c>
      <c r="J833">
        <v>4000</v>
      </c>
      <c r="L833">
        <v>334825902</v>
      </c>
    </row>
    <row r="834" spans="3:12" x14ac:dyDescent="0.15">
      <c r="C834" t="s">
        <v>53</v>
      </c>
      <c r="D834" t="s">
        <v>5189</v>
      </c>
      <c r="E834" t="s">
        <v>3</v>
      </c>
      <c r="F834" s="1">
        <v>40787</v>
      </c>
      <c r="G834" t="s">
        <v>536</v>
      </c>
      <c r="H834" t="s">
        <v>90</v>
      </c>
      <c r="I834" t="s">
        <v>550</v>
      </c>
      <c r="J834">
        <v>12500</v>
      </c>
      <c r="L834">
        <v>334838402</v>
      </c>
    </row>
    <row r="835" spans="3:12" x14ac:dyDescent="0.15">
      <c r="C835" t="s">
        <v>53</v>
      </c>
      <c r="D835" t="s">
        <v>5189</v>
      </c>
      <c r="E835" t="s">
        <v>3</v>
      </c>
      <c r="F835" s="1">
        <v>40788</v>
      </c>
      <c r="G835" t="s">
        <v>526</v>
      </c>
      <c r="H835" t="s">
        <v>721</v>
      </c>
      <c r="I835" t="s">
        <v>722</v>
      </c>
      <c r="J835">
        <v>15000</v>
      </c>
      <c r="L835">
        <v>334853402</v>
      </c>
    </row>
    <row r="836" spans="3:12" x14ac:dyDescent="0.15">
      <c r="C836" t="s">
        <v>53</v>
      </c>
      <c r="D836" t="s">
        <v>5189</v>
      </c>
      <c r="E836" t="s">
        <v>3</v>
      </c>
      <c r="F836" s="1">
        <v>40792</v>
      </c>
      <c r="G836" t="s">
        <v>526</v>
      </c>
      <c r="H836" t="s">
        <v>723</v>
      </c>
      <c r="I836" t="s">
        <v>724</v>
      </c>
      <c r="J836">
        <v>35000</v>
      </c>
      <c r="L836">
        <v>334888402</v>
      </c>
    </row>
    <row r="837" spans="3:12" x14ac:dyDescent="0.15">
      <c r="C837" t="s">
        <v>53</v>
      </c>
      <c r="D837" t="s">
        <v>5189</v>
      </c>
      <c r="E837" t="s">
        <v>3</v>
      </c>
      <c r="F837" s="1">
        <v>40794</v>
      </c>
      <c r="G837" t="s">
        <v>526</v>
      </c>
      <c r="H837" t="s">
        <v>725</v>
      </c>
      <c r="I837" t="s">
        <v>722</v>
      </c>
      <c r="J837">
        <v>50000</v>
      </c>
      <c r="L837">
        <v>334938402</v>
      </c>
    </row>
    <row r="838" spans="3:12" x14ac:dyDescent="0.15">
      <c r="C838" t="s">
        <v>53</v>
      </c>
      <c r="D838" t="s">
        <v>5189</v>
      </c>
      <c r="E838" t="s">
        <v>3</v>
      </c>
      <c r="F838" s="1">
        <v>40795</v>
      </c>
      <c r="G838" t="s">
        <v>526</v>
      </c>
      <c r="H838" t="s">
        <v>726</v>
      </c>
      <c r="I838" t="s">
        <v>684</v>
      </c>
      <c r="J838">
        <v>2000</v>
      </c>
      <c r="L838">
        <v>334940402</v>
      </c>
    </row>
    <row r="839" spans="3:12" x14ac:dyDescent="0.15">
      <c r="C839" t="s">
        <v>53</v>
      </c>
      <c r="D839" t="s">
        <v>5189</v>
      </c>
      <c r="E839" t="s">
        <v>3</v>
      </c>
      <c r="F839" s="1">
        <v>40795</v>
      </c>
      <c r="G839" t="s">
        <v>526</v>
      </c>
      <c r="H839" t="s">
        <v>727</v>
      </c>
      <c r="I839" t="s">
        <v>728</v>
      </c>
      <c r="J839">
        <v>79000</v>
      </c>
      <c r="L839">
        <v>335019402</v>
      </c>
    </row>
    <row r="840" spans="3:12" x14ac:dyDescent="0.15">
      <c r="C840" t="s">
        <v>53</v>
      </c>
      <c r="D840" t="s">
        <v>5189</v>
      </c>
      <c r="E840" t="s">
        <v>3</v>
      </c>
      <c r="F840" s="1">
        <v>40798</v>
      </c>
      <c r="G840" t="s">
        <v>526</v>
      </c>
      <c r="H840" t="s">
        <v>729</v>
      </c>
      <c r="I840" t="s">
        <v>684</v>
      </c>
      <c r="J840">
        <v>4906</v>
      </c>
      <c r="L840">
        <v>335024308</v>
      </c>
    </row>
    <row r="841" spans="3:12" x14ac:dyDescent="0.15">
      <c r="C841" t="s">
        <v>53</v>
      </c>
      <c r="D841" t="s">
        <v>5189</v>
      </c>
      <c r="E841" t="s">
        <v>3</v>
      </c>
      <c r="F841" s="1">
        <v>40799</v>
      </c>
      <c r="G841" t="s">
        <v>526</v>
      </c>
      <c r="H841" t="s">
        <v>730</v>
      </c>
      <c r="I841" t="s">
        <v>722</v>
      </c>
      <c r="J841">
        <v>25000</v>
      </c>
      <c r="L841">
        <v>335049308</v>
      </c>
    </row>
    <row r="842" spans="3:12" x14ac:dyDescent="0.15">
      <c r="C842" t="s">
        <v>53</v>
      </c>
      <c r="D842" t="s">
        <v>5189</v>
      </c>
      <c r="E842" t="s">
        <v>3</v>
      </c>
      <c r="F842" s="1">
        <v>40802</v>
      </c>
      <c r="G842" t="s">
        <v>526</v>
      </c>
      <c r="H842" t="s">
        <v>731</v>
      </c>
      <c r="I842" t="s">
        <v>732</v>
      </c>
      <c r="J842">
        <v>100000</v>
      </c>
      <c r="L842">
        <v>335149308</v>
      </c>
    </row>
    <row r="843" spans="3:12" x14ac:dyDescent="0.15">
      <c r="C843" t="s">
        <v>53</v>
      </c>
      <c r="D843" t="s">
        <v>5189</v>
      </c>
      <c r="E843" t="s">
        <v>3</v>
      </c>
      <c r="F843" s="1">
        <v>40807</v>
      </c>
      <c r="G843" t="s">
        <v>526</v>
      </c>
      <c r="H843" t="s">
        <v>733</v>
      </c>
      <c r="I843" t="s">
        <v>684</v>
      </c>
      <c r="J843">
        <v>3270</v>
      </c>
      <c r="L843">
        <v>335152578</v>
      </c>
    </row>
    <row r="844" spans="3:12" x14ac:dyDescent="0.15">
      <c r="C844" t="s">
        <v>53</v>
      </c>
      <c r="D844" t="s">
        <v>5189</v>
      </c>
      <c r="E844" t="s">
        <v>3</v>
      </c>
      <c r="F844" s="1">
        <v>40807</v>
      </c>
      <c r="G844" t="s">
        <v>526</v>
      </c>
      <c r="H844" t="s">
        <v>734</v>
      </c>
      <c r="I844" t="s">
        <v>735</v>
      </c>
      <c r="J844">
        <v>10293</v>
      </c>
      <c r="L844">
        <v>335162871</v>
      </c>
    </row>
    <row r="845" spans="3:12" x14ac:dyDescent="0.15">
      <c r="C845" t="s">
        <v>53</v>
      </c>
      <c r="D845" t="s">
        <v>5189</v>
      </c>
      <c r="E845" t="s">
        <v>3</v>
      </c>
      <c r="F845" s="1">
        <v>40807</v>
      </c>
      <c r="G845" t="s">
        <v>526</v>
      </c>
      <c r="H845" t="s">
        <v>736</v>
      </c>
      <c r="I845" t="s">
        <v>737</v>
      </c>
      <c r="J845">
        <v>150000</v>
      </c>
      <c r="L845">
        <v>335312871</v>
      </c>
    </row>
    <row r="846" spans="3:12" x14ac:dyDescent="0.15">
      <c r="C846" t="s">
        <v>53</v>
      </c>
      <c r="D846" t="s">
        <v>5189</v>
      </c>
      <c r="E846" t="s">
        <v>3</v>
      </c>
      <c r="F846" s="1">
        <v>40808</v>
      </c>
      <c r="G846" t="s">
        <v>526</v>
      </c>
      <c r="H846" t="s">
        <v>738</v>
      </c>
      <c r="I846" t="s">
        <v>739</v>
      </c>
      <c r="J846">
        <v>100000</v>
      </c>
      <c r="L846">
        <v>335412871</v>
      </c>
    </row>
    <row r="847" spans="3:12" x14ac:dyDescent="0.15">
      <c r="C847" t="s">
        <v>53</v>
      </c>
      <c r="D847" t="s">
        <v>5189</v>
      </c>
      <c r="E847" t="s">
        <v>3</v>
      </c>
      <c r="F847" s="1">
        <v>40808</v>
      </c>
      <c r="G847" t="s">
        <v>526</v>
      </c>
      <c r="H847" t="s">
        <v>740</v>
      </c>
      <c r="I847" t="s">
        <v>684</v>
      </c>
      <c r="J847">
        <v>6541</v>
      </c>
      <c r="L847">
        <v>335419412</v>
      </c>
    </row>
    <row r="848" spans="3:12" x14ac:dyDescent="0.15">
      <c r="C848" t="s">
        <v>53</v>
      </c>
      <c r="D848" t="s">
        <v>5189</v>
      </c>
      <c r="E848" t="s">
        <v>3</v>
      </c>
      <c r="F848" s="1">
        <v>40808</v>
      </c>
      <c r="G848" t="s">
        <v>526</v>
      </c>
      <c r="H848" t="s">
        <v>741</v>
      </c>
      <c r="I848" t="s">
        <v>742</v>
      </c>
      <c r="J848">
        <v>22122</v>
      </c>
      <c r="L848">
        <v>335441534</v>
      </c>
    </row>
    <row r="849" spans="3:12" x14ac:dyDescent="0.15">
      <c r="C849" t="s">
        <v>53</v>
      </c>
      <c r="D849" t="s">
        <v>5189</v>
      </c>
      <c r="E849" t="s">
        <v>3</v>
      </c>
      <c r="F849" s="1">
        <v>40809</v>
      </c>
      <c r="G849" t="s">
        <v>526</v>
      </c>
      <c r="H849" t="s">
        <v>743</v>
      </c>
      <c r="I849" t="s">
        <v>744</v>
      </c>
      <c r="J849">
        <v>1500</v>
      </c>
      <c r="L849">
        <v>335443034</v>
      </c>
    </row>
    <row r="850" spans="3:12" x14ac:dyDescent="0.15">
      <c r="C850" t="s">
        <v>53</v>
      </c>
      <c r="D850" t="s">
        <v>5189</v>
      </c>
      <c r="E850" t="s">
        <v>3</v>
      </c>
      <c r="F850" s="1">
        <v>40809</v>
      </c>
      <c r="G850" t="s">
        <v>526</v>
      </c>
      <c r="H850" t="s">
        <v>745</v>
      </c>
      <c r="I850" t="s">
        <v>746</v>
      </c>
      <c r="J850">
        <v>3500</v>
      </c>
      <c r="L850">
        <v>335446534</v>
      </c>
    </row>
    <row r="851" spans="3:12" x14ac:dyDescent="0.15">
      <c r="C851" t="s">
        <v>53</v>
      </c>
      <c r="D851" t="s">
        <v>5189</v>
      </c>
      <c r="E851" t="s">
        <v>3</v>
      </c>
      <c r="F851" s="1">
        <v>40810</v>
      </c>
      <c r="G851" t="s">
        <v>526</v>
      </c>
      <c r="H851" t="s">
        <v>747</v>
      </c>
      <c r="I851" t="s">
        <v>684</v>
      </c>
      <c r="J851">
        <v>3900</v>
      </c>
      <c r="L851">
        <v>335450434</v>
      </c>
    </row>
    <row r="852" spans="3:12" x14ac:dyDescent="0.15">
      <c r="C852" t="s">
        <v>53</v>
      </c>
      <c r="D852" t="s">
        <v>5189</v>
      </c>
      <c r="E852" t="s">
        <v>3</v>
      </c>
      <c r="F852" s="1">
        <v>40812</v>
      </c>
      <c r="G852" t="s">
        <v>526</v>
      </c>
      <c r="H852" t="s">
        <v>748</v>
      </c>
      <c r="I852" t="s">
        <v>684</v>
      </c>
      <c r="J852">
        <v>19136</v>
      </c>
      <c r="L852">
        <v>335469570</v>
      </c>
    </row>
    <row r="853" spans="3:12" x14ac:dyDescent="0.15">
      <c r="C853" t="s">
        <v>53</v>
      </c>
      <c r="D853" t="s">
        <v>5189</v>
      </c>
      <c r="E853" t="s">
        <v>3</v>
      </c>
      <c r="F853" s="1">
        <v>40814</v>
      </c>
      <c r="G853" t="s">
        <v>526</v>
      </c>
      <c r="H853" t="s">
        <v>749</v>
      </c>
      <c r="I853" t="s">
        <v>540</v>
      </c>
      <c r="J853">
        <v>26100</v>
      </c>
      <c r="L853">
        <v>335495670</v>
      </c>
    </row>
    <row r="854" spans="3:12" x14ac:dyDescent="0.15">
      <c r="C854" t="s">
        <v>53</v>
      </c>
      <c r="D854" t="s">
        <v>5189</v>
      </c>
      <c r="E854" t="s">
        <v>3</v>
      </c>
      <c r="F854" s="1">
        <v>40814</v>
      </c>
      <c r="G854" t="s">
        <v>526</v>
      </c>
      <c r="H854" t="s">
        <v>749</v>
      </c>
      <c r="I854" t="s">
        <v>750</v>
      </c>
      <c r="J854">
        <v>4109</v>
      </c>
      <c r="L854">
        <v>335499779</v>
      </c>
    </row>
    <row r="855" spans="3:12" x14ac:dyDescent="0.15">
      <c r="C855" t="s">
        <v>53</v>
      </c>
      <c r="D855" t="s">
        <v>5189</v>
      </c>
      <c r="E855" t="s">
        <v>3</v>
      </c>
      <c r="F855" s="1">
        <v>40815</v>
      </c>
      <c r="G855" t="s">
        <v>526</v>
      </c>
      <c r="H855" t="s">
        <v>751</v>
      </c>
      <c r="I855" t="s">
        <v>540</v>
      </c>
      <c r="J855">
        <v>20000</v>
      </c>
      <c r="L855">
        <v>335519779</v>
      </c>
    </row>
    <row r="856" spans="3:12" x14ac:dyDescent="0.15">
      <c r="C856" t="s">
        <v>53</v>
      </c>
      <c r="D856" t="s">
        <v>5189</v>
      </c>
      <c r="E856" t="s">
        <v>3</v>
      </c>
      <c r="F856" s="1">
        <v>40816</v>
      </c>
      <c r="G856" t="s">
        <v>526</v>
      </c>
      <c r="H856" t="s">
        <v>752</v>
      </c>
      <c r="I856" t="s">
        <v>753</v>
      </c>
      <c r="J856">
        <v>99800</v>
      </c>
      <c r="L856">
        <v>335619579</v>
      </c>
    </row>
    <row r="857" spans="3:12" x14ac:dyDescent="0.15">
      <c r="C857" t="s">
        <v>53</v>
      </c>
      <c r="D857" t="s">
        <v>5189</v>
      </c>
      <c r="E857" t="s">
        <v>3</v>
      </c>
      <c r="F857" s="1">
        <v>40816</v>
      </c>
      <c r="G857" t="s">
        <v>526</v>
      </c>
      <c r="H857" t="s">
        <v>754</v>
      </c>
      <c r="I857" t="s">
        <v>684</v>
      </c>
      <c r="J857">
        <v>4906</v>
      </c>
      <c r="L857">
        <v>335624485</v>
      </c>
    </row>
    <row r="858" spans="3:12" x14ac:dyDescent="0.15">
      <c r="C858" t="s">
        <v>53</v>
      </c>
      <c r="D858" t="s">
        <v>5189</v>
      </c>
      <c r="E858" t="s">
        <v>3</v>
      </c>
      <c r="F858" s="1">
        <v>40817</v>
      </c>
      <c r="G858" t="s">
        <v>536</v>
      </c>
      <c r="H858" t="s">
        <v>95</v>
      </c>
      <c r="I858" t="s">
        <v>670</v>
      </c>
      <c r="J858">
        <v>6000</v>
      </c>
      <c r="L858">
        <v>335630485</v>
      </c>
    </row>
    <row r="859" spans="3:12" x14ac:dyDescent="0.15">
      <c r="C859" t="s">
        <v>53</v>
      </c>
      <c r="D859" t="s">
        <v>5189</v>
      </c>
      <c r="E859" t="s">
        <v>3</v>
      </c>
      <c r="F859" s="1">
        <v>40817</v>
      </c>
      <c r="G859" t="s">
        <v>536</v>
      </c>
      <c r="H859" t="s">
        <v>97</v>
      </c>
      <c r="I859" t="s">
        <v>670</v>
      </c>
      <c r="J859">
        <v>5000</v>
      </c>
      <c r="L859">
        <v>335635485</v>
      </c>
    </row>
    <row r="860" spans="3:12" x14ac:dyDescent="0.15">
      <c r="C860" t="s">
        <v>53</v>
      </c>
      <c r="D860" t="s">
        <v>5189</v>
      </c>
      <c r="E860" t="s">
        <v>3</v>
      </c>
      <c r="F860" s="1">
        <v>40817</v>
      </c>
      <c r="G860" t="s">
        <v>536</v>
      </c>
      <c r="H860" t="s">
        <v>755</v>
      </c>
      <c r="I860" t="s">
        <v>756</v>
      </c>
      <c r="J860">
        <v>25000</v>
      </c>
      <c r="L860">
        <v>335660485</v>
      </c>
    </row>
    <row r="861" spans="3:12" x14ac:dyDescent="0.15">
      <c r="C861" t="s">
        <v>53</v>
      </c>
      <c r="D861" t="s">
        <v>5189</v>
      </c>
      <c r="E861" t="s">
        <v>3</v>
      </c>
      <c r="F861" s="1">
        <v>40817</v>
      </c>
      <c r="G861" t="s">
        <v>536</v>
      </c>
      <c r="H861" t="s">
        <v>101</v>
      </c>
      <c r="I861" t="s">
        <v>550</v>
      </c>
      <c r="J861">
        <v>15000</v>
      </c>
      <c r="L861">
        <v>335675485</v>
      </c>
    </row>
    <row r="862" spans="3:12" x14ac:dyDescent="0.15">
      <c r="C862" t="s">
        <v>53</v>
      </c>
      <c r="D862" t="s">
        <v>5189</v>
      </c>
      <c r="E862" t="s">
        <v>3</v>
      </c>
      <c r="F862" s="1">
        <v>40817</v>
      </c>
      <c r="G862" t="s">
        <v>536</v>
      </c>
      <c r="H862" t="s">
        <v>109</v>
      </c>
      <c r="I862" t="s">
        <v>550</v>
      </c>
      <c r="J862">
        <v>15000</v>
      </c>
      <c r="L862">
        <v>335690485</v>
      </c>
    </row>
    <row r="863" spans="3:12" x14ac:dyDescent="0.15">
      <c r="C863" t="s">
        <v>53</v>
      </c>
      <c r="D863" t="s">
        <v>5189</v>
      </c>
      <c r="E863" t="s">
        <v>3</v>
      </c>
      <c r="F863" s="1">
        <v>40817</v>
      </c>
      <c r="G863" t="s">
        <v>536</v>
      </c>
      <c r="H863" t="s">
        <v>757</v>
      </c>
      <c r="I863" t="s">
        <v>670</v>
      </c>
      <c r="J863">
        <v>5000</v>
      </c>
      <c r="L863">
        <v>335695485</v>
      </c>
    </row>
    <row r="864" spans="3:12" x14ac:dyDescent="0.15">
      <c r="C864" t="s">
        <v>53</v>
      </c>
      <c r="D864" t="s">
        <v>5189</v>
      </c>
      <c r="E864" t="s">
        <v>3</v>
      </c>
      <c r="F864" s="1">
        <v>40817</v>
      </c>
      <c r="G864" t="s">
        <v>536</v>
      </c>
      <c r="H864" t="s">
        <v>758</v>
      </c>
      <c r="I864" t="s">
        <v>537</v>
      </c>
      <c r="J864">
        <v>15200</v>
      </c>
      <c r="L864">
        <v>335710685</v>
      </c>
    </row>
    <row r="865" spans="3:12" x14ac:dyDescent="0.15">
      <c r="C865" t="s">
        <v>53</v>
      </c>
      <c r="D865" t="s">
        <v>5189</v>
      </c>
      <c r="E865" t="s">
        <v>3</v>
      </c>
      <c r="F865" s="1">
        <v>40817</v>
      </c>
      <c r="G865" t="s">
        <v>536</v>
      </c>
      <c r="H865" t="s">
        <v>759</v>
      </c>
      <c r="I865" t="s">
        <v>760</v>
      </c>
      <c r="J865">
        <v>7000</v>
      </c>
      <c r="L865">
        <v>335717685</v>
      </c>
    </row>
    <row r="866" spans="3:12" x14ac:dyDescent="0.15">
      <c r="C866" t="s">
        <v>53</v>
      </c>
      <c r="D866" t="s">
        <v>5189</v>
      </c>
      <c r="E866" t="s">
        <v>3</v>
      </c>
      <c r="F866" s="1">
        <v>40820</v>
      </c>
      <c r="G866" t="s">
        <v>526</v>
      </c>
      <c r="H866" t="s">
        <v>761</v>
      </c>
      <c r="I866" t="s">
        <v>762</v>
      </c>
      <c r="J866">
        <v>9500</v>
      </c>
      <c r="L866">
        <v>335727185</v>
      </c>
    </row>
    <row r="867" spans="3:12" x14ac:dyDescent="0.15">
      <c r="C867" t="s">
        <v>53</v>
      </c>
      <c r="D867" t="s">
        <v>5189</v>
      </c>
      <c r="E867" t="s">
        <v>3</v>
      </c>
      <c r="F867" s="1">
        <v>40820</v>
      </c>
      <c r="G867" t="s">
        <v>526</v>
      </c>
      <c r="H867" t="s">
        <v>763</v>
      </c>
      <c r="I867" t="s">
        <v>540</v>
      </c>
      <c r="J867">
        <v>43928</v>
      </c>
      <c r="L867">
        <v>335771113</v>
      </c>
    </row>
    <row r="868" spans="3:12" x14ac:dyDescent="0.15">
      <c r="C868" t="s">
        <v>53</v>
      </c>
      <c r="D868" t="s">
        <v>5189</v>
      </c>
      <c r="E868" t="s">
        <v>3</v>
      </c>
      <c r="F868" s="1">
        <v>40821</v>
      </c>
      <c r="G868" t="s">
        <v>526</v>
      </c>
      <c r="H868" t="s">
        <v>764</v>
      </c>
      <c r="I868" t="s">
        <v>765</v>
      </c>
      <c r="J868">
        <v>180000</v>
      </c>
      <c r="L868">
        <v>335951113</v>
      </c>
    </row>
    <row r="869" spans="3:12" x14ac:dyDescent="0.15">
      <c r="C869" t="s">
        <v>53</v>
      </c>
      <c r="D869" t="s">
        <v>5189</v>
      </c>
      <c r="E869" t="s">
        <v>3</v>
      </c>
      <c r="F869" s="1">
        <v>40821</v>
      </c>
      <c r="G869" t="s">
        <v>526</v>
      </c>
      <c r="H869" t="s">
        <v>766</v>
      </c>
      <c r="I869" t="s">
        <v>750</v>
      </c>
      <c r="J869">
        <v>7690</v>
      </c>
      <c r="L869">
        <v>335958803</v>
      </c>
    </row>
    <row r="870" spans="3:12" x14ac:dyDescent="0.15">
      <c r="C870" t="s">
        <v>53</v>
      </c>
      <c r="D870" t="s">
        <v>5189</v>
      </c>
      <c r="E870" t="s">
        <v>3</v>
      </c>
      <c r="F870" s="1">
        <v>40822</v>
      </c>
      <c r="G870" t="s">
        <v>526</v>
      </c>
      <c r="H870" t="s">
        <v>767</v>
      </c>
      <c r="I870" t="s">
        <v>540</v>
      </c>
      <c r="J870">
        <v>16798</v>
      </c>
      <c r="L870">
        <v>335975601</v>
      </c>
    </row>
    <row r="871" spans="3:12" x14ac:dyDescent="0.15">
      <c r="C871" t="s">
        <v>53</v>
      </c>
      <c r="D871" t="s">
        <v>5189</v>
      </c>
      <c r="E871" t="s">
        <v>3</v>
      </c>
      <c r="F871" s="1">
        <v>40823</v>
      </c>
      <c r="G871" t="s">
        <v>526</v>
      </c>
      <c r="H871" t="s">
        <v>768</v>
      </c>
      <c r="I871" t="s">
        <v>769</v>
      </c>
      <c r="J871">
        <v>3000</v>
      </c>
      <c r="L871">
        <v>335978601</v>
      </c>
    </row>
    <row r="872" spans="3:12" x14ac:dyDescent="0.15">
      <c r="C872" t="s">
        <v>53</v>
      </c>
      <c r="D872" t="s">
        <v>5189</v>
      </c>
      <c r="E872" t="s">
        <v>3</v>
      </c>
      <c r="F872" s="1">
        <v>40828</v>
      </c>
      <c r="G872" t="s">
        <v>526</v>
      </c>
      <c r="H872" t="s">
        <v>770</v>
      </c>
      <c r="I872" t="s">
        <v>540</v>
      </c>
      <c r="J872">
        <v>20000</v>
      </c>
      <c r="L872">
        <v>335998601</v>
      </c>
    </row>
    <row r="873" spans="3:12" x14ac:dyDescent="0.15">
      <c r="C873" t="s">
        <v>53</v>
      </c>
      <c r="D873" t="s">
        <v>5189</v>
      </c>
      <c r="E873" t="s">
        <v>3</v>
      </c>
      <c r="F873" s="1">
        <v>40829</v>
      </c>
      <c r="G873" t="s">
        <v>560</v>
      </c>
      <c r="H873" t="s">
        <v>403</v>
      </c>
      <c r="I873" t="s">
        <v>771</v>
      </c>
      <c r="J873">
        <v>36209</v>
      </c>
      <c r="L873">
        <v>336034810</v>
      </c>
    </row>
    <row r="874" spans="3:12" x14ac:dyDescent="0.15">
      <c r="C874" t="s">
        <v>53</v>
      </c>
      <c r="D874" t="s">
        <v>5189</v>
      </c>
      <c r="E874" t="s">
        <v>3</v>
      </c>
      <c r="F874" s="1">
        <v>40830</v>
      </c>
      <c r="G874" t="s">
        <v>526</v>
      </c>
      <c r="H874" t="s">
        <v>772</v>
      </c>
      <c r="I874" t="s">
        <v>684</v>
      </c>
      <c r="J874">
        <v>5850</v>
      </c>
      <c r="L874">
        <v>336040660</v>
      </c>
    </row>
    <row r="875" spans="3:12" x14ac:dyDescent="0.15">
      <c r="C875" t="s">
        <v>53</v>
      </c>
      <c r="D875" t="s">
        <v>5189</v>
      </c>
      <c r="E875" t="s">
        <v>3</v>
      </c>
      <c r="F875" s="1">
        <v>40833</v>
      </c>
      <c r="G875" t="s">
        <v>526</v>
      </c>
      <c r="H875" t="s">
        <v>773</v>
      </c>
      <c r="I875" t="s">
        <v>684</v>
      </c>
      <c r="J875">
        <v>3900</v>
      </c>
      <c r="L875">
        <v>336044560</v>
      </c>
    </row>
    <row r="876" spans="3:12" x14ac:dyDescent="0.15">
      <c r="C876" t="s">
        <v>53</v>
      </c>
      <c r="D876" t="s">
        <v>5189</v>
      </c>
      <c r="E876" t="s">
        <v>3</v>
      </c>
      <c r="F876" s="1">
        <v>40834</v>
      </c>
      <c r="G876" t="s">
        <v>526</v>
      </c>
      <c r="H876" t="s">
        <v>774</v>
      </c>
      <c r="I876" t="s">
        <v>775</v>
      </c>
      <c r="J876">
        <v>213500</v>
      </c>
      <c r="L876">
        <v>336258060</v>
      </c>
    </row>
    <row r="877" spans="3:12" x14ac:dyDescent="0.15">
      <c r="C877" t="s">
        <v>53</v>
      </c>
      <c r="D877" t="s">
        <v>5189</v>
      </c>
      <c r="E877" t="s">
        <v>3</v>
      </c>
      <c r="F877" s="1">
        <v>40835</v>
      </c>
      <c r="G877" t="s">
        <v>526</v>
      </c>
      <c r="H877" t="s">
        <v>776</v>
      </c>
      <c r="I877" t="s">
        <v>684</v>
      </c>
      <c r="J877">
        <v>5850</v>
      </c>
      <c r="L877">
        <v>336263910</v>
      </c>
    </row>
    <row r="878" spans="3:12" x14ac:dyDescent="0.15">
      <c r="C878" t="s">
        <v>53</v>
      </c>
      <c r="D878" t="s">
        <v>5189</v>
      </c>
      <c r="E878" t="s">
        <v>3</v>
      </c>
      <c r="F878" s="1">
        <v>40837</v>
      </c>
      <c r="G878" t="s">
        <v>526</v>
      </c>
      <c r="H878" t="s">
        <v>777</v>
      </c>
      <c r="I878" t="s">
        <v>778</v>
      </c>
      <c r="J878">
        <v>125000</v>
      </c>
      <c r="L878">
        <v>336388910</v>
      </c>
    </row>
    <row r="879" spans="3:12" x14ac:dyDescent="0.15">
      <c r="C879" t="s">
        <v>53</v>
      </c>
      <c r="D879" t="s">
        <v>5189</v>
      </c>
      <c r="E879" t="s">
        <v>3</v>
      </c>
      <c r="F879" s="1">
        <v>40840</v>
      </c>
      <c r="G879" t="s">
        <v>526</v>
      </c>
      <c r="H879" t="s">
        <v>779</v>
      </c>
      <c r="I879" t="s">
        <v>780</v>
      </c>
      <c r="J879">
        <v>18675</v>
      </c>
      <c r="L879">
        <v>336407585</v>
      </c>
    </row>
    <row r="880" spans="3:12" x14ac:dyDescent="0.15">
      <c r="C880" t="s">
        <v>53</v>
      </c>
      <c r="D880" t="s">
        <v>5189</v>
      </c>
      <c r="E880" t="s">
        <v>3</v>
      </c>
      <c r="F880" s="1">
        <v>40843</v>
      </c>
      <c r="G880" t="s">
        <v>536</v>
      </c>
      <c r="H880" t="s">
        <v>137</v>
      </c>
      <c r="I880" t="s">
        <v>540</v>
      </c>
      <c r="J880">
        <v>165000</v>
      </c>
      <c r="L880">
        <v>336572585</v>
      </c>
    </row>
    <row r="881" spans="3:12" x14ac:dyDescent="0.15">
      <c r="C881" t="s">
        <v>53</v>
      </c>
      <c r="D881" t="s">
        <v>5189</v>
      </c>
      <c r="E881" t="s">
        <v>3</v>
      </c>
      <c r="F881" s="1">
        <v>40843</v>
      </c>
      <c r="G881" t="s">
        <v>526</v>
      </c>
      <c r="H881" t="s">
        <v>781</v>
      </c>
      <c r="I881" t="s">
        <v>533</v>
      </c>
      <c r="J881">
        <v>3900</v>
      </c>
      <c r="L881">
        <v>336576485</v>
      </c>
    </row>
    <row r="882" spans="3:12" x14ac:dyDescent="0.15">
      <c r="C882" t="s">
        <v>53</v>
      </c>
      <c r="D882" t="s">
        <v>5189</v>
      </c>
      <c r="E882" t="s">
        <v>3</v>
      </c>
      <c r="F882" s="1">
        <v>40847</v>
      </c>
      <c r="G882" t="s">
        <v>54</v>
      </c>
      <c r="H882" t="s">
        <v>782</v>
      </c>
      <c r="I882" t="s">
        <v>783</v>
      </c>
      <c r="J882">
        <v>114208</v>
      </c>
      <c r="L882">
        <v>336690693</v>
      </c>
    </row>
    <row r="883" spans="3:12" x14ac:dyDescent="0.15">
      <c r="C883" t="s">
        <v>53</v>
      </c>
      <c r="D883" t="s">
        <v>5189</v>
      </c>
      <c r="E883" t="s">
        <v>3</v>
      </c>
      <c r="F883" s="1">
        <v>40847</v>
      </c>
      <c r="G883" t="s">
        <v>54</v>
      </c>
      <c r="H883" t="s">
        <v>782</v>
      </c>
      <c r="I883" t="s">
        <v>784</v>
      </c>
      <c r="J883">
        <v>135000</v>
      </c>
      <c r="L883">
        <v>336825693</v>
      </c>
    </row>
    <row r="884" spans="3:12" x14ac:dyDescent="0.15">
      <c r="C884" t="s">
        <v>53</v>
      </c>
      <c r="D884" t="s">
        <v>5189</v>
      </c>
      <c r="E884" t="s">
        <v>3</v>
      </c>
      <c r="F884" s="1">
        <v>40847</v>
      </c>
      <c r="G884" t="s">
        <v>54</v>
      </c>
      <c r="H884" t="s">
        <v>782</v>
      </c>
      <c r="I884" t="s">
        <v>785</v>
      </c>
      <c r="J884">
        <v>15000</v>
      </c>
      <c r="L884">
        <v>336840693</v>
      </c>
    </row>
    <row r="885" spans="3:12" x14ac:dyDescent="0.15">
      <c r="C885" t="s">
        <v>53</v>
      </c>
      <c r="D885" t="s">
        <v>5189</v>
      </c>
      <c r="E885" t="s">
        <v>3</v>
      </c>
      <c r="F885" s="1">
        <v>40847</v>
      </c>
      <c r="G885" t="s">
        <v>54</v>
      </c>
      <c r="H885" t="s">
        <v>782</v>
      </c>
      <c r="I885" t="s">
        <v>535</v>
      </c>
      <c r="J885">
        <v>9000</v>
      </c>
      <c r="L885">
        <v>336849693</v>
      </c>
    </row>
    <row r="886" spans="3:12" x14ac:dyDescent="0.15">
      <c r="C886" t="s">
        <v>53</v>
      </c>
      <c r="D886" t="s">
        <v>5189</v>
      </c>
      <c r="E886" t="s">
        <v>3</v>
      </c>
      <c r="F886" s="1">
        <v>40847</v>
      </c>
      <c r="G886" t="s">
        <v>54</v>
      </c>
      <c r="H886" t="s">
        <v>391</v>
      </c>
      <c r="I886" t="s">
        <v>786</v>
      </c>
      <c r="J886">
        <v>3000</v>
      </c>
      <c r="L886">
        <v>336852693</v>
      </c>
    </row>
    <row r="887" spans="3:12" x14ac:dyDescent="0.15">
      <c r="C887" t="s">
        <v>53</v>
      </c>
      <c r="D887" t="s">
        <v>5189</v>
      </c>
      <c r="E887" t="s">
        <v>3</v>
      </c>
      <c r="F887" s="1">
        <v>40847</v>
      </c>
      <c r="G887" t="s">
        <v>54</v>
      </c>
      <c r="H887" t="s">
        <v>401</v>
      </c>
      <c r="I887" t="s">
        <v>787</v>
      </c>
      <c r="J887">
        <v>150000</v>
      </c>
      <c r="L887">
        <v>337002693</v>
      </c>
    </row>
    <row r="888" spans="3:12" x14ac:dyDescent="0.15">
      <c r="C888" t="s">
        <v>53</v>
      </c>
      <c r="D888" t="s">
        <v>5189</v>
      </c>
      <c r="E888" t="s">
        <v>3</v>
      </c>
      <c r="F888" s="1">
        <v>40848</v>
      </c>
      <c r="G888" t="s">
        <v>526</v>
      </c>
      <c r="H888" t="s">
        <v>788</v>
      </c>
      <c r="I888" t="s">
        <v>540</v>
      </c>
      <c r="J888">
        <v>87000</v>
      </c>
      <c r="L888">
        <v>337089693</v>
      </c>
    </row>
    <row r="889" spans="3:12" x14ac:dyDescent="0.15">
      <c r="C889" t="s">
        <v>53</v>
      </c>
      <c r="D889" t="s">
        <v>5189</v>
      </c>
      <c r="E889" t="s">
        <v>3</v>
      </c>
      <c r="F889" s="1">
        <v>40849</v>
      </c>
      <c r="G889" t="s">
        <v>526</v>
      </c>
      <c r="H889" t="s">
        <v>789</v>
      </c>
      <c r="I889" t="s">
        <v>533</v>
      </c>
      <c r="J889">
        <v>5750</v>
      </c>
      <c r="L889">
        <v>337095443</v>
      </c>
    </row>
    <row r="890" spans="3:12" x14ac:dyDescent="0.15">
      <c r="C890" t="s">
        <v>53</v>
      </c>
      <c r="D890" t="s">
        <v>5189</v>
      </c>
      <c r="E890" t="s">
        <v>3</v>
      </c>
      <c r="F890" s="1">
        <v>40855</v>
      </c>
      <c r="G890" t="s">
        <v>526</v>
      </c>
      <c r="H890" t="s">
        <v>790</v>
      </c>
      <c r="I890" t="s">
        <v>533</v>
      </c>
      <c r="J890">
        <v>5850</v>
      </c>
      <c r="L890">
        <v>337101293</v>
      </c>
    </row>
    <row r="891" spans="3:12" x14ac:dyDescent="0.15">
      <c r="C891" t="s">
        <v>53</v>
      </c>
      <c r="D891" t="s">
        <v>5189</v>
      </c>
      <c r="E891" t="s">
        <v>3</v>
      </c>
      <c r="F891" s="1">
        <v>40857</v>
      </c>
      <c r="G891" t="s">
        <v>526</v>
      </c>
      <c r="H891" t="s">
        <v>791</v>
      </c>
      <c r="I891" t="s">
        <v>792</v>
      </c>
      <c r="J891">
        <v>90000</v>
      </c>
      <c r="L891">
        <v>337191293</v>
      </c>
    </row>
    <row r="892" spans="3:12" x14ac:dyDescent="0.15">
      <c r="C892" t="s">
        <v>53</v>
      </c>
      <c r="D892" t="s">
        <v>5189</v>
      </c>
      <c r="E892" t="s">
        <v>3</v>
      </c>
      <c r="F892" s="1">
        <v>40858</v>
      </c>
      <c r="G892" t="s">
        <v>526</v>
      </c>
      <c r="H892" t="s">
        <v>793</v>
      </c>
      <c r="I892" t="s">
        <v>794</v>
      </c>
      <c r="J892">
        <v>50000</v>
      </c>
      <c r="L892">
        <v>337241293</v>
      </c>
    </row>
    <row r="893" spans="3:12" x14ac:dyDescent="0.15">
      <c r="C893" t="s">
        <v>53</v>
      </c>
      <c r="D893" t="s">
        <v>5189</v>
      </c>
      <c r="E893" t="s">
        <v>3</v>
      </c>
      <c r="F893" s="1">
        <v>40863</v>
      </c>
      <c r="G893" t="s">
        <v>526</v>
      </c>
      <c r="H893" t="s">
        <v>795</v>
      </c>
      <c r="I893" t="s">
        <v>533</v>
      </c>
      <c r="J893">
        <v>3900</v>
      </c>
      <c r="L893">
        <v>337245193</v>
      </c>
    </row>
    <row r="894" spans="3:12" x14ac:dyDescent="0.15">
      <c r="C894" t="s">
        <v>53</v>
      </c>
      <c r="D894" t="s">
        <v>5189</v>
      </c>
      <c r="E894" t="s">
        <v>3</v>
      </c>
      <c r="F894" s="1">
        <v>40865</v>
      </c>
      <c r="G894" t="s">
        <v>526</v>
      </c>
      <c r="H894" t="s">
        <v>796</v>
      </c>
      <c r="I894" t="s">
        <v>797</v>
      </c>
      <c r="J894">
        <v>25000</v>
      </c>
      <c r="L894">
        <v>337270193</v>
      </c>
    </row>
    <row r="895" spans="3:12" x14ac:dyDescent="0.15">
      <c r="C895" t="s">
        <v>53</v>
      </c>
      <c r="D895" t="s">
        <v>5189</v>
      </c>
      <c r="E895" t="s">
        <v>3</v>
      </c>
      <c r="F895" s="1">
        <v>40868</v>
      </c>
      <c r="G895" t="s">
        <v>526</v>
      </c>
      <c r="H895" t="s">
        <v>798</v>
      </c>
      <c r="I895" t="s">
        <v>533</v>
      </c>
      <c r="J895">
        <v>5850</v>
      </c>
      <c r="L895">
        <v>337276043</v>
      </c>
    </row>
    <row r="896" spans="3:12" x14ac:dyDescent="0.15">
      <c r="C896" t="s">
        <v>53</v>
      </c>
      <c r="D896" t="s">
        <v>5189</v>
      </c>
      <c r="E896" t="s">
        <v>3</v>
      </c>
      <c r="F896" s="1">
        <v>40869</v>
      </c>
      <c r="G896" t="s">
        <v>526</v>
      </c>
      <c r="H896" t="s">
        <v>799</v>
      </c>
      <c r="I896" t="s">
        <v>533</v>
      </c>
      <c r="J896">
        <v>5850</v>
      </c>
      <c r="L896">
        <v>337281893</v>
      </c>
    </row>
    <row r="897" spans="3:12" x14ac:dyDescent="0.15">
      <c r="C897" t="s">
        <v>53</v>
      </c>
      <c r="D897" t="s">
        <v>5189</v>
      </c>
      <c r="E897" t="s">
        <v>3</v>
      </c>
      <c r="F897" s="1">
        <v>40876</v>
      </c>
      <c r="G897" t="s">
        <v>526</v>
      </c>
      <c r="H897" t="s">
        <v>800</v>
      </c>
      <c r="I897" t="s">
        <v>533</v>
      </c>
      <c r="J897">
        <v>5850</v>
      </c>
      <c r="L897">
        <v>337287743</v>
      </c>
    </row>
    <row r="898" spans="3:12" x14ac:dyDescent="0.15">
      <c r="C898" t="s">
        <v>53</v>
      </c>
      <c r="D898" t="s">
        <v>5189</v>
      </c>
      <c r="E898" t="s">
        <v>3</v>
      </c>
      <c r="F898" s="1">
        <v>40877</v>
      </c>
      <c r="G898" t="s">
        <v>54</v>
      </c>
      <c r="H898" t="s">
        <v>451</v>
      </c>
      <c r="I898" t="s">
        <v>801</v>
      </c>
      <c r="J898">
        <v>65000</v>
      </c>
      <c r="L898">
        <v>337352743</v>
      </c>
    </row>
    <row r="899" spans="3:12" x14ac:dyDescent="0.15">
      <c r="C899" t="s">
        <v>53</v>
      </c>
      <c r="D899" t="s">
        <v>5189</v>
      </c>
      <c r="E899" t="s">
        <v>3</v>
      </c>
      <c r="F899" s="1">
        <v>40878</v>
      </c>
      <c r="G899" t="s">
        <v>536</v>
      </c>
      <c r="H899" t="s">
        <v>802</v>
      </c>
      <c r="I899" t="s">
        <v>803</v>
      </c>
      <c r="J899">
        <v>19000</v>
      </c>
      <c r="L899">
        <v>337371743</v>
      </c>
    </row>
    <row r="900" spans="3:12" x14ac:dyDescent="0.15">
      <c r="C900" t="s">
        <v>53</v>
      </c>
      <c r="D900" t="s">
        <v>5189</v>
      </c>
      <c r="E900" t="s">
        <v>3</v>
      </c>
      <c r="F900" s="1">
        <v>40878</v>
      </c>
      <c r="G900" t="s">
        <v>536</v>
      </c>
      <c r="H900" t="s">
        <v>804</v>
      </c>
      <c r="I900" t="s">
        <v>537</v>
      </c>
      <c r="J900">
        <v>22000</v>
      </c>
      <c r="L900">
        <v>337393743</v>
      </c>
    </row>
    <row r="901" spans="3:12" x14ac:dyDescent="0.15">
      <c r="C901" t="s">
        <v>53</v>
      </c>
      <c r="D901" t="s">
        <v>5189</v>
      </c>
      <c r="E901" t="s">
        <v>3</v>
      </c>
      <c r="F901" s="1">
        <v>40878</v>
      </c>
      <c r="G901" t="s">
        <v>536</v>
      </c>
      <c r="H901" t="s">
        <v>805</v>
      </c>
      <c r="I901" t="s">
        <v>806</v>
      </c>
      <c r="J901">
        <v>80000</v>
      </c>
      <c r="L901">
        <v>337473743</v>
      </c>
    </row>
    <row r="902" spans="3:12" x14ac:dyDescent="0.15">
      <c r="C902" t="s">
        <v>53</v>
      </c>
      <c r="D902" t="s">
        <v>5189</v>
      </c>
      <c r="E902" t="s">
        <v>3</v>
      </c>
      <c r="F902" s="1">
        <v>40878</v>
      </c>
      <c r="G902" t="s">
        <v>536</v>
      </c>
      <c r="H902" t="s">
        <v>105</v>
      </c>
      <c r="I902" t="s">
        <v>807</v>
      </c>
      <c r="J902">
        <v>5000</v>
      </c>
      <c r="L902">
        <v>337478743</v>
      </c>
    </row>
    <row r="903" spans="3:12" x14ac:dyDescent="0.15">
      <c r="C903" t="s">
        <v>53</v>
      </c>
      <c r="D903" t="s">
        <v>5189</v>
      </c>
      <c r="E903" t="s">
        <v>3</v>
      </c>
      <c r="F903" s="1">
        <v>40878</v>
      </c>
      <c r="G903" t="s">
        <v>526</v>
      </c>
      <c r="H903" t="s">
        <v>808</v>
      </c>
      <c r="I903" t="s">
        <v>533</v>
      </c>
      <c r="J903">
        <v>3900</v>
      </c>
      <c r="L903">
        <v>337482643</v>
      </c>
    </row>
    <row r="904" spans="3:12" x14ac:dyDescent="0.15">
      <c r="C904" t="s">
        <v>53</v>
      </c>
      <c r="D904" t="s">
        <v>5189</v>
      </c>
      <c r="E904" t="s">
        <v>3</v>
      </c>
      <c r="F904" s="1">
        <v>40882</v>
      </c>
      <c r="G904" t="s">
        <v>526</v>
      </c>
      <c r="H904" t="s">
        <v>809</v>
      </c>
      <c r="I904" t="s">
        <v>533</v>
      </c>
      <c r="J904">
        <v>7800</v>
      </c>
      <c r="L904">
        <v>337490443</v>
      </c>
    </row>
    <row r="905" spans="3:12" x14ac:dyDescent="0.15">
      <c r="C905" t="s">
        <v>53</v>
      </c>
      <c r="D905" t="s">
        <v>5189</v>
      </c>
      <c r="E905" t="s">
        <v>3</v>
      </c>
      <c r="F905" s="1">
        <v>40884</v>
      </c>
      <c r="G905" t="s">
        <v>536</v>
      </c>
      <c r="H905" t="s">
        <v>103</v>
      </c>
      <c r="I905" t="s">
        <v>670</v>
      </c>
      <c r="J905">
        <v>5000</v>
      </c>
      <c r="L905">
        <v>337495443</v>
      </c>
    </row>
    <row r="906" spans="3:12" x14ac:dyDescent="0.15">
      <c r="C906" t="s">
        <v>53</v>
      </c>
      <c r="D906" t="s">
        <v>5189</v>
      </c>
      <c r="E906" t="s">
        <v>3</v>
      </c>
      <c r="F906" s="1">
        <v>40885</v>
      </c>
      <c r="G906" t="s">
        <v>526</v>
      </c>
      <c r="H906" t="s">
        <v>810</v>
      </c>
      <c r="I906" t="s">
        <v>533</v>
      </c>
      <c r="J906">
        <v>3900</v>
      </c>
      <c r="L906">
        <v>337499343</v>
      </c>
    </row>
    <row r="907" spans="3:12" x14ac:dyDescent="0.15">
      <c r="C907" t="s">
        <v>53</v>
      </c>
      <c r="D907" t="s">
        <v>5189</v>
      </c>
      <c r="E907" t="s">
        <v>3</v>
      </c>
      <c r="F907" s="1">
        <v>40885</v>
      </c>
      <c r="G907" t="s">
        <v>526</v>
      </c>
      <c r="H907" t="s">
        <v>811</v>
      </c>
      <c r="I907" t="s">
        <v>812</v>
      </c>
      <c r="J907">
        <v>29900</v>
      </c>
      <c r="L907">
        <v>337529243</v>
      </c>
    </row>
    <row r="908" spans="3:12" x14ac:dyDescent="0.15">
      <c r="C908" t="s">
        <v>53</v>
      </c>
      <c r="D908" t="s">
        <v>5189</v>
      </c>
      <c r="E908" t="s">
        <v>3</v>
      </c>
      <c r="F908" s="1">
        <v>40890</v>
      </c>
      <c r="G908" t="s">
        <v>526</v>
      </c>
      <c r="H908" t="s">
        <v>813</v>
      </c>
      <c r="I908" t="s">
        <v>533</v>
      </c>
      <c r="J908">
        <v>7800</v>
      </c>
      <c r="L908">
        <v>337537043</v>
      </c>
    </row>
    <row r="909" spans="3:12" x14ac:dyDescent="0.15">
      <c r="C909" t="s">
        <v>53</v>
      </c>
      <c r="D909" t="s">
        <v>5189</v>
      </c>
      <c r="E909" t="s">
        <v>3</v>
      </c>
      <c r="F909" s="1">
        <v>40890</v>
      </c>
      <c r="G909" t="s">
        <v>526</v>
      </c>
      <c r="H909" t="s">
        <v>814</v>
      </c>
      <c r="I909" t="s">
        <v>815</v>
      </c>
      <c r="J909">
        <v>7300</v>
      </c>
      <c r="L909">
        <v>337544343</v>
      </c>
    </row>
    <row r="910" spans="3:12" x14ac:dyDescent="0.15">
      <c r="C910" t="s">
        <v>53</v>
      </c>
      <c r="D910" t="s">
        <v>5189</v>
      </c>
      <c r="E910" t="s">
        <v>3</v>
      </c>
      <c r="F910" s="1">
        <v>40891</v>
      </c>
      <c r="G910" t="s">
        <v>536</v>
      </c>
      <c r="H910" t="s">
        <v>114</v>
      </c>
      <c r="I910" t="s">
        <v>816</v>
      </c>
      <c r="J910">
        <v>120000</v>
      </c>
      <c r="L910">
        <v>337664343</v>
      </c>
    </row>
    <row r="911" spans="3:12" x14ac:dyDescent="0.15">
      <c r="C911" t="s">
        <v>53</v>
      </c>
      <c r="D911" t="s">
        <v>5189</v>
      </c>
      <c r="E911" t="s">
        <v>3</v>
      </c>
      <c r="F911" s="1">
        <v>40891</v>
      </c>
      <c r="G911" t="s">
        <v>526</v>
      </c>
      <c r="H911" t="s">
        <v>817</v>
      </c>
      <c r="I911" t="s">
        <v>818</v>
      </c>
      <c r="J911">
        <v>25000</v>
      </c>
      <c r="L911">
        <v>337689343</v>
      </c>
    </row>
    <row r="912" spans="3:12" x14ac:dyDescent="0.15">
      <c r="C912" t="s">
        <v>53</v>
      </c>
      <c r="D912" t="s">
        <v>5189</v>
      </c>
      <c r="E912" t="s">
        <v>3</v>
      </c>
      <c r="F912" s="1">
        <v>40896</v>
      </c>
      <c r="G912" t="s">
        <v>526</v>
      </c>
      <c r="H912" t="s">
        <v>819</v>
      </c>
      <c r="I912" t="s">
        <v>533</v>
      </c>
      <c r="J912">
        <v>5850</v>
      </c>
      <c r="L912">
        <v>337695193</v>
      </c>
    </row>
    <row r="913" spans="3:12" x14ac:dyDescent="0.15">
      <c r="C913" t="s">
        <v>53</v>
      </c>
      <c r="D913" t="s">
        <v>5189</v>
      </c>
      <c r="E913" t="s">
        <v>3</v>
      </c>
      <c r="F913" s="1">
        <v>40898</v>
      </c>
      <c r="G913" t="s">
        <v>526</v>
      </c>
      <c r="H913" t="s">
        <v>820</v>
      </c>
      <c r="I913" t="s">
        <v>821</v>
      </c>
      <c r="J913">
        <v>90000</v>
      </c>
      <c r="L913">
        <v>337785193</v>
      </c>
    </row>
    <row r="914" spans="3:12" x14ac:dyDescent="0.15">
      <c r="C914" t="s">
        <v>53</v>
      </c>
      <c r="D914" t="s">
        <v>5189</v>
      </c>
      <c r="E914" t="s">
        <v>3</v>
      </c>
      <c r="F914" s="1">
        <v>40904</v>
      </c>
      <c r="G914" t="s">
        <v>536</v>
      </c>
      <c r="H914" t="s">
        <v>822</v>
      </c>
      <c r="I914" t="s">
        <v>823</v>
      </c>
      <c r="J914">
        <v>8800</v>
      </c>
      <c r="L914">
        <v>337793993</v>
      </c>
    </row>
    <row r="915" spans="3:12" x14ac:dyDescent="0.15">
      <c r="C915" t="s">
        <v>53</v>
      </c>
      <c r="D915" t="s">
        <v>5189</v>
      </c>
      <c r="E915" t="s">
        <v>3</v>
      </c>
      <c r="F915" s="1">
        <v>40904</v>
      </c>
      <c r="G915" t="s">
        <v>526</v>
      </c>
      <c r="H915" t="s">
        <v>824</v>
      </c>
      <c r="I915" t="s">
        <v>825</v>
      </c>
      <c r="J915">
        <v>11950</v>
      </c>
      <c r="L915">
        <v>337805943</v>
      </c>
    </row>
    <row r="916" spans="3:12" x14ac:dyDescent="0.15">
      <c r="C916" t="s">
        <v>53</v>
      </c>
      <c r="D916" t="s">
        <v>5189</v>
      </c>
      <c r="E916" t="s">
        <v>3</v>
      </c>
      <c r="F916" s="1">
        <v>40905</v>
      </c>
      <c r="G916" t="s">
        <v>560</v>
      </c>
      <c r="H916" t="s">
        <v>388</v>
      </c>
      <c r="I916" t="s">
        <v>826</v>
      </c>
      <c r="J916">
        <v>181044</v>
      </c>
      <c r="L916">
        <v>337986987</v>
      </c>
    </row>
    <row r="917" spans="3:12" x14ac:dyDescent="0.15">
      <c r="C917" t="s">
        <v>53</v>
      </c>
      <c r="D917" t="s">
        <v>5189</v>
      </c>
      <c r="E917" t="s">
        <v>3</v>
      </c>
      <c r="F917" s="1">
        <v>40906</v>
      </c>
      <c r="G917" t="s">
        <v>526</v>
      </c>
      <c r="H917" t="s">
        <v>827</v>
      </c>
      <c r="I917" t="s">
        <v>828</v>
      </c>
      <c r="J917">
        <v>150000</v>
      </c>
      <c r="L917">
        <v>338136987</v>
      </c>
    </row>
    <row r="918" spans="3:12" x14ac:dyDescent="0.15">
      <c r="C918" t="s">
        <v>53</v>
      </c>
      <c r="D918" t="s">
        <v>5189</v>
      </c>
      <c r="E918" t="s">
        <v>3</v>
      </c>
      <c r="F918" s="1">
        <v>40908</v>
      </c>
      <c r="G918" t="s">
        <v>54</v>
      </c>
      <c r="H918" t="s">
        <v>829</v>
      </c>
      <c r="I918" t="s">
        <v>535</v>
      </c>
      <c r="J918">
        <v>9900</v>
      </c>
      <c r="L918">
        <v>338146887</v>
      </c>
    </row>
    <row r="919" spans="3:12" x14ac:dyDescent="0.15">
      <c r="C919" t="s">
        <v>53</v>
      </c>
      <c r="D919" t="s">
        <v>5189</v>
      </c>
      <c r="E919" t="s">
        <v>4</v>
      </c>
      <c r="F919" s="1">
        <v>40569</v>
      </c>
      <c r="G919" t="s">
        <v>526</v>
      </c>
      <c r="H919" t="s">
        <v>830</v>
      </c>
      <c r="I919" t="s">
        <v>831</v>
      </c>
      <c r="J919">
        <v>20000</v>
      </c>
      <c r="L919">
        <v>338166887</v>
      </c>
    </row>
    <row r="920" spans="3:12" x14ac:dyDescent="0.15">
      <c r="C920" t="s">
        <v>53</v>
      </c>
      <c r="D920" t="s">
        <v>5189</v>
      </c>
      <c r="E920" t="s">
        <v>4</v>
      </c>
      <c r="F920" s="1">
        <v>40571</v>
      </c>
      <c r="G920" t="s">
        <v>526</v>
      </c>
      <c r="H920" t="s">
        <v>832</v>
      </c>
      <c r="I920" t="s">
        <v>833</v>
      </c>
      <c r="J920">
        <v>2000</v>
      </c>
      <c r="L920">
        <v>338168887</v>
      </c>
    </row>
    <row r="921" spans="3:12" x14ac:dyDescent="0.15">
      <c r="C921" t="s">
        <v>53</v>
      </c>
      <c r="D921" t="s">
        <v>5189</v>
      </c>
      <c r="E921" t="s">
        <v>4</v>
      </c>
      <c r="F921" s="1">
        <v>40574</v>
      </c>
      <c r="G921" t="s">
        <v>54</v>
      </c>
      <c r="H921" t="s">
        <v>834</v>
      </c>
      <c r="I921" t="s">
        <v>835</v>
      </c>
      <c r="J921">
        <v>70700</v>
      </c>
      <c r="L921">
        <v>338239587</v>
      </c>
    </row>
    <row r="922" spans="3:12" x14ac:dyDescent="0.15">
      <c r="C922" t="s">
        <v>53</v>
      </c>
      <c r="D922" t="s">
        <v>5189</v>
      </c>
      <c r="E922" t="s">
        <v>4</v>
      </c>
      <c r="F922" s="1">
        <v>40574</v>
      </c>
      <c r="G922" t="s">
        <v>526</v>
      </c>
      <c r="H922" t="s">
        <v>225</v>
      </c>
      <c r="I922" t="s">
        <v>836</v>
      </c>
      <c r="J922">
        <v>1000</v>
      </c>
      <c r="L922">
        <v>338240587</v>
      </c>
    </row>
    <row r="923" spans="3:12" x14ac:dyDescent="0.15">
      <c r="C923" t="s">
        <v>53</v>
      </c>
      <c r="D923" t="s">
        <v>5189</v>
      </c>
      <c r="E923" t="s">
        <v>4</v>
      </c>
      <c r="F923" s="1">
        <v>40603</v>
      </c>
      <c r="G923" t="s">
        <v>526</v>
      </c>
      <c r="H923" t="s">
        <v>491</v>
      </c>
      <c r="I923" t="s">
        <v>837</v>
      </c>
      <c r="J923">
        <v>5000</v>
      </c>
      <c r="L923">
        <v>338245587</v>
      </c>
    </row>
    <row r="924" spans="3:12" x14ac:dyDescent="0.15">
      <c r="C924" t="s">
        <v>53</v>
      </c>
      <c r="D924" t="s">
        <v>5189</v>
      </c>
      <c r="E924" t="s">
        <v>4</v>
      </c>
      <c r="F924" s="1">
        <v>40634</v>
      </c>
      <c r="G924" t="s">
        <v>536</v>
      </c>
      <c r="H924" t="s">
        <v>79</v>
      </c>
      <c r="I924" t="s">
        <v>838</v>
      </c>
      <c r="J924">
        <v>26000</v>
      </c>
      <c r="L924">
        <v>338271587</v>
      </c>
    </row>
    <row r="925" spans="3:12" x14ac:dyDescent="0.15">
      <c r="C925" t="s">
        <v>53</v>
      </c>
      <c r="D925" t="s">
        <v>5189</v>
      </c>
      <c r="E925" t="s">
        <v>4</v>
      </c>
      <c r="F925" s="1">
        <v>40634</v>
      </c>
      <c r="G925" t="s">
        <v>526</v>
      </c>
      <c r="H925" t="s">
        <v>839</v>
      </c>
      <c r="I925" t="s">
        <v>840</v>
      </c>
      <c r="J925">
        <v>21000</v>
      </c>
      <c r="L925">
        <v>338292587</v>
      </c>
    </row>
    <row r="926" spans="3:12" x14ac:dyDescent="0.15">
      <c r="C926" t="s">
        <v>53</v>
      </c>
      <c r="D926" t="s">
        <v>5189</v>
      </c>
      <c r="E926" t="s">
        <v>4</v>
      </c>
      <c r="F926" s="1">
        <v>40645</v>
      </c>
      <c r="G926" t="s">
        <v>526</v>
      </c>
      <c r="H926" t="s">
        <v>841</v>
      </c>
      <c r="I926" t="s">
        <v>842</v>
      </c>
      <c r="J926">
        <v>7500</v>
      </c>
      <c r="L926">
        <v>338300087</v>
      </c>
    </row>
    <row r="927" spans="3:12" x14ac:dyDescent="0.15">
      <c r="C927" t="s">
        <v>53</v>
      </c>
      <c r="D927" t="s">
        <v>5189</v>
      </c>
      <c r="E927" t="s">
        <v>4</v>
      </c>
      <c r="F927" s="1">
        <v>40694</v>
      </c>
      <c r="G927" t="s">
        <v>560</v>
      </c>
      <c r="H927" t="s">
        <v>843</v>
      </c>
      <c r="I927" t="s">
        <v>640</v>
      </c>
      <c r="J927">
        <v>87000</v>
      </c>
      <c r="L927">
        <v>338387087</v>
      </c>
    </row>
    <row r="928" spans="3:12" x14ac:dyDescent="0.15">
      <c r="C928" t="s">
        <v>53</v>
      </c>
      <c r="D928" t="s">
        <v>5189</v>
      </c>
      <c r="E928" t="s">
        <v>4</v>
      </c>
      <c r="F928" s="1">
        <v>40724</v>
      </c>
      <c r="G928" t="s">
        <v>526</v>
      </c>
      <c r="H928" t="s">
        <v>844</v>
      </c>
      <c r="I928" t="s">
        <v>540</v>
      </c>
      <c r="J928">
        <v>41996</v>
      </c>
      <c r="L928">
        <v>338429083</v>
      </c>
    </row>
    <row r="929" spans="3:12" x14ac:dyDescent="0.15">
      <c r="C929" t="s">
        <v>53</v>
      </c>
      <c r="D929" t="s">
        <v>5189</v>
      </c>
      <c r="E929" t="s">
        <v>4</v>
      </c>
      <c r="F929" s="1">
        <v>40736</v>
      </c>
      <c r="G929" t="s">
        <v>526</v>
      </c>
      <c r="H929" t="s">
        <v>845</v>
      </c>
      <c r="I929" t="s">
        <v>846</v>
      </c>
      <c r="J929">
        <v>3000</v>
      </c>
      <c r="L929">
        <v>338432083</v>
      </c>
    </row>
    <row r="930" spans="3:12" x14ac:dyDescent="0.15">
      <c r="C930" t="s">
        <v>53</v>
      </c>
      <c r="D930" t="s">
        <v>5189</v>
      </c>
      <c r="E930" t="s">
        <v>4</v>
      </c>
      <c r="F930" s="1">
        <v>40742</v>
      </c>
      <c r="G930" t="s">
        <v>526</v>
      </c>
      <c r="H930" t="s">
        <v>847</v>
      </c>
      <c r="I930" t="s">
        <v>848</v>
      </c>
      <c r="J930">
        <v>114500</v>
      </c>
      <c r="L930">
        <v>338546583</v>
      </c>
    </row>
    <row r="931" spans="3:12" x14ac:dyDescent="0.15">
      <c r="C931" t="s">
        <v>53</v>
      </c>
      <c r="D931" t="s">
        <v>5189</v>
      </c>
      <c r="E931" t="s">
        <v>4</v>
      </c>
      <c r="F931" s="1">
        <v>40742</v>
      </c>
      <c r="G931" t="s">
        <v>526</v>
      </c>
      <c r="H931" t="s">
        <v>849</v>
      </c>
      <c r="I931" t="s">
        <v>850</v>
      </c>
      <c r="J931">
        <v>3000</v>
      </c>
      <c r="L931">
        <v>338549583</v>
      </c>
    </row>
    <row r="932" spans="3:12" x14ac:dyDescent="0.15">
      <c r="C932" t="s">
        <v>53</v>
      </c>
      <c r="D932" t="s">
        <v>5189</v>
      </c>
      <c r="E932" t="s">
        <v>4</v>
      </c>
      <c r="F932" s="1">
        <v>40743</v>
      </c>
      <c r="G932" t="s">
        <v>526</v>
      </c>
      <c r="H932" t="s">
        <v>851</v>
      </c>
      <c r="I932" t="s">
        <v>540</v>
      </c>
      <c r="J932">
        <v>50000</v>
      </c>
      <c r="L932">
        <v>338599583</v>
      </c>
    </row>
    <row r="933" spans="3:12" x14ac:dyDescent="0.15">
      <c r="C933" t="s">
        <v>53</v>
      </c>
      <c r="D933" t="s">
        <v>5189</v>
      </c>
      <c r="E933" t="s">
        <v>4</v>
      </c>
      <c r="F933" s="1">
        <v>40743</v>
      </c>
      <c r="G933" t="s">
        <v>526</v>
      </c>
      <c r="H933" t="s">
        <v>852</v>
      </c>
      <c r="I933" t="s">
        <v>853</v>
      </c>
      <c r="J933">
        <v>5500</v>
      </c>
      <c r="L933">
        <v>338605083</v>
      </c>
    </row>
    <row r="934" spans="3:12" x14ac:dyDescent="0.15">
      <c r="C934" t="s">
        <v>53</v>
      </c>
      <c r="D934" t="s">
        <v>5189</v>
      </c>
      <c r="E934" t="s">
        <v>4</v>
      </c>
      <c r="F934" s="1">
        <v>40751</v>
      </c>
      <c r="G934" t="s">
        <v>526</v>
      </c>
      <c r="H934" t="s">
        <v>854</v>
      </c>
      <c r="I934" t="s">
        <v>855</v>
      </c>
      <c r="J934">
        <v>66130</v>
      </c>
      <c r="L934">
        <v>338671213</v>
      </c>
    </row>
    <row r="935" spans="3:12" x14ac:dyDescent="0.15">
      <c r="C935" t="s">
        <v>53</v>
      </c>
      <c r="D935" t="s">
        <v>5189</v>
      </c>
      <c r="E935" t="s">
        <v>4</v>
      </c>
      <c r="F935" s="1">
        <v>40756</v>
      </c>
      <c r="G935" t="s">
        <v>526</v>
      </c>
      <c r="H935" t="s">
        <v>856</v>
      </c>
      <c r="I935" t="s">
        <v>857</v>
      </c>
      <c r="J935">
        <v>45000</v>
      </c>
      <c r="L935">
        <v>338716213</v>
      </c>
    </row>
    <row r="936" spans="3:12" x14ac:dyDescent="0.15">
      <c r="C936" t="s">
        <v>53</v>
      </c>
      <c r="D936" t="s">
        <v>5189</v>
      </c>
      <c r="E936" t="s">
        <v>4</v>
      </c>
      <c r="F936" s="1">
        <v>40758</v>
      </c>
      <c r="G936" t="s">
        <v>526</v>
      </c>
      <c r="H936" t="s">
        <v>858</v>
      </c>
      <c r="I936" t="s">
        <v>859</v>
      </c>
      <c r="J936">
        <v>20000</v>
      </c>
      <c r="L936">
        <v>338736213</v>
      </c>
    </row>
    <row r="937" spans="3:12" x14ac:dyDescent="0.15">
      <c r="C937" t="s">
        <v>53</v>
      </c>
      <c r="D937" t="s">
        <v>5189</v>
      </c>
      <c r="E937" t="s">
        <v>4</v>
      </c>
      <c r="F937" s="1">
        <v>40763</v>
      </c>
      <c r="G937" t="s">
        <v>526</v>
      </c>
      <c r="H937" t="s">
        <v>860</v>
      </c>
      <c r="I937" t="s">
        <v>861</v>
      </c>
      <c r="J937">
        <v>10000</v>
      </c>
      <c r="L937">
        <v>338746213</v>
      </c>
    </row>
    <row r="938" spans="3:12" x14ac:dyDescent="0.15">
      <c r="C938" t="s">
        <v>53</v>
      </c>
      <c r="D938" t="s">
        <v>5189</v>
      </c>
      <c r="E938" t="s">
        <v>4</v>
      </c>
      <c r="F938" s="1">
        <v>40764</v>
      </c>
      <c r="G938" t="s">
        <v>526</v>
      </c>
      <c r="H938" t="s">
        <v>862</v>
      </c>
      <c r="I938" t="s">
        <v>863</v>
      </c>
      <c r="J938">
        <v>105000</v>
      </c>
      <c r="L938">
        <v>338851213</v>
      </c>
    </row>
    <row r="939" spans="3:12" x14ac:dyDescent="0.15">
      <c r="C939" t="s">
        <v>53</v>
      </c>
      <c r="D939" t="s">
        <v>5189</v>
      </c>
      <c r="E939" t="s">
        <v>4</v>
      </c>
      <c r="F939" s="1">
        <v>40766</v>
      </c>
      <c r="G939" t="s">
        <v>526</v>
      </c>
      <c r="H939" t="s">
        <v>864</v>
      </c>
      <c r="I939" t="s">
        <v>865</v>
      </c>
      <c r="J939">
        <v>23500</v>
      </c>
      <c r="L939">
        <v>338874713</v>
      </c>
    </row>
    <row r="940" spans="3:12" x14ac:dyDescent="0.15">
      <c r="C940" t="s">
        <v>53</v>
      </c>
      <c r="D940" t="s">
        <v>5189</v>
      </c>
      <c r="E940" t="s">
        <v>4</v>
      </c>
      <c r="F940" s="1">
        <v>40788</v>
      </c>
      <c r="G940" t="s">
        <v>526</v>
      </c>
      <c r="H940" t="s">
        <v>866</v>
      </c>
      <c r="I940" t="s">
        <v>867</v>
      </c>
      <c r="J940">
        <v>3000</v>
      </c>
      <c r="L940">
        <v>338877713</v>
      </c>
    </row>
    <row r="941" spans="3:12" x14ac:dyDescent="0.15">
      <c r="C941" t="s">
        <v>53</v>
      </c>
      <c r="D941" t="s">
        <v>5189</v>
      </c>
      <c r="E941" t="s">
        <v>4</v>
      </c>
      <c r="F941" s="1">
        <v>40798</v>
      </c>
      <c r="G941" t="s">
        <v>526</v>
      </c>
      <c r="H941" t="s">
        <v>868</v>
      </c>
      <c r="I941" t="s">
        <v>869</v>
      </c>
      <c r="J941">
        <v>15750</v>
      </c>
      <c r="L941">
        <v>338893463</v>
      </c>
    </row>
    <row r="942" spans="3:12" x14ac:dyDescent="0.15">
      <c r="C942" t="s">
        <v>53</v>
      </c>
      <c r="D942" t="s">
        <v>5189</v>
      </c>
      <c r="E942" t="s">
        <v>4</v>
      </c>
      <c r="F942" s="1">
        <v>40805</v>
      </c>
      <c r="G942" t="s">
        <v>526</v>
      </c>
      <c r="H942" t="s">
        <v>870</v>
      </c>
      <c r="I942" t="s">
        <v>871</v>
      </c>
      <c r="J942">
        <v>25000</v>
      </c>
      <c r="L942">
        <v>338918463</v>
      </c>
    </row>
    <row r="943" spans="3:12" x14ac:dyDescent="0.15">
      <c r="C943" t="s">
        <v>53</v>
      </c>
      <c r="D943" t="s">
        <v>5189</v>
      </c>
      <c r="E943" t="s">
        <v>4</v>
      </c>
      <c r="F943" s="1">
        <v>40809</v>
      </c>
      <c r="G943" t="s">
        <v>526</v>
      </c>
      <c r="H943" t="s">
        <v>872</v>
      </c>
      <c r="I943" t="s">
        <v>873</v>
      </c>
      <c r="J943">
        <v>7500</v>
      </c>
      <c r="L943">
        <v>338925963</v>
      </c>
    </row>
    <row r="944" spans="3:12" x14ac:dyDescent="0.15">
      <c r="C944" t="s">
        <v>53</v>
      </c>
      <c r="D944" t="s">
        <v>5189</v>
      </c>
      <c r="E944" t="s">
        <v>4</v>
      </c>
      <c r="F944" s="1">
        <v>40817</v>
      </c>
      <c r="G944" t="s">
        <v>536</v>
      </c>
      <c r="H944" t="s">
        <v>95</v>
      </c>
      <c r="I944" t="s">
        <v>874</v>
      </c>
      <c r="J944">
        <v>80000</v>
      </c>
      <c r="L944">
        <v>339005963</v>
      </c>
    </row>
    <row r="945" spans="3:12" x14ac:dyDescent="0.15">
      <c r="C945" t="s">
        <v>53</v>
      </c>
      <c r="D945" t="s">
        <v>5189</v>
      </c>
      <c r="E945" t="s">
        <v>4</v>
      </c>
      <c r="F945" s="1">
        <v>40835</v>
      </c>
      <c r="G945" t="s">
        <v>526</v>
      </c>
      <c r="H945" t="s">
        <v>875</v>
      </c>
      <c r="I945" t="s">
        <v>876</v>
      </c>
      <c r="J945">
        <v>25000</v>
      </c>
      <c r="L945">
        <v>339030963</v>
      </c>
    </row>
    <row r="946" spans="3:12" x14ac:dyDescent="0.15">
      <c r="C946" t="s">
        <v>53</v>
      </c>
      <c r="D946" t="s">
        <v>5189</v>
      </c>
      <c r="E946" t="s">
        <v>4</v>
      </c>
      <c r="F946" s="1">
        <v>40847</v>
      </c>
      <c r="G946" t="s">
        <v>54</v>
      </c>
      <c r="H946" t="s">
        <v>401</v>
      </c>
      <c r="I946" t="s">
        <v>877</v>
      </c>
      <c r="J946">
        <v>41000</v>
      </c>
      <c r="L946">
        <v>339071963</v>
      </c>
    </row>
    <row r="947" spans="3:12" x14ac:dyDescent="0.15">
      <c r="C947" t="s">
        <v>53</v>
      </c>
      <c r="D947" t="s">
        <v>5189</v>
      </c>
      <c r="E947" t="s">
        <v>4</v>
      </c>
      <c r="F947" s="1">
        <v>40847</v>
      </c>
      <c r="G947" t="s">
        <v>526</v>
      </c>
      <c r="H947" t="s">
        <v>878</v>
      </c>
      <c r="I947" t="s">
        <v>879</v>
      </c>
      <c r="J947">
        <v>14400</v>
      </c>
      <c r="L947">
        <v>339086363</v>
      </c>
    </row>
    <row r="948" spans="3:12" x14ac:dyDescent="0.15">
      <c r="C948" t="s">
        <v>53</v>
      </c>
      <c r="D948" t="s">
        <v>5189</v>
      </c>
      <c r="E948" t="s">
        <v>4</v>
      </c>
      <c r="F948" s="1">
        <v>40849</v>
      </c>
      <c r="G948" t="s">
        <v>526</v>
      </c>
      <c r="H948" t="s">
        <v>789</v>
      </c>
      <c r="I948" t="s">
        <v>880</v>
      </c>
      <c r="J948">
        <v>5800</v>
      </c>
      <c r="L948">
        <v>339092163</v>
      </c>
    </row>
    <row r="949" spans="3:12" x14ac:dyDescent="0.15">
      <c r="C949" t="s">
        <v>53</v>
      </c>
      <c r="D949" t="s">
        <v>5189</v>
      </c>
      <c r="E949" t="s">
        <v>4</v>
      </c>
      <c r="F949" s="1">
        <v>40858</v>
      </c>
      <c r="G949" t="s">
        <v>526</v>
      </c>
      <c r="H949" t="s">
        <v>881</v>
      </c>
      <c r="I949" t="s">
        <v>882</v>
      </c>
      <c r="J949">
        <v>12000</v>
      </c>
      <c r="L949">
        <v>339104163</v>
      </c>
    </row>
    <row r="950" spans="3:12" x14ac:dyDescent="0.15">
      <c r="C950" t="s">
        <v>53</v>
      </c>
      <c r="D950" t="s">
        <v>5189</v>
      </c>
      <c r="E950" t="s">
        <v>4</v>
      </c>
      <c r="F950" s="1">
        <v>40858</v>
      </c>
      <c r="G950" t="s">
        <v>526</v>
      </c>
      <c r="H950" t="s">
        <v>883</v>
      </c>
      <c r="I950" t="s">
        <v>735</v>
      </c>
      <c r="J950">
        <v>16450</v>
      </c>
      <c r="L950">
        <v>339120613</v>
      </c>
    </row>
    <row r="951" spans="3:12" x14ac:dyDescent="0.15">
      <c r="C951" t="s">
        <v>53</v>
      </c>
      <c r="D951" t="s">
        <v>5189</v>
      </c>
      <c r="E951" t="s">
        <v>4</v>
      </c>
      <c r="F951" s="1">
        <v>40861</v>
      </c>
      <c r="G951" t="s">
        <v>526</v>
      </c>
      <c r="H951" t="s">
        <v>884</v>
      </c>
      <c r="I951" t="s">
        <v>735</v>
      </c>
      <c r="J951">
        <v>13630</v>
      </c>
      <c r="L951">
        <v>339134243</v>
      </c>
    </row>
    <row r="952" spans="3:12" x14ac:dyDescent="0.15">
      <c r="C952" t="s">
        <v>53</v>
      </c>
      <c r="D952" t="s">
        <v>5189</v>
      </c>
      <c r="E952" t="s">
        <v>4</v>
      </c>
      <c r="F952" s="1">
        <v>40864</v>
      </c>
      <c r="G952" t="s">
        <v>526</v>
      </c>
      <c r="H952" t="s">
        <v>885</v>
      </c>
      <c r="I952" t="s">
        <v>735</v>
      </c>
      <c r="J952">
        <v>12350</v>
      </c>
      <c r="L952">
        <v>339146593</v>
      </c>
    </row>
    <row r="953" spans="3:12" x14ac:dyDescent="0.15">
      <c r="C953" t="s">
        <v>53</v>
      </c>
      <c r="D953" t="s">
        <v>5189</v>
      </c>
      <c r="E953" t="s">
        <v>4</v>
      </c>
      <c r="F953" s="1">
        <v>40868</v>
      </c>
      <c r="G953" t="s">
        <v>526</v>
      </c>
      <c r="H953" t="s">
        <v>886</v>
      </c>
      <c r="I953" t="s">
        <v>722</v>
      </c>
      <c r="J953">
        <v>50000</v>
      </c>
      <c r="L953">
        <v>339196593</v>
      </c>
    </row>
    <row r="954" spans="3:12" x14ac:dyDescent="0.15">
      <c r="C954" t="s">
        <v>53</v>
      </c>
      <c r="D954" t="s">
        <v>5189</v>
      </c>
      <c r="E954" t="s">
        <v>4</v>
      </c>
      <c r="F954" s="1">
        <v>40878</v>
      </c>
      <c r="G954" t="s">
        <v>526</v>
      </c>
      <c r="H954" t="s">
        <v>887</v>
      </c>
      <c r="I954" t="s">
        <v>888</v>
      </c>
      <c r="J954">
        <v>3630</v>
      </c>
      <c r="L954">
        <v>339200223</v>
      </c>
    </row>
    <row r="955" spans="3:12" x14ac:dyDescent="0.15">
      <c r="C955" t="s">
        <v>53</v>
      </c>
      <c r="D955" t="s">
        <v>5189</v>
      </c>
      <c r="E955" t="s">
        <v>4</v>
      </c>
      <c r="F955" s="1">
        <v>40878</v>
      </c>
      <c r="G955" t="s">
        <v>526</v>
      </c>
      <c r="H955" t="s">
        <v>889</v>
      </c>
      <c r="I955" t="s">
        <v>890</v>
      </c>
      <c r="J955">
        <v>6600</v>
      </c>
      <c r="L955">
        <v>339206823</v>
      </c>
    </row>
    <row r="956" spans="3:12" x14ac:dyDescent="0.15">
      <c r="C956" t="s">
        <v>53</v>
      </c>
      <c r="D956" t="s">
        <v>5189</v>
      </c>
      <c r="E956" t="s">
        <v>4</v>
      </c>
      <c r="F956" s="1">
        <v>40879</v>
      </c>
      <c r="G956" t="s">
        <v>526</v>
      </c>
      <c r="H956" t="s">
        <v>891</v>
      </c>
      <c r="I956" t="s">
        <v>890</v>
      </c>
      <c r="J956">
        <v>10000</v>
      </c>
      <c r="L956">
        <v>339216823</v>
      </c>
    </row>
    <row r="957" spans="3:12" x14ac:dyDescent="0.15">
      <c r="C957" t="s">
        <v>53</v>
      </c>
      <c r="D957" t="s">
        <v>5189</v>
      </c>
      <c r="E957" t="s">
        <v>4</v>
      </c>
      <c r="F957" s="1">
        <v>40882</v>
      </c>
      <c r="G957" t="s">
        <v>526</v>
      </c>
      <c r="H957" t="s">
        <v>892</v>
      </c>
      <c r="I957" t="s">
        <v>893</v>
      </c>
      <c r="J957">
        <v>3500</v>
      </c>
      <c r="L957">
        <v>339220323</v>
      </c>
    </row>
    <row r="958" spans="3:12" x14ac:dyDescent="0.15">
      <c r="C958" t="s">
        <v>53</v>
      </c>
      <c r="D958" t="s">
        <v>5189</v>
      </c>
      <c r="E958" t="s">
        <v>4</v>
      </c>
      <c r="F958" s="1">
        <v>40882</v>
      </c>
      <c r="G958" t="s">
        <v>526</v>
      </c>
      <c r="H958" t="s">
        <v>894</v>
      </c>
      <c r="I958" t="s">
        <v>895</v>
      </c>
      <c r="J958">
        <v>10000</v>
      </c>
      <c r="L958">
        <v>339230323</v>
      </c>
    </row>
    <row r="959" spans="3:12" x14ac:dyDescent="0.15">
      <c r="C959" t="s">
        <v>53</v>
      </c>
      <c r="D959" t="s">
        <v>5189</v>
      </c>
      <c r="E959" t="s">
        <v>4</v>
      </c>
      <c r="F959" s="1">
        <v>40884</v>
      </c>
      <c r="G959" t="s">
        <v>526</v>
      </c>
      <c r="H959" t="s">
        <v>896</v>
      </c>
      <c r="I959" t="s">
        <v>897</v>
      </c>
      <c r="J959">
        <v>10000</v>
      </c>
      <c r="L959">
        <v>339240323</v>
      </c>
    </row>
    <row r="960" spans="3:12" x14ac:dyDescent="0.15">
      <c r="C960" t="s">
        <v>53</v>
      </c>
      <c r="D960" t="s">
        <v>5189</v>
      </c>
      <c r="E960" t="s">
        <v>4</v>
      </c>
      <c r="F960" s="1">
        <v>40884</v>
      </c>
      <c r="G960" t="s">
        <v>526</v>
      </c>
      <c r="H960" t="s">
        <v>898</v>
      </c>
      <c r="I960" t="s">
        <v>899</v>
      </c>
      <c r="J960">
        <v>4515</v>
      </c>
      <c r="L960">
        <v>339244838</v>
      </c>
    </row>
    <row r="961" spans="3:12" x14ac:dyDescent="0.15">
      <c r="C961" t="s">
        <v>53</v>
      </c>
      <c r="D961" t="s">
        <v>5189</v>
      </c>
      <c r="E961" t="s">
        <v>4</v>
      </c>
      <c r="F961" s="1">
        <v>40891</v>
      </c>
      <c r="G961" t="s">
        <v>526</v>
      </c>
      <c r="H961" t="s">
        <v>900</v>
      </c>
      <c r="I961" t="s">
        <v>540</v>
      </c>
      <c r="J961">
        <v>50000</v>
      </c>
      <c r="L961">
        <v>339294838</v>
      </c>
    </row>
    <row r="962" spans="3:12" x14ac:dyDescent="0.15">
      <c r="C962" t="s">
        <v>53</v>
      </c>
      <c r="D962" t="s">
        <v>5189</v>
      </c>
      <c r="E962" t="s">
        <v>4</v>
      </c>
      <c r="F962" s="1">
        <v>40896</v>
      </c>
      <c r="G962" t="s">
        <v>526</v>
      </c>
      <c r="H962" t="s">
        <v>901</v>
      </c>
      <c r="I962" t="s">
        <v>902</v>
      </c>
      <c r="J962">
        <v>5000</v>
      </c>
      <c r="L962">
        <v>339299838</v>
      </c>
    </row>
    <row r="963" spans="3:12" x14ac:dyDescent="0.15">
      <c r="C963" t="s">
        <v>53</v>
      </c>
      <c r="D963" t="s">
        <v>5189</v>
      </c>
      <c r="E963" t="s">
        <v>4</v>
      </c>
      <c r="F963" s="1">
        <v>40904</v>
      </c>
      <c r="G963" t="s">
        <v>536</v>
      </c>
      <c r="H963" t="s">
        <v>822</v>
      </c>
      <c r="I963" t="s">
        <v>903</v>
      </c>
      <c r="J963">
        <v>30000</v>
      </c>
      <c r="L963">
        <v>339329838</v>
      </c>
    </row>
    <row r="964" spans="3:12" x14ac:dyDescent="0.15">
      <c r="C964" t="s">
        <v>53</v>
      </c>
      <c r="D964" t="s">
        <v>5189</v>
      </c>
      <c r="E964" t="s">
        <v>4</v>
      </c>
      <c r="F964" s="1">
        <v>40904</v>
      </c>
      <c r="G964" t="s">
        <v>536</v>
      </c>
      <c r="H964" t="s">
        <v>822</v>
      </c>
      <c r="I964" t="s">
        <v>904</v>
      </c>
      <c r="J964">
        <v>45000</v>
      </c>
      <c r="L964">
        <v>339374838</v>
      </c>
    </row>
    <row r="965" spans="3:12" x14ac:dyDescent="0.15">
      <c r="C965" t="s">
        <v>53</v>
      </c>
      <c r="D965" t="s">
        <v>5189</v>
      </c>
      <c r="E965" t="s">
        <v>4</v>
      </c>
      <c r="F965" s="1">
        <v>40906</v>
      </c>
      <c r="G965" t="s">
        <v>526</v>
      </c>
      <c r="H965" t="s">
        <v>905</v>
      </c>
      <c r="I965" t="s">
        <v>906</v>
      </c>
      <c r="J965">
        <v>5000</v>
      </c>
      <c r="L965">
        <v>339379838</v>
      </c>
    </row>
    <row r="966" spans="3:12" x14ac:dyDescent="0.15">
      <c r="C966" t="s">
        <v>53</v>
      </c>
      <c r="D966" t="s">
        <v>5189</v>
      </c>
      <c r="E966" t="s">
        <v>5</v>
      </c>
      <c r="F966" s="1">
        <v>40547</v>
      </c>
      <c r="G966" t="s">
        <v>526</v>
      </c>
      <c r="H966" t="s">
        <v>576</v>
      </c>
      <c r="I966" t="s">
        <v>907</v>
      </c>
      <c r="J966">
        <v>50000</v>
      </c>
      <c r="L966">
        <v>339429838</v>
      </c>
    </row>
    <row r="967" spans="3:12" x14ac:dyDescent="0.15">
      <c r="C967" t="s">
        <v>53</v>
      </c>
      <c r="D967" t="s">
        <v>5189</v>
      </c>
      <c r="E967" t="s">
        <v>5</v>
      </c>
      <c r="F967" s="1">
        <v>40548</v>
      </c>
      <c r="G967" t="s">
        <v>526</v>
      </c>
      <c r="H967" t="s">
        <v>908</v>
      </c>
      <c r="I967" t="s">
        <v>909</v>
      </c>
      <c r="J967">
        <v>10000</v>
      </c>
      <c r="L967">
        <v>339439838</v>
      </c>
    </row>
    <row r="968" spans="3:12" x14ac:dyDescent="0.15">
      <c r="C968" t="s">
        <v>53</v>
      </c>
      <c r="D968" t="s">
        <v>5189</v>
      </c>
      <c r="E968" t="s">
        <v>5</v>
      </c>
      <c r="F968" s="1">
        <v>40551</v>
      </c>
      <c r="G968" t="s">
        <v>536</v>
      </c>
      <c r="H968" t="s">
        <v>55</v>
      </c>
      <c r="I968" t="s">
        <v>910</v>
      </c>
      <c r="J968">
        <v>250000</v>
      </c>
      <c r="L968">
        <v>339689838</v>
      </c>
    </row>
    <row r="969" spans="3:12" x14ac:dyDescent="0.15">
      <c r="C969" t="s">
        <v>53</v>
      </c>
      <c r="D969" t="s">
        <v>5189</v>
      </c>
      <c r="E969" t="s">
        <v>5</v>
      </c>
      <c r="F969" s="1">
        <v>40554</v>
      </c>
      <c r="G969" t="s">
        <v>526</v>
      </c>
      <c r="H969" t="s">
        <v>107</v>
      </c>
      <c r="I969" t="s">
        <v>911</v>
      </c>
      <c r="J969">
        <v>56000</v>
      </c>
      <c r="L969">
        <v>339745838</v>
      </c>
    </row>
    <row r="970" spans="3:12" x14ac:dyDescent="0.15">
      <c r="C970" t="s">
        <v>53</v>
      </c>
      <c r="D970" t="s">
        <v>5189</v>
      </c>
      <c r="E970" t="s">
        <v>5</v>
      </c>
      <c r="F970" s="1">
        <v>40567</v>
      </c>
      <c r="G970" t="s">
        <v>526</v>
      </c>
      <c r="H970" t="s">
        <v>181</v>
      </c>
      <c r="I970" t="s">
        <v>912</v>
      </c>
      <c r="J970">
        <v>17000</v>
      </c>
      <c r="L970">
        <v>339762838</v>
      </c>
    </row>
    <row r="971" spans="3:12" x14ac:dyDescent="0.15">
      <c r="C971" t="s">
        <v>53</v>
      </c>
      <c r="D971" t="s">
        <v>5189</v>
      </c>
      <c r="E971" t="s">
        <v>5</v>
      </c>
      <c r="F971" s="1">
        <v>40577</v>
      </c>
      <c r="G971" t="s">
        <v>526</v>
      </c>
      <c r="H971" t="s">
        <v>689</v>
      </c>
      <c r="I971" t="s">
        <v>913</v>
      </c>
      <c r="J971">
        <v>105000</v>
      </c>
      <c r="L971">
        <v>339867838</v>
      </c>
    </row>
    <row r="972" spans="3:12" x14ac:dyDescent="0.15">
      <c r="C972" t="s">
        <v>53</v>
      </c>
      <c r="D972" t="s">
        <v>5189</v>
      </c>
      <c r="E972" t="s">
        <v>5</v>
      </c>
      <c r="F972" s="1">
        <v>40581</v>
      </c>
      <c r="G972" t="s">
        <v>526</v>
      </c>
      <c r="H972" t="s">
        <v>914</v>
      </c>
      <c r="I972" t="s">
        <v>915</v>
      </c>
      <c r="J972">
        <v>50000</v>
      </c>
      <c r="L972">
        <v>339917838</v>
      </c>
    </row>
    <row r="973" spans="3:12" x14ac:dyDescent="0.15">
      <c r="C973" t="s">
        <v>53</v>
      </c>
      <c r="D973" t="s">
        <v>5189</v>
      </c>
      <c r="E973" t="s">
        <v>5</v>
      </c>
      <c r="F973" s="1">
        <v>40596</v>
      </c>
      <c r="G973" t="s">
        <v>526</v>
      </c>
      <c r="H973" t="s">
        <v>350</v>
      </c>
      <c r="I973" t="s">
        <v>916</v>
      </c>
      <c r="J973">
        <v>30000</v>
      </c>
      <c r="L973">
        <v>339947838</v>
      </c>
    </row>
    <row r="974" spans="3:12" x14ac:dyDescent="0.15">
      <c r="C974" t="s">
        <v>53</v>
      </c>
      <c r="D974" t="s">
        <v>5189</v>
      </c>
      <c r="E974" t="s">
        <v>5</v>
      </c>
      <c r="F974" s="1">
        <v>40597</v>
      </c>
      <c r="G974" t="s">
        <v>526</v>
      </c>
      <c r="H974" t="s">
        <v>367</v>
      </c>
      <c r="I974" t="s">
        <v>917</v>
      </c>
      <c r="J974">
        <v>13000</v>
      </c>
      <c r="L974">
        <v>339960838</v>
      </c>
    </row>
    <row r="975" spans="3:12" x14ac:dyDescent="0.15">
      <c r="C975" t="s">
        <v>53</v>
      </c>
      <c r="D975" t="s">
        <v>5189</v>
      </c>
      <c r="E975" t="s">
        <v>5</v>
      </c>
      <c r="F975" s="1">
        <v>40598</v>
      </c>
      <c r="G975" t="s">
        <v>526</v>
      </c>
      <c r="H975" t="s">
        <v>918</v>
      </c>
      <c r="I975" t="s">
        <v>919</v>
      </c>
      <c r="J975">
        <v>25962</v>
      </c>
      <c r="L975">
        <v>339986800</v>
      </c>
    </row>
    <row r="976" spans="3:12" x14ac:dyDescent="0.15">
      <c r="C976" t="s">
        <v>53</v>
      </c>
      <c r="D976" t="s">
        <v>5189</v>
      </c>
      <c r="E976" t="s">
        <v>5</v>
      </c>
      <c r="F976" s="1">
        <v>40598</v>
      </c>
      <c r="G976" t="s">
        <v>526</v>
      </c>
      <c r="H976" t="s">
        <v>920</v>
      </c>
      <c r="I976" t="s">
        <v>921</v>
      </c>
      <c r="J976">
        <v>66200</v>
      </c>
      <c r="L976">
        <v>340053000</v>
      </c>
    </row>
    <row r="977" spans="3:12" x14ac:dyDescent="0.15">
      <c r="C977" t="s">
        <v>53</v>
      </c>
      <c r="D977" t="s">
        <v>5189</v>
      </c>
      <c r="E977" t="s">
        <v>5</v>
      </c>
      <c r="F977" s="1">
        <v>40602</v>
      </c>
      <c r="G977" t="s">
        <v>54</v>
      </c>
      <c r="H977" t="s">
        <v>922</v>
      </c>
      <c r="I977" t="s">
        <v>923</v>
      </c>
      <c r="J977">
        <v>67000</v>
      </c>
      <c r="L977">
        <v>340120000</v>
      </c>
    </row>
    <row r="978" spans="3:12" x14ac:dyDescent="0.15">
      <c r="C978" t="s">
        <v>53</v>
      </c>
      <c r="D978" t="s">
        <v>5189</v>
      </c>
      <c r="E978" t="s">
        <v>5</v>
      </c>
      <c r="F978" s="1">
        <v>40605</v>
      </c>
      <c r="G978" t="s">
        <v>526</v>
      </c>
      <c r="H978" t="s">
        <v>397</v>
      </c>
      <c r="I978" t="s">
        <v>924</v>
      </c>
      <c r="J978">
        <v>2000</v>
      </c>
      <c r="L978">
        <v>340122000</v>
      </c>
    </row>
    <row r="979" spans="3:12" x14ac:dyDescent="0.15">
      <c r="C979" t="s">
        <v>53</v>
      </c>
      <c r="D979" t="s">
        <v>5189</v>
      </c>
      <c r="E979" t="s">
        <v>5</v>
      </c>
      <c r="F979" s="1">
        <v>40605</v>
      </c>
      <c r="G979" t="s">
        <v>526</v>
      </c>
      <c r="H979" t="s">
        <v>413</v>
      </c>
      <c r="I979" t="s">
        <v>925</v>
      </c>
      <c r="J979">
        <v>30000</v>
      </c>
      <c r="L979">
        <v>340152000</v>
      </c>
    </row>
    <row r="980" spans="3:12" x14ac:dyDescent="0.15">
      <c r="C980" t="s">
        <v>53</v>
      </c>
      <c r="D980" t="s">
        <v>5189</v>
      </c>
      <c r="E980" t="s">
        <v>5</v>
      </c>
      <c r="F980" s="1">
        <v>40610</v>
      </c>
      <c r="G980" t="s">
        <v>526</v>
      </c>
      <c r="H980" t="s">
        <v>449</v>
      </c>
      <c r="I980" t="s">
        <v>926</v>
      </c>
      <c r="J980">
        <v>5000</v>
      </c>
      <c r="L980">
        <v>340157000</v>
      </c>
    </row>
    <row r="981" spans="3:12" x14ac:dyDescent="0.15">
      <c r="C981" t="s">
        <v>53</v>
      </c>
      <c r="D981" t="s">
        <v>5189</v>
      </c>
      <c r="E981" t="s">
        <v>5</v>
      </c>
      <c r="F981" s="1">
        <v>40612</v>
      </c>
      <c r="G981" t="s">
        <v>526</v>
      </c>
      <c r="H981" t="s">
        <v>457</v>
      </c>
      <c r="I981" t="s">
        <v>927</v>
      </c>
      <c r="J981">
        <v>8000</v>
      </c>
      <c r="L981">
        <v>340165000</v>
      </c>
    </row>
    <row r="982" spans="3:12" x14ac:dyDescent="0.15">
      <c r="C982" t="s">
        <v>53</v>
      </c>
      <c r="D982" t="s">
        <v>5189</v>
      </c>
      <c r="E982" t="s">
        <v>5</v>
      </c>
      <c r="F982" s="1">
        <v>40623</v>
      </c>
      <c r="G982" t="s">
        <v>526</v>
      </c>
      <c r="H982" t="s">
        <v>928</v>
      </c>
      <c r="I982" t="s">
        <v>929</v>
      </c>
      <c r="J982">
        <v>17400</v>
      </c>
      <c r="L982">
        <v>340182400</v>
      </c>
    </row>
    <row r="983" spans="3:12" x14ac:dyDescent="0.15">
      <c r="C983" t="s">
        <v>53</v>
      </c>
      <c r="D983" t="s">
        <v>5189</v>
      </c>
      <c r="E983" t="s">
        <v>5</v>
      </c>
      <c r="F983" s="1">
        <v>40625</v>
      </c>
      <c r="G983" t="s">
        <v>526</v>
      </c>
      <c r="H983" t="s">
        <v>930</v>
      </c>
      <c r="I983" t="s">
        <v>931</v>
      </c>
      <c r="J983">
        <v>9000</v>
      </c>
      <c r="L983">
        <v>340191400</v>
      </c>
    </row>
    <row r="984" spans="3:12" x14ac:dyDescent="0.15">
      <c r="C984" t="s">
        <v>53</v>
      </c>
      <c r="D984" t="s">
        <v>5189</v>
      </c>
      <c r="E984" t="s">
        <v>5</v>
      </c>
      <c r="F984" s="1">
        <v>40633</v>
      </c>
      <c r="G984" t="s">
        <v>54</v>
      </c>
      <c r="H984" t="s">
        <v>564</v>
      </c>
      <c r="I984" t="s">
        <v>932</v>
      </c>
      <c r="J984">
        <v>20000</v>
      </c>
      <c r="L984">
        <v>340211400</v>
      </c>
    </row>
    <row r="985" spans="3:12" x14ac:dyDescent="0.15">
      <c r="C985" t="s">
        <v>53</v>
      </c>
      <c r="D985" t="s">
        <v>5189</v>
      </c>
      <c r="E985" t="s">
        <v>5</v>
      </c>
      <c r="F985" s="1">
        <v>40637</v>
      </c>
      <c r="G985" t="s">
        <v>526</v>
      </c>
      <c r="H985" t="s">
        <v>933</v>
      </c>
      <c r="I985" t="s">
        <v>934</v>
      </c>
      <c r="J985">
        <v>75000</v>
      </c>
      <c r="L985">
        <v>340286400</v>
      </c>
    </row>
    <row r="986" spans="3:12" x14ac:dyDescent="0.15">
      <c r="C986" t="s">
        <v>53</v>
      </c>
      <c r="D986" t="s">
        <v>5189</v>
      </c>
      <c r="E986" t="s">
        <v>5</v>
      </c>
      <c r="F986" s="1">
        <v>40640</v>
      </c>
      <c r="G986" t="s">
        <v>526</v>
      </c>
      <c r="H986" t="s">
        <v>935</v>
      </c>
      <c r="I986" t="s">
        <v>936</v>
      </c>
      <c r="J986">
        <v>7000</v>
      </c>
      <c r="L986">
        <v>340293400</v>
      </c>
    </row>
    <row r="987" spans="3:12" x14ac:dyDescent="0.15">
      <c r="C987" t="s">
        <v>53</v>
      </c>
      <c r="D987" t="s">
        <v>5189</v>
      </c>
      <c r="E987" t="s">
        <v>5</v>
      </c>
      <c r="F987" s="1">
        <v>40658</v>
      </c>
      <c r="G987" t="s">
        <v>526</v>
      </c>
      <c r="H987" t="s">
        <v>937</v>
      </c>
      <c r="I987" t="s">
        <v>938</v>
      </c>
      <c r="J987">
        <v>60000</v>
      </c>
      <c r="L987">
        <v>340353400</v>
      </c>
    </row>
    <row r="988" spans="3:12" x14ac:dyDescent="0.15">
      <c r="C988" t="s">
        <v>53</v>
      </c>
      <c r="D988" t="s">
        <v>5189</v>
      </c>
      <c r="E988" t="s">
        <v>5</v>
      </c>
      <c r="F988" s="1">
        <v>40659</v>
      </c>
      <c r="G988" t="s">
        <v>526</v>
      </c>
      <c r="H988" t="s">
        <v>939</v>
      </c>
      <c r="I988" t="s">
        <v>940</v>
      </c>
      <c r="J988">
        <v>6000</v>
      </c>
      <c r="L988">
        <v>340359400</v>
      </c>
    </row>
    <row r="989" spans="3:12" x14ac:dyDescent="0.15">
      <c r="C989" t="s">
        <v>53</v>
      </c>
      <c r="D989" t="s">
        <v>5189</v>
      </c>
      <c r="E989" t="s">
        <v>5</v>
      </c>
      <c r="F989" s="1">
        <v>40667</v>
      </c>
      <c r="G989" t="s">
        <v>526</v>
      </c>
      <c r="H989" t="s">
        <v>941</v>
      </c>
      <c r="I989" t="s">
        <v>942</v>
      </c>
      <c r="J989">
        <v>30000</v>
      </c>
      <c r="L989">
        <v>340389400</v>
      </c>
    </row>
    <row r="990" spans="3:12" x14ac:dyDescent="0.15">
      <c r="C990" t="s">
        <v>53</v>
      </c>
      <c r="D990" t="s">
        <v>5189</v>
      </c>
      <c r="E990" t="s">
        <v>5</v>
      </c>
      <c r="F990" s="1">
        <v>40686</v>
      </c>
      <c r="G990" t="s">
        <v>526</v>
      </c>
      <c r="H990" t="s">
        <v>943</v>
      </c>
      <c r="I990" t="s">
        <v>944</v>
      </c>
      <c r="J990">
        <v>96000</v>
      </c>
      <c r="L990">
        <v>340485400</v>
      </c>
    </row>
    <row r="991" spans="3:12" x14ac:dyDescent="0.15">
      <c r="C991" t="s">
        <v>53</v>
      </c>
      <c r="D991" t="s">
        <v>5189</v>
      </c>
      <c r="E991" t="s">
        <v>5</v>
      </c>
      <c r="F991" s="1">
        <v>40686</v>
      </c>
      <c r="G991" t="s">
        <v>526</v>
      </c>
      <c r="H991" t="s">
        <v>945</v>
      </c>
      <c r="I991" t="s">
        <v>924</v>
      </c>
      <c r="J991">
        <v>3500</v>
      </c>
      <c r="L991">
        <v>340488900</v>
      </c>
    </row>
    <row r="992" spans="3:12" x14ac:dyDescent="0.15">
      <c r="C992" t="s">
        <v>53</v>
      </c>
      <c r="D992" t="s">
        <v>5189</v>
      </c>
      <c r="E992" t="s">
        <v>5</v>
      </c>
      <c r="F992" s="1">
        <v>40688</v>
      </c>
      <c r="G992" t="s">
        <v>526</v>
      </c>
      <c r="H992" t="s">
        <v>946</v>
      </c>
      <c r="I992" t="s">
        <v>947</v>
      </c>
      <c r="J992">
        <v>9400</v>
      </c>
      <c r="L992">
        <v>340498300</v>
      </c>
    </row>
    <row r="993" spans="3:12" x14ac:dyDescent="0.15">
      <c r="C993" t="s">
        <v>53</v>
      </c>
      <c r="D993" t="s">
        <v>5189</v>
      </c>
      <c r="E993" t="s">
        <v>5</v>
      </c>
      <c r="F993" s="1">
        <v>40690</v>
      </c>
      <c r="G993" t="s">
        <v>526</v>
      </c>
      <c r="H993" t="s">
        <v>948</v>
      </c>
      <c r="I993" t="s">
        <v>949</v>
      </c>
      <c r="J993">
        <v>101900</v>
      </c>
      <c r="L993">
        <v>340600200</v>
      </c>
    </row>
    <row r="994" spans="3:12" x14ac:dyDescent="0.15">
      <c r="C994" t="s">
        <v>53</v>
      </c>
      <c r="D994" t="s">
        <v>5189</v>
      </c>
      <c r="E994" t="s">
        <v>5</v>
      </c>
      <c r="F994" s="1">
        <v>40694</v>
      </c>
      <c r="G994" t="s">
        <v>54</v>
      </c>
      <c r="H994" t="s">
        <v>950</v>
      </c>
      <c r="I994" t="s">
        <v>951</v>
      </c>
      <c r="J994">
        <v>16500</v>
      </c>
      <c r="L994">
        <v>340616700</v>
      </c>
    </row>
    <row r="995" spans="3:12" x14ac:dyDescent="0.15">
      <c r="C995" t="s">
        <v>53</v>
      </c>
      <c r="D995" t="s">
        <v>5189</v>
      </c>
      <c r="E995" t="s">
        <v>5</v>
      </c>
      <c r="F995" s="1">
        <v>40694</v>
      </c>
      <c r="G995" t="s">
        <v>526</v>
      </c>
      <c r="H995" t="s">
        <v>952</v>
      </c>
      <c r="I995" t="s">
        <v>953</v>
      </c>
      <c r="J995">
        <v>100000</v>
      </c>
      <c r="L995">
        <v>340716700</v>
      </c>
    </row>
    <row r="996" spans="3:12" x14ac:dyDescent="0.15">
      <c r="C996" t="s">
        <v>53</v>
      </c>
      <c r="D996" t="s">
        <v>5189</v>
      </c>
      <c r="E996" t="s">
        <v>5</v>
      </c>
      <c r="F996" s="1">
        <v>40696</v>
      </c>
      <c r="G996" t="s">
        <v>526</v>
      </c>
      <c r="H996" t="s">
        <v>954</v>
      </c>
      <c r="I996" t="s">
        <v>955</v>
      </c>
      <c r="J996">
        <v>94000</v>
      </c>
      <c r="L996">
        <v>340810700</v>
      </c>
    </row>
    <row r="997" spans="3:12" x14ac:dyDescent="0.15">
      <c r="C997" t="s">
        <v>53</v>
      </c>
      <c r="D997" t="s">
        <v>5189</v>
      </c>
      <c r="E997" t="s">
        <v>5</v>
      </c>
      <c r="F997" s="1">
        <v>40711</v>
      </c>
      <c r="G997" t="s">
        <v>526</v>
      </c>
      <c r="H997" t="s">
        <v>956</v>
      </c>
      <c r="I997" t="s">
        <v>944</v>
      </c>
      <c r="J997">
        <v>28000</v>
      </c>
      <c r="L997">
        <v>340838700</v>
      </c>
    </row>
    <row r="998" spans="3:12" x14ac:dyDescent="0.15">
      <c r="C998" t="s">
        <v>53</v>
      </c>
      <c r="D998" t="s">
        <v>5189</v>
      </c>
      <c r="E998" t="s">
        <v>5</v>
      </c>
      <c r="F998" s="1">
        <v>40716</v>
      </c>
      <c r="G998" t="s">
        <v>526</v>
      </c>
      <c r="H998" t="s">
        <v>957</v>
      </c>
      <c r="I998" t="s">
        <v>947</v>
      </c>
      <c r="J998">
        <v>3500</v>
      </c>
      <c r="L998">
        <v>340842200</v>
      </c>
    </row>
    <row r="999" spans="3:12" x14ac:dyDescent="0.15">
      <c r="C999" t="s">
        <v>53</v>
      </c>
      <c r="D999" t="s">
        <v>5189</v>
      </c>
      <c r="E999" t="s">
        <v>5</v>
      </c>
      <c r="F999" s="1">
        <v>40716</v>
      </c>
      <c r="G999" t="s">
        <v>526</v>
      </c>
      <c r="H999" t="s">
        <v>958</v>
      </c>
      <c r="I999" t="s">
        <v>947</v>
      </c>
      <c r="J999">
        <v>30000</v>
      </c>
      <c r="L999">
        <v>340872200</v>
      </c>
    </row>
    <row r="1000" spans="3:12" x14ac:dyDescent="0.15">
      <c r="C1000" t="s">
        <v>53</v>
      </c>
      <c r="D1000" t="s">
        <v>5189</v>
      </c>
      <c r="E1000" t="s">
        <v>5</v>
      </c>
      <c r="F1000" s="1">
        <v>40724</v>
      </c>
      <c r="G1000" t="s">
        <v>54</v>
      </c>
      <c r="H1000" t="s">
        <v>959</v>
      </c>
      <c r="I1000" t="s">
        <v>960</v>
      </c>
      <c r="J1000">
        <v>45000</v>
      </c>
      <c r="L1000">
        <v>340917200</v>
      </c>
    </row>
    <row r="1001" spans="3:12" x14ac:dyDescent="0.15">
      <c r="C1001" t="s">
        <v>53</v>
      </c>
      <c r="D1001" t="s">
        <v>5189</v>
      </c>
      <c r="E1001" t="s">
        <v>5</v>
      </c>
      <c r="F1001" s="1">
        <v>40725</v>
      </c>
      <c r="G1001" t="s">
        <v>536</v>
      </c>
      <c r="H1001" t="s">
        <v>667</v>
      </c>
      <c r="I1001" t="s">
        <v>961</v>
      </c>
      <c r="J1001">
        <v>30000</v>
      </c>
      <c r="L1001">
        <v>340947200</v>
      </c>
    </row>
    <row r="1002" spans="3:12" x14ac:dyDescent="0.15">
      <c r="C1002" t="s">
        <v>53</v>
      </c>
      <c r="D1002" t="s">
        <v>5189</v>
      </c>
      <c r="E1002" t="s">
        <v>5</v>
      </c>
      <c r="F1002" s="1">
        <v>40738</v>
      </c>
      <c r="G1002" t="s">
        <v>526</v>
      </c>
      <c r="H1002" t="s">
        <v>962</v>
      </c>
      <c r="I1002" t="s">
        <v>963</v>
      </c>
      <c r="J1002">
        <v>167498</v>
      </c>
      <c r="L1002">
        <v>341114698</v>
      </c>
    </row>
    <row r="1003" spans="3:12" x14ac:dyDescent="0.15">
      <c r="C1003" t="s">
        <v>53</v>
      </c>
      <c r="D1003" t="s">
        <v>5189</v>
      </c>
      <c r="E1003" t="s">
        <v>5</v>
      </c>
      <c r="F1003" s="1">
        <v>40749</v>
      </c>
      <c r="G1003" t="s">
        <v>54</v>
      </c>
      <c r="H1003" t="s">
        <v>964</v>
      </c>
      <c r="I1003" t="s">
        <v>965</v>
      </c>
      <c r="J1003">
        <v>5000</v>
      </c>
      <c r="L1003">
        <v>341119698</v>
      </c>
    </row>
    <row r="1004" spans="3:12" x14ac:dyDescent="0.15">
      <c r="C1004" t="s">
        <v>53</v>
      </c>
      <c r="D1004" t="s">
        <v>5189</v>
      </c>
      <c r="E1004" t="s">
        <v>5</v>
      </c>
      <c r="F1004" s="1">
        <v>40757</v>
      </c>
      <c r="G1004" t="s">
        <v>526</v>
      </c>
      <c r="H1004" t="s">
        <v>966</v>
      </c>
      <c r="I1004" t="s">
        <v>967</v>
      </c>
      <c r="J1004">
        <v>19000</v>
      </c>
      <c r="L1004">
        <v>341138698</v>
      </c>
    </row>
    <row r="1005" spans="3:12" x14ac:dyDescent="0.15">
      <c r="C1005" t="s">
        <v>53</v>
      </c>
      <c r="D1005" t="s">
        <v>5189</v>
      </c>
      <c r="E1005" t="s">
        <v>5</v>
      </c>
      <c r="F1005" s="1">
        <v>40778</v>
      </c>
      <c r="G1005" t="s">
        <v>526</v>
      </c>
      <c r="H1005" t="s">
        <v>968</v>
      </c>
      <c r="I1005" t="s">
        <v>969</v>
      </c>
      <c r="J1005">
        <v>70000</v>
      </c>
      <c r="L1005">
        <v>341208698</v>
      </c>
    </row>
    <row r="1006" spans="3:12" x14ac:dyDescent="0.15">
      <c r="C1006" t="s">
        <v>53</v>
      </c>
      <c r="D1006" t="s">
        <v>5189</v>
      </c>
      <c r="E1006" t="s">
        <v>5</v>
      </c>
      <c r="F1006" s="1">
        <v>40778</v>
      </c>
      <c r="G1006" t="s">
        <v>526</v>
      </c>
      <c r="H1006" t="s">
        <v>970</v>
      </c>
      <c r="I1006" t="s">
        <v>971</v>
      </c>
      <c r="J1006">
        <v>11000</v>
      </c>
      <c r="L1006">
        <v>341219698</v>
      </c>
    </row>
    <row r="1007" spans="3:12" x14ac:dyDescent="0.15">
      <c r="C1007" t="s">
        <v>53</v>
      </c>
      <c r="D1007" t="s">
        <v>5189</v>
      </c>
      <c r="E1007" t="s">
        <v>5</v>
      </c>
      <c r="F1007" s="1">
        <v>40778</v>
      </c>
      <c r="G1007" t="s">
        <v>526</v>
      </c>
      <c r="H1007" t="s">
        <v>972</v>
      </c>
      <c r="I1007" t="s">
        <v>973</v>
      </c>
      <c r="J1007">
        <v>50000</v>
      </c>
      <c r="L1007">
        <v>341269698</v>
      </c>
    </row>
    <row r="1008" spans="3:12" x14ac:dyDescent="0.15">
      <c r="C1008" t="s">
        <v>53</v>
      </c>
      <c r="D1008" t="s">
        <v>5189</v>
      </c>
      <c r="E1008" t="s">
        <v>5</v>
      </c>
      <c r="F1008" s="1">
        <v>40778</v>
      </c>
      <c r="G1008" t="s">
        <v>526</v>
      </c>
      <c r="H1008" t="s">
        <v>974</v>
      </c>
      <c r="I1008" t="s">
        <v>975</v>
      </c>
      <c r="J1008">
        <v>100000</v>
      </c>
      <c r="L1008">
        <v>341369698</v>
      </c>
    </row>
    <row r="1009" spans="3:12" x14ac:dyDescent="0.15">
      <c r="C1009" t="s">
        <v>53</v>
      </c>
      <c r="D1009" t="s">
        <v>5189</v>
      </c>
      <c r="E1009" t="s">
        <v>5</v>
      </c>
      <c r="F1009" s="1">
        <v>40786</v>
      </c>
      <c r="G1009" t="s">
        <v>526</v>
      </c>
      <c r="H1009" t="s">
        <v>976</v>
      </c>
      <c r="I1009" t="s">
        <v>977</v>
      </c>
      <c r="J1009">
        <v>30000</v>
      </c>
      <c r="L1009">
        <v>341399698</v>
      </c>
    </row>
    <row r="1010" spans="3:12" x14ac:dyDescent="0.15">
      <c r="C1010" t="s">
        <v>53</v>
      </c>
      <c r="D1010" t="s">
        <v>5189</v>
      </c>
      <c r="E1010" t="s">
        <v>5</v>
      </c>
      <c r="F1010" s="1">
        <v>40798</v>
      </c>
      <c r="G1010" t="s">
        <v>526</v>
      </c>
      <c r="H1010" t="s">
        <v>978</v>
      </c>
      <c r="I1010" t="s">
        <v>979</v>
      </c>
      <c r="J1010">
        <v>77000</v>
      </c>
      <c r="L1010">
        <v>341476698</v>
      </c>
    </row>
    <row r="1011" spans="3:12" x14ac:dyDescent="0.15">
      <c r="C1011" t="s">
        <v>53</v>
      </c>
      <c r="D1011" t="s">
        <v>5189</v>
      </c>
      <c r="E1011" t="s">
        <v>5</v>
      </c>
      <c r="F1011" s="1">
        <v>40807</v>
      </c>
      <c r="G1011" t="s">
        <v>526</v>
      </c>
      <c r="H1011" t="s">
        <v>980</v>
      </c>
      <c r="I1011" t="s">
        <v>981</v>
      </c>
      <c r="J1011">
        <v>21000</v>
      </c>
      <c r="L1011">
        <v>341497698</v>
      </c>
    </row>
    <row r="1012" spans="3:12" x14ac:dyDescent="0.15">
      <c r="C1012" t="s">
        <v>53</v>
      </c>
      <c r="D1012" t="s">
        <v>5189</v>
      </c>
      <c r="E1012" t="s">
        <v>5</v>
      </c>
      <c r="F1012" s="1">
        <v>40809</v>
      </c>
      <c r="G1012" t="s">
        <v>526</v>
      </c>
      <c r="H1012" t="s">
        <v>982</v>
      </c>
      <c r="I1012" t="s">
        <v>983</v>
      </c>
      <c r="J1012">
        <v>20000</v>
      </c>
      <c r="L1012">
        <v>341517698</v>
      </c>
    </row>
    <row r="1013" spans="3:12" x14ac:dyDescent="0.15">
      <c r="C1013" t="s">
        <v>53</v>
      </c>
      <c r="D1013" t="s">
        <v>5189</v>
      </c>
      <c r="E1013" t="s">
        <v>5</v>
      </c>
      <c r="F1013" s="1">
        <v>40809</v>
      </c>
      <c r="G1013" t="s">
        <v>526</v>
      </c>
      <c r="H1013" t="s">
        <v>984</v>
      </c>
      <c r="I1013" t="s">
        <v>979</v>
      </c>
      <c r="J1013">
        <v>40000</v>
      </c>
      <c r="L1013">
        <v>341557698</v>
      </c>
    </row>
    <row r="1014" spans="3:12" x14ac:dyDescent="0.15">
      <c r="C1014" t="s">
        <v>53</v>
      </c>
      <c r="D1014" t="s">
        <v>5189</v>
      </c>
      <c r="E1014" t="s">
        <v>5</v>
      </c>
      <c r="F1014" s="1">
        <v>40813</v>
      </c>
      <c r="G1014" t="s">
        <v>526</v>
      </c>
      <c r="H1014" t="s">
        <v>985</v>
      </c>
      <c r="I1014" t="s">
        <v>986</v>
      </c>
      <c r="J1014">
        <v>16500</v>
      </c>
      <c r="L1014">
        <v>341574198</v>
      </c>
    </row>
    <row r="1015" spans="3:12" x14ac:dyDescent="0.15">
      <c r="C1015" t="s">
        <v>53</v>
      </c>
      <c r="D1015" t="s">
        <v>5189</v>
      </c>
      <c r="E1015" t="s">
        <v>5</v>
      </c>
      <c r="F1015" s="1">
        <v>40814</v>
      </c>
      <c r="G1015" t="s">
        <v>526</v>
      </c>
      <c r="H1015" t="s">
        <v>987</v>
      </c>
      <c r="I1015" t="s">
        <v>988</v>
      </c>
      <c r="J1015">
        <v>644875</v>
      </c>
      <c r="L1015">
        <v>342219073</v>
      </c>
    </row>
    <row r="1016" spans="3:12" x14ac:dyDescent="0.15">
      <c r="C1016" t="s">
        <v>53</v>
      </c>
      <c r="D1016" t="s">
        <v>5189</v>
      </c>
      <c r="E1016" t="s">
        <v>5</v>
      </c>
      <c r="F1016" s="1">
        <v>40816</v>
      </c>
      <c r="G1016" t="s">
        <v>54</v>
      </c>
      <c r="H1016" t="s">
        <v>349</v>
      </c>
      <c r="I1016" t="s">
        <v>989</v>
      </c>
      <c r="J1016">
        <v>62000</v>
      </c>
      <c r="L1016">
        <v>342281073</v>
      </c>
    </row>
    <row r="1017" spans="3:12" x14ac:dyDescent="0.15">
      <c r="C1017" t="s">
        <v>53</v>
      </c>
      <c r="D1017" t="s">
        <v>5189</v>
      </c>
      <c r="E1017" t="s">
        <v>5</v>
      </c>
      <c r="F1017" s="1">
        <v>40816</v>
      </c>
      <c r="G1017" t="s">
        <v>54</v>
      </c>
      <c r="H1017" t="s">
        <v>349</v>
      </c>
      <c r="I1017" t="s">
        <v>990</v>
      </c>
      <c r="J1017">
        <v>25000</v>
      </c>
      <c r="L1017">
        <v>342306073</v>
      </c>
    </row>
    <row r="1018" spans="3:12" x14ac:dyDescent="0.15">
      <c r="C1018" t="s">
        <v>53</v>
      </c>
      <c r="D1018" t="s">
        <v>5189</v>
      </c>
      <c r="E1018" t="s">
        <v>5</v>
      </c>
      <c r="F1018" s="1">
        <v>40816</v>
      </c>
      <c r="G1018" t="s">
        <v>54</v>
      </c>
      <c r="H1018" t="s">
        <v>373</v>
      </c>
      <c r="I1018" t="s">
        <v>991</v>
      </c>
      <c r="J1018">
        <v>282000</v>
      </c>
      <c r="L1018">
        <v>342588073</v>
      </c>
    </row>
    <row r="1019" spans="3:12" x14ac:dyDescent="0.15">
      <c r="C1019" t="s">
        <v>53</v>
      </c>
      <c r="D1019" t="s">
        <v>5189</v>
      </c>
      <c r="E1019" t="s">
        <v>5</v>
      </c>
      <c r="F1019" s="1">
        <v>40822</v>
      </c>
      <c r="G1019" t="s">
        <v>526</v>
      </c>
      <c r="H1019" t="s">
        <v>992</v>
      </c>
      <c r="I1019" t="s">
        <v>993</v>
      </c>
      <c r="J1019">
        <v>90000</v>
      </c>
      <c r="L1019">
        <v>342678073</v>
      </c>
    </row>
    <row r="1020" spans="3:12" x14ac:dyDescent="0.15">
      <c r="C1020" t="s">
        <v>53</v>
      </c>
      <c r="D1020" t="s">
        <v>5189</v>
      </c>
      <c r="E1020" t="s">
        <v>5</v>
      </c>
      <c r="F1020" s="1">
        <v>40830</v>
      </c>
      <c r="G1020" t="s">
        <v>526</v>
      </c>
      <c r="H1020" t="s">
        <v>994</v>
      </c>
      <c r="I1020" t="s">
        <v>995</v>
      </c>
      <c r="J1020">
        <v>4000</v>
      </c>
      <c r="L1020">
        <v>342682073</v>
      </c>
    </row>
    <row r="1021" spans="3:12" x14ac:dyDescent="0.15">
      <c r="C1021" t="s">
        <v>53</v>
      </c>
      <c r="D1021" t="s">
        <v>5189</v>
      </c>
      <c r="E1021" t="s">
        <v>5</v>
      </c>
      <c r="F1021" s="1">
        <v>40840</v>
      </c>
      <c r="G1021" t="s">
        <v>526</v>
      </c>
      <c r="H1021" t="s">
        <v>996</v>
      </c>
      <c r="I1021" t="s">
        <v>997</v>
      </c>
      <c r="J1021">
        <v>27000</v>
      </c>
      <c r="L1021">
        <v>342709073</v>
      </c>
    </row>
    <row r="1022" spans="3:12" x14ac:dyDescent="0.15">
      <c r="C1022" t="s">
        <v>53</v>
      </c>
      <c r="D1022" t="s">
        <v>5189</v>
      </c>
      <c r="E1022" t="s">
        <v>5</v>
      </c>
      <c r="F1022" s="1">
        <v>40847</v>
      </c>
      <c r="G1022" t="s">
        <v>54</v>
      </c>
      <c r="H1022" t="s">
        <v>391</v>
      </c>
      <c r="I1022" t="s">
        <v>998</v>
      </c>
      <c r="J1022">
        <v>51000</v>
      </c>
      <c r="L1022">
        <v>342760073</v>
      </c>
    </row>
    <row r="1023" spans="3:12" x14ac:dyDescent="0.15">
      <c r="C1023" t="s">
        <v>53</v>
      </c>
      <c r="D1023" t="s">
        <v>5189</v>
      </c>
      <c r="E1023" t="s">
        <v>5</v>
      </c>
      <c r="F1023" s="1">
        <v>40849</v>
      </c>
      <c r="G1023" t="s">
        <v>526</v>
      </c>
      <c r="H1023" t="s">
        <v>999</v>
      </c>
      <c r="I1023" t="s">
        <v>1000</v>
      </c>
      <c r="J1023">
        <v>34000</v>
      </c>
      <c r="L1023">
        <v>342794073</v>
      </c>
    </row>
    <row r="1024" spans="3:12" x14ac:dyDescent="0.15">
      <c r="C1024" t="s">
        <v>53</v>
      </c>
      <c r="D1024" t="s">
        <v>5189</v>
      </c>
      <c r="E1024" t="s">
        <v>5</v>
      </c>
      <c r="F1024" s="1">
        <v>40856</v>
      </c>
      <c r="G1024" t="s">
        <v>526</v>
      </c>
      <c r="H1024" t="s">
        <v>1001</v>
      </c>
      <c r="I1024" t="s">
        <v>1002</v>
      </c>
      <c r="J1024">
        <v>100000</v>
      </c>
      <c r="L1024">
        <v>342894073</v>
      </c>
    </row>
    <row r="1025" spans="3:12" x14ac:dyDescent="0.15">
      <c r="C1025" t="s">
        <v>53</v>
      </c>
      <c r="D1025" t="s">
        <v>5189</v>
      </c>
      <c r="E1025" t="s">
        <v>5</v>
      </c>
      <c r="F1025" s="1">
        <v>40857</v>
      </c>
      <c r="G1025" t="s">
        <v>526</v>
      </c>
      <c r="H1025" t="s">
        <v>1003</v>
      </c>
      <c r="I1025" t="s">
        <v>1004</v>
      </c>
      <c r="J1025">
        <v>39000</v>
      </c>
      <c r="L1025">
        <v>342933073</v>
      </c>
    </row>
    <row r="1026" spans="3:12" x14ac:dyDescent="0.15">
      <c r="C1026" t="s">
        <v>53</v>
      </c>
      <c r="D1026" t="s">
        <v>5189</v>
      </c>
      <c r="E1026" t="s">
        <v>5</v>
      </c>
      <c r="F1026" s="1">
        <v>40862</v>
      </c>
      <c r="G1026" t="s">
        <v>526</v>
      </c>
      <c r="H1026" t="s">
        <v>1005</v>
      </c>
      <c r="I1026" t="s">
        <v>1006</v>
      </c>
      <c r="J1026">
        <v>20060</v>
      </c>
      <c r="L1026">
        <v>342953133</v>
      </c>
    </row>
    <row r="1027" spans="3:12" x14ac:dyDescent="0.15">
      <c r="C1027" t="s">
        <v>53</v>
      </c>
      <c r="D1027" t="s">
        <v>5189</v>
      </c>
      <c r="E1027" t="s">
        <v>5</v>
      </c>
      <c r="F1027" s="1">
        <v>40862</v>
      </c>
      <c r="G1027" t="s">
        <v>526</v>
      </c>
      <c r="H1027" t="s">
        <v>1007</v>
      </c>
      <c r="I1027" t="s">
        <v>953</v>
      </c>
      <c r="J1027">
        <v>100000</v>
      </c>
      <c r="L1027">
        <v>343053133</v>
      </c>
    </row>
    <row r="1028" spans="3:12" x14ac:dyDescent="0.15">
      <c r="C1028" t="s">
        <v>53</v>
      </c>
      <c r="D1028" t="s">
        <v>5189</v>
      </c>
      <c r="E1028" t="s">
        <v>5</v>
      </c>
      <c r="F1028" s="1">
        <v>40869</v>
      </c>
      <c r="G1028" t="s">
        <v>526</v>
      </c>
      <c r="H1028" t="s">
        <v>1008</v>
      </c>
      <c r="I1028" t="s">
        <v>949</v>
      </c>
      <c r="J1028">
        <v>32000</v>
      </c>
      <c r="L1028">
        <v>343085133</v>
      </c>
    </row>
    <row r="1029" spans="3:12" x14ac:dyDescent="0.15">
      <c r="C1029" t="s">
        <v>53</v>
      </c>
      <c r="D1029" t="s">
        <v>5189</v>
      </c>
      <c r="E1029" t="s">
        <v>5</v>
      </c>
      <c r="F1029" s="1">
        <v>40876</v>
      </c>
      <c r="G1029" t="s">
        <v>526</v>
      </c>
      <c r="H1029" t="s">
        <v>1009</v>
      </c>
      <c r="I1029" t="s">
        <v>1010</v>
      </c>
      <c r="J1029">
        <v>110500</v>
      </c>
      <c r="L1029">
        <v>343195633</v>
      </c>
    </row>
    <row r="1030" spans="3:12" x14ac:dyDescent="0.15">
      <c r="C1030" t="s">
        <v>53</v>
      </c>
      <c r="D1030" t="s">
        <v>5189</v>
      </c>
      <c r="E1030" t="s">
        <v>5</v>
      </c>
      <c r="F1030" s="1">
        <v>40877</v>
      </c>
      <c r="G1030" t="s">
        <v>54</v>
      </c>
      <c r="H1030" t="s">
        <v>1011</v>
      </c>
      <c r="I1030" t="s">
        <v>1012</v>
      </c>
      <c r="J1030">
        <v>44000</v>
      </c>
      <c r="L1030">
        <v>343239633</v>
      </c>
    </row>
    <row r="1031" spans="3:12" x14ac:dyDescent="0.15">
      <c r="C1031" t="s">
        <v>53</v>
      </c>
      <c r="D1031" t="s">
        <v>5189</v>
      </c>
      <c r="E1031" t="s">
        <v>5</v>
      </c>
      <c r="F1031" s="1">
        <v>40877</v>
      </c>
      <c r="G1031" t="s">
        <v>54</v>
      </c>
      <c r="H1031" t="s">
        <v>1013</v>
      </c>
      <c r="I1031" t="s">
        <v>1014</v>
      </c>
      <c r="J1031">
        <v>55000</v>
      </c>
      <c r="L1031">
        <v>343294633</v>
      </c>
    </row>
    <row r="1032" spans="3:12" x14ac:dyDescent="0.15">
      <c r="C1032" t="s">
        <v>53</v>
      </c>
      <c r="D1032" t="s">
        <v>5189</v>
      </c>
      <c r="E1032" t="s">
        <v>5</v>
      </c>
      <c r="F1032" s="1">
        <v>40878</v>
      </c>
      <c r="G1032" t="s">
        <v>536</v>
      </c>
      <c r="H1032" t="s">
        <v>805</v>
      </c>
      <c r="I1032" t="s">
        <v>1015</v>
      </c>
      <c r="J1032">
        <v>59000</v>
      </c>
      <c r="L1032">
        <v>343353633</v>
      </c>
    </row>
    <row r="1033" spans="3:12" x14ac:dyDescent="0.15">
      <c r="C1033" t="s">
        <v>53</v>
      </c>
      <c r="D1033" t="s">
        <v>5189</v>
      </c>
      <c r="E1033" t="s">
        <v>5</v>
      </c>
      <c r="F1033" s="1">
        <v>40879</v>
      </c>
      <c r="G1033" t="s">
        <v>526</v>
      </c>
      <c r="H1033" t="s">
        <v>1016</v>
      </c>
      <c r="I1033" t="s">
        <v>1017</v>
      </c>
      <c r="J1033">
        <v>118000</v>
      </c>
      <c r="L1033">
        <v>343471633</v>
      </c>
    </row>
    <row r="1034" spans="3:12" x14ac:dyDescent="0.15">
      <c r="C1034" t="s">
        <v>53</v>
      </c>
      <c r="D1034" t="s">
        <v>5189</v>
      </c>
      <c r="E1034" t="s">
        <v>5</v>
      </c>
      <c r="F1034" s="1">
        <v>40879</v>
      </c>
      <c r="G1034" t="s">
        <v>526</v>
      </c>
      <c r="H1034" t="s">
        <v>1018</v>
      </c>
      <c r="I1034" t="s">
        <v>1019</v>
      </c>
      <c r="J1034">
        <v>10000</v>
      </c>
      <c r="L1034">
        <v>343481633</v>
      </c>
    </row>
    <row r="1035" spans="3:12" x14ac:dyDescent="0.15">
      <c r="C1035" t="s">
        <v>53</v>
      </c>
      <c r="D1035" t="s">
        <v>5189</v>
      </c>
      <c r="E1035" t="s">
        <v>5</v>
      </c>
      <c r="F1035" s="1">
        <v>40883</v>
      </c>
      <c r="G1035" t="s">
        <v>526</v>
      </c>
      <c r="H1035" t="s">
        <v>1020</v>
      </c>
      <c r="I1035" t="s">
        <v>1021</v>
      </c>
      <c r="J1035">
        <v>150000</v>
      </c>
      <c r="L1035">
        <v>343631633</v>
      </c>
    </row>
    <row r="1036" spans="3:12" x14ac:dyDescent="0.15">
      <c r="C1036" t="s">
        <v>53</v>
      </c>
      <c r="D1036" t="s">
        <v>5189</v>
      </c>
      <c r="E1036" t="s">
        <v>5</v>
      </c>
      <c r="F1036" s="1">
        <v>40883</v>
      </c>
      <c r="G1036" t="s">
        <v>526</v>
      </c>
      <c r="H1036" t="s">
        <v>1022</v>
      </c>
      <c r="I1036" t="s">
        <v>1023</v>
      </c>
      <c r="J1036">
        <v>79000</v>
      </c>
      <c r="L1036">
        <v>343710633</v>
      </c>
    </row>
    <row r="1037" spans="3:12" x14ac:dyDescent="0.15">
      <c r="C1037" t="s">
        <v>53</v>
      </c>
      <c r="D1037" t="s">
        <v>5189</v>
      </c>
      <c r="E1037" t="s">
        <v>5</v>
      </c>
      <c r="F1037" s="1">
        <v>40885</v>
      </c>
      <c r="G1037" t="s">
        <v>526</v>
      </c>
      <c r="H1037" t="s">
        <v>1024</v>
      </c>
      <c r="I1037" t="s">
        <v>1021</v>
      </c>
      <c r="J1037">
        <v>45000</v>
      </c>
      <c r="L1037">
        <v>343755633</v>
      </c>
    </row>
    <row r="1038" spans="3:12" x14ac:dyDescent="0.15">
      <c r="C1038" t="s">
        <v>53</v>
      </c>
      <c r="D1038" t="s">
        <v>5189</v>
      </c>
      <c r="E1038" t="s">
        <v>5</v>
      </c>
      <c r="F1038" s="1">
        <v>40893</v>
      </c>
      <c r="G1038" t="s">
        <v>526</v>
      </c>
      <c r="H1038" t="s">
        <v>1025</v>
      </c>
      <c r="I1038" t="s">
        <v>1026</v>
      </c>
      <c r="J1038">
        <v>135000</v>
      </c>
      <c r="L1038">
        <v>343890633</v>
      </c>
    </row>
    <row r="1039" spans="3:12" x14ac:dyDescent="0.15">
      <c r="C1039" t="s">
        <v>53</v>
      </c>
      <c r="D1039" t="s">
        <v>5189</v>
      </c>
      <c r="E1039" t="s">
        <v>5</v>
      </c>
      <c r="F1039" s="1">
        <v>40899</v>
      </c>
      <c r="G1039" t="s">
        <v>526</v>
      </c>
      <c r="H1039" t="s">
        <v>1027</v>
      </c>
      <c r="I1039" t="s">
        <v>1028</v>
      </c>
      <c r="J1039">
        <v>99400</v>
      </c>
      <c r="L1039">
        <v>343990033</v>
      </c>
    </row>
    <row r="1040" spans="3:12" x14ac:dyDescent="0.15">
      <c r="C1040" t="s">
        <v>53</v>
      </c>
      <c r="D1040" t="s">
        <v>5189</v>
      </c>
      <c r="E1040" t="s">
        <v>5</v>
      </c>
      <c r="F1040" s="1">
        <v>40900</v>
      </c>
      <c r="G1040" t="s">
        <v>526</v>
      </c>
      <c r="H1040" t="s">
        <v>1029</v>
      </c>
      <c r="I1040" t="s">
        <v>953</v>
      </c>
      <c r="J1040">
        <v>375000</v>
      </c>
      <c r="L1040">
        <v>344365033</v>
      </c>
    </row>
    <row r="1041" spans="3:12" x14ac:dyDescent="0.15">
      <c r="C1041" t="s">
        <v>53</v>
      </c>
      <c r="D1041" t="s">
        <v>5189</v>
      </c>
      <c r="E1041" t="s">
        <v>5</v>
      </c>
      <c r="F1041" s="1">
        <v>40904</v>
      </c>
      <c r="G1041" t="s">
        <v>536</v>
      </c>
      <c r="H1041" t="s">
        <v>822</v>
      </c>
      <c r="I1041" t="s">
        <v>1030</v>
      </c>
      <c r="J1041">
        <v>100000</v>
      </c>
      <c r="L1041">
        <v>344465033</v>
      </c>
    </row>
    <row r="1042" spans="3:12" x14ac:dyDescent="0.15">
      <c r="C1042" t="s">
        <v>53</v>
      </c>
      <c r="D1042" t="s">
        <v>5189</v>
      </c>
      <c r="E1042" t="s">
        <v>5</v>
      </c>
      <c r="F1042" s="1">
        <v>40906</v>
      </c>
      <c r="G1042" t="s">
        <v>526</v>
      </c>
      <c r="H1042" t="s">
        <v>1031</v>
      </c>
      <c r="I1042" t="s">
        <v>1032</v>
      </c>
      <c r="J1042">
        <v>42500</v>
      </c>
      <c r="L1042">
        <v>344507533</v>
      </c>
    </row>
    <row r="1043" spans="3:12" x14ac:dyDescent="0.15">
      <c r="C1043" t="s">
        <v>53</v>
      </c>
      <c r="D1043" t="s">
        <v>5189</v>
      </c>
      <c r="E1043" t="s">
        <v>5</v>
      </c>
      <c r="F1043" s="1">
        <v>40906</v>
      </c>
      <c r="G1043" t="s">
        <v>526</v>
      </c>
      <c r="H1043" t="s">
        <v>1033</v>
      </c>
      <c r="I1043" t="s">
        <v>1034</v>
      </c>
      <c r="J1043">
        <v>29750</v>
      </c>
      <c r="L1043">
        <v>344537283</v>
      </c>
    </row>
    <row r="1044" spans="3:12" x14ac:dyDescent="0.15">
      <c r="C1044" t="s">
        <v>53</v>
      </c>
      <c r="D1044" t="s">
        <v>5189</v>
      </c>
      <c r="E1044" t="s">
        <v>5</v>
      </c>
      <c r="F1044" s="1">
        <v>40907</v>
      </c>
      <c r="G1044" t="s">
        <v>526</v>
      </c>
      <c r="H1044" t="s">
        <v>1035</v>
      </c>
      <c r="I1044" t="s">
        <v>1036</v>
      </c>
      <c r="J1044">
        <v>90000</v>
      </c>
      <c r="L1044">
        <v>344627283</v>
      </c>
    </row>
    <row r="1045" spans="3:12" x14ac:dyDescent="0.15">
      <c r="C1045" t="s">
        <v>53</v>
      </c>
      <c r="D1045" t="s">
        <v>5189</v>
      </c>
      <c r="E1045" t="s">
        <v>5</v>
      </c>
      <c r="F1045" s="1">
        <v>40908</v>
      </c>
      <c r="G1045" t="s">
        <v>54</v>
      </c>
      <c r="H1045" t="s">
        <v>1037</v>
      </c>
      <c r="I1045" t="s">
        <v>1038</v>
      </c>
      <c r="J1045">
        <v>25000</v>
      </c>
      <c r="L1045">
        <v>344652283</v>
      </c>
    </row>
    <row r="1046" spans="3:12" x14ac:dyDescent="0.15">
      <c r="C1046" t="s">
        <v>53</v>
      </c>
      <c r="D1046" t="s">
        <v>5189</v>
      </c>
      <c r="E1046" t="s">
        <v>5</v>
      </c>
      <c r="F1046" s="1">
        <v>40908</v>
      </c>
      <c r="G1046" t="s">
        <v>54</v>
      </c>
      <c r="H1046" t="s">
        <v>1039</v>
      </c>
      <c r="I1046" t="s">
        <v>1040</v>
      </c>
      <c r="J1046">
        <v>43000</v>
      </c>
      <c r="L1046">
        <v>344695283</v>
      </c>
    </row>
    <row r="1047" spans="3:12" x14ac:dyDescent="0.15">
      <c r="C1047" t="s">
        <v>53</v>
      </c>
      <c r="D1047" t="s">
        <v>5189</v>
      </c>
      <c r="E1047" t="s">
        <v>6</v>
      </c>
      <c r="F1047" s="1">
        <v>40725</v>
      </c>
      <c r="G1047" t="s">
        <v>536</v>
      </c>
      <c r="H1047" t="s">
        <v>1041</v>
      </c>
      <c r="I1047" t="s">
        <v>1042</v>
      </c>
      <c r="J1047">
        <v>280000</v>
      </c>
      <c r="L1047">
        <v>344975283</v>
      </c>
    </row>
    <row r="1048" spans="3:12" x14ac:dyDescent="0.15">
      <c r="C1048" t="s">
        <v>53</v>
      </c>
      <c r="D1048" t="s">
        <v>5189</v>
      </c>
      <c r="E1048" t="s">
        <v>7</v>
      </c>
      <c r="F1048" s="1">
        <v>40574</v>
      </c>
      <c r="G1048" t="s">
        <v>54</v>
      </c>
      <c r="H1048" t="s">
        <v>86</v>
      </c>
      <c r="I1048" t="s">
        <v>1043</v>
      </c>
      <c r="J1048">
        <v>10526824</v>
      </c>
      <c r="L1048">
        <v>355502107</v>
      </c>
    </row>
    <row r="1049" spans="3:12" x14ac:dyDescent="0.15">
      <c r="C1049" t="s">
        <v>53</v>
      </c>
      <c r="D1049" t="s">
        <v>5189</v>
      </c>
      <c r="E1049" t="s">
        <v>7</v>
      </c>
      <c r="F1049" s="1">
        <v>40574</v>
      </c>
      <c r="G1049" t="s">
        <v>54</v>
      </c>
      <c r="H1049" t="s">
        <v>86</v>
      </c>
      <c r="I1049" t="s">
        <v>1043</v>
      </c>
      <c r="J1049">
        <v>373756</v>
      </c>
      <c r="L1049">
        <v>355875863</v>
      </c>
    </row>
    <row r="1050" spans="3:12" x14ac:dyDescent="0.15">
      <c r="C1050" t="s">
        <v>53</v>
      </c>
      <c r="D1050" t="s">
        <v>5189</v>
      </c>
      <c r="E1050" t="s">
        <v>7</v>
      </c>
      <c r="F1050" s="1">
        <v>40574</v>
      </c>
      <c r="G1050" t="s">
        <v>54</v>
      </c>
      <c r="H1050" t="s">
        <v>86</v>
      </c>
      <c r="I1050" t="s">
        <v>1044</v>
      </c>
      <c r="J1050">
        <v>3846584</v>
      </c>
      <c r="L1050">
        <v>359722447</v>
      </c>
    </row>
    <row r="1051" spans="3:12" x14ac:dyDescent="0.15">
      <c r="C1051" t="s">
        <v>53</v>
      </c>
      <c r="D1051" t="s">
        <v>5189</v>
      </c>
      <c r="E1051" t="s">
        <v>7</v>
      </c>
      <c r="F1051" s="1">
        <v>40574</v>
      </c>
      <c r="G1051" t="s">
        <v>54</v>
      </c>
      <c r="H1051" t="s">
        <v>86</v>
      </c>
      <c r="I1051" t="s">
        <v>1045</v>
      </c>
      <c r="J1051">
        <v>1891979</v>
      </c>
      <c r="L1051">
        <v>361614426</v>
      </c>
    </row>
    <row r="1052" spans="3:12" x14ac:dyDescent="0.15">
      <c r="C1052" t="s">
        <v>53</v>
      </c>
      <c r="D1052" t="s">
        <v>5189</v>
      </c>
      <c r="E1052" t="s">
        <v>7</v>
      </c>
      <c r="F1052" s="1">
        <v>40574</v>
      </c>
      <c r="G1052" t="s">
        <v>54</v>
      </c>
      <c r="H1052" t="s">
        <v>86</v>
      </c>
      <c r="I1052" t="s">
        <v>1046</v>
      </c>
      <c r="J1052">
        <v>1659024</v>
      </c>
      <c r="L1052">
        <v>363273450</v>
      </c>
    </row>
    <row r="1053" spans="3:12" x14ac:dyDescent="0.15">
      <c r="C1053" t="s">
        <v>53</v>
      </c>
      <c r="D1053" t="s">
        <v>5189</v>
      </c>
      <c r="E1053" t="s">
        <v>7</v>
      </c>
      <c r="F1053" s="1">
        <v>40574</v>
      </c>
      <c r="G1053" t="s">
        <v>54</v>
      </c>
      <c r="H1053" t="s">
        <v>86</v>
      </c>
      <c r="I1053" t="s">
        <v>1047</v>
      </c>
      <c r="J1053">
        <v>1493166</v>
      </c>
      <c r="L1053">
        <v>364766616</v>
      </c>
    </row>
    <row r="1054" spans="3:12" x14ac:dyDescent="0.15">
      <c r="C1054" t="s">
        <v>53</v>
      </c>
      <c r="D1054" t="s">
        <v>5189</v>
      </c>
      <c r="E1054" t="s">
        <v>7</v>
      </c>
      <c r="F1054" s="1">
        <v>40574</v>
      </c>
      <c r="G1054" t="s">
        <v>54</v>
      </c>
      <c r="H1054" t="s">
        <v>86</v>
      </c>
      <c r="I1054" t="s">
        <v>1044</v>
      </c>
      <c r="J1054">
        <v>259158</v>
      </c>
      <c r="L1054">
        <v>365025774</v>
      </c>
    </row>
    <row r="1055" spans="3:12" x14ac:dyDescent="0.15">
      <c r="C1055" t="s">
        <v>53</v>
      </c>
      <c r="D1055" t="s">
        <v>5189</v>
      </c>
      <c r="E1055" t="s">
        <v>7</v>
      </c>
      <c r="F1055" s="1">
        <v>40574</v>
      </c>
      <c r="G1055" t="s">
        <v>54</v>
      </c>
      <c r="H1055" t="s">
        <v>86</v>
      </c>
      <c r="I1055" t="s">
        <v>1045</v>
      </c>
      <c r="J1055">
        <v>66000</v>
      </c>
      <c r="L1055">
        <v>365091774</v>
      </c>
    </row>
    <row r="1056" spans="3:12" x14ac:dyDescent="0.15">
      <c r="C1056" t="s">
        <v>53</v>
      </c>
      <c r="D1056" t="s">
        <v>5189</v>
      </c>
      <c r="E1056" t="s">
        <v>7</v>
      </c>
      <c r="F1056" s="1">
        <v>40574</v>
      </c>
      <c r="G1056" t="s">
        <v>54</v>
      </c>
      <c r="H1056" t="s">
        <v>86</v>
      </c>
      <c r="I1056" t="s">
        <v>1046</v>
      </c>
      <c r="J1056">
        <v>42438</v>
      </c>
      <c r="L1056">
        <v>365134212</v>
      </c>
    </row>
    <row r="1057" spans="3:12" x14ac:dyDescent="0.15">
      <c r="C1057" t="s">
        <v>53</v>
      </c>
      <c r="D1057" t="s">
        <v>5189</v>
      </c>
      <c r="E1057" t="s">
        <v>7</v>
      </c>
      <c r="F1057" s="1">
        <v>40574</v>
      </c>
      <c r="G1057" t="s">
        <v>54</v>
      </c>
      <c r="H1057" t="s">
        <v>86</v>
      </c>
      <c r="I1057" t="s">
        <v>1047</v>
      </c>
      <c r="J1057">
        <v>25000</v>
      </c>
      <c r="L1057">
        <v>365159212</v>
      </c>
    </row>
    <row r="1058" spans="3:12" x14ac:dyDescent="0.15">
      <c r="C1058" t="s">
        <v>53</v>
      </c>
      <c r="D1058" t="s">
        <v>5189</v>
      </c>
      <c r="E1058" t="s">
        <v>7</v>
      </c>
      <c r="F1058" s="1">
        <v>40574</v>
      </c>
      <c r="G1058" t="s">
        <v>54</v>
      </c>
      <c r="H1058" t="s">
        <v>86</v>
      </c>
      <c r="I1058" t="s">
        <v>1048</v>
      </c>
      <c r="J1058">
        <v>3721667</v>
      </c>
      <c r="L1058">
        <v>368880879</v>
      </c>
    </row>
    <row r="1059" spans="3:12" x14ac:dyDescent="0.15">
      <c r="C1059" t="s">
        <v>53</v>
      </c>
      <c r="D1059" t="s">
        <v>5189</v>
      </c>
      <c r="E1059" t="s">
        <v>7</v>
      </c>
      <c r="F1059" s="1">
        <v>40574</v>
      </c>
      <c r="G1059" t="s">
        <v>54</v>
      </c>
      <c r="H1059" t="s">
        <v>86</v>
      </c>
      <c r="I1059" t="s">
        <v>1048</v>
      </c>
      <c r="J1059">
        <v>130000</v>
      </c>
      <c r="L1059">
        <v>369010879</v>
      </c>
    </row>
    <row r="1060" spans="3:12" x14ac:dyDescent="0.15">
      <c r="C1060" t="s">
        <v>53</v>
      </c>
      <c r="D1060" t="s">
        <v>5189</v>
      </c>
      <c r="E1060" t="s">
        <v>7</v>
      </c>
      <c r="F1060" s="1">
        <v>40574</v>
      </c>
      <c r="G1060" t="s">
        <v>54</v>
      </c>
      <c r="H1060" t="s">
        <v>86</v>
      </c>
      <c r="I1060" t="s">
        <v>1049</v>
      </c>
      <c r="J1060">
        <v>2520000</v>
      </c>
      <c r="L1060">
        <v>371530879</v>
      </c>
    </row>
    <row r="1061" spans="3:12" x14ac:dyDescent="0.15">
      <c r="C1061" t="s">
        <v>53</v>
      </c>
      <c r="D1061" t="s">
        <v>5189</v>
      </c>
      <c r="E1061" t="s">
        <v>7</v>
      </c>
      <c r="F1061" s="1">
        <v>40574</v>
      </c>
      <c r="G1061" t="s">
        <v>54</v>
      </c>
      <c r="H1061" t="s">
        <v>86</v>
      </c>
      <c r="I1061" t="s">
        <v>1049</v>
      </c>
      <c r="J1061">
        <v>55000</v>
      </c>
      <c r="L1061">
        <v>371585879</v>
      </c>
    </row>
    <row r="1062" spans="3:12" x14ac:dyDescent="0.15">
      <c r="C1062" t="s">
        <v>53</v>
      </c>
      <c r="D1062" t="s">
        <v>5189</v>
      </c>
      <c r="E1062" t="s">
        <v>7</v>
      </c>
      <c r="F1062" s="1">
        <v>40602</v>
      </c>
      <c r="G1062" t="s">
        <v>54</v>
      </c>
      <c r="H1062" t="s">
        <v>804</v>
      </c>
      <c r="I1062" t="s">
        <v>1050</v>
      </c>
      <c r="J1062">
        <v>10494460</v>
      </c>
      <c r="L1062">
        <v>382080339</v>
      </c>
    </row>
    <row r="1063" spans="3:12" x14ac:dyDescent="0.15">
      <c r="C1063" t="s">
        <v>53</v>
      </c>
      <c r="D1063" t="s">
        <v>5189</v>
      </c>
      <c r="E1063" t="s">
        <v>7</v>
      </c>
      <c r="F1063" s="1">
        <v>40602</v>
      </c>
      <c r="G1063" t="s">
        <v>54</v>
      </c>
      <c r="H1063" t="s">
        <v>804</v>
      </c>
      <c r="I1063" t="s">
        <v>1050</v>
      </c>
      <c r="J1063">
        <v>373756</v>
      </c>
      <c r="L1063">
        <v>382454095</v>
      </c>
    </row>
    <row r="1064" spans="3:12" x14ac:dyDescent="0.15">
      <c r="C1064" t="s">
        <v>53</v>
      </c>
      <c r="D1064" t="s">
        <v>5189</v>
      </c>
      <c r="E1064" t="s">
        <v>7</v>
      </c>
      <c r="F1064" s="1">
        <v>40602</v>
      </c>
      <c r="G1064" t="s">
        <v>54</v>
      </c>
      <c r="H1064" t="s">
        <v>804</v>
      </c>
      <c r="I1064" t="s">
        <v>1051</v>
      </c>
      <c r="J1064">
        <v>3823460</v>
      </c>
      <c r="L1064">
        <v>386277555</v>
      </c>
    </row>
    <row r="1065" spans="3:12" x14ac:dyDescent="0.15">
      <c r="C1065" t="s">
        <v>53</v>
      </c>
      <c r="D1065" t="s">
        <v>5189</v>
      </c>
      <c r="E1065" t="s">
        <v>7</v>
      </c>
      <c r="F1065" s="1">
        <v>40602</v>
      </c>
      <c r="G1065" t="s">
        <v>54</v>
      </c>
      <c r="H1065" t="s">
        <v>804</v>
      </c>
      <c r="I1065" t="s">
        <v>1052</v>
      </c>
      <c r="J1065">
        <v>1887000</v>
      </c>
      <c r="L1065">
        <v>388164555</v>
      </c>
    </row>
    <row r="1066" spans="3:12" x14ac:dyDescent="0.15">
      <c r="C1066" t="s">
        <v>53</v>
      </c>
      <c r="D1066" t="s">
        <v>5189</v>
      </c>
      <c r="E1066" t="s">
        <v>7</v>
      </c>
      <c r="F1066" s="1">
        <v>40602</v>
      </c>
      <c r="G1066" t="s">
        <v>54</v>
      </c>
      <c r="H1066" t="s">
        <v>804</v>
      </c>
      <c r="I1066" t="s">
        <v>1053</v>
      </c>
      <c r="J1066">
        <v>1655514</v>
      </c>
      <c r="L1066">
        <v>389820069</v>
      </c>
    </row>
    <row r="1067" spans="3:12" x14ac:dyDescent="0.15">
      <c r="C1067" t="s">
        <v>53</v>
      </c>
      <c r="D1067" t="s">
        <v>5189</v>
      </c>
      <c r="E1067" t="s">
        <v>7</v>
      </c>
      <c r="F1067" s="1">
        <v>40602</v>
      </c>
      <c r="G1067" t="s">
        <v>54</v>
      </c>
      <c r="H1067" t="s">
        <v>804</v>
      </c>
      <c r="I1067" t="s">
        <v>1054</v>
      </c>
      <c r="J1067">
        <v>1488791</v>
      </c>
      <c r="L1067">
        <v>391308860</v>
      </c>
    </row>
    <row r="1068" spans="3:12" x14ac:dyDescent="0.15">
      <c r="C1068" t="s">
        <v>53</v>
      </c>
      <c r="D1068" t="s">
        <v>5189</v>
      </c>
      <c r="E1068" t="s">
        <v>7</v>
      </c>
      <c r="F1068" s="1">
        <v>40602</v>
      </c>
      <c r="G1068" t="s">
        <v>54</v>
      </c>
      <c r="H1068" t="s">
        <v>804</v>
      </c>
      <c r="I1068" t="s">
        <v>1051</v>
      </c>
      <c r="J1068">
        <v>258718</v>
      </c>
      <c r="L1068">
        <v>391567578</v>
      </c>
    </row>
    <row r="1069" spans="3:12" x14ac:dyDescent="0.15">
      <c r="C1069" t="s">
        <v>53</v>
      </c>
      <c r="D1069" t="s">
        <v>5189</v>
      </c>
      <c r="E1069" t="s">
        <v>7</v>
      </c>
      <c r="F1069" s="1">
        <v>40602</v>
      </c>
      <c r="G1069" t="s">
        <v>54</v>
      </c>
      <c r="H1069" t="s">
        <v>804</v>
      </c>
      <c r="I1069" t="s">
        <v>1052</v>
      </c>
      <c r="J1069">
        <v>66000</v>
      </c>
      <c r="L1069">
        <v>391633578</v>
      </c>
    </row>
    <row r="1070" spans="3:12" x14ac:dyDescent="0.15">
      <c r="C1070" t="s">
        <v>53</v>
      </c>
      <c r="D1070" t="s">
        <v>5189</v>
      </c>
      <c r="E1070" t="s">
        <v>7</v>
      </c>
      <c r="F1070" s="1">
        <v>40602</v>
      </c>
      <c r="G1070" t="s">
        <v>54</v>
      </c>
      <c r="H1070" t="s">
        <v>804</v>
      </c>
      <c r="I1070" t="s">
        <v>1053</v>
      </c>
      <c r="J1070">
        <v>42438</v>
      </c>
      <c r="L1070">
        <v>391676016</v>
      </c>
    </row>
    <row r="1071" spans="3:12" x14ac:dyDescent="0.15">
      <c r="C1071" t="s">
        <v>53</v>
      </c>
      <c r="D1071" t="s">
        <v>5189</v>
      </c>
      <c r="E1071" t="s">
        <v>7</v>
      </c>
      <c r="F1071" s="1">
        <v>40602</v>
      </c>
      <c r="G1071" t="s">
        <v>54</v>
      </c>
      <c r="H1071" t="s">
        <v>804</v>
      </c>
      <c r="I1071" t="s">
        <v>1054</v>
      </c>
      <c r="J1071">
        <v>25000</v>
      </c>
      <c r="L1071">
        <v>391701016</v>
      </c>
    </row>
    <row r="1072" spans="3:12" x14ac:dyDescent="0.15">
      <c r="C1072" t="s">
        <v>53</v>
      </c>
      <c r="D1072" t="s">
        <v>5189</v>
      </c>
      <c r="E1072" t="s">
        <v>7</v>
      </c>
      <c r="F1072" s="1">
        <v>40602</v>
      </c>
      <c r="G1072" t="s">
        <v>54</v>
      </c>
      <c r="H1072" t="s">
        <v>804</v>
      </c>
      <c r="I1072" t="s">
        <v>1055</v>
      </c>
      <c r="J1072">
        <v>3710000</v>
      </c>
      <c r="L1072">
        <v>395411016</v>
      </c>
    </row>
    <row r="1073" spans="3:12" x14ac:dyDescent="0.15">
      <c r="C1073" t="s">
        <v>53</v>
      </c>
      <c r="D1073" t="s">
        <v>5189</v>
      </c>
      <c r="E1073" t="s">
        <v>7</v>
      </c>
      <c r="F1073" s="1">
        <v>40602</v>
      </c>
      <c r="G1073" t="s">
        <v>54</v>
      </c>
      <c r="H1073" t="s">
        <v>804</v>
      </c>
      <c r="I1073" t="s">
        <v>1055</v>
      </c>
      <c r="J1073">
        <v>130000</v>
      </c>
      <c r="L1073">
        <v>395541016</v>
      </c>
    </row>
    <row r="1074" spans="3:12" x14ac:dyDescent="0.15">
      <c r="C1074" t="s">
        <v>53</v>
      </c>
      <c r="D1074" t="s">
        <v>5189</v>
      </c>
      <c r="E1074" t="s">
        <v>7</v>
      </c>
      <c r="F1074" s="1">
        <v>40602</v>
      </c>
      <c r="G1074" t="s">
        <v>54</v>
      </c>
      <c r="H1074" t="s">
        <v>804</v>
      </c>
      <c r="I1074" t="s">
        <v>1056</v>
      </c>
      <c r="J1074">
        <v>2520000</v>
      </c>
      <c r="L1074">
        <v>398061016</v>
      </c>
    </row>
    <row r="1075" spans="3:12" x14ac:dyDescent="0.15">
      <c r="C1075" t="s">
        <v>53</v>
      </c>
      <c r="D1075" t="s">
        <v>5189</v>
      </c>
      <c r="E1075" t="s">
        <v>7</v>
      </c>
      <c r="F1075" s="1">
        <v>40602</v>
      </c>
      <c r="G1075" t="s">
        <v>54</v>
      </c>
      <c r="H1075" t="s">
        <v>804</v>
      </c>
      <c r="I1075" t="s">
        <v>1056</v>
      </c>
      <c r="J1075">
        <v>55000</v>
      </c>
      <c r="L1075">
        <v>398116016</v>
      </c>
    </row>
    <row r="1076" spans="3:12" x14ac:dyDescent="0.15">
      <c r="C1076" t="s">
        <v>53</v>
      </c>
      <c r="D1076" t="s">
        <v>5189</v>
      </c>
      <c r="E1076" t="s">
        <v>7</v>
      </c>
      <c r="F1076" s="1">
        <v>40603</v>
      </c>
      <c r="G1076" t="s">
        <v>54</v>
      </c>
      <c r="H1076" t="s">
        <v>1057</v>
      </c>
      <c r="I1076" t="s">
        <v>1058</v>
      </c>
      <c r="J1076">
        <v>1390920</v>
      </c>
      <c r="L1076">
        <v>399506936</v>
      </c>
    </row>
    <row r="1077" spans="3:12" x14ac:dyDescent="0.15">
      <c r="C1077" t="s">
        <v>53</v>
      </c>
      <c r="D1077" t="s">
        <v>5189</v>
      </c>
      <c r="E1077" t="s">
        <v>7</v>
      </c>
      <c r="F1077" s="1">
        <v>40603</v>
      </c>
      <c r="G1077" t="s">
        <v>54</v>
      </c>
      <c r="H1077" t="s">
        <v>1057</v>
      </c>
      <c r="I1077" t="s">
        <v>1059</v>
      </c>
      <c r="J1077">
        <v>220000</v>
      </c>
      <c r="L1077">
        <v>399726936</v>
      </c>
    </row>
    <row r="1078" spans="3:12" x14ac:dyDescent="0.15">
      <c r="C1078" t="s">
        <v>53</v>
      </c>
      <c r="D1078" t="s">
        <v>5189</v>
      </c>
      <c r="E1078" t="s">
        <v>7</v>
      </c>
      <c r="F1078" s="1">
        <v>40603</v>
      </c>
      <c r="G1078" t="s">
        <v>54</v>
      </c>
      <c r="H1078" t="s">
        <v>1057</v>
      </c>
      <c r="I1078" t="s">
        <v>1060</v>
      </c>
      <c r="J1078">
        <v>-40000</v>
      </c>
      <c r="L1078">
        <v>399686936</v>
      </c>
    </row>
    <row r="1079" spans="3:12" x14ac:dyDescent="0.15">
      <c r="C1079" t="s">
        <v>53</v>
      </c>
      <c r="D1079" t="s">
        <v>5189</v>
      </c>
      <c r="E1079" t="s">
        <v>7</v>
      </c>
      <c r="F1079" s="1">
        <v>40603</v>
      </c>
      <c r="G1079" t="s">
        <v>54</v>
      </c>
      <c r="H1079" t="s">
        <v>1057</v>
      </c>
      <c r="I1079" t="s">
        <v>1061</v>
      </c>
      <c r="J1079">
        <v>21180</v>
      </c>
      <c r="L1079">
        <v>399708116</v>
      </c>
    </row>
    <row r="1080" spans="3:12" x14ac:dyDescent="0.15">
      <c r="C1080" t="s">
        <v>53</v>
      </c>
      <c r="D1080" t="s">
        <v>5189</v>
      </c>
      <c r="E1080" t="s">
        <v>7</v>
      </c>
      <c r="F1080" s="1">
        <v>40603</v>
      </c>
      <c r="G1080" t="s">
        <v>54</v>
      </c>
      <c r="H1080" t="s">
        <v>1057</v>
      </c>
      <c r="I1080" t="s">
        <v>1062</v>
      </c>
      <c r="J1080">
        <v>51289</v>
      </c>
      <c r="L1080">
        <v>399759405</v>
      </c>
    </row>
    <row r="1081" spans="3:12" x14ac:dyDescent="0.15">
      <c r="C1081" t="s">
        <v>53</v>
      </c>
      <c r="D1081" t="s">
        <v>5189</v>
      </c>
      <c r="E1081" t="s">
        <v>7</v>
      </c>
      <c r="F1081" s="1">
        <v>40603</v>
      </c>
      <c r="G1081" t="s">
        <v>54</v>
      </c>
      <c r="H1081" t="s">
        <v>1057</v>
      </c>
      <c r="I1081" t="s">
        <v>1063</v>
      </c>
      <c r="J1081">
        <v>290000</v>
      </c>
      <c r="L1081">
        <v>400049405</v>
      </c>
    </row>
    <row r="1082" spans="3:12" x14ac:dyDescent="0.15">
      <c r="C1082" t="s">
        <v>53</v>
      </c>
      <c r="D1082" t="s">
        <v>5189</v>
      </c>
      <c r="E1082" t="s">
        <v>7</v>
      </c>
      <c r="F1082" s="1">
        <v>40603</v>
      </c>
      <c r="G1082" t="s">
        <v>54</v>
      </c>
      <c r="H1082" t="s">
        <v>1057</v>
      </c>
      <c r="I1082" t="s">
        <v>1064</v>
      </c>
      <c r="J1082">
        <v>402500</v>
      </c>
      <c r="L1082">
        <v>400451905</v>
      </c>
    </row>
    <row r="1083" spans="3:12" x14ac:dyDescent="0.15">
      <c r="C1083" t="s">
        <v>53</v>
      </c>
      <c r="D1083" t="s">
        <v>5189</v>
      </c>
      <c r="E1083" t="s">
        <v>7</v>
      </c>
      <c r="F1083" s="1">
        <v>40633</v>
      </c>
      <c r="G1083" t="s">
        <v>54</v>
      </c>
      <c r="H1083" t="s">
        <v>1065</v>
      </c>
      <c r="I1083" t="s">
        <v>1066</v>
      </c>
      <c r="J1083">
        <v>11074315</v>
      </c>
      <c r="L1083">
        <v>411526220</v>
      </c>
    </row>
    <row r="1084" spans="3:12" x14ac:dyDescent="0.15">
      <c r="C1084" t="s">
        <v>53</v>
      </c>
      <c r="D1084" t="s">
        <v>5189</v>
      </c>
      <c r="E1084" t="s">
        <v>7</v>
      </c>
      <c r="F1084" s="1">
        <v>40633</v>
      </c>
      <c r="G1084" t="s">
        <v>54</v>
      </c>
      <c r="H1084" t="s">
        <v>1065</v>
      </c>
      <c r="I1084" t="s">
        <v>1066</v>
      </c>
      <c r="J1084">
        <v>373756</v>
      </c>
      <c r="L1084">
        <v>411899976</v>
      </c>
    </row>
    <row r="1085" spans="3:12" x14ac:dyDescent="0.15">
      <c r="C1085" t="s">
        <v>53</v>
      </c>
      <c r="D1085" t="s">
        <v>5189</v>
      </c>
      <c r="E1085" t="s">
        <v>7</v>
      </c>
      <c r="F1085" s="1">
        <v>40633</v>
      </c>
      <c r="G1085" t="s">
        <v>54</v>
      </c>
      <c r="H1085" t="s">
        <v>1065</v>
      </c>
      <c r="I1085" t="s">
        <v>1067</v>
      </c>
      <c r="J1085">
        <v>3673896</v>
      </c>
      <c r="L1085">
        <v>415573872</v>
      </c>
    </row>
    <row r="1086" spans="3:12" x14ac:dyDescent="0.15">
      <c r="C1086" t="s">
        <v>53</v>
      </c>
      <c r="D1086" t="s">
        <v>5189</v>
      </c>
      <c r="E1086" t="s">
        <v>7</v>
      </c>
      <c r="F1086" s="1">
        <v>40633</v>
      </c>
      <c r="G1086" t="s">
        <v>54</v>
      </c>
      <c r="H1086" t="s">
        <v>1065</v>
      </c>
      <c r="I1086" t="s">
        <v>1068</v>
      </c>
      <c r="J1086">
        <v>1678000</v>
      </c>
      <c r="L1086">
        <v>417251872</v>
      </c>
    </row>
    <row r="1087" spans="3:12" x14ac:dyDescent="0.15">
      <c r="C1087" t="s">
        <v>53</v>
      </c>
      <c r="D1087" t="s">
        <v>5189</v>
      </c>
      <c r="E1087" t="s">
        <v>7</v>
      </c>
      <c r="F1087" s="1">
        <v>40633</v>
      </c>
      <c r="G1087" t="s">
        <v>54</v>
      </c>
      <c r="H1087" t="s">
        <v>1065</v>
      </c>
      <c r="I1087" t="s">
        <v>1069</v>
      </c>
      <c r="J1087">
        <v>1510284</v>
      </c>
      <c r="L1087">
        <v>418762156</v>
      </c>
    </row>
    <row r="1088" spans="3:12" x14ac:dyDescent="0.15">
      <c r="C1088" t="s">
        <v>53</v>
      </c>
      <c r="D1088" t="s">
        <v>5189</v>
      </c>
      <c r="E1088" t="s">
        <v>7</v>
      </c>
      <c r="F1088" s="1">
        <v>40633</v>
      </c>
      <c r="G1088" t="s">
        <v>54</v>
      </c>
      <c r="H1088" t="s">
        <v>1065</v>
      </c>
      <c r="I1088" t="s">
        <v>1070</v>
      </c>
      <c r="J1088">
        <v>1401470</v>
      </c>
      <c r="L1088">
        <v>420163626</v>
      </c>
    </row>
    <row r="1089" spans="3:12" x14ac:dyDescent="0.15">
      <c r="C1089" t="s">
        <v>53</v>
      </c>
      <c r="D1089" t="s">
        <v>5189</v>
      </c>
      <c r="E1089" t="s">
        <v>7</v>
      </c>
      <c r="F1089" s="1">
        <v>40633</v>
      </c>
      <c r="G1089" t="s">
        <v>54</v>
      </c>
      <c r="H1089" t="s">
        <v>1065</v>
      </c>
      <c r="I1089" t="s">
        <v>1067</v>
      </c>
      <c r="J1089">
        <v>258718</v>
      </c>
      <c r="L1089">
        <v>420422344</v>
      </c>
    </row>
    <row r="1090" spans="3:12" x14ac:dyDescent="0.15">
      <c r="C1090" t="s">
        <v>53</v>
      </c>
      <c r="D1090" t="s">
        <v>5189</v>
      </c>
      <c r="E1090" t="s">
        <v>7</v>
      </c>
      <c r="F1090" s="1">
        <v>40633</v>
      </c>
      <c r="G1090" t="s">
        <v>54</v>
      </c>
      <c r="H1090" t="s">
        <v>1065</v>
      </c>
      <c r="I1090" t="s">
        <v>1068</v>
      </c>
      <c r="J1090">
        <v>66000</v>
      </c>
      <c r="L1090">
        <v>420488344</v>
      </c>
    </row>
    <row r="1091" spans="3:12" x14ac:dyDescent="0.15">
      <c r="C1091" t="s">
        <v>53</v>
      </c>
      <c r="D1091" t="s">
        <v>5189</v>
      </c>
      <c r="E1091" t="s">
        <v>7</v>
      </c>
      <c r="F1091" s="1">
        <v>40633</v>
      </c>
      <c r="G1091" t="s">
        <v>54</v>
      </c>
      <c r="H1091" t="s">
        <v>1065</v>
      </c>
      <c r="I1091" t="s">
        <v>1069</v>
      </c>
      <c r="J1091">
        <v>42438</v>
      </c>
      <c r="L1091">
        <v>420530782</v>
      </c>
    </row>
    <row r="1092" spans="3:12" x14ac:dyDescent="0.15">
      <c r="C1092" t="s">
        <v>53</v>
      </c>
      <c r="D1092" t="s">
        <v>5189</v>
      </c>
      <c r="E1092" t="s">
        <v>7</v>
      </c>
      <c r="F1092" s="1">
        <v>40633</v>
      </c>
      <c r="G1092" t="s">
        <v>54</v>
      </c>
      <c r="H1092" t="s">
        <v>1065</v>
      </c>
      <c r="I1092" t="s">
        <v>1070</v>
      </c>
      <c r="J1092">
        <v>25000</v>
      </c>
      <c r="L1092">
        <v>420555782</v>
      </c>
    </row>
    <row r="1093" spans="3:12" x14ac:dyDescent="0.15">
      <c r="C1093" t="s">
        <v>53</v>
      </c>
      <c r="D1093" t="s">
        <v>5189</v>
      </c>
      <c r="E1093" t="s">
        <v>7</v>
      </c>
      <c r="F1093" s="1">
        <v>40633</v>
      </c>
      <c r="G1093" t="s">
        <v>54</v>
      </c>
      <c r="H1093" t="s">
        <v>1065</v>
      </c>
      <c r="I1093" t="s">
        <v>1071</v>
      </c>
      <c r="J1093">
        <v>3720000</v>
      </c>
      <c r="L1093">
        <v>424275782</v>
      </c>
    </row>
    <row r="1094" spans="3:12" x14ac:dyDescent="0.15">
      <c r="C1094" t="s">
        <v>53</v>
      </c>
      <c r="D1094" t="s">
        <v>5189</v>
      </c>
      <c r="E1094" t="s">
        <v>7</v>
      </c>
      <c r="F1094" s="1">
        <v>40633</v>
      </c>
      <c r="G1094" t="s">
        <v>54</v>
      </c>
      <c r="H1094" t="s">
        <v>1065</v>
      </c>
      <c r="I1094" t="s">
        <v>1071</v>
      </c>
      <c r="J1094">
        <v>130000</v>
      </c>
      <c r="L1094">
        <v>424405782</v>
      </c>
    </row>
    <row r="1095" spans="3:12" x14ac:dyDescent="0.15">
      <c r="C1095" t="s">
        <v>53</v>
      </c>
      <c r="D1095" t="s">
        <v>5189</v>
      </c>
      <c r="E1095" t="s">
        <v>7</v>
      </c>
      <c r="F1095" s="1">
        <v>40633</v>
      </c>
      <c r="G1095" t="s">
        <v>54</v>
      </c>
      <c r="H1095" t="s">
        <v>1065</v>
      </c>
      <c r="I1095" t="s">
        <v>1072</v>
      </c>
      <c r="J1095">
        <v>2672500</v>
      </c>
      <c r="L1095">
        <v>427078282</v>
      </c>
    </row>
    <row r="1096" spans="3:12" x14ac:dyDescent="0.15">
      <c r="C1096" t="s">
        <v>53</v>
      </c>
      <c r="D1096" t="s">
        <v>5189</v>
      </c>
      <c r="E1096" t="s">
        <v>7</v>
      </c>
      <c r="F1096" s="1">
        <v>40633</v>
      </c>
      <c r="G1096" t="s">
        <v>54</v>
      </c>
      <c r="H1096" t="s">
        <v>1065</v>
      </c>
      <c r="I1096" t="s">
        <v>1072</v>
      </c>
      <c r="J1096">
        <v>55000</v>
      </c>
      <c r="L1096">
        <v>427133282</v>
      </c>
    </row>
    <row r="1097" spans="3:12" x14ac:dyDescent="0.15">
      <c r="C1097" t="s">
        <v>53</v>
      </c>
      <c r="D1097" t="s">
        <v>5189</v>
      </c>
      <c r="E1097" t="s">
        <v>7</v>
      </c>
      <c r="F1097" s="1">
        <v>40663</v>
      </c>
      <c r="G1097" t="s">
        <v>54</v>
      </c>
      <c r="H1097" t="s">
        <v>1073</v>
      </c>
      <c r="I1097" t="s">
        <v>1074</v>
      </c>
      <c r="J1097">
        <v>12112532</v>
      </c>
      <c r="L1097">
        <v>439245814</v>
      </c>
    </row>
    <row r="1098" spans="3:12" x14ac:dyDescent="0.15">
      <c r="C1098" t="s">
        <v>53</v>
      </c>
      <c r="D1098" t="s">
        <v>5189</v>
      </c>
      <c r="E1098" t="s">
        <v>7</v>
      </c>
      <c r="F1098" s="1">
        <v>40663</v>
      </c>
      <c r="G1098" t="s">
        <v>54</v>
      </c>
      <c r="H1098" t="s">
        <v>1073</v>
      </c>
      <c r="I1098" t="s">
        <v>1074</v>
      </c>
      <c r="J1098">
        <v>401878</v>
      </c>
      <c r="L1098">
        <v>439647692</v>
      </c>
    </row>
    <row r="1099" spans="3:12" x14ac:dyDescent="0.15">
      <c r="C1099" t="s">
        <v>53</v>
      </c>
      <c r="D1099" t="s">
        <v>5189</v>
      </c>
      <c r="E1099" t="s">
        <v>7</v>
      </c>
      <c r="F1099" s="1">
        <v>40663</v>
      </c>
      <c r="G1099" t="s">
        <v>54</v>
      </c>
      <c r="H1099" t="s">
        <v>1073</v>
      </c>
      <c r="I1099" t="s">
        <v>1075</v>
      </c>
      <c r="J1099">
        <v>3795788</v>
      </c>
      <c r="L1099">
        <v>443443480</v>
      </c>
    </row>
    <row r="1100" spans="3:12" x14ac:dyDescent="0.15">
      <c r="C1100" t="s">
        <v>53</v>
      </c>
      <c r="D1100" t="s">
        <v>5189</v>
      </c>
      <c r="E1100" t="s">
        <v>7</v>
      </c>
      <c r="F1100" s="1">
        <v>40663</v>
      </c>
      <c r="G1100" t="s">
        <v>54</v>
      </c>
      <c r="H1100" t="s">
        <v>1073</v>
      </c>
      <c r="I1100" t="s">
        <v>1076</v>
      </c>
      <c r="J1100">
        <v>2010021</v>
      </c>
      <c r="L1100">
        <v>445453501</v>
      </c>
    </row>
    <row r="1101" spans="3:12" x14ac:dyDescent="0.15">
      <c r="C1101" t="s">
        <v>53</v>
      </c>
      <c r="D1101" t="s">
        <v>5189</v>
      </c>
      <c r="E1101" t="s">
        <v>7</v>
      </c>
      <c r="F1101" s="1">
        <v>40663</v>
      </c>
      <c r="G1101" t="s">
        <v>54</v>
      </c>
      <c r="H1101" t="s">
        <v>1073</v>
      </c>
      <c r="I1101" t="s">
        <v>1077</v>
      </c>
      <c r="J1101">
        <v>1792559</v>
      </c>
      <c r="L1101">
        <v>447246060</v>
      </c>
    </row>
    <row r="1102" spans="3:12" x14ac:dyDescent="0.15">
      <c r="C1102" t="s">
        <v>53</v>
      </c>
      <c r="D1102" t="s">
        <v>5189</v>
      </c>
      <c r="E1102" t="s">
        <v>7</v>
      </c>
      <c r="F1102" s="1">
        <v>40663</v>
      </c>
      <c r="G1102" t="s">
        <v>54</v>
      </c>
      <c r="H1102" t="s">
        <v>1073</v>
      </c>
      <c r="I1102" t="s">
        <v>1078</v>
      </c>
      <c r="J1102">
        <v>1415845</v>
      </c>
      <c r="L1102">
        <v>448661905</v>
      </c>
    </row>
    <row r="1103" spans="3:12" x14ac:dyDescent="0.15">
      <c r="C1103" t="s">
        <v>53</v>
      </c>
      <c r="D1103" t="s">
        <v>5189</v>
      </c>
      <c r="E1103" t="s">
        <v>7</v>
      </c>
      <c r="F1103" s="1">
        <v>40663</v>
      </c>
      <c r="G1103" t="s">
        <v>54</v>
      </c>
      <c r="H1103" t="s">
        <v>1073</v>
      </c>
      <c r="I1103" t="s">
        <v>1075</v>
      </c>
      <c r="J1103">
        <v>312379</v>
      </c>
      <c r="L1103">
        <v>448974284</v>
      </c>
    </row>
    <row r="1104" spans="3:12" x14ac:dyDescent="0.15">
      <c r="C1104" t="s">
        <v>53</v>
      </c>
      <c r="D1104" t="s">
        <v>5189</v>
      </c>
      <c r="E1104" t="s">
        <v>7</v>
      </c>
      <c r="F1104" s="1">
        <v>40663</v>
      </c>
      <c r="G1104" t="s">
        <v>54</v>
      </c>
      <c r="H1104" t="s">
        <v>1073</v>
      </c>
      <c r="I1104" t="s">
        <v>1076</v>
      </c>
      <c r="J1104">
        <v>44000</v>
      </c>
      <c r="L1104">
        <v>449018284</v>
      </c>
    </row>
    <row r="1105" spans="3:12" x14ac:dyDescent="0.15">
      <c r="C1105" t="s">
        <v>53</v>
      </c>
      <c r="D1105" t="s">
        <v>5189</v>
      </c>
      <c r="E1105" t="s">
        <v>7</v>
      </c>
      <c r="F1105" s="1">
        <v>40663</v>
      </c>
      <c r="G1105" t="s">
        <v>54</v>
      </c>
      <c r="H1105" t="s">
        <v>1073</v>
      </c>
      <c r="I1105" t="s">
        <v>1077</v>
      </c>
      <c r="J1105">
        <v>42638</v>
      </c>
      <c r="L1105">
        <v>449060922</v>
      </c>
    </row>
    <row r="1106" spans="3:12" x14ac:dyDescent="0.15">
      <c r="C1106" t="s">
        <v>53</v>
      </c>
      <c r="D1106" t="s">
        <v>5189</v>
      </c>
      <c r="E1106" t="s">
        <v>7</v>
      </c>
      <c r="F1106" s="1">
        <v>40663</v>
      </c>
      <c r="G1106" t="s">
        <v>54</v>
      </c>
      <c r="H1106" t="s">
        <v>1073</v>
      </c>
      <c r="I1106" t="s">
        <v>1078</v>
      </c>
      <c r="J1106">
        <v>25000</v>
      </c>
      <c r="L1106">
        <v>449085922</v>
      </c>
    </row>
    <row r="1107" spans="3:12" x14ac:dyDescent="0.15">
      <c r="C1107" t="s">
        <v>53</v>
      </c>
      <c r="D1107" t="s">
        <v>5189</v>
      </c>
      <c r="E1107" t="s">
        <v>7</v>
      </c>
      <c r="F1107" s="1">
        <v>40663</v>
      </c>
      <c r="G1107" t="s">
        <v>54</v>
      </c>
      <c r="H1107" t="s">
        <v>1073</v>
      </c>
      <c r="I1107" t="s">
        <v>1079</v>
      </c>
      <c r="J1107">
        <v>4031333</v>
      </c>
      <c r="L1107">
        <v>453117255</v>
      </c>
    </row>
    <row r="1108" spans="3:12" x14ac:dyDescent="0.15">
      <c r="C1108" t="s">
        <v>53</v>
      </c>
      <c r="D1108" t="s">
        <v>5189</v>
      </c>
      <c r="E1108" t="s">
        <v>7</v>
      </c>
      <c r="F1108" s="1">
        <v>40663</v>
      </c>
      <c r="G1108" t="s">
        <v>54</v>
      </c>
      <c r="H1108" t="s">
        <v>1073</v>
      </c>
      <c r="I1108" t="s">
        <v>1079</v>
      </c>
      <c r="J1108">
        <v>145000</v>
      </c>
      <c r="L1108">
        <v>453262255</v>
      </c>
    </row>
    <row r="1109" spans="3:12" x14ac:dyDescent="0.15">
      <c r="C1109" t="s">
        <v>53</v>
      </c>
      <c r="D1109" t="s">
        <v>5189</v>
      </c>
      <c r="E1109" t="s">
        <v>7</v>
      </c>
      <c r="F1109" s="1">
        <v>40663</v>
      </c>
      <c r="G1109" t="s">
        <v>54</v>
      </c>
      <c r="H1109" t="s">
        <v>1073</v>
      </c>
      <c r="I1109" t="s">
        <v>1080</v>
      </c>
      <c r="J1109">
        <v>2672500</v>
      </c>
      <c r="L1109">
        <v>455934755</v>
      </c>
    </row>
    <row r="1110" spans="3:12" x14ac:dyDescent="0.15">
      <c r="C1110" t="s">
        <v>53</v>
      </c>
      <c r="D1110" t="s">
        <v>5189</v>
      </c>
      <c r="E1110" t="s">
        <v>7</v>
      </c>
      <c r="F1110" s="1">
        <v>40663</v>
      </c>
      <c r="G1110" t="s">
        <v>54</v>
      </c>
      <c r="H1110" t="s">
        <v>1073</v>
      </c>
      <c r="I1110" t="s">
        <v>1080</v>
      </c>
      <c r="J1110">
        <v>55000</v>
      </c>
      <c r="L1110">
        <v>455989755</v>
      </c>
    </row>
    <row r="1111" spans="3:12" x14ac:dyDescent="0.15">
      <c r="C1111" t="s">
        <v>53</v>
      </c>
      <c r="D1111" t="s">
        <v>5189</v>
      </c>
      <c r="E1111" t="s">
        <v>7</v>
      </c>
      <c r="F1111" s="1">
        <v>40694</v>
      </c>
      <c r="G1111" t="s">
        <v>54</v>
      </c>
      <c r="H1111" t="s">
        <v>225</v>
      </c>
      <c r="I1111" t="s">
        <v>1081</v>
      </c>
      <c r="J1111">
        <v>11996193</v>
      </c>
      <c r="L1111">
        <v>467985948</v>
      </c>
    </row>
    <row r="1112" spans="3:12" x14ac:dyDescent="0.15">
      <c r="C1112" t="s">
        <v>53</v>
      </c>
      <c r="D1112" t="s">
        <v>5189</v>
      </c>
      <c r="E1112" t="s">
        <v>7</v>
      </c>
      <c r="F1112" s="1">
        <v>40694</v>
      </c>
      <c r="G1112" t="s">
        <v>54</v>
      </c>
      <c r="H1112" t="s">
        <v>225</v>
      </c>
      <c r="I1112" t="s">
        <v>1081</v>
      </c>
      <c r="J1112">
        <v>401878</v>
      </c>
      <c r="L1112">
        <v>468387826</v>
      </c>
    </row>
    <row r="1113" spans="3:12" x14ac:dyDescent="0.15">
      <c r="C1113" t="s">
        <v>53</v>
      </c>
      <c r="D1113" t="s">
        <v>5189</v>
      </c>
      <c r="E1113" t="s">
        <v>7</v>
      </c>
      <c r="F1113" s="1">
        <v>40694</v>
      </c>
      <c r="G1113" t="s">
        <v>54</v>
      </c>
      <c r="H1113" t="s">
        <v>225</v>
      </c>
      <c r="I1113" t="s">
        <v>1082</v>
      </c>
      <c r="J1113">
        <v>3730597</v>
      </c>
      <c r="L1113">
        <v>472118423</v>
      </c>
    </row>
    <row r="1114" spans="3:12" x14ac:dyDescent="0.15">
      <c r="C1114" t="s">
        <v>53</v>
      </c>
      <c r="D1114" t="s">
        <v>5189</v>
      </c>
      <c r="E1114" t="s">
        <v>7</v>
      </c>
      <c r="F1114" s="1">
        <v>40694</v>
      </c>
      <c r="G1114" t="s">
        <v>54</v>
      </c>
      <c r="H1114" t="s">
        <v>225</v>
      </c>
      <c r="I1114" t="s">
        <v>1083</v>
      </c>
      <c r="J1114">
        <v>1985000</v>
      </c>
      <c r="L1114">
        <v>474103423</v>
      </c>
    </row>
    <row r="1115" spans="3:12" x14ac:dyDescent="0.15">
      <c r="C1115" t="s">
        <v>53</v>
      </c>
      <c r="D1115" t="s">
        <v>5189</v>
      </c>
      <c r="E1115" t="s">
        <v>7</v>
      </c>
      <c r="F1115" s="1">
        <v>40694</v>
      </c>
      <c r="G1115" t="s">
        <v>54</v>
      </c>
      <c r="H1115" t="s">
        <v>225</v>
      </c>
      <c r="I1115" t="s">
        <v>1084</v>
      </c>
      <c r="J1115">
        <v>1778858</v>
      </c>
      <c r="L1115">
        <v>475882281</v>
      </c>
    </row>
    <row r="1116" spans="3:12" x14ac:dyDescent="0.15">
      <c r="C1116" t="s">
        <v>53</v>
      </c>
      <c r="D1116" t="s">
        <v>5189</v>
      </c>
      <c r="E1116" t="s">
        <v>7</v>
      </c>
      <c r="F1116" s="1">
        <v>40694</v>
      </c>
      <c r="G1116" t="s">
        <v>54</v>
      </c>
      <c r="H1116" t="s">
        <v>225</v>
      </c>
      <c r="I1116" t="s">
        <v>1085</v>
      </c>
      <c r="J1116">
        <v>1401470</v>
      </c>
      <c r="L1116">
        <v>477283751</v>
      </c>
    </row>
    <row r="1117" spans="3:12" x14ac:dyDescent="0.15">
      <c r="C1117" t="s">
        <v>53</v>
      </c>
      <c r="D1117" t="s">
        <v>5189</v>
      </c>
      <c r="E1117" t="s">
        <v>7</v>
      </c>
      <c r="F1117" s="1">
        <v>40694</v>
      </c>
      <c r="G1117" t="s">
        <v>54</v>
      </c>
      <c r="H1117" t="s">
        <v>225</v>
      </c>
      <c r="I1117" t="s">
        <v>1082</v>
      </c>
      <c r="J1117">
        <v>255238</v>
      </c>
      <c r="L1117">
        <v>477538989</v>
      </c>
    </row>
    <row r="1118" spans="3:12" x14ac:dyDescent="0.15">
      <c r="C1118" t="s">
        <v>53</v>
      </c>
      <c r="D1118" t="s">
        <v>5189</v>
      </c>
      <c r="E1118" t="s">
        <v>7</v>
      </c>
      <c r="F1118" s="1">
        <v>40694</v>
      </c>
      <c r="G1118" t="s">
        <v>54</v>
      </c>
      <c r="H1118" t="s">
        <v>225</v>
      </c>
      <c r="I1118" t="s">
        <v>1083</v>
      </c>
      <c r="J1118">
        <v>44000</v>
      </c>
      <c r="L1118">
        <v>477582989</v>
      </c>
    </row>
    <row r="1119" spans="3:12" x14ac:dyDescent="0.15">
      <c r="C1119" t="s">
        <v>53</v>
      </c>
      <c r="D1119" t="s">
        <v>5189</v>
      </c>
      <c r="E1119" t="s">
        <v>7</v>
      </c>
      <c r="F1119" s="1">
        <v>40694</v>
      </c>
      <c r="G1119" t="s">
        <v>54</v>
      </c>
      <c r="H1119" t="s">
        <v>225</v>
      </c>
      <c r="I1119" t="s">
        <v>1084</v>
      </c>
      <c r="J1119">
        <v>42638</v>
      </c>
      <c r="L1119">
        <v>477625627</v>
      </c>
    </row>
    <row r="1120" spans="3:12" x14ac:dyDescent="0.15">
      <c r="C1120" t="s">
        <v>53</v>
      </c>
      <c r="D1120" t="s">
        <v>5189</v>
      </c>
      <c r="E1120" t="s">
        <v>7</v>
      </c>
      <c r="F1120" s="1">
        <v>40694</v>
      </c>
      <c r="G1120" t="s">
        <v>54</v>
      </c>
      <c r="H1120" t="s">
        <v>225</v>
      </c>
      <c r="I1120" t="s">
        <v>1085</v>
      </c>
      <c r="J1120">
        <v>25000</v>
      </c>
      <c r="L1120">
        <v>477650627</v>
      </c>
    </row>
    <row r="1121" spans="3:12" x14ac:dyDescent="0.15">
      <c r="C1121" t="s">
        <v>53</v>
      </c>
      <c r="D1121" t="s">
        <v>5189</v>
      </c>
      <c r="E1121" t="s">
        <v>7</v>
      </c>
      <c r="F1121" s="1">
        <v>40694</v>
      </c>
      <c r="G1121" t="s">
        <v>54</v>
      </c>
      <c r="H1121" t="s">
        <v>225</v>
      </c>
      <c r="I1121" t="s">
        <v>1086</v>
      </c>
      <c r="J1121">
        <v>3990000</v>
      </c>
      <c r="L1121">
        <v>481640627</v>
      </c>
    </row>
    <row r="1122" spans="3:12" x14ac:dyDescent="0.15">
      <c r="C1122" t="s">
        <v>53</v>
      </c>
      <c r="D1122" t="s">
        <v>5189</v>
      </c>
      <c r="E1122" t="s">
        <v>7</v>
      </c>
      <c r="F1122" s="1">
        <v>40694</v>
      </c>
      <c r="G1122" t="s">
        <v>54</v>
      </c>
      <c r="H1122" t="s">
        <v>225</v>
      </c>
      <c r="I1122" t="s">
        <v>1086</v>
      </c>
      <c r="J1122">
        <v>145000</v>
      </c>
      <c r="L1122">
        <v>481785627</v>
      </c>
    </row>
    <row r="1123" spans="3:12" x14ac:dyDescent="0.15">
      <c r="C1123" t="s">
        <v>53</v>
      </c>
      <c r="D1123" t="s">
        <v>5189</v>
      </c>
      <c r="E1123" t="s">
        <v>7</v>
      </c>
      <c r="F1123" s="1">
        <v>40694</v>
      </c>
      <c r="G1123" t="s">
        <v>54</v>
      </c>
      <c r="H1123" t="s">
        <v>225</v>
      </c>
      <c r="I1123" t="s">
        <v>1087</v>
      </c>
      <c r="J1123">
        <v>2672500</v>
      </c>
      <c r="L1123">
        <v>484458127</v>
      </c>
    </row>
    <row r="1124" spans="3:12" x14ac:dyDescent="0.15">
      <c r="C1124" t="s">
        <v>53</v>
      </c>
      <c r="D1124" t="s">
        <v>5189</v>
      </c>
      <c r="E1124" t="s">
        <v>7</v>
      </c>
      <c r="F1124" s="1">
        <v>40694</v>
      </c>
      <c r="G1124" t="s">
        <v>54</v>
      </c>
      <c r="H1124" t="s">
        <v>225</v>
      </c>
      <c r="I1124" t="s">
        <v>1087</v>
      </c>
      <c r="J1124">
        <v>55000</v>
      </c>
      <c r="L1124">
        <v>484513127</v>
      </c>
    </row>
    <row r="1125" spans="3:12" x14ac:dyDescent="0.15">
      <c r="C1125" t="s">
        <v>53</v>
      </c>
      <c r="D1125" t="s">
        <v>5189</v>
      </c>
      <c r="E1125" t="s">
        <v>7</v>
      </c>
      <c r="F1125" s="1">
        <v>40724</v>
      </c>
      <c r="G1125" t="s">
        <v>54</v>
      </c>
      <c r="H1125" t="s">
        <v>914</v>
      </c>
      <c r="I1125" t="s">
        <v>1088</v>
      </c>
      <c r="J1125">
        <v>11967860</v>
      </c>
      <c r="L1125">
        <v>496480987</v>
      </c>
    </row>
    <row r="1126" spans="3:12" x14ac:dyDescent="0.15">
      <c r="C1126" t="s">
        <v>53</v>
      </c>
      <c r="D1126" t="s">
        <v>5189</v>
      </c>
      <c r="E1126" t="s">
        <v>7</v>
      </c>
      <c r="F1126" s="1">
        <v>40724</v>
      </c>
      <c r="G1126" t="s">
        <v>54</v>
      </c>
      <c r="H1126" t="s">
        <v>914</v>
      </c>
      <c r="I1126" t="s">
        <v>1088</v>
      </c>
      <c r="J1126">
        <v>401878</v>
      </c>
      <c r="L1126">
        <v>496882865</v>
      </c>
    </row>
    <row r="1127" spans="3:12" x14ac:dyDescent="0.15">
      <c r="C1127" t="s">
        <v>53</v>
      </c>
      <c r="D1127" t="s">
        <v>5189</v>
      </c>
      <c r="E1127" t="s">
        <v>7</v>
      </c>
      <c r="F1127" s="1">
        <v>40724</v>
      </c>
      <c r="G1127" t="s">
        <v>54</v>
      </c>
      <c r="H1127" t="s">
        <v>914</v>
      </c>
      <c r="I1127" t="s">
        <v>1089</v>
      </c>
      <c r="J1127">
        <v>3652028</v>
      </c>
      <c r="L1127">
        <v>500534893</v>
      </c>
    </row>
    <row r="1128" spans="3:12" x14ac:dyDescent="0.15">
      <c r="C1128" t="s">
        <v>53</v>
      </c>
      <c r="D1128" t="s">
        <v>5189</v>
      </c>
      <c r="E1128" t="s">
        <v>7</v>
      </c>
      <c r="F1128" s="1">
        <v>40724</v>
      </c>
      <c r="G1128" t="s">
        <v>54</v>
      </c>
      <c r="H1128" t="s">
        <v>914</v>
      </c>
      <c r="I1128" t="s">
        <v>1090</v>
      </c>
      <c r="J1128">
        <v>1976500</v>
      </c>
      <c r="L1128">
        <v>502511393</v>
      </c>
    </row>
    <row r="1129" spans="3:12" x14ac:dyDescent="0.15">
      <c r="C1129" t="s">
        <v>53</v>
      </c>
      <c r="D1129" t="s">
        <v>5189</v>
      </c>
      <c r="E1129" t="s">
        <v>7</v>
      </c>
      <c r="F1129" s="1">
        <v>40724</v>
      </c>
      <c r="G1129" t="s">
        <v>54</v>
      </c>
      <c r="H1129" t="s">
        <v>914</v>
      </c>
      <c r="I1129" t="s">
        <v>1091</v>
      </c>
      <c r="J1129">
        <v>1770842</v>
      </c>
      <c r="L1129">
        <v>504282235</v>
      </c>
    </row>
    <row r="1130" spans="3:12" x14ac:dyDescent="0.15">
      <c r="C1130" t="s">
        <v>53</v>
      </c>
      <c r="D1130" t="s">
        <v>5189</v>
      </c>
      <c r="E1130" t="s">
        <v>7</v>
      </c>
      <c r="F1130" s="1">
        <v>40724</v>
      </c>
      <c r="G1130" t="s">
        <v>54</v>
      </c>
      <c r="H1130" t="s">
        <v>914</v>
      </c>
      <c r="I1130" t="s">
        <v>1092</v>
      </c>
      <c r="J1130">
        <v>1401470</v>
      </c>
      <c r="L1130">
        <v>505683705</v>
      </c>
    </row>
    <row r="1131" spans="3:12" x14ac:dyDescent="0.15">
      <c r="C1131" t="s">
        <v>53</v>
      </c>
      <c r="D1131" t="s">
        <v>5189</v>
      </c>
      <c r="E1131" t="s">
        <v>7</v>
      </c>
      <c r="F1131" s="1">
        <v>40724</v>
      </c>
      <c r="G1131" t="s">
        <v>54</v>
      </c>
      <c r="H1131" t="s">
        <v>914</v>
      </c>
      <c r="I1131" t="s">
        <v>1089</v>
      </c>
      <c r="J1131">
        <v>312379</v>
      </c>
      <c r="L1131">
        <v>505996084</v>
      </c>
    </row>
    <row r="1132" spans="3:12" x14ac:dyDescent="0.15">
      <c r="C1132" t="s">
        <v>53</v>
      </c>
      <c r="D1132" t="s">
        <v>5189</v>
      </c>
      <c r="E1132" t="s">
        <v>7</v>
      </c>
      <c r="F1132" s="1">
        <v>40724</v>
      </c>
      <c r="G1132" t="s">
        <v>54</v>
      </c>
      <c r="H1132" t="s">
        <v>914</v>
      </c>
      <c r="I1132" t="s">
        <v>1090</v>
      </c>
      <c r="J1132">
        <v>44000</v>
      </c>
      <c r="L1132">
        <v>506040084</v>
      </c>
    </row>
    <row r="1133" spans="3:12" x14ac:dyDescent="0.15">
      <c r="C1133" t="s">
        <v>53</v>
      </c>
      <c r="D1133" t="s">
        <v>5189</v>
      </c>
      <c r="E1133" t="s">
        <v>7</v>
      </c>
      <c r="F1133" s="1">
        <v>40724</v>
      </c>
      <c r="G1133" t="s">
        <v>54</v>
      </c>
      <c r="H1133" t="s">
        <v>914</v>
      </c>
      <c r="I1133" t="s">
        <v>1091</v>
      </c>
      <c r="J1133">
        <v>42638</v>
      </c>
      <c r="L1133">
        <v>506082722</v>
      </c>
    </row>
    <row r="1134" spans="3:12" x14ac:dyDescent="0.15">
      <c r="C1134" t="s">
        <v>53</v>
      </c>
      <c r="D1134" t="s">
        <v>5189</v>
      </c>
      <c r="E1134" t="s">
        <v>7</v>
      </c>
      <c r="F1134" s="1">
        <v>40724</v>
      </c>
      <c r="G1134" t="s">
        <v>54</v>
      </c>
      <c r="H1134" t="s">
        <v>914</v>
      </c>
      <c r="I1134" t="s">
        <v>1092</v>
      </c>
      <c r="J1134">
        <v>25000</v>
      </c>
      <c r="L1134">
        <v>506107722</v>
      </c>
    </row>
    <row r="1135" spans="3:12" x14ac:dyDescent="0.15">
      <c r="C1135" t="s">
        <v>53</v>
      </c>
      <c r="D1135" t="s">
        <v>5189</v>
      </c>
      <c r="E1135" t="s">
        <v>7</v>
      </c>
      <c r="F1135" s="1">
        <v>40724</v>
      </c>
      <c r="G1135" t="s">
        <v>54</v>
      </c>
      <c r="H1135" t="s">
        <v>914</v>
      </c>
      <c r="I1135" t="s">
        <v>1093</v>
      </c>
      <c r="J1135">
        <v>3981500</v>
      </c>
      <c r="L1135">
        <v>510089222</v>
      </c>
    </row>
    <row r="1136" spans="3:12" x14ac:dyDescent="0.15">
      <c r="C1136" t="s">
        <v>53</v>
      </c>
      <c r="D1136" t="s">
        <v>5189</v>
      </c>
      <c r="E1136" t="s">
        <v>7</v>
      </c>
      <c r="F1136" s="1">
        <v>40724</v>
      </c>
      <c r="G1136" t="s">
        <v>54</v>
      </c>
      <c r="H1136" t="s">
        <v>914</v>
      </c>
      <c r="I1136" t="s">
        <v>1093</v>
      </c>
      <c r="J1136">
        <v>145000</v>
      </c>
      <c r="L1136">
        <v>510234222</v>
      </c>
    </row>
    <row r="1137" spans="3:12" x14ac:dyDescent="0.15">
      <c r="C1137" t="s">
        <v>53</v>
      </c>
      <c r="D1137" t="s">
        <v>5189</v>
      </c>
      <c r="E1137" t="s">
        <v>7</v>
      </c>
      <c r="F1137" s="1">
        <v>40724</v>
      </c>
      <c r="G1137" t="s">
        <v>54</v>
      </c>
      <c r="H1137" t="s">
        <v>914</v>
      </c>
      <c r="I1137" t="s">
        <v>1094</v>
      </c>
      <c r="J1137">
        <v>2672500</v>
      </c>
      <c r="L1137">
        <v>512906722</v>
      </c>
    </row>
    <row r="1138" spans="3:12" x14ac:dyDescent="0.15">
      <c r="C1138" t="s">
        <v>53</v>
      </c>
      <c r="D1138" t="s">
        <v>5189</v>
      </c>
      <c r="E1138" t="s">
        <v>7</v>
      </c>
      <c r="F1138" s="1">
        <v>40724</v>
      </c>
      <c r="G1138" t="s">
        <v>54</v>
      </c>
      <c r="H1138" t="s">
        <v>914</v>
      </c>
      <c r="I1138" t="s">
        <v>1094</v>
      </c>
      <c r="J1138">
        <v>55000</v>
      </c>
      <c r="L1138">
        <v>512961722</v>
      </c>
    </row>
    <row r="1139" spans="3:12" x14ac:dyDescent="0.15">
      <c r="C1139" t="s">
        <v>53</v>
      </c>
      <c r="D1139" t="s">
        <v>5189</v>
      </c>
      <c r="E1139" t="s">
        <v>7</v>
      </c>
      <c r="F1139" s="1">
        <v>40724</v>
      </c>
      <c r="G1139" t="s">
        <v>57</v>
      </c>
      <c r="H1139" t="s">
        <v>276</v>
      </c>
      <c r="I1139" t="s">
        <v>1095</v>
      </c>
      <c r="J1139">
        <v>90605</v>
      </c>
      <c r="L1139">
        <v>513052327</v>
      </c>
    </row>
    <row r="1140" spans="3:12" x14ac:dyDescent="0.15">
      <c r="C1140" t="s">
        <v>53</v>
      </c>
      <c r="D1140" t="s">
        <v>5189</v>
      </c>
      <c r="E1140" t="s">
        <v>7</v>
      </c>
      <c r="F1140" s="1">
        <v>40725</v>
      </c>
      <c r="G1140" t="s">
        <v>54</v>
      </c>
      <c r="H1140" t="s">
        <v>1096</v>
      </c>
      <c r="I1140" t="s">
        <v>1097</v>
      </c>
      <c r="J1140">
        <v>50000</v>
      </c>
      <c r="L1140">
        <v>513102327</v>
      </c>
    </row>
    <row r="1141" spans="3:12" x14ac:dyDescent="0.15">
      <c r="C1141" t="s">
        <v>53</v>
      </c>
      <c r="D1141" t="s">
        <v>5189</v>
      </c>
      <c r="E1141" t="s">
        <v>7</v>
      </c>
      <c r="F1141" s="1">
        <v>40725</v>
      </c>
      <c r="G1141" t="s">
        <v>54</v>
      </c>
      <c r="H1141" t="s">
        <v>1096</v>
      </c>
      <c r="I1141" t="s">
        <v>1098</v>
      </c>
      <c r="J1141">
        <v>15000</v>
      </c>
      <c r="L1141">
        <v>513117327</v>
      </c>
    </row>
    <row r="1142" spans="3:12" x14ac:dyDescent="0.15">
      <c r="C1142" t="s">
        <v>53</v>
      </c>
      <c r="D1142" t="s">
        <v>5189</v>
      </c>
      <c r="E1142" t="s">
        <v>7</v>
      </c>
      <c r="F1142" s="1">
        <v>40725</v>
      </c>
      <c r="G1142" t="s">
        <v>54</v>
      </c>
      <c r="H1142" t="s">
        <v>1096</v>
      </c>
      <c r="I1142" t="s">
        <v>1099</v>
      </c>
      <c r="J1142">
        <v>14146</v>
      </c>
      <c r="L1142">
        <v>513131473</v>
      </c>
    </row>
    <row r="1143" spans="3:12" x14ac:dyDescent="0.15">
      <c r="C1143" t="s">
        <v>53</v>
      </c>
      <c r="D1143" t="s">
        <v>5189</v>
      </c>
      <c r="E1143" t="s">
        <v>7</v>
      </c>
      <c r="F1143" s="1">
        <v>40725</v>
      </c>
      <c r="G1143" t="s">
        <v>54</v>
      </c>
      <c r="H1143" t="s">
        <v>1096</v>
      </c>
      <c r="I1143" t="s">
        <v>1100</v>
      </c>
      <c r="J1143">
        <v>15000</v>
      </c>
      <c r="L1143">
        <v>513146473</v>
      </c>
    </row>
    <row r="1144" spans="3:12" x14ac:dyDescent="0.15">
      <c r="C1144" t="s">
        <v>53</v>
      </c>
      <c r="D1144" t="s">
        <v>5189</v>
      </c>
      <c r="E1144" t="s">
        <v>7</v>
      </c>
      <c r="F1144" s="1">
        <v>40755</v>
      </c>
      <c r="G1144" t="s">
        <v>54</v>
      </c>
      <c r="H1144" t="s">
        <v>292</v>
      </c>
      <c r="I1144" t="s">
        <v>1101</v>
      </c>
      <c r="J1144">
        <v>11925518</v>
      </c>
      <c r="L1144">
        <v>525071991</v>
      </c>
    </row>
    <row r="1145" spans="3:12" x14ac:dyDescent="0.15">
      <c r="C1145" t="s">
        <v>53</v>
      </c>
      <c r="D1145" t="s">
        <v>5189</v>
      </c>
      <c r="E1145" t="s">
        <v>7</v>
      </c>
      <c r="F1145" s="1">
        <v>40755</v>
      </c>
      <c r="G1145" t="s">
        <v>54</v>
      </c>
      <c r="H1145" t="s">
        <v>292</v>
      </c>
      <c r="I1145" t="s">
        <v>1101</v>
      </c>
      <c r="J1145">
        <v>486256</v>
      </c>
      <c r="L1145">
        <v>525558247</v>
      </c>
    </row>
    <row r="1146" spans="3:12" x14ac:dyDescent="0.15">
      <c r="C1146" t="s">
        <v>53</v>
      </c>
      <c r="D1146" t="s">
        <v>5189</v>
      </c>
      <c r="E1146" t="s">
        <v>7</v>
      </c>
      <c r="F1146" s="1">
        <v>40755</v>
      </c>
      <c r="G1146" t="s">
        <v>54</v>
      </c>
      <c r="H1146" t="s">
        <v>292</v>
      </c>
      <c r="I1146" t="s">
        <v>1102</v>
      </c>
      <c r="J1146">
        <v>1242830</v>
      </c>
      <c r="L1146">
        <v>526801077</v>
      </c>
    </row>
    <row r="1147" spans="3:12" x14ac:dyDescent="0.15">
      <c r="C1147" t="s">
        <v>53</v>
      </c>
      <c r="D1147" t="s">
        <v>5189</v>
      </c>
      <c r="E1147" t="s">
        <v>7</v>
      </c>
      <c r="F1147" s="1">
        <v>40755</v>
      </c>
      <c r="G1147" t="s">
        <v>54</v>
      </c>
      <c r="H1147" t="s">
        <v>292</v>
      </c>
      <c r="I1147" t="s">
        <v>1103</v>
      </c>
      <c r="J1147">
        <v>1952500</v>
      </c>
      <c r="L1147">
        <v>528753577</v>
      </c>
    </row>
    <row r="1148" spans="3:12" x14ac:dyDescent="0.15">
      <c r="C1148" t="s">
        <v>53</v>
      </c>
      <c r="D1148" t="s">
        <v>5189</v>
      </c>
      <c r="E1148" t="s">
        <v>7</v>
      </c>
      <c r="F1148" s="1">
        <v>40755</v>
      </c>
      <c r="G1148" t="s">
        <v>54</v>
      </c>
      <c r="H1148" t="s">
        <v>292</v>
      </c>
      <c r="I1148" t="s">
        <v>1104</v>
      </c>
      <c r="J1148">
        <v>1753069</v>
      </c>
      <c r="L1148">
        <v>530506646</v>
      </c>
    </row>
    <row r="1149" spans="3:12" x14ac:dyDescent="0.15">
      <c r="C1149" t="s">
        <v>53</v>
      </c>
      <c r="D1149" t="s">
        <v>5189</v>
      </c>
      <c r="E1149" t="s">
        <v>7</v>
      </c>
      <c r="F1149" s="1">
        <v>40755</v>
      </c>
      <c r="G1149" t="s">
        <v>54</v>
      </c>
      <c r="H1149" t="s">
        <v>292</v>
      </c>
      <c r="I1149" t="s">
        <v>1105</v>
      </c>
      <c r="J1149">
        <v>1420220</v>
      </c>
      <c r="L1149">
        <v>531926866</v>
      </c>
    </row>
    <row r="1150" spans="3:12" x14ac:dyDescent="0.15">
      <c r="C1150" t="s">
        <v>53</v>
      </c>
      <c r="D1150" t="s">
        <v>5189</v>
      </c>
      <c r="E1150" t="s">
        <v>7</v>
      </c>
      <c r="F1150" s="1">
        <v>40755</v>
      </c>
      <c r="G1150" t="s">
        <v>54</v>
      </c>
      <c r="H1150" t="s">
        <v>292</v>
      </c>
      <c r="I1150" t="s">
        <v>1102</v>
      </c>
      <c r="J1150">
        <v>318920</v>
      </c>
      <c r="L1150">
        <v>532245786</v>
      </c>
    </row>
    <row r="1151" spans="3:12" x14ac:dyDescent="0.15">
      <c r="C1151" t="s">
        <v>53</v>
      </c>
      <c r="D1151" t="s">
        <v>5189</v>
      </c>
      <c r="E1151" t="s">
        <v>7</v>
      </c>
      <c r="F1151" s="1">
        <v>40755</v>
      </c>
      <c r="G1151" t="s">
        <v>54</v>
      </c>
      <c r="H1151" t="s">
        <v>292</v>
      </c>
      <c r="I1151" t="s">
        <v>1103</v>
      </c>
      <c r="J1151">
        <v>66000</v>
      </c>
      <c r="L1151">
        <v>532311786</v>
      </c>
    </row>
    <row r="1152" spans="3:12" x14ac:dyDescent="0.15">
      <c r="C1152" t="s">
        <v>53</v>
      </c>
      <c r="D1152" t="s">
        <v>5189</v>
      </c>
      <c r="E1152" t="s">
        <v>7</v>
      </c>
      <c r="F1152" s="1">
        <v>40755</v>
      </c>
      <c r="G1152" t="s">
        <v>54</v>
      </c>
      <c r="H1152" t="s">
        <v>292</v>
      </c>
      <c r="I1152" t="s">
        <v>1104</v>
      </c>
      <c r="J1152">
        <v>56784</v>
      </c>
      <c r="L1152">
        <v>532368570</v>
      </c>
    </row>
    <row r="1153" spans="3:12" x14ac:dyDescent="0.15">
      <c r="C1153" t="s">
        <v>53</v>
      </c>
      <c r="D1153" t="s">
        <v>5189</v>
      </c>
      <c r="E1153" t="s">
        <v>7</v>
      </c>
      <c r="F1153" s="1">
        <v>40755</v>
      </c>
      <c r="G1153" t="s">
        <v>54</v>
      </c>
      <c r="H1153" t="s">
        <v>292</v>
      </c>
      <c r="I1153" t="s">
        <v>1105</v>
      </c>
      <c r="J1153">
        <v>25000</v>
      </c>
      <c r="L1153">
        <v>532393570</v>
      </c>
    </row>
    <row r="1154" spans="3:12" x14ac:dyDescent="0.15">
      <c r="C1154" t="s">
        <v>53</v>
      </c>
      <c r="D1154" t="s">
        <v>5189</v>
      </c>
      <c r="E1154" t="s">
        <v>7</v>
      </c>
      <c r="F1154" s="1">
        <v>40755</v>
      </c>
      <c r="G1154" t="s">
        <v>54</v>
      </c>
      <c r="H1154" t="s">
        <v>292</v>
      </c>
      <c r="I1154" t="s">
        <v>1106</v>
      </c>
      <c r="J1154">
        <v>3972500</v>
      </c>
      <c r="L1154">
        <v>536366070</v>
      </c>
    </row>
    <row r="1155" spans="3:12" x14ac:dyDescent="0.15">
      <c r="C1155" t="s">
        <v>53</v>
      </c>
      <c r="D1155" t="s">
        <v>5189</v>
      </c>
      <c r="E1155" t="s">
        <v>7</v>
      </c>
      <c r="F1155" s="1">
        <v>40755</v>
      </c>
      <c r="G1155" t="s">
        <v>54</v>
      </c>
      <c r="H1155" t="s">
        <v>292</v>
      </c>
      <c r="I1155" t="s">
        <v>1106</v>
      </c>
      <c r="J1155">
        <v>175000</v>
      </c>
      <c r="L1155">
        <v>536541070</v>
      </c>
    </row>
    <row r="1156" spans="3:12" x14ac:dyDescent="0.15">
      <c r="C1156" t="s">
        <v>53</v>
      </c>
      <c r="D1156" t="s">
        <v>5189</v>
      </c>
      <c r="E1156" t="s">
        <v>7</v>
      </c>
      <c r="F1156" s="1">
        <v>40755</v>
      </c>
      <c r="G1156" t="s">
        <v>54</v>
      </c>
      <c r="H1156" t="s">
        <v>292</v>
      </c>
      <c r="I1156" t="s">
        <v>1107</v>
      </c>
      <c r="J1156">
        <v>2672500</v>
      </c>
      <c r="L1156">
        <v>539213570</v>
      </c>
    </row>
    <row r="1157" spans="3:12" x14ac:dyDescent="0.15">
      <c r="C1157" t="s">
        <v>53</v>
      </c>
      <c r="D1157" t="s">
        <v>5189</v>
      </c>
      <c r="E1157" t="s">
        <v>7</v>
      </c>
      <c r="F1157" s="1">
        <v>40755</v>
      </c>
      <c r="G1157" t="s">
        <v>54</v>
      </c>
      <c r="H1157" t="s">
        <v>292</v>
      </c>
      <c r="I1157" t="s">
        <v>1107</v>
      </c>
      <c r="J1157">
        <v>55000</v>
      </c>
      <c r="L1157">
        <v>539268570</v>
      </c>
    </row>
    <row r="1158" spans="3:12" x14ac:dyDescent="0.15">
      <c r="C1158" t="s">
        <v>53</v>
      </c>
      <c r="D1158" t="s">
        <v>5189</v>
      </c>
      <c r="E1158" t="s">
        <v>7</v>
      </c>
      <c r="F1158" s="1">
        <v>40755</v>
      </c>
      <c r="G1158" t="s">
        <v>57</v>
      </c>
      <c r="H1158" t="s">
        <v>314</v>
      </c>
      <c r="I1158" t="s">
        <v>1108</v>
      </c>
      <c r="J1158">
        <v>90605</v>
      </c>
      <c r="L1158">
        <v>539359175</v>
      </c>
    </row>
    <row r="1159" spans="3:12" x14ac:dyDescent="0.15">
      <c r="C1159" t="s">
        <v>53</v>
      </c>
      <c r="D1159" t="s">
        <v>5189</v>
      </c>
      <c r="E1159" t="s">
        <v>7</v>
      </c>
      <c r="F1159" s="1">
        <v>40755</v>
      </c>
      <c r="G1159" t="s">
        <v>54</v>
      </c>
      <c r="H1159" t="s">
        <v>1109</v>
      </c>
      <c r="I1159" t="s">
        <v>1110</v>
      </c>
      <c r="J1159">
        <v>2115621</v>
      </c>
      <c r="L1159">
        <v>541474796</v>
      </c>
    </row>
    <row r="1160" spans="3:12" x14ac:dyDescent="0.15">
      <c r="C1160" t="s">
        <v>53</v>
      </c>
      <c r="D1160" t="s">
        <v>5189</v>
      </c>
      <c r="E1160" t="s">
        <v>7</v>
      </c>
      <c r="F1160" s="1">
        <v>40786</v>
      </c>
      <c r="G1160" t="s">
        <v>54</v>
      </c>
      <c r="H1160" t="s">
        <v>1111</v>
      </c>
      <c r="I1160" t="s">
        <v>1112</v>
      </c>
      <c r="J1160">
        <v>11948229</v>
      </c>
      <c r="L1160">
        <v>553423025</v>
      </c>
    </row>
    <row r="1161" spans="3:12" x14ac:dyDescent="0.15">
      <c r="C1161" t="s">
        <v>53</v>
      </c>
      <c r="D1161" t="s">
        <v>5189</v>
      </c>
      <c r="E1161" t="s">
        <v>7</v>
      </c>
      <c r="F1161" s="1">
        <v>40786</v>
      </c>
      <c r="G1161" t="s">
        <v>54</v>
      </c>
      <c r="H1161" t="s">
        <v>1111</v>
      </c>
      <c r="I1161" t="s">
        <v>1112</v>
      </c>
      <c r="J1161">
        <v>401878</v>
      </c>
      <c r="L1161">
        <v>553824903</v>
      </c>
    </row>
    <row r="1162" spans="3:12" x14ac:dyDescent="0.15">
      <c r="C1162" t="s">
        <v>53</v>
      </c>
      <c r="D1162" t="s">
        <v>5189</v>
      </c>
      <c r="E1162" t="s">
        <v>7</v>
      </c>
      <c r="F1162" s="1">
        <v>40786</v>
      </c>
      <c r="G1162" t="s">
        <v>54</v>
      </c>
      <c r="H1162" t="s">
        <v>1111</v>
      </c>
      <c r="I1162" t="s">
        <v>1113</v>
      </c>
      <c r="J1162">
        <v>3498708</v>
      </c>
      <c r="L1162">
        <v>557323611</v>
      </c>
    </row>
    <row r="1163" spans="3:12" x14ac:dyDescent="0.15">
      <c r="C1163" t="s">
        <v>53</v>
      </c>
      <c r="D1163" t="s">
        <v>5189</v>
      </c>
      <c r="E1163" t="s">
        <v>7</v>
      </c>
      <c r="F1163" s="1">
        <v>40786</v>
      </c>
      <c r="G1163" t="s">
        <v>54</v>
      </c>
      <c r="H1163" t="s">
        <v>1111</v>
      </c>
      <c r="I1163" t="s">
        <v>1114</v>
      </c>
      <c r="J1163">
        <v>1956000</v>
      </c>
      <c r="L1163">
        <v>559279611</v>
      </c>
    </row>
    <row r="1164" spans="3:12" x14ac:dyDescent="0.15">
      <c r="C1164" t="s">
        <v>53</v>
      </c>
      <c r="D1164" t="s">
        <v>5189</v>
      </c>
      <c r="E1164" t="s">
        <v>7</v>
      </c>
      <c r="F1164" s="1">
        <v>40786</v>
      </c>
      <c r="G1164" t="s">
        <v>54</v>
      </c>
      <c r="H1164" t="s">
        <v>1111</v>
      </c>
      <c r="I1164" t="s">
        <v>1115</v>
      </c>
      <c r="J1164">
        <v>1749768</v>
      </c>
      <c r="L1164">
        <v>561029379</v>
      </c>
    </row>
    <row r="1165" spans="3:12" x14ac:dyDescent="0.15">
      <c r="C1165" t="s">
        <v>53</v>
      </c>
      <c r="D1165" t="s">
        <v>5189</v>
      </c>
      <c r="E1165" t="s">
        <v>7</v>
      </c>
      <c r="F1165" s="1">
        <v>40786</v>
      </c>
      <c r="G1165" t="s">
        <v>54</v>
      </c>
      <c r="H1165" t="s">
        <v>1111</v>
      </c>
      <c r="I1165" t="s">
        <v>1116</v>
      </c>
      <c r="J1165">
        <v>1420220</v>
      </c>
      <c r="L1165">
        <v>562449599</v>
      </c>
    </row>
    <row r="1166" spans="3:12" x14ac:dyDescent="0.15">
      <c r="C1166" t="s">
        <v>53</v>
      </c>
      <c r="D1166" t="s">
        <v>5189</v>
      </c>
      <c r="E1166" t="s">
        <v>7</v>
      </c>
      <c r="F1166" s="1">
        <v>40786</v>
      </c>
      <c r="G1166" t="s">
        <v>54</v>
      </c>
      <c r="H1166" t="s">
        <v>1111</v>
      </c>
      <c r="I1166" t="s">
        <v>1113</v>
      </c>
      <c r="J1166">
        <v>328007</v>
      </c>
      <c r="L1166">
        <v>562777606</v>
      </c>
    </row>
    <row r="1167" spans="3:12" x14ac:dyDescent="0.15">
      <c r="C1167" t="s">
        <v>53</v>
      </c>
      <c r="D1167" t="s">
        <v>5189</v>
      </c>
      <c r="E1167" t="s">
        <v>7</v>
      </c>
      <c r="F1167" s="1">
        <v>40786</v>
      </c>
      <c r="G1167" t="s">
        <v>54</v>
      </c>
      <c r="H1167" t="s">
        <v>1111</v>
      </c>
      <c r="I1167" t="s">
        <v>1114</v>
      </c>
      <c r="J1167">
        <v>44000</v>
      </c>
      <c r="L1167">
        <v>562821606</v>
      </c>
    </row>
    <row r="1168" spans="3:12" x14ac:dyDescent="0.15">
      <c r="C1168" t="s">
        <v>53</v>
      </c>
      <c r="D1168" t="s">
        <v>5189</v>
      </c>
      <c r="E1168" t="s">
        <v>7</v>
      </c>
      <c r="F1168" s="1">
        <v>40786</v>
      </c>
      <c r="G1168" t="s">
        <v>54</v>
      </c>
      <c r="H1168" t="s">
        <v>1111</v>
      </c>
      <c r="I1168" t="s">
        <v>1115</v>
      </c>
      <c r="J1168">
        <v>42638</v>
      </c>
      <c r="L1168">
        <v>562864244</v>
      </c>
    </row>
    <row r="1169" spans="3:12" x14ac:dyDescent="0.15">
      <c r="C1169" t="s">
        <v>53</v>
      </c>
      <c r="D1169" t="s">
        <v>5189</v>
      </c>
      <c r="E1169" t="s">
        <v>7</v>
      </c>
      <c r="F1169" s="1">
        <v>40786</v>
      </c>
      <c r="G1169" t="s">
        <v>54</v>
      </c>
      <c r="H1169" t="s">
        <v>1111</v>
      </c>
      <c r="I1169" t="s">
        <v>1116</v>
      </c>
      <c r="J1169">
        <v>25000</v>
      </c>
      <c r="L1169">
        <v>562889244</v>
      </c>
    </row>
    <row r="1170" spans="3:12" x14ac:dyDescent="0.15">
      <c r="C1170" t="s">
        <v>53</v>
      </c>
      <c r="D1170" t="s">
        <v>5189</v>
      </c>
      <c r="E1170" t="s">
        <v>7</v>
      </c>
      <c r="F1170" s="1">
        <v>40786</v>
      </c>
      <c r="G1170" t="s">
        <v>54</v>
      </c>
      <c r="H1170" t="s">
        <v>1111</v>
      </c>
      <c r="I1170" t="s">
        <v>1117</v>
      </c>
      <c r="J1170">
        <v>3984000</v>
      </c>
      <c r="L1170">
        <v>566873244</v>
      </c>
    </row>
    <row r="1171" spans="3:12" x14ac:dyDescent="0.15">
      <c r="C1171" t="s">
        <v>53</v>
      </c>
      <c r="D1171" t="s">
        <v>5189</v>
      </c>
      <c r="E1171" t="s">
        <v>7</v>
      </c>
      <c r="F1171" s="1">
        <v>40786</v>
      </c>
      <c r="G1171" t="s">
        <v>54</v>
      </c>
      <c r="H1171" t="s">
        <v>1111</v>
      </c>
      <c r="I1171" t="s">
        <v>1117</v>
      </c>
      <c r="J1171">
        <v>145000</v>
      </c>
      <c r="L1171">
        <v>567018244</v>
      </c>
    </row>
    <row r="1172" spans="3:12" x14ac:dyDescent="0.15">
      <c r="C1172" t="s">
        <v>53</v>
      </c>
      <c r="D1172" t="s">
        <v>5189</v>
      </c>
      <c r="E1172" t="s">
        <v>7</v>
      </c>
      <c r="F1172" s="1">
        <v>40786</v>
      </c>
      <c r="G1172" t="s">
        <v>54</v>
      </c>
      <c r="H1172" t="s">
        <v>1111</v>
      </c>
      <c r="I1172" t="s">
        <v>1118</v>
      </c>
      <c r="J1172">
        <v>2672500</v>
      </c>
      <c r="L1172">
        <v>569690744</v>
      </c>
    </row>
    <row r="1173" spans="3:12" x14ac:dyDescent="0.15">
      <c r="C1173" t="s">
        <v>53</v>
      </c>
      <c r="D1173" t="s">
        <v>5189</v>
      </c>
      <c r="E1173" t="s">
        <v>7</v>
      </c>
      <c r="F1173" s="1">
        <v>40786</v>
      </c>
      <c r="G1173" t="s">
        <v>54</v>
      </c>
      <c r="H1173" t="s">
        <v>1111</v>
      </c>
      <c r="I1173" t="s">
        <v>1118</v>
      </c>
      <c r="J1173">
        <v>55000</v>
      </c>
      <c r="L1173">
        <v>569745744</v>
      </c>
    </row>
    <row r="1174" spans="3:12" x14ac:dyDescent="0.15">
      <c r="C1174" t="s">
        <v>53</v>
      </c>
      <c r="D1174" t="s">
        <v>5189</v>
      </c>
      <c r="E1174" t="s">
        <v>7</v>
      </c>
      <c r="F1174" s="1">
        <v>40816</v>
      </c>
      <c r="G1174" t="s">
        <v>54</v>
      </c>
      <c r="H1174" t="s">
        <v>1119</v>
      </c>
      <c r="I1174" t="s">
        <v>1120</v>
      </c>
      <c r="J1174">
        <v>12664063</v>
      </c>
      <c r="L1174">
        <v>582409807</v>
      </c>
    </row>
    <row r="1175" spans="3:12" x14ac:dyDescent="0.15">
      <c r="C1175" t="s">
        <v>53</v>
      </c>
      <c r="D1175" t="s">
        <v>5189</v>
      </c>
      <c r="E1175" t="s">
        <v>7</v>
      </c>
      <c r="F1175" s="1">
        <v>40816</v>
      </c>
      <c r="G1175" t="s">
        <v>54</v>
      </c>
      <c r="H1175" t="s">
        <v>1119</v>
      </c>
      <c r="I1175" t="s">
        <v>1120</v>
      </c>
      <c r="J1175">
        <v>339378</v>
      </c>
      <c r="L1175">
        <v>582749185</v>
      </c>
    </row>
    <row r="1176" spans="3:12" x14ac:dyDescent="0.15">
      <c r="C1176" t="s">
        <v>53</v>
      </c>
      <c r="D1176" t="s">
        <v>5189</v>
      </c>
      <c r="E1176" t="s">
        <v>7</v>
      </c>
      <c r="F1176" s="1">
        <v>40816</v>
      </c>
      <c r="G1176" t="s">
        <v>54</v>
      </c>
      <c r="H1176" t="s">
        <v>1119</v>
      </c>
      <c r="I1176" t="s">
        <v>1121</v>
      </c>
      <c r="J1176">
        <v>3582747</v>
      </c>
      <c r="L1176">
        <v>586331932</v>
      </c>
    </row>
    <row r="1177" spans="3:12" x14ac:dyDescent="0.15">
      <c r="C1177" t="s">
        <v>53</v>
      </c>
      <c r="D1177" t="s">
        <v>5189</v>
      </c>
      <c r="E1177" t="s">
        <v>7</v>
      </c>
      <c r="F1177" s="1">
        <v>40816</v>
      </c>
      <c r="G1177" t="s">
        <v>54</v>
      </c>
      <c r="H1177" t="s">
        <v>1119</v>
      </c>
      <c r="I1177" t="s">
        <v>1122</v>
      </c>
      <c r="J1177">
        <v>2137000</v>
      </c>
      <c r="L1177">
        <v>588468932</v>
      </c>
    </row>
    <row r="1178" spans="3:12" x14ac:dyDescent="0.15">
      <c r="C1178" t="s">
        <v>53</v>
      </c>
      <c r="D1178" t="s">
        <v>5189</v>
      </c>
      <c r="E1178" t="s">
        <v>7</v>
      </c>
      <c r="F1178" s="1">
        <v>40816</v>
      </c>
      <c r="G1178" t="s">
        <v>54</v>
      </c>
      <c r="H1178" t="s">
        <v>1119</v>
      </c>
      <c r="I1178" t="s">
        <v>1123</v>
      </c>
      <c r="J1178">
        <v>1934809</v>
      </c>
      <c r="L1178">
        <v>590403741</v>
      </c>
    </row>
    <row r="1179" spans="3:12" x14ac:dyDescent="0.15">
      <c r="C1179" t="s">
        <v>53</v>
      </c>
      <c r="D1179" t="s">
        <v>5189</v>
      </c>
      <c r="E1179" t="s">
        <v>7</v>
      </c>
      <c r="F1179" s="1">
        <v>40816</v>
      </c>
      <c r="G1179" t="s">
        <v>54</v>
      </c>
      <c r="H1179" t="s">
        <v>1119</v>
      </c>
      <c r="I1179" t="s">
        <v>1124</v>
      </c>
      <c r="J1179">
        <v>1420220</v>
      </c>
      <c r="L1179">
        <v>591823961</v>
      </c>
    </row>
    <row r="1180" spans="3:12" x14ac:dyDescent="0.15">
      <c r="C1180" t="s">
        <v>53</v>
      </c>
      <c r="D1180" t="s">
        <v>5189</v>
      </c>
      <c r="E1180" t="s">
        <v>7</v>
      </c>
      <c r="F1180" s="1">
        <v>40816</v>
      </c>
      <c r="G1180" t="s">
        <v>54</v>
      </c>
      <c r="H1180" t="s">
        <v>1119</v>
      </c>
      <c r="I1180" t="s">
        <v>1121</v>
      </c>
      <c r="J1180">
        <v>243969</v>
      </c>
      <c r="L1180">
        <v>592067930</v>
      </c>
    </row>
    <row r="1181" spans="3:12" x14ac:dyDescent="0.15">
      <c r="C1181" t="s">
        <v>53</v>
      </c>
      <c r="D1181" t="s">
        <v>5189</v>
      </c>
      <c r="E1181" t="s">
        <v>7</v>
      </c>
      <c r="F1181" s="1">
        <v>40816</v>
      </c>
      <c r="G1181" t="s">
        <v>54</v>
      </c>
      <c r="H1181" t="s">
        <v>1119</v>
      </c>
      <c r="I1181" t="s">
        <v>1122</v>
      </c>
      <c r="J1181">
        <v>59000</v>
      </c>
      <c r="L1181">
        <v>592126930</v>
      </c>
    </row>
    <row r="1182" spans="3:12" x14ac:dyDescent="0.15">
      <c r="C1182" t="s">
        <v>53</v>
      </c>
      <c r="D1182" t="s">
        <v>5189</v>
      </c>
      <c r="E1182" t="s">
        <v>7</v>
      </c>
      <c r="F1182" s="1">
        <v>40816</v>
      </c>
      <c r="G1182" t="s">
        <v>54</v>
      </c>
      <c r="H1182" t="s">
        <v>1119</v>
      </c>
      <c r="I1182" t="s">
        <v>1123</v>
      </c>
      <c r="J1182">
        <v>42438</v>
      </c>
      <c r="L1182">
        <v>592169368</v>
      </c>
    </row>
    <row r="1183" spans="3:12" x14ac:dyDescent="0.15">
      <c r="C1183" t="s">
        <v>53</v>
      </c>
      <c r="D1183" t="s">
        <v>5189</v>
      </c>
      <c r="E1183" t="s">
        <v>7</v>
      </c>
      <c r="F1183" s="1">
        <v>40816</v>
      </c>
      <c r="G1183" t="s">
        <v>54</v>
      </c>
      <c r="H1183" t="s">
        <v>1119</v>
      </c>
      <c r="I1183" t="s">
        <v>1124</v>
      </c>
      <c r="J1183">
        <v>25000</v>
      </c>
      <c r="L1183">
        <v>592194368</v>
      </c>
    </row>
    <row r="1184" spans="3:12" x14ac:dyDescent="0.15">
      <c r="C1184" t="s">
        <v>53</v>
      </c>
      <c r="D1184" t="s">
        <v>5189</v>
      </c>
      <c r="E1184" t="s">
        <v>7</v>
      </c>
      <c r="F1184" s="1">
        <v>40816</v>
      </c>
      <c r="G1184" t="s">
        <v>54</v>
      </c>
      <c r="H1184" t="s">
        <v>1119</v>
      </c>
      <c r="I1184" t="s">
        <v>1125</v>
      </c>
      <c r="J1184">
        <v>4210000</v>
      </c>
      <c r="L1184">
        <v>596404368</v>
      </c>
    </row>
    <row r="1185" spans="3:12" x14ac:dyDescent="0.15">
      <c r="C1185" t="s">
        <v>53</v>
      </c>
      <c r="D1185" t="s">
        <v>5189</v>
      </c>
      <c r="E1185" t="s">
        <v>7</v>
      </c>
      <c r="F1185" s="1">
        <v>40816</v>
      </c>
      <c r="G1185" t="s">
        <v>54</v>
      </c>
      <c r="H1185" t="s">
        <v>1119</v>
      </c>
      <c r="I1185" t="s">
        <v>1125</v>
      </c>
      <c r="J1185">
        <v>115000</v>
      </c>
      <c r="L1185">
        <v>596519368</v>
      </c>
    </row>
    <row r="1186" spans="3:12" x14ac:dyDescent="0.15">
      <c r="C1186" t="s">
        <v>53</v>
      </c>
      <c r="D1186" t="s">
        <v>5189</v>
      </c>
      <c r="E1186" t="s">
        <v>7</v>
      </c>
      <c r="F1186" s="1">
        <v>40816</v>
      </c>
      <c r="G1186" t="s">
        <v>54</v>
      </c>
      <c r="H1186" t="s">
        <v>1119</v>
      </c>
      <c r="I1186" t="s">
        <v>1126</v>
      </c>
      <c r="J1186">
        <v>2672500</v>
      </c>
      <c r="L1186">
        <v>599191868</v>
      </c>
    </row>
    <row r="1187" spans="3:12" x14ac:dyDescent="0.15">
      <c r="C1187" t="s">
        <v>53</v>
      </c>
      <c r="D1187" t="s">
        <v>5189</v>
      </c>
      <c r="E1187" t="s">
        <v>7</v>
      </c>
      <c r="F1187" s="1">
        <v>40816</v>
      </c>
      <c r="G1187" t="s">
        <v>54</v>
      </c>
      <c r="H1187" t="s">
        <v>1119</v>
      </c>
      <c r="I1187" t="s">
        <v>1126</v>
      </c>
      <c r="J1187">
        <v>55000</v>
      </c>
      <c r="L1187">
        <v>599246868</v>
      </c>
    </row>
    <row r="1188" spans="3:12" x14ac:dyDescent="0.15">
      <c r="C1188" t="s">
        <v>53</v>
      </c>
      <c r="D1188" t="s">
        <v>5189</v>
      </c>
      <c r="E1188" t="s">
        <v>7</v>
      </c>
      <c r="F1188" s="1">
        <v>40847</v>
      </c>
      <c r="G1188" t="s">
        <v>54</v>
      </c>
      <c r="H1188" t="s">
        <v>1127</v>
      </c>
      <c r="I1188" t="s">
        <v>1128</v>
      </c>
      <c r="J1188">
        <v>12712396</v>
      </c>
      <c r="L1188">
        <v>611959264</v>
      </c>
    </row>
    <row r="1189" spans="3:12" x14ac:dyDescent="0.15">
      <c r="C1189" t="s">
        <v>53</v>
      </c>
      <c r="D1189" t="s">
        <v>5189</v>
      </c>
      <c r="E1189" t="s">
        <v>7</v>
      </c>
      <c r="F1189" s="1">
        <v>40847</v>
      </c>
      <c r="G1189" t="s">
        <v>54</v>
      </c>
      <c r="H1189" t="s">
        <v>1127</v>
      </c>
      <c r="I1189" t="s">
        <v>1128</v>
      </c>
      <c r="J1189">
        <v>289378</v>
      </c>
      <c r="L1189">
        <v>612248642</v>
      </c>
    </row>
    <row r="1190" spans="3:12" x14ac:dyDescent="0.15">
      <c r="C1190" t="s">
        <v>53</v>
      </c>
      <c r="D1190" t="s">
        <v>5189</v>
      </c>
      <c r="E1190" t="s">
        <v>7</v>
      </c>
      <c r="F1190" s="1">
        <v>40847</v>
      </c>
      <c r="G1190" t="s">
        <v>54</v>
      </c>
      <c r="H1190" t="s">
        <v>1127</v>
      </c>
      <c r="I1190" t="s">
        <v>1129</v>
      </c>
      <c r="J1190">
        <v>3593806</v>
      </c>
      <c r="L1190">
        <v>615842448</v>
      </c>
    </row>
    <row r="1191" spans="3:12" x14ac:dyDescent="0.15">
      <c r="C1191" t="s">
        <v>53</v>
      </c>
      <c r="D1191" t="s">
        <v>5189</v>
      </c>
      <c r="E1191" t="s">
        <v>7</v>
      </c>
      <c r="F1191" s="1">
        <v>40847</v>
      </c>
      <c r="G1191" t="s">
        <v>54</v>
      </c>
      <c r="H1191" t="s">
        <v>1127</v>
      </c>
      <c r="I1191" t="s">
        <v>1130</v>
      </c>
      <c r="J1191">
        <v>2151500</v>
      </c>
      <c r="L1191">
        <v>617993948</v>
      </c>
    </row>
    <row r="1192" spans="3:12" x14ac:dyDescent="0.15">
      <c r="C1192" t="s">
        <v>53</v>
      </c>
      <c r="D1192" t="s">
        <v>5189</v>
      </c>
      <c r="E1192" t="s">
        <v>7</v>
      </c>
      <c r="F1192" s="1">
        <v>40847</v>
      </c>
      <c r="G1192" t="s">
        <v>54</v>
      </c>
      <c r="H1192" t="s">
        <v>1127</v>
      </c>
      <c r="I1192" t="s">
        <v>1131</v>
      </c>
      <c r="J1192">
        <v>1948484</v>
      </c>
      <c r="L1192">
        <v>619942432</v>
      </c>
    </row>
    <row r="1193" spans="3:12" x14ac:dyDescent="0.15">
      <c r="C1193" t="s">
        <v>53</v>
      </c>
      <c r="D1193" t="s">
        <v>5189</v>
      </c>
      <c r="E1193" t="s">
        <v>7</v>
      </c>
      <c r="F1193" s="1">
        <v>40847</v>
      </c>
      <c r="G1193" t="s">
        <v>54</v>
      </c>
      <c r="H1193" t="s">
        <v>1127</v>
      </c>
      <c r="I1193" t="s">
        <v>1132</v>
      </c>
      <c r="J1193">
        <v>1420220</v>
      </c>
      <c r="L1193">
        <v>621362652</v>
      </c>
    </row>
    <row r="1194" spans="3:12" x14ac:dyDescent="0.15">
      <c r="C1194" t="s">
        <v>53</v>
      </c>
      <c r="D1194" t="s">
        <v>5189</v>
      </c>
      <c r="E1194" t="s">
        <v>7</v>
      </c>
      <c r="F1194" s="1">
        <v>40847</v>
      </c>
      <c r="G1194" t="s">
        <v>54</v>
      </c>
      <c r="H1194" t="s">
        <v>1127</v>
      </c>
      <c r="I1194" t="s">
        <v>1129</v>
      </c>
      <c r="J1194">
        <v>186388</v>
      </c>
      <c r="L1194">
        <v>621549040</v>
      </c>
    </row>
    <row r="1195" spans="3:12" x14ac:dyDescent="0.15">
      <c r="C1195" t="s">
        <v>53</v>
      </c>
      <c r="D1195" t="s">
        <v>5189</v>
      </c>
      <c r="E1195" t="s">
        <v>7</v>
      </c>
      <c r="F1195" s="1">
        <v>40847</v>
      </c>
      <c r="G1195" t="s">
        <v>54</v>
      </c>
      <c r="H1195" t="s">
        <v>1127</v>
      </c>
      <c r="I1195" t="s">
        <v>1130</v>
      </c>
      <c r="J1195">
        <v>44000</v>
      </c>
      <c r="L1195">
        <v>621593040</v>
      </c>
    </row>
    <row r="1196" spans="3:12" x14ac:dyDescent="0.15">
      <c r="C1196" t="s">
        <v>53</v>
      </c>
      <c r="D1196" t="s">
        <v>5189</v>
      </c>
      <c r="E1196" t="s">
        <v>7</v>
      </c>
      <c r="F1196" s="1">
        <v>40847</v>
      </c>
      <c r="G1196" t="s">
        <v>54</v>
      </c>
      <c r="H1196" t="s">
        <v>1127</v>
      </c>
      <c r="I1196" t="s">
        <v>1131</v>
      </c>
      <c r="J1196">
        <v>28292</v>
      </c>
      <c r="L1196">
        <v>621621332</v>
      </c>
    </row>
    <row r="1197" spans="3:12" x14ac:dyDescent="0.15">
      <c r="C1197" t="s">
        <v>53</v>
      </c>
      <c r="D1197" t="s">
        <v>5189</v>
      </c>
      <c r="E1197" t="s">
        <v>7</v>
      </c>
      <c r="F1197" s="1">
        <v>40847</v>
      </c>
      <c r="G1197" t="s">
        <v>54</v>
      </c>
      <c r="H1197" t="s">
        <v>1127</v>
      </c>
      <c r="I1197" t="s">
        <v>1132</v>
      </c>
      <c r="J1197">
        <v>25000</v>
      </c>
      <c r="L1197">
        <v>621646332</v>
      </c>
    </row>
    <row r="1198" spans="3:12" x14ac:dyDescent="0.15">
      <c r="C1198" t="s">
        <v>53</v>
      </c>
      <c r="D1198" t="s">
        <v>5189</v>
      </c>
      <c r="E1198" t="s">
        <v>7</v>
      </c>
      <c r="F1198" s="1">
        <v>40847</v>
      </c>
      <c r="G1198" t="s">
        <v>54</v>
      </c>
      <c r="H1198" t="s">
        <v>1127</v>
      </c>
      <c r="I1198" t="s">
        <v>1133</v>
      </c>
      <c r="J1198">
        <v>4224500</v>
      </c>
      <c r="L1198">
        <v>625870832</v>
      </c>
    </row>
    <row r="1199" spans="3:12" x14ac:dyDescent="0.15">
      <c r="C1199" t="s">
        <v>53</v>
      </c>
      <c r="D1199" t="s">
        <v>5189</v>
      </c>
      <c r="E1199" t="s">
        <v>7</v>
      </c>
      <c r="F1199" s="1">
        <v>40847</v>
      </c>
      <c r="G1199" t="s">
        <v>54</v>
      </c>
      <c r="H1199" t="s">
        <v>1127</v>
      </c>
      <c r="I1199" t="s">
        <v>1133</v>
      </c>
      <c r="J1199">
        <v>100000</v>
      </c>
      <c r="L1199">
        <v>625970832</v>
      </c>
    </row>
    <row r="1200" spans="3:12" x14ac:dyDescent="0.15">
      <c r="C1200" t="s">
        <v>53</v>
      </c>
      <c r="D1200" t="s">
        <v>5189</v>
      </c>
      <c r="E1200" t="s">
        <v>7</v>
      </c>
      <c r="F1200" s="1">
        <v>40847</v>
      </c>
      <c r="G1200" t="s">
        <v>54</v>
      </c>
      <c r="H1200" t="s">
        <v>1127</v>
      </c>
      <c r="I1200" t="s">
        <v>1134</v>
      </c>
      <c r="J1200">
        <v>2672500</v>
      </c>
      <c r="L1200">
        <v>628643332</v>
      </c>
    </row>
    <row r="1201" spans="3:12" x14ac:dyDescent="0.15">
      <c r="C1201" t="s">
        <v>53</v>
      </c>
      <c r="D1201" t="s">
        <v>5189</v>
      </c>
      <c r="E1201" t="s">
        <v>7</v>
      </c>
      <c r="F1201" s="1">
        <v>40847</v>
      </c>
      <c r="G1201" t="s">
        <v>54</v>
      </c>
      <c r="H1201" t="s">
        <v>1127</v>
      </c>
      <c r="I1201" t="s">
        <v>1134</v>
      </c>
      <c r="J1201">
        <v>55000</v>
      </c>
      <c r="L1201">
        <v>628698332</v>
      </c>
    </row>
    <row r="1202" spans="3:12" x14ac:dyDescent="0.15">
      <c r="C1202" t="s">
        <v>53</v>
      </c>
      <c r="D1202" t="s">
        <v>5189</v>
      </c>
      <c r="E1202" t="s">
        <v>7</v>
      </c>
      <c r="F1202" s="1">
        <v>40877</v>
      </c>
      <c r="G1202" t="s">
        <v>54</v>
      </c>
      <c r="H1202" t="s">
        <v>1135</v>
      </c>
      <c r="I1202" t="s">
        <v>1136</v>
      </c>
      <c r="J1202">
        <v>12724409</v>
      </c>
      <c r="L1202">
        <v>641422741</v>
      </c>
    </row>
    <row r="1203" spans="3:12" x14ac:dyDescent="0.15">
      <c r="C1203" t="s">
        <v>53</v>
      </c>
      <c r="D1203" t="s">
        <v>5189</v>
      </c>
      <c r="E1203" t="s">
        <v>7</v>
      </c>
      <c r="F1203" s="1">
        <v>40877</v>
      </c>
      <c r="G1203" t="s">
        <v>54</v>
      </c>
      <c r="H1203" t="s">
        <v>1135</v>
      </c>
      <c r="I1203" t="s">
        <v>1136</v>
      </c>
      <c r="J1203">
        <v>373756</v>
      </c>
      <c r="L1203">
        <v>641796497</v>
      </c>
    </row>
    <row r="1204" spans="3:12" x14ac:dyDescent="0.15">
      <c r="C1204" t="s">
        <v>53</v>
      </c>
      <c r="D1204" t="s">
        <v>5189</v>
      </c>
      <c r="E1204" t="s">
        <v>7</v>
      </c>
      <c r="F1204" s="1">
        <v>40877</v>
      </c>
      <c r="G1204" t="s">
        <v>54</v>
      </c>
      <c r="H1204" t="s">
        <v>1135</v>
      </c>
      <c r="I1204" t="s">
        <v>1137</v>
      </c>
      <c r="J1204">
        <v>3564415</v>
      </c>
      <c r="L1204">
        <v>645360912</v>
      </c>
    </row>
    <row r="1205" spans="3:12" x14ac:dyDescent="0.15">
      <c r="C1205" t="s">
        <v>53</v>
      </c>
      <c r="D1205" t="s">
        <v>5189</v>
      </c>
      <c r="E1205" t="s">
        <v>7</v>
      </c>
      <c r="F1205" s="1">
        <v>40877</v>
      </c>
      <c r="G1205" t="s">
        <v>54</v>
      </c>
      <c r="H1205" t="s">
        <v>1135</v>
      </c>
      <c r="I1205" t="s">
        <v>1138</v>
      </c>
      <c r="J1205">
        <v>2101000</v>
      </c>
      <c r="L1205">
        <v>647461912</v>
      </c>
    </row>
    <row r="1206" spans="3:12" x14ac:dyDescent="0.15">
      <c r="C1206" t="s">
        <v>53</v>
      </c>
      <c r="D1206" t="s">
        <v>5189</v>
      </c>
      <c r="E1206" t="s">
        <v>7</v>
      </c>
      <c r="F1206" s="1">
        <v>40877</v>
      </c>
      <c r="G1206" t="s">
        <v>54</v>
      </c>
      <c r="H1206" t="s">
        <v>1135</v>
      </c>
      <c r="I1206" t="s">
        <v>1139</v>
      </c>
      <c r="J1206">
        <v>1984461</v>
      </c>
      <c r="L1206">
        <v>649446373</v>
      </c>
    </row>
    <row r="1207" spans="3:12" x14ac:dyDescent="0.15">
      <c r="C1207" t="s">
        <v>53</v>
      </c>
      <c r="D1207" t="s">
        <v>5189</v>
      </c>
      <c r="E1207" t="s">
        <v>7</v>
      </c>
      <c r="F1207" s="1">
        <v>40877</v>
      </c>
      <c r="G1207" t="s">
        <v>54</v>
      </c>
      <c r="H1207" t="s">
        <v>1135</v>
      </c>
      <c r="I1207" t="s">
        <v>1140</v>
      </c>
      <c r="J1207">
        <v>1469450</v>
      </c>
      <c r="L1207">
        <v>650915823</v>
      </c>
    </row>
    <row r="1208" spans="3:12" x14ac:dyDescent="0.15">
      <c r="C1208" t="s">
        <v>53</v>
      </c>
      <c r="D1208" t="s">
        <v>5189</v>
      </c>
      <c r="E1208" t="s">
        <v>7</v>
      </c>
      <c r="F1208" s="1">
        <v>40877</v>
      </c>
      <c r="G1208" t="s">
        <v>54</v>
      </c>
      <c r="H1208" t="s">
        <v>1135</v>
      </c>
      <c r="I1208" t="s">
        <v>1137</v>
      </c>
      <c r="J1208">
        <v>243529</v>
      </c>
      <c r="L1208">
        <v>651159352</v>
      </c>
    </row>
    <row r="1209" spans="3:12" x14ac:dyDescent="0.15">
      <c r="C1209" t="s">
        <v>53</v>
      </c>
      <c r="D1209" t="s">
        <v>5189</v>
      </c>
      <c r="E1209" t="s">
        <v>7</v>
      </c>
      <c r="F1209" s="1">
        <v>40877</v>
      </c>
      <c r="G1209" t="s">
        <v>54</v>
      </c>
      <c r="H1209" t="s">
        <v>1135</v>
      </c>
      <c r="I1209" t="s">
        <v>1138</v>
      </c>
      <c r="J1209">
        <v>66000</v>
      </c>
      <c r="L1209">
        <v>651225352</v>
      </c>
    </row>
    <row r="1210" spans="3:12" x14ac:dyDescent="0.15">
      <c r="C1210" t="s">
        <v>53</v>
      </c>
      <c r="D1210" t="s">
        <v>5189</v>
      </c>
      <c r="E1210" t="s">
        <v>7</v>
      </c>
      <c r="F1210" s="1">
        <v>40877</v>
      </c>
      <c r="G1210" t="s">
        <v>54</v>
      </c>
      <c r="H1210" t="s">
        <v>1135</v>
      </c>
      <c r="I1210" t="s">
        <v>1139</v>
      </c>
      <c r="J1210">
        <v>42438</v>
      </c>
      <c r="L1210">
        <v>651267790</v>
      </c>
    </row>
    <row r="1211" spans="3:12" x14ac:dyDescent="0.15">
      <c r="C1211" t="s">
        <v>53</v>
      </c>
      <c r="D1211" t="s">
        <v>5189</v>
      </c>
      <c r="E1211" t="s">
        <v>7</v>
      </c>
      <c r="F1211" s="1">
        <v>40877</v>
      </c>
      <c r="G1211" t="s">
        <v>54</v>
      </c>
      <c r="H1211" t="s">
        <v>1135</v>
      </c>
      <c r="I1211" t="s">
        <v>1140</v>
      </c>
      <c r="J1211">
        <v>25000</v>
      </c>
      <c r="L1211">
        <v>651292790</v>
      </c>
    </row>
    <row r="1212" spans="3:12" x14ac:dyDescent="0.15">
      <c r="C1212" t="s">
        <v>53</v>
      </c>
      <c r="D1212" t="s">
        <v>5189</v>
      </c>
      <c r="E1212" t="s">
        <v>7</v>
      </c>
      <c r="F1212" s="1">
        <v>40877</v>
      </c>
      <c r="G1212" t="s">
        <v>54</v>
      </c>
      <c r="H1212" t="s">
        <v>1135</v>
      </c>
      <c r="I1212" t="s">
        <v>1141</v>
      </c>
      <c r="J1212">
        <v>4232000</v>
      </c>
      <c r="L1212">
        <v>655524790</v>
      </c>
    </row>
    <row r="1213" spans="3:12" x14ac:dyDescent="0.15">
      <c r="C1213" t="s">
        <v>53</v>
      </c>
      <c r="D1213" t="s">
        <v>5189</v>
      </c>
      <c r="E1213" t="s">
        <v>7</v>
      </c>
      <c r="F1213" s="1">
        <v>40877</v>
      </c>
      <c r="G1213" t="s">
        <v>54</v>
      </c>
      <c r="H1213" t="s">
        <v>1135</v>
      </c>
      <c r="I1213" t="s">
        <v>1141</v>
      </c>
      <c r="J1213">
        <v>130000</v>
      </c>
      <c r="L1213">
        <v>655654790</v>
      </c>
    </row>
    <row r="1214" spans="3:12" x14ac:dyDescent="0.15">
      <c r="C1214" t="s">
        <v>53</v>
      </c>
      <c r="D1214" t="s">
        <v>5189</v>
      </c>
      <c r="E1214" t="s">
        <v>7</v>
      </c>
      <c r="F1214" s="1">
        <v>40877</v>
      </c>
      <c r="G1214" t="s">
        <v>54</v>
      </c>
      <c r="H1214" t="s">
        <v>1135</v>
      </c>
      <c r="I1214" t="s">
        <v>1142</v>
      </c>
      <c r="J1214">
        <v>2672500</v>
      </c>
      <c r="L1214">
        <v>658327290</v>
      </c>
    </row>
    <row r="1215" spans="3:12" x14ac:dyDescent="0.15">
      <c r="C1215" t="s">
        <v>53</v>
      </c>
      <c r="D1215" t="s">
        <v>5189</v>
      </c>
      <c r="E1215" t="s">
        <v>7</v>
      </c>
      <c r="F1215" s="1">
        <v>40877</v>
      </c>
      <c r="G1215" t="s">
        <v>54</v>
      </c>
      <c r="H1215" t="s">
        <v>1135</v>
      </c>
      <c r="I1215" t="s">
        <v>1142</v>
      </c>
      <c r="J1215">
        <v>55000</v>
      </c>
      <c r="L1215">
        <v>658382290</v>
      </c>
    </row>
    <row r="1216" spans="3:12" x14ac:dyDescent="0.15">
      <c r="C1216" t="s">
        <v>53</v>
      </c>
      <c r="D1216" t="s">
        <v>5189</v>
      </c>
      <c r="E1216" t="s">
        <v>7</v>
      </c>
      <c r="F1216" s="1">
        <v>40908</v>
      </c>
      <c r="G1216" t="s">
        <v>54</v>
      </c>
      <c r="H1216" t="s">
        <v>467</v>
      </c>
      <c r="I1216" t="s">
        <v>1143</v>
      </c>
      <c r="J1216">
        <v>12711076</v>
      </c>
      <c r="L1216">
        <v>671093366</v>
      </c>
    </row>
    <row r="1217" spans="3:12" x14ac:dyDescent="0.15">
      <c r="C1217" t="s">
        <v>53</v>
      </c>
      <c r="D1217" t="s">
        <v>5189</v>
      </c>
      <c r="E1217" t="s">
        <v>7</v>
      </c>
      <c r="F1217" s="1">
        <v>40908</v>
      </c>
      <c r="G1217" t="s">
        <v>54</v>
      </c>
      <c r="H1217" t="s">
        <v>467</v>
      </c>
      <c r="I1217" t="s">
        <v>1143</v>
      </c>
      <c r="J1217">
        <v>373756</v>
      </c>
      <c r="L1217">
        <v>671467122</v>
      </c>
    </row>
    <row r="1218" spans="3:12" x14ac:dyDescent="0.15">
      <c r="C1218" t="s">
        <v>53</v>
      </c>
      <c r="D1218" t="s">
        <v>5189</v>
      </c>
      <c r="E1218" t="s">
        <v>7</v>
      </c>
      <c r="F1218" s="1">
        <v>40908</v>
      </c>
      <c r="G1218" t="s">
        <v>54</v>
      </c>
      <c r="H1218" t="s">
        <v>467</v>
      </c>
      <c r="I1218" t="s">
        <v>1144</v>
      </c>
      <c r="J1218">
        <v>3564415</v>
      </c>
      <c r="L1218">
        <v>675031537</v>
      </c>
    </row>
    <row r="1219" spans="3:12" x14ac:dyDescent="0.15">
      <c r="C1219" t="s">
        <v>53</v>
      </c>
      <c r="D1219" t="s">
        <v>5189</v>
      </c>
      <c r="E1219" t="s">
        <v>7</v>
      </c>
      <c r="F1219" s="1">
        <v>40908</v>
      </c>
      <c r="G1219" t="s">
        <v>54</v>
      </c>
      <c r="H1219" t="s">
        <v>467</v>
      </c>
      <c r="I1219" t="s">
        <v>1145</v>
      </c>
      <c r="J1219">
        <v>2097000</v>
      </c>
      <c r="L1219">
        <v>677128537</v>
      </c>
    </row>
    <row r="1220" spans="3:12" x14ac:dyDescent="0.15">
      <c r="C1220" t="s">
        <v>53</v>
      </c>
      <c r="D1220" t="s">
        <v>5189</v>
      </c>
      <c r="E1220" t="s">
        <v>7</v>
      </c>
      <c r="F1220" s="1">
        <v>40908</v>
      </c>
      <c r="G1220" t="s">
        <v>54</v>
      </c>
      <c r="H1220" t="s">
        <v>467</v>
      </c>
      <c r="I1220" t="s">
        <v>1146</v>
      </c>
      <c r="J1220">
        <v>1980689</v>
      </c>
      <c r="L1220">
        <v>679109226</v>
      </c>
    </row>
    <row r="1221" spans="3:12" x14ac:dyDescent="0.15">
      <c r="C1221" t="s">
        <v>53</v>
      </c>
      <c r="D1221" t="s">
        <v>5189</v>
      </c>
      <c r="E1221" t="s">
        <v>7</v>
      </c>
      <c r="F1221" s="1">
        <v>40908</v>
      </c>
      <c r="G1221" t="s">
        <v>54</v>
      </c>
      <c r="H1221" t="s">
        <v>467</v>
      </c>
      <c r="I1221" t="s">
        <v>1147</v>
      </c>
      <c r="J1221">
        <v>1469450</v>
      </c>
      <c r="L1221">
        <v>680578676</v>
      </c>
    </row>
    <row r="1222" spans="3:12" x14ac:dyDescent="0.15">
      <c r="C1222" t="s">
        <v>53</v>
      </c>
      <c r="D1222" t="s">
        <v>5189</v>
      </c>
      <c r="E1222" t="s">
        <v>7</v>
      </c>
      <c r="F1222" s="1">
        <v>40908</v>
      </c>
      <c r="G1222" t="s">
        <v>54</v>
      </c>
      <c r="H1222" t="s">
        <v>467</v>
      </c>
      <c r="I1222" t="s">
        <v>1144</v>
      </c>
      <c r="J1222">
        <v>243529</v>
      </c>
      <c r="L1222">
        <v>680822205</v>
      </c>
    </row>
    <row r="1223" spans="3:12" x14ac:dyDescent="0.15">
      <c r="C1223" t="s">
        <v>53</v>
      </c>
      <c r="D1223" t="s">
        <v>5189</v>
      </c>
      <c r="E1223" t="s">
        <v>7</v>
      </c>
      <c r="F1223" s="1">
        <v>40908</v>
      </c>
      <c r="G1223" t="s">
        <v>54</v>
      </c>
      <c r="H1223" t="s">
        <v>467</v>
      </c>
      <c r="I1223" t="s">
        <v>1145</v>
      </c>
      <c r="J1223">
        <v>66000</v>
      </c>
      <c r="L1223">
        <v>680888205</v>
      </c>
    </row>
    <row r="1224" spans="3:12" x14ac:dyDescent="0.15">
      <c r="C1224" t="s">
        <v>53</v>
      </c>
      <c r="D1224" t="s">
        <v>5189</v>
      </c>
      <c r="E1224" t="s">
        <v>7</v>
      </c>
      <c r="F1224" s="1">
        <v>40908</v>
      </c>
      <c r="G1224" t="s">
        <v>54</v>
      </c>
      <c r="H1224" t="s">
        <v>467</v>
      </c>
      <c r="I1224" t="s">
        <v>1146</v>
      </c>
      <c r="J1224">
        <v>42438</v>
      </c>
      <c r="L1224">
        <v>680930643</v>
      </c>
    </row>
    <row r="1225" spans="3:12" x14ac:dyDescent="0.15">
      <c r="C1225" t="s">
        <v>53</v>
      </c>
      <c r="D1225" t="s">
        <v>5189</v>
      </c>
      <c r="E1225" t="s">
        <v>7</v>
      </c>
      <c r="F1225" s="1">
        <v>40908</v>
      </c>
      <c r="G1225" t="s">
        <v>54</v>
      </c>
      <c r="H1225" t="s">
        <v>467</v>
      </c>
      <c r="I1225" t="s">
        <v>1147</v>
      </c>
      <c r="J1225">
        <v>25000</v>
      </c>
      <c r="L1225">
        <v>680955643</v>
      </c>
    </row>
    <row r="1226" spans="3:12" x14ac:dyDescent="0.15">
      <c r="C1226" t="s">
        <v>53</v>
      </c>
      <c r="D1226" t="s">
        <v>5189</v>
      </c>
      <c r="E1226" t="s">
        <v>7</v>
      </c>
      <c r="F1226" s="1">
        <v>40908</v>
      </c>
      <c r="G1226" t="s">
        <v>54</v>
      </c>
      <c r="H1226" t="s">
        <v>467</v>
      </c>
      <c r="I1226" t="s">
        <v>1148</v>
      </c>
      <c r="J1226">
        <v>4228000</v>
      </c>
      <c r="L1226">
        <v>685183643</v>
      </c>
    </row>
    <row r="1227" spans="3:12" x14ac:dyDescent="0.15">
      <c r="C1227" t="s">
        <v>53</v>
      </c>
      <c r="D1227" t="s">
        <v>5189</v>
      </c>
      <c r="E1227" t="s">
        <v>7</v>
      </c>
      <c r="F1227" s="1">
        <v>40908</v>
      </c>
      <c r="G1227" t="s">
        <v>54</v>
      </c>
      <c r="H1227" t="s">
        <v>467</v>
      </c>
      <c r="I1227" t="s">
        <v>1148</v>
      </c>
      <c r="J1227">
        <v>130000</v>
      </c>
      <c r="L1227">
        <v>685313643</v>
      </c>
    </row>
    <row r="1228" spans="3:12" x14ac:dyDescent="0.15">
      <c r="C1228" t="s">
        <v>53</v>
      </c>
      <c r="D1228" t="s">
        <v>5189</v>
      </c>
      <c r="E1228" t="s">
        <v>7</v>
      </c>
      <c r="F1228" s="1">
        <v>40908</v>
      </c>
      <c r="G1228" t="s">
        <v>54</v>
      </c>
      <c r="H1228" t="s">
        <v>467</v>
      </c>
      <c r="I1228" t="s">
        <v>1149</v>
      </c>
      <c r="J1228">
        <v>2672500</v>
      </c>
      <c r="L1228">
        <v>687986143</v>
      </c>
    </row>
    <row r="1229" spans="3:12" x14ac:dyDescent="0.15">
      <c r="C1229" t="s">
        <v>53</v>
      </c>
      <c r="D1229" t="s">
        <v>5189</v>
      </c>
      <c r="E1229" t="s">
        <v>7</v>
      </c>
      <c r="F1229" s="1">
        <v>40908</v>
      </c>
      <c r="G1229" t="s">
        <v>54</v>
      </c>
      <c r="H1229" t="s">
        <v>467</v>
      </c>
      <c r="I1229" t="s">
        <v>1149</v>
      </c>
      <c r="J1229">
        <v>55000</v>
      </c>
      <c r="L1229">
        <v>688041143</v>
      </c>
    </row>
    <row r="1230" spans="3:12" x14ac:dyDescent="0.15">
      <c r="C1230" t="s">
        <v>53</v>
      </c>
      <c r="D1230" t="s">
        <v>5189</v>
      </c>
      <c r="E1230" t="s">
        <v>8</v>
      </c>
      <c r="F1230" s="1">
        <v>40574</v>
      </c>
      <c r="G1230" t="s">
        <v>54</v>
      </c>
      <c r="H1230" t="s">
        <v>1150</v>
      </c>
      <c r="I1230" t="s">
        <v>1151</v>
      </c>
      <c r="J1230">
        <v>2084118</v>
      </c>
      <c r="L1230">
        <v>690125261</v>
      </c>
    </row>
    <row r="1231" spans="3:12" x14ac:dyDescent="0.15">
      <c r="C1231" t="s">
        <v>53</v>
      </c>
      <c r="D1231" t="s">
        <v>5189</v>
      </c>
      <c r="E1231" t="s">
        <v>8</v>
      </c>
      <c r="F1231" s="1">
        <v>40602</v>
      </c>
      <c r="G1231" t="s">
        <v>54</v>
      </c>
      <c r="H1231" t="s">
        <v>107</v>
      </c>
      <c r="I1231" t="s">
        <v>1152</v>
      </c>
      <c r="J1231">
        <v>2093165</v>
      </c>
      <c r="L1231">
        <v>692218426</v>
      </c>
    </row>
    <row r="1232" spans="3:12" x14ac:dyDescent="0.15">
      <c r="C1232" t="s">
        <v>53</v>
      </c>
      <c r="D1232" t="s">
        <v>5189</v>
      </c>
      <c r="E1232" t="s">
        <v>8</v>
      </c>
      <c r="F1232" s="1">
        <v>40603</v>
      </c>
      <c r="G1232" t="s">
        <v>54</v>
      </c>
      <c r="H1232" t="s">
        <v>1153</v>
      </c>
      <c r="I1232" t="s">
        <v>1154</v>
      </c>
      <c r="J1232">
        <v>40878</v>
      </c>
      <c r="L1232">
        <v>692259304</v>
      </c>
    </row>
    <row r="1233" spans="3:12" x14ac:dyDescent="0.15">
      <c r="C1233" t="s">
        <v>53</v>
      </c>
      <c r="D1233" t="s">
        <v>5189</v>
      </c>
      <c r="E1233" t="s">
        <v>8</v>
      </c>
      <c r="F1233" s="1">
        <v>40633</v>
      </c>
      <c r="G1233" t="s">
        <v>54</v>
      </c>
      <c r="H1233" t="s">
        <v>1155</v>
      </c>
      <c r="I1233" t="s">
        <v>1156</v>
      </c>
      <c r="J1233">
        <v>1955916</v>
      </c>
      <c r="L1233">
        <v>694215220</v>
      </c>
    </row>
    <row r="1234" spans="3:12" x14ac:dyDescent="0.15">
      <c r="C1234" t="s">
        <v>53</v>
      </c>
      <c r="D1234" t="s">
        <v>5189</v>
      </c>
      <c r="E1234" t="s">
        <v>8</v>
      </c>
      <c r="F1234" s="1">
        <v>40663</v>
      </c>
      <c r="G1234" t="s">
        <v>54</v>
      </c>
      <c r="H1234" t="s">
        <v>1157</v>
      </c>
      <c r="I1234" t="s">
        <v>1158</v>
      </c>
      <c r="J1234">
        <v>2183370</v>
      </c>
      <c r="L1234">
        <v>696398590</v>
      </c>
    </row>
    <row r="1235" spans="3:12" x14ac:dyDescent="0.15">
      <c r="C1235" t="s">
        <v>53</v>
      </c>
      <c r="D1235" t="s">
        <v>5189</v>
      </c>
      <c r="E1235" t="s">
        <v>8</v>
      </c>
      <c r="F1235" s="1">
        <v>40694</v>
      </c>
      <c r="G1235" t="s">
        <v>54</v>
      </c>
      <c r="H1235" t="s">
        <v>238</v>
      </c>
      <c r="I1235" t="s">
        <v>1159</v>
      </c>
      <c r="J1235">
        <v>2144646</v>
      </c>
      <c r="L1235">
        <v>698543236</v>
      </c>
    </row>
    <row r="1236" spans="3:12" x14ac:dyDescent="0.15">
      <c r="C1236" t="s">
        <v>53</v>
      </c>
      <c r="D1236" t="s">
        <v>5189</v>
      </c>
      <c r="E1236" t="s">
        <v>8</v>
      </c>
      <c r="F1236" s="1">
        <v>40724</v>
      </c>
      <c r="G1236" t="s">
        <v>54</v>
      </c>
      <c r="H1236" t="s">
        <v>1160</v>
      </c>
      <c r="I1236" t="s">
        <v>1161</v>
      </c>
      <c r="J1236">
        <v>2135914</v>
      </c>
      <c r="L1236">
        <v>700679150</v>
      </c>
    </row>
    <row r="1237" spans="3:12" x14ac:dyDescent="0.15">
      <c r="C1237" t="s">
        <v>53</v>
      </c>
      <c r="D1237" t="s">
        <v>5189</v>
      </c>
      <c r="E1237" t="s">
        <v>8</v>
      </c>
      <c r="F1237" s="1">
        <v>40725</v>
      </c>
      <c r="G1237" t="s">
        <v>54</v>
      </c>
      <c r="H1237" t="s">
        <v>1162</v>
      </c>
      <c r="I1237" t="s">
        <v>1163</v>
      </c>
      <c r="J1237">
        <v>10249</v>
      </c>
      <c r="L1237">
        <v>700689399</v>
      </c>
    </row>
    <row r="1238" spans="3:12" x14ac:dyDescent="0.15">
      <c r="C1238" t="s">
        <v>53</v>
      </c>
      <c r="D1238" t="s">
        <v>5189</v>
      </c>
      <c r="E1238" t="s">
        <v>8</v>
      </c>
      <c r="F1238" s="1">
        <v>40725</v>
      </c>
      <c r="G1238" t="s">
        <v>54</v>
      </c>
      <c r="H1238" t="s">
        <v>1164</v>
      </c>
      <c r="I1238" t="s">
        <v>1165</v>
      </c>
      <c r="K1238">
        <v>108008</v>
      </c>
      <c r="L1238">
        <v>700581391</v>
      </c>
    </row>
    <row r="1239" spans="3:12" x14ac:dyDescent="0.15">
      <c r="C1239" t="s">
        <v>53</v>
      </c>
      <c r="D1239" t="s">
        <v>5189</v>
      </c>
      <c r="E1239" t="s">
        <v>8</v>
      </c>
      <c r="F1239" s="1">
        <v>40725</v>
      </c>
      <c r="G1239" t="s">
        <v>54</v>
      </c>
      <c r="H1239" t="s">
        <v>1166</v>
      </c>
      <c r="I1239" t="s">
        <v>1167</v>
      </c>
      <c r="K1239">
        <v>115396</v>
      </c>
      <c r="L1239">
        <v>700465995</v>
      </c>
    </row>
    <row r="1240" spans="3:12" x14ac:dyDescent="0.15">
      <c r="C1240" t="s">
        <v>53</v>
      </c>
      <c r="D1240" t="s">
        <v>5189</v>
      </c>
      <c r="E1240" t="s">
        <v>8</v>
      </c>
      <c r="F1240" s="1">
        <v>40725</v>
      </c>
      <c r="G1240" t="s">
        <v>54</v>
      </c>
      <c r="H1240" t="s">
        <v>1168</v>
      </c>
      <c r="I1240" t="s">
        <v>1169</v>
      </c>
      <c r="K1240">
        <v>63637</v>
      </c>
      <c r="L1240">
        <v>700402358</v>
      </c>
    </row>
    <row r="1241" spans="3:12" x14ac:dyDescent="0.15">
      <c r="C1241" t="s">
        <v>53</v>
      </c>
      <c r="D1241" t="s">
        <v>5189</v>
      </c>
      <c r="E1241" t="s">
        <v>8</v>
      </c>
      <c r="F1241" s="1">
        <v>40725</v>
      </c>
      <c r="G1241" t="s">
        <v>54</v>
      </c>
      <c r="H1241" t="s">
        <v>1170</v>
      </c>
      <c r="I1241" t="s">
        <v>1171</v>
      </c>
      <c r="K1241">
        <v>108892</v>
      </c>
      <c r="L1241">
        <v>700293466</v>
      </c>
    </row>
    <row r="1242" spans="3:12" x14ac:dyDescent="0.15">
      <c r="C1242" t="s">
        <v>53</v>
      </c>
      <c r="D1242" t="s">
        <v>5189</v>
      </c>
      <c r="E1242" t="s">
        <v>8</v>
      </c>
      <c r="F1242" s="1">
        <v>40725</v>
      </c>
      <c r="G1242" t="s">
        <v>54</v>
      </c>
      <c r="H1242" t="s">
        <v>1172</v>
      </c>
      <c r="I1242" t="s">
        <v>1173</v>
      </c>
      <c r="K1242">
        <v>108203</v>
      </c>
      <c r="L1242">
        <v>700185263</v>
      </c>
    </row>
    <row r="1243" spans="3:12" x14ac:dyDescent="0.15">
      <c r="C1243" t="s">
        <v>53</v>
      </c>
      <c r="D1243" t="s">
        <v>5189</v>
      </c>
      <c r="E1243" t="s">
        <v>8</v>
      </c>
      <c r="F1243" s="1">
        <v>40735</v>
      </c>
      <c r="G1243" t="s">
        <v>526</v>
      </c>
      <c r="H1243" t="s">
        <v>1174</v>
      </c>
      <c r="I1243" t="s">
        <v>1175</v>
      </c>
      <c r="J1243">
        <v>7575</v>
      </c>
      <c r="L1243">
        <v>700192838</v>
      </c>
    </row>
    <row r="1244" spans="3:12" x14ac:dyDescent="0.15">
      <c r="C1244" t="s">
        <v>53</v>
      </c>
      <c r="D1244" t="s">
        <v>5189</v>
      </c>
      <c r="E1244" t="s">
        <v>8</v>
      </c>
      <c r="F1244" s="1">
        <v>40752</v>
      </c>
      <c r="G1244" t="s">
        <v>54</v>
      </c>
      <c r="H1244" t="s">
        <v>1176</v>
      </c>
      <c r="I1244" t="s">
        <v>1177</v>
      </c>
      <c r="K1244">
        <v>108053</v>
      </c>
      <c r="L1244">
        <v>700084785</v>
      </c>
    </row>
    <row r="1245" spans="3:12" x14ac:dyDescent="0.15">
      <c r="C1245" t="s">
        <v>53</v>
      </c>
      <c r="D1245" t="s">
        <v>5189</v>
      </c>
      <c r="E1245" t="s">
        <v>8</v>
      </c>
      <c r="F1245" s="1">
        <v>40755</v>
      </c>
      <c r="G1245" t="s">
        <v>54</v>
      </c>
      <c r="H1245" t="s">
        <v>314</v>
      </c>
      <c r="I1245" t="s">
        <v>1152</v>
      </c>
      <c r="J1245">
        <v>1904099</v>
      </c>
      <c r="L1245">
        <v>701988884</v>
      </c>
    </row>
    <row r="1246" spans="3:12" x14ac:dyDescent="0.15">
      <c r="C1246" t="s">
        <v>53</v>
      </c>
      <c r="D1246" t="s">
        <v>5189</v>
      </c>
      <c r="E1246" t="s">
        <v>8</v>
      </c>
      <c r="F1246" s="1">
        <v>40755</v>
      </c>
      <c r="G1246" t="s">
        <v>54</v>
      </c>
      <c r="H1246" t="s">
        <v>495</v>
      </c>
      <c r="I1246" t="s">
        <v>1178</v>
      </c>
      <c r="J1246">
        <v>260620</v>
      </c>
      <c r="L1246">
        <v>702249504</v>
      </c>
    </row>
    <row r="1247" spans="3:12" x14ac:dyDescent="0.15">
      <c r="C1247" t="s">
        <v>53</v>
      </c>
      <c r="D1247" t="s">
        <v>5189</v>
      </c>
      <c r="E1247" t="s">
        <v>8</v>
      </c>
      <c r="F1247" s="1">
        <v>40786</v>
      </c>
      <c r="G1247" t="s">
        <v>54</v>
      </c>
      <c r="H1247" t="s">
        <v>1179</v>
      </c>
      <c r="I1247" t="s">
        <v>1180</v>
      </c>
      <c r="J1247">
        <v>2017349</v>
      </c>
      <c r="L1247">
        <v>704266853</v>
      </c>
    </row>
    <row r="1248" spans="3:12" x14ac:dyDescent="0.15">
      <c r="C1248" t="s">
        <v>53</v>
      </c>
      <c r="D1248" t="s">
        <v>5189</v>
      </c>
      <c r="E1248" t="s">
        <v>8</v>
      </c>
      <c r="F1248" s="1">
        <v>40816</v>
      </c>
      <c r="G1248" t="s">
        <v>54</v>
      </c>
      <c r="H1248" t="s">
        <v>1181</v>
      </c>
      <c r="I1248" t="s">
        <v>1182</v>
      </c>
      <c r="J1248">
        <v>2151251</v>
      </c>
      <c r="L1248">
        <v>706418104</v>
      </c>
    </row>
    <row r="1249" spans="3:12" x14ac:dyDescent="0.15">
      <c r="C1249" t="s">
        <v>53</v>
      </c>
      <c r="D1249" t="s">
        <v>5189</v>
      </c>
      <c r="E1249" t="s">
        <v>8</v>
      </c>
      <c r="F1249" s="1">
        <v>40847</v>
      </c>
      <c r="G1249" t="s">
        <v>54</v>
      </c>
      <c r="H1249" t="s">
        <v>1183</v>
      </c>
      <c r="I1249" t="s">
        <v>1184</v>
      </c>
      <c r="J1249">
        <v>2151666</v>
      </c>
      <c r="L1249">
        <v>708569770</v>
      </c>
    </row>
    <row r="1250" spans="3:12" x14ac:dyDescent="0.15">
      <c r="C1250" t="s">
        <v>53</v>
      </c>
      <c r="D1250" t="s">
        <v>5189</v>
      </c>
      <c r="E1250" t="s">
        <v>8</v>
      </c>
      <c r="F1250" s="1">
        <v>40877</v>
      </c>
      <c r="G1250" t="s">
        <v>54</v>
      </c>
      <c r="H1250" t="s">
        <v>1185</v>
      </c>
      <c r="I1250" t="s">
        <v>1186</v>
      </c>
      <c r="J1250">
        <v>2179089</v>
      </c>
      <c r="L1250">
        <v>710748859</v>
      </c>
    </row>
    <row r="1251" spans="3:12" x14ac:dyDescent="0.15">
      <c r="C1251" t="s">
        <v>53</v>
      </c>
      <c r="D1251" t="s">
        <v>5189</v>
      </c>
      <c r="E1251" t="s">
        <v>8</v>
      </c>
      <c r="F1251" s="1">
        <v>40908</v>
      </c>
      <c r="G1251" t="s">
        <v>54</v>
      </c>
      <c r="H1251" t="s">
        <v>490</v>
      </c>
      <c r="I1251" t="s">
        <v>1187</v>
      </c>
      <c r="J1251">
        <v>2176356</v>
      </c>
      <c r="L1251">
        <v>712925215</v>
      </c>
    </row>
    <row r="1252" spans="3:12" x14ac:dyDescent="0.15">
      <c r="C1252" t="s">
        <v>53</v>
      </c>
      <c r="D1252" t="s">
        <v>5189</v>
      </c>
      <c r="E1252" t="s">
        <v>9</v>
      </c>
      <c r="F1252" s="1">
        <v>40646</v>
      </c>
      <c r="G1252" t="s">
        <v>560</v>
      </c>
      <c r="H1252" t="s">
        <v>1188</v>
      </c>
      <c r="I1252" t="s">
        <v>1189</v>
      </c>
      <c r="J1252">
        <v>12889532</v>
      </c>
      <c r="L1252">
        <v>725814747</v>
      </c>
    </row>
    <row r="1253" spans="3:12" x14ac:dyDescent="0.15">
      <c r="C1253" t="s">
        <v>53</v>
      </c>
      <c r="D1253" t="s">
        <v>5189</v>
      </c>
      <c r="E1253" t="s">
        <v>9</v>
      </c>
      <c r="F1253" s="1">
        <v>40646</v>
      </c>
      <c r="G1253" t="s">
        <v>560</v>
      </c>
      <c r="H1253" t="s">
        <v>1188</v>
      </c>
      <c r="I1253" t="s">
        <v>1189</v>
      </c>
      <c r="J1253">
        <v>494163</v>
      </c>
      <c r="L1253">
        <v>726308910</v>
      </c>
    </row>
    <row r="1254" spans="3:12" x14ac:dyDescent="0.15">
      <c r="C1254" t="s">
        <v>53</v>
      </c>
      <c r="D1254" t="s">
        <v>5189</v>
      </c>
      <c r="E1254" t="s">
        <v>9</v>
      </c>
      <c r="F1254" s="1">
        <v>40760</v>
      </c>
      <c r="G1254" t="s">
        <v>560</v>
      </c>
      <c r="H1254" t="s">
        <v>1190</v>
      </c>
      <c r="I1254" t="s">
        <v>1191</v>
      </c>
      <c r="J1254">
        <v>-456772</v>
      </c>
      <c r="L1254">
        <v>725852138</v>
      </c>
    </row>
    <row r="1255" spans="3:12" x14ac:dyDescent="0.15">
      <c r="C1255" t="s">
        <v>53</v>
      </c>
      <c r="D1255" t="s">
        <v>5189</v>
      </c>
      <c r="E1255" t="s">
        <v>9</v>
      </c>
      <c r="F1255" s="1">
        <v>40823</v>
      </c>
      <c r="G1255" t="s">
        <v>560</v>
      </c>
      <c r="H1255" t="s">
        <v>292</v>
      </c>
      <c r="I1255" t="s">
        <v>1192</v>
      </c>
      <c r="J1255">
        <v>37968</v>
      </c>
      <c r="L1255">
        <v>725890106</v>
      </c>
    </row>
    <row r="1256" spans="3:12" x14ac:dyDescent="0.15">
      <c r="C1256" t="s">
        <v>53</v>
      </c>
      <c r="D1256" t="s">
        <v>5189</v>
      </c>
      <c r="E1256" t="s">
        <v>9</v>
      </c>
      <c r="F1256" s="1">
        <v>40899</v>
      </c>
      <c r="G1256" t="s">
        <v>560</v>
      </c>
      <c r="H1256" t="s">
        <v>365</v>
      </c>
      <c r="I1256" t="s">
        <v>1193</v>
      </c>
      <c r="J1256">
        <v>-48142</v>
      </c>
      <c r="L1256">
        <v>725841964</v>
      </c>
    </row>
    <row r="1257" spans="3:12" x14ac:dyDescent="0.15">
      <c r="C1257" t="s">
        <v>53</v>
      </c>
      <c r="D1257" t="s">
        <v>5189</v>
      </c>
      <c r="E1257" t="s">
        <v>10</v>
      </c>
      <c r="F1257" s="1">
        <v>40658</v>
      </c>
      <c r="G1257" t="s">
        <v>526</v>
      </c>
      <c r="H1257" t="s">
        <v>1194</v>
      </c>
      <c r="I1257" t="s">
        <v>1195</v>
      </c>
      <c r="J1257">
        <v>2947000</v>
      </c>
      <c r="L1257">
        <v>728788964</v>
      </c>
    </row>
    <row r="1258" spans="3:12" x14ac:dyDescent="0.15">
      <c r="C1258" t="s">
        <v>53</v>
      </c>
      <c r="D1258" t="s">
        <v>5189</v>
      </c>
      <c r="E1258" t="s">
        <v>10</v>
      </c>
      <c r="F1258" s="1">
        <v>40663</v>
      </c>
      <c r="G1258" t="s">
        <v>54</v>
      </c>
      <c r="H1258" t="s">
        <v>645</v>
      </c>
      <c r="I1258" t="s">
        <v>1196</v>
      </c>
      <c r="J1258">
        <v>846500</v>
      </c>
      <c r="L1258">
        <v>729635464</v>
      </c>
    </row>
    <row r="1259" spans="3:12" x14ac:dyDescent="0.15">
      <c r="C1259" t="s">
        <v>53</v>
      </c>
      <c r="D1259" t="s">
        <v>5189</v>
      </c>
      <c r="E1259" t="s">
        <v>10</v>
      </c>
      <c r="F1259" s="1">
        <v>40755</v>
      </c>
      <c r="G1259" t="s">
        <v>57</v>
      </c>
      <c r="H1259" t="s">
        <v>314</v>
      </c>
      <c r="I1259" t="s">
        <v>1197</v>
      </c>
      <c r="J1259">
        <v>1107900</v>
      </c>
      <c r="L1259">
        <v>730743364</v>
      </c>
    </row>
    <row r="1260" spans="3:12" x14ac:dyDescent="0.15">
      <c r="C1260" t="s">
        <v>53</v>
      </c>
      <c r="D1260" t="s">
        <v>5189</v>
      </c>
      <c r="E1260" t="s">
        <v>10</v>
      </c>
      <c r="F1260" s="1">
        <v>40821</v>
      </c>
      <c r="G1260" t="s">
        <v>1198</v>
      </c>
      <c r="H1260" t="s">
        <v>1199</v>
      </c>
      <c r="I1260" t="s">
        <v>1200</v>
      </c>
      <c r="J1260">
        <v>839530</v>
      </c>
      <c r="L1260">
        <v>731582894</v>
      </c>
    </row>
    <row r="1261" spans="3:12" x14ac:dyDescent="0.15">
      <c r="C1261" t="s">
        <v>53</v>
      </c>
      <c r="D1261" t="s">
        <v>5189</v>
      </c>
      <c r="E1261" t="s">
        <v>10</v>
      </c>
      <c r="F1261" s="1">
        <v>40898</v>
      </c>
      <c r="G1261" t="s">
        <v>1198</v>
      </c>
      <c r="H1261" t="s">
        <v>441</v>
      </c>
      <c r="I1261" t="s">
        <v>1201</v>
      </c>
      <c r="J1261">
        <v>811700</v>
      </c>
      <c r="L1261">
        <v>732394594</v>
      </c>
    </row>
    <row r="1262" spans="3:12" x14ac:dyDescent="0.15">
      <c r="C1262" t="s">
        <v>53</v>
      </c>
      <c r="D1262" t="s">
        <v>5189</v>
      </c>
      <c r="E1262" t="s">
        <v>11</v>
      </c>
      <c r="F1262" s="1">
        <v>40556</v>
      </c>
      <c r="G1262" t="s">
        <v>526</v>
      </c>
      <c r="H1262" t="s">
        <v>130</v>
      </c>
      <c r="I1262" t="s">
        <v>1202</v>
      </c>
      <c r="J1262">
        <v>5249</v>
      </c>
      <c r="L1262">
        <v>732399843</v>
      </c>
    </row>
    <row r="1263" spans="3:12" x14ac:dyDescent="0.15">
      <c r="C1263" t="s">
        <v>53</v>
      </c>
      <c r="D1263" t="s">
        <v>5189</v>
      </c>
      <c r="E1263" t="s">
        <v>11</v>
      </c>
      <c r="F1263" s="1">
        <v>40556</v>
      </c>
      <c r="G1263" t="s">
        <v>526</v>
      </c>
      <c r="H1263" t="s">
        <v>144</v>
      </c>
      <c r="I1263" t="s">
        <v>1203</v>
      </c>
      <c r="J1263">
        <v>20995</v>
      </c>
      <c r="L1263">
        <v>732420838</v>
      </c>
    </row>
    <row r="1264" spans="3:12" x14ac:dyDescent="0.15">
      <c r="C1264" t="s">
        <v>53</v>
      </c>
      <c r="D1264" t="s">
        <v>5189</v>
      </c>
      <c r="E1264" t="s">
        <v>11</v>
      </c>
      <c r="F1264" s="1">
        <v>40605</v>
      </c>
      <c r="G1264" t="s">
        <v>526</v>
      </c>
      <c r="H1264" t="s">
        <v>388</v>
      </c>
      <c r="I1264" t="s">
        <v>1204</v>
      </c>
      <c r="J1264">
        <v>21800</v>
      </c>
      <c r="L1264">
        <v>732442638</v>
      </c>
    </row>
    <row r="1265" spans="3:12" x14ac:dyDescent="0.15">
      <c r="C1265" t="s">
        <v>53</v>
      </c>
      <c r="D1265" t="s">
        <v>5189</v>
      </c>
      <c r="E1265" t="s">
        <v>11</v>
      </c>
      <c r="F1265" s="1">
        <v>40624</v>
      </c>
      <c r="G1265" t="s">
        <v>526</v>
      </c>
      <c r="H1265" t="s">
        <v>1205</v>
      </c>
      <c r="I1265" t="s">
        <v>1206</v>
      </c>
      <c r="J1265">
        <v>103569</v>
      </c>
      <c r="L1265">
        <v>732546207</v>
      </c>
    </row>
    <row r="1266" spans="3:12" x14ac:dyDescent="0.15">
      <c r="C1266" t="s">
        <v>53</v>
      </c>
      <c r="D1266" t="s">
        <v>5189</v>
      </c>
      <c r="E1266" t="s">
        <v>11</v>
      </c>
      <c r="F1266" s="1">
        <v>40630</v>
      </c>
      <c r="G1266" t="s">
        <v>526</v>
      </c>
      <c r="H1266" t="s">
        <v>1207</v>
      </c>
      <c r="I1266" t="s">
        <v>1208</v>
      </c>
      <c r="J1266">
        <v>5450</v>
      </c>
      <c r="L1266">
        <v>732551657</v>
      </c>
    </row>
    <row r="1267" spans="3:12" x14ac:dyDescent="0.15">
      <c r="C1267" t="s">
        <v>53</v>
      </c>
      <c r="D1267" t="s">
        <v>5189</v>
      </c>
      <c r="E1267" t="s">
        <v>11</v>
      </c>
      <c r="F1267" s="1">
        <v>40631</v>
      </c>
      <c r="G1267" t="s">
        <v>526</v>
      </c>
      <c r="H1267" t="s">
        <v>1209</v>
      </c>
      <c r="I1267" t="s">
        <v>1210</v>
      </c>
      <c r="J1267">
        <v>5450</v>
      </c>
      <c r="L1267">
        <v>732557107</v>
      </c>
    </row>
    <row r="1268" spans="3:12" x14ac:dyDescent="0.15">
      <c r="C1268" t="s">
        <v>53</v>
      </c>
      <c r="D1268" t="s">
        <v>5189</v>
      </c>
      <c r="E1268" t="s">
        <v>11</v>
      </c>
      <c r="F1268" s="1">
        <v>40639</v>
      </c>
      <c r="G1268" t="s">
        <v>526</v>
      </c>
      <c r="H1268" t="s">
        <v>1211</v>
      </c>
      <c r="I1268" t="s">
        <v>1212</v>
      </c>
      <c r="J1268">
        <v>6500</v>
      </c>
      <c r="L1268">
        <v>732563607</v>
      </c>
    </row>
    <row r="1269" spans="3:12" x14ac:dyDescent="0.15">
      <c r="C1269" t="s">
        <v>53</v>
      </c>
      <c r="D1269" t="s">
        <v>5189</v>
      </c>
      <c r="E1269" t="s">
        <v>11</v>
      </c>
      <c r="F1269" s="1">
        <v>40659</v>
      </c>
      <c r="G1269" t="s">
        <v>526</v>
      </c>
      <c r="H1269" t="s">
        <v>1213</v>
      </c>
      <c r="I1269" t="s">
        <v>1214</v>
      </c>
      <c r="J1269">
        <v>36155</v>
      </c>
      <c r="L1269">
        <v>732599762</v>
      </c>
    </row>
    <row r="1270" spans="3:12" x14ac:dyDescent="0.15">
      <c r="C1270" t="s">
        <v>53</v>
      </c>
      <c r="D1270" t="s">
        <v>5189</v>
      </c>
      <c r="E1270" t="s">
        <v>11</v>
      </c>
      <c r="F1270" s="1">
        <v>40746</v>
      </c>
      <c r="G1270" t="s">
        <v>526</v>
      </c>
      <c r="H1270" t="s">
        <v>1215</v>
      </c>
      <c r="I1270" t="s">
        <v>1216</v>
      </c>
      <c r="J1270">
        <v>6500</v>
      </c>
      <c r="L1270">
        <v>732606262</v>
      </c>
    </row>
    <row r="1271" spans="3:12" x14ac:dyDescent="0.15">
      <c r="C1271" t="s">
        <v>53</v>
      </c>
      <c r="D1271" t="s">
        <v>5189</v>
      </c>
      <c r="E1271" t="s">
        <v>11</v>
      </c>
      <c r="F1271" s="1">
        <v>40771</v>
      </c>
      <c r="G1271" t="s">
        <v>526</v>
      </c>
      <c r="H1271" t="s">
        <v>1217</v>
      </c>
      <c r="I1271" t="s">
        <v>1216</v>
      </c>
      <c r="J1271">
        <v>6500</v>
      </c>
      <c r="L1271">
        <v>732612762</v>
      </c>
    </row>
    <row r="1272" spans="3:12" x14ac:dyDescent="0.15">
      <c r="C1272" t="s">
        <v>53</v>
      </c>
      <c r="D1272" t="s">
        <v>5189</v>
      </c>
      <c r="E1272" t="s">
        <v>11</v>
      </c>
      <c r="F1272" s="1">
        <v>40777</v>
      </c>
      <c r="G1272" t="s">
        <v>526</v>
      </c>
      <c r="H1272" t="s">
        <v>1218</v>
      </c>
      <c r="I1272" t="s">
        <v>1216</v>
      </c>
      <c r="J1272">
        <v>91000</v>
      </c>
      <c r="L1272">
        <v>732703762</v>
      </c>
    </row>
    <row r="1273" spans="3:12" x14ac:dyDescent="0.15">
      <c r="C1273" t="s">
        <v>53</v>
      </c>
      <c r="D1273" t="s">
        <v>5189</v>
      </c>
      <c r="E1273" t="s">
        <v>11</v>
      </c>
      <c r="F1273" s="1">
        <v>40798</v>
      </c>
      <c r="G1273" t="s">
        <v>526</v>
      </c>
      <c r="H1273" t="s">
        <v>1219</v>
      </c>
      <c r="I1273" t="s">
        <v>1220</v>
      </c>
      <c r="J1273">
        <v>6500</v>
      </c>
      <c r="L1273">
        <v>732710262</v>
      </c>
    </row>
    <row r="1274" spans="3:12" x14ac:dyDescent="0.15">
      <c r="C1274" t="s">
        <v>53</v>
      </c>
      <c r="D1274" t="s">
        <v>5189</v>
      </c>
      <c r="E1274" t="s">
        <v>11</v>
      </c>
      <c r="F1274" s="1">
        <v>40799</v>
      </c>
      <c r="G1274" t="s">
        <v>526</v>
      </c>
      <c r="H1274" t="s">
        <v>1221</v>
      </c>
      <c r="I1274" t="s">
        <v>1222</v>
      </c>
      <c r="J1274">
        <v>13000</v>
      </c>
      <c r="L1274">
        <v>732723262</v>
      </c>
    </row>
    <row r="1275" spans="3:12" x14ac:dyDescent="0.15">
      <c r="C1275" t="s">
        <v>53</v>
      </c>
      <c r="D1275" t="s">
        <v>5189</v>
      </c>
      <c r="E1275" t="s">
        <v>11</v>
      </c>
      <c r="F1275" s="1">
        <v>40837</v>
      </c>
      <c r="G1275" t="s">
        <v>526</v>
      </c>
      <c r="H1275" t="s">
        <v>1223</v>
      </c>
      <c r="I1275" t="s">
        <v>1224</v>
      </c>
      <c r="J1275">
        <v>5451</v>
      </c>
      <c r="L1275">
        <v>732728713</v>
      </c>
    </row>
    <row r="1276" spans="3:12" x14ac:dyDescent="0.15">
      <c r="C1276" t="s">
        <v>53</v>
      </c>
      <c r="D1276" t="s">
        <v>5189</v>
      </c>
      <c r="E1276" t="s">
        <v>11</v>
      </c>
      <c r="F1276" s="1">
        <v>40851</v>
      </c>
      <c r="G1276" t="s">
        <v>526</v>
      </c>
      <c r="H1276" t="s">
        <v>1225</v>
      </c>
      <c r="I1276" t="s">
        <v>1222</v>
      </c>
      <c r="J1276">
        <v>6500</v>
      </c>
      <c r="L1276">
        <v>732735213</v>
      </c>
    </row>
    <row r="1277" spans="3:12" x14ac:dyDescent="0.15">
      <c r="C1277" t="s">
        <v>53</v>
      </c>
      <c r="D1277" t="s">
        <v>5189</v>
      </c>
      <c r="E1277" t="s">
        <v>12</v>
      </c>
      <c r="F1277" s="1">
        <v>40569</v>
      </c>
      <c r="G1277" t="s">
        <v>526</v>
      </c>
      <c r="H1277" t="s">
        <v>205</v>
      </c>
      <c r="I1277" t="s">
        <v>1226</v>
      </c>
      <c r="J1277">
        <v>130000</v>
      </c>
      <c r="L1277">
        <v>732865213</v>
      </c>
    </row>
    <row r="1278" spans="3:12" x14ac:dyDescent="0.15">
      <c r="C1278" t="s">
        <v>53</v>
      </c>
      <c r="D1278" t="s">
        <v>5189</v>
      </c>
      <c r="E1278" t="s">
        <v>12</v>
      </c>
      <c r="F1278" s="1">
        <v>40592</v>
      </c>
      <c r="G1278" t="s">
        <v>526</v>
      </c>
      <c r="H1278" t="s">
        <v>338</v>
      </c>
      <c r="I1278" t="s">
        <v>1227</v>
      </c>
      <c r="J1278">
        <v>650000</v>
      </c>
      <c r="L1278">
        <v>733515213</v>
      </c>
    </row>
    <row r="1279" spans="3:12" x14ac:dyDescent="0.15">
      <c r="C1279" t="s">
        <v>53</v>
      </c>
      <c r="D1279" t="s">
        <v>5189</v>
      </c>
      <c r="E1279" t="s">
        <v>12</v>
      </c>
      <c r="F1279" s="1">
        <v>40620</v>
      </c>
      <c r="G1279" t="s">
        <v>57</v>
      </c>
      <c r="H1279" t="s">
        <v>1228</v>
      </c>
      <c r="I1279" t="s">
        <v>1229</v>
      </c>
      <c r="J1279">
        <v>500000</v>
      </c>
      <c r="L1279">
        <v>734015213</v>
      </c>
    </row>
    <row r="1280" spans="3:12" x14ac:dyDescent="0.15">
      <c r="C1280" t="s">
        <v>53</v>
      </c>
      <c r="D1280" t="s">
        <v>5189</v>
      </c>
      <c r="E1280" t="s">
        <v>12</v>
      </c>
      <c r="F1280" s="1">
        <v>40620</v>
      </c>
      <c r="G1280" t="s">
        <v>526</v>
      </c>
      <c r="H1280" t="s">
        <v>1230</v>
      </c>
      <c r="I1280" t="s">
        <v>1231</v>
      </c>
      <c r="J1280">
        <v>60000</v>
      </c>
      <c r="L1280">
        <v>734075213</v>
      </c>
    </row>
    <row r="1281" spans="3:12" x14ac:dyDescent="0.15">
      <c r="C1281" t="s">
        <v>53</v>
      </c>
      <c r="D1281" t="s">
        <v>5189</v>
      </c>
      <c r="E1281" t="s">
        <v>12</v>
      </c>
      <c r="F1281" s="1">
        <v>40624</v>
      </c>
      <c r="G1281" t="s">
        <v>526</v>
      </c>
      <c r="H1281" t="s">
        <v>1232</v>
      </c>
      <c r="I1281" t="s">
        <v>1233</v>
      </c>
      <c r="J1281">
        <v>72000</v>
      </c>
      <c r="L1281">
        <v>734147213</v>
      </c>
    </row>
    <row r="1282" spans="3:12" x14ac:dyDescent="0.15">
      <c r="C1282" t="s">
        <v>53</v>
      </c>
      <c r="D1282" t="s">
        <v>5189</v>
      </c>
      <c r="E1282" t="s">
        <v>12</v>
      </c>
      <c r="F1282" s="1">
        <v>40631</v>
      </c>
      <c r="G1282" t="s">
        <v>526</v>
      </c>
      <c r="H1282" t="s">
        <v>1234</v>
      </c>
      <c r="I1282" t="s">
        <v>1235</v>
      </c>
      <c r="J1282">
        <v>156000</v>
      </c>
      <c r="L1282">
        <v>734303213</v>
      </c>
    </row>
    <row r="1283" spans="3:12" x14ac:dyDescent="0.15">
      <c r="C1283" t="s">
        <v>53</v>
      </c>
      <c r="D1283" t="s">
        <v>5189</v>
      </c>
      <c r="E1283" t="s">
        <v>12</v>
      </c>
      <c r="F1283" s="1">
        <v>40634</v>
      </c>
      <c r="G1283" t="s">
        <v>560</v>
      </c>
      <c r="H1283" t="s">
        <v>1057</v>
      </c>
      <c r="I1283" t="s">
        <v>1236</v>
      </c>
      <c r="J1283">
        <v>520000</v>
      </c>
      <c r="L1283">
        <v>734823213</v>
      </c>
    </row>
    <row r="1284" spans="3:12" x14ac:dyDescent="0.15">
      <c r="C1284" t="s">
        <v>53</v>
      </c>
      <c r="D1284" t="s">
        <v>5189</v>
      </c>
      <c r="E1284" t="s">
        <v>12</v>
      </c>
      <c r="F1284" s="1">
        <v>40638</v>
      </c>
      <c r="G1284" t="s">
        <v>526</v>
      </c>
      <c r="H1284" t="s">
        <v>1237</v>
      </c>
      <c r="I1284" t="s">
        <v>1238</v>
      </c>
      <c r="J1284">
        <v>168000</v>
      </c>
      <c r="L1284">
        <v>734991213</v>
      </c>
    </row>
    <row r="1285" spans="3:12" x14ac:dyDescent="0.15">
      <c r="C1285" t="s">
        <v>53</v>
      </c>
      <c r="D1285" t="s">
        <v>5189</v>
      </c>
      <c r="E1285" t="s">
        <v>12</v>
      </c>
      <c r="F1285" s="1">
        <v>40639</v>
      </c>
      <c r="G1285" t="s">
        <v>526</v>
      </c>
      <c r="H1285" t="s">
        <v>1239</v>
      </c>
      <c r="I1285" t="s">
        <v>1240</v>
      </c>
      <c r="J1285">
        <v>36000</v>
      </c>
      <c r="L1285">
        <v>735027213</v>
      </c>
    </row>
    <row r="1286" spans="3:12" x14ac:dyDescent="0.15">
      <c r="C1286" t="s">
        <v>53</v>
      </c>
      <c r="D1286" t="s">
        <v>5189</v>
      </c>
      <c r="E1286" t="s">
        <v>12</v>
      </c>
      <c r="F1286" s="1">
        <v>40640</v>
      </c>
      <c r="G1286" t="s">
        <v>526</v>
      </c>
      <c r="H1286" t="s">
        <v>1241</v>
      </c>
      <c r="I1286" t="s">
        <v>1242</v>
      </c>
      <c r="J1286">
        <v>96000</v>
      </c>
      <c r="L1286">
        <v>735123213</v>
      </c>
    </row>
    <row r="1287" spans="3:12" x14ac:dyDescent="0.15">
      <c r="C1287" t="s">
        <v>53</v>
      </c>
      <c r="D1287" t="s">
        <v>5189</v>
      </c>
      <c r="E1287" t="s">
        <v>12</v>
      </c>
      <c r="F1287" s="1">
        <v>40641</v>
      </c>
      <c r="G1287" t="s">
        <v>526</v>
      </c>
      <c r="H1287" t="s">
        <v>1243</v>
      </c>
      <c r="I1287" t="s">
        <v>1244</v>
      </c>
      <c r="J1287">
        <v>120000</v>
      </c>
      <c r="L1287">
        <v>735243213</v>
      </c>
    </row>
    <row r="1288" spans="3:12" x14ac:dyDescent="0.15">
      <c r="C1288" t="s">
        <v>53</v>
      </c>
      <c r="D1288" t="s">
        <v>5189</v>
      </c>
      <c r="E1288" t="s">
        <v>12</v>
      </c>
      <c r="F1288" s="1">
        <v>40644</v>
      </c>
      <c r="G1288" t="s">
        <v>526</v>
      </c>
      <c r="H1288" t="s">
        <v>1245</v>
      </c>
      <c r="I1288" t="s">
        <v>1246</v>
      </c>
      <c r="J1288">
        <v>168000</v>
      </c>
      <c r="L1288">
        <v>735411213</v>
      </c>
    </row>
    <row r="1289" spans="3:12" x14ac:dyDescent="0.15">
      <c r="C1289" t="s">
        <v>53</v>
      </c>
      <c r="D1289" t="s">
        <v>5189</v>
      </c>
      <c r="E1289" t="s">
        <v>12</v>
      </c>
      <c r="F1289" s="1">
        <v>40645</v>
      </c>
      <c r="G1289" t="s">
        <v>526</v>
      </c>
      <c r="H1289" t="s">
        <v>1247</v>
      </c>
      <c r="I1289" t="s">
        <v>1246</v>
      </c>
      <c r="J1289">
        <v>12000</v>
      </c>
      <c r="L1289">
        <v>735423213</v>
      </c>
    </row>
    <row r="1290" spans="3:12" x14ac:dyDescent="0.15">
      <c r="C1290" t="s">
        <v>53</v>
      </c>
      <c r="D1290" t="s">
        <v>5189</v>
      </c>
      <c r="E1290" t="s">
        <v>12</v>
      </c>
      <c r="F1290" s="1">
        <v>40646</v>
      </c>
      <c r="G1290" t="s">
        <v>526</v>
      </c>
      <c r="H1290" t="s">
        <v>1248</v>
      </c>
      <c r="I1290" t="s">
        <v>1246</v>
      </c>
      <c r="J1290">
        <v>12000</v>
      </c>
      <c r="L1290">
        <v>735435213</v>
      </c>
    </row>
    <row r="1291" spans="3:12" x14ac:dyDescent="0.15">
      <c r="C1291" t="s">
        <v>53</v>
      </c>
      <c r="D1291" t="s">
        <v>5189</v>
      </c>
      <c r="E1291" t="s">
        <v>12</v>
      </c>
      <c r="F1291" s="1">
        <v>40646</v>
      </c>
      <c r="G1291" t="s">
        <v>526</v>
      </c>
      <c r="H1291" t="s">
        <v>1249</v>
      </c>
      <c r="I1291" t="s">
        <v>1246</v>
      </c>
      <c r="J1291">
        <v>12000</v>
      </c>
      <c r="L1291">
        <v>735447213</v>
      </c>
    </row>
    <row r="1292" spans="3:12" x14ac:dyDescent="0.15">
      <c r="C1292" t="s">
        <v>53</v>
      </c>
      <c r="D1292" t="s">
        <v>5189</v>
      </c>
      <c r="E1292" t="s">
        <v>12</v>
      </c>
      <c r="F1292" s="1">
        <v>40647</v>
      </c>
      <c r="G1292" t="s">
        <v>526</v>
      </c>
      <c r="H1292" t="s">
        <v>1250</v>
      </c>
      <c r="I1292" t="s">
        <v>1242</v>
      </c>
      <c r="J1292">
        <v>12000</v>
      </c>
      <c r="L1292">
        <v>735459213</v>
      </c>
    </row>
    <row r="1293" spans="3:12" x14ac:dyDescent="0.15">
      <c r="C1293" t="s">
        <v>53</v>
      </c>
      <c r="D1293" t="s">
        <v>5189</v>
      </c>
      <c r="E1293" t="s">
        <v>12</v>
      </c>
      <c r="F1293" s="1">
        <v>40648</v>
      </c>
      <c r="G1293" t="s">
        <v>526</v>
      </c>
      <c r="H1293" t="s">
        <v>1251</v>
      </c>
      <c r="I1293" t="s">
        <v>1242</v>
      </c>
      <c r="J1293">
        <v>12000</v>
      </c>
      <c r="L1293">
        <v>735471213</v>
      </c>
    </row>
    <row r="1294" spans="3:12" x14ac:dyDescent="0.15">
      <c r="C1294" t="s">
        <v>53</v>
      </c>
      <c r="D1294" t="s">
        <v>5189</v>
      </c>
      <c r="E1294" t="s">
        <v>12</v>
      </c>
      <c r="F1294" s="1">
        <v>40648</v>
      </c>
      <c r="G1294" t="s">
        <v>526</v>
      </c>
      <c r="H1294" t="s">
        <v>1252</v>
      </c>
      <c r="I1294" t="s">
        <v>1242</v>
      </c>
      <c r="J1294">
        <v>12000</v>
      </c>
      <c r="L1294">
        <v>735483213</v>
      </c>
    </row>
    <row r="1295" spans="3:12" x14ac:dyDescent="0.15">
      <c r="C1295" t="s">
        <v>53</v>
      </c>
      <c r="D1295" t="s">
        <v>5189</v>
      </c>
      <c r="E1295" t="s">
        <v>12</v>
      </c>
      <c r="F1295" s="1">
        <v>40651</v>
      </c>
      <c r="G1295" t="s">
        <v>526</v>
      </c>
      <c r="H1295" t="s">
        <v>1253</v>
      </c>
      <c r="I1295" t="s">
        <v>1254</v>
      </c>
      <c r="J1295">
        <v>10000</v>
      </c>
      <c r="L1295">
        <v>735493213</v>
      </c>
    </row>
    <row r="1296" spans="3:12" x14ac:dyDescent="0.15">
      <c r="C1296" t="s">
        <v>53</v>
      </c>
      <c r="D1296" t="s">
        <v>5189</v>
      </c>
      <c r="E1296" t="s">
        <v>12</v>
      </c>
      <c r="F1296" s="1">
        <v>40653</v>
      </c>
      <c r="G1296" t="s">
        <v>526</v>
      </c>
      <c r="H1296" t="s">
        <v>1255</v>
      </c>
      <c r="I1296" t="s">
        <v>1242</v>
      </c>
      <c r="J1296">
        <v>12000</v>
      </c>
      <c r="L1296">
        <v>735505213</v>
      </c>
    </row>
    <row r="1297" spans="3:12" x14ac:dyDescent="0.15">
      <c r="C1297" t="s">
        <v>53</v>
      </c>
      <c r="D1297" t="s">
        <v>5189</v>
      </c>
      <c r="E1297" t="s">
        <v>12</v>
      </c>
      <c r="F1297" s="1">
        <v>40653</v>
      </c>
      <c r="G1297" t="s">
        <v>526</v>
      </c>
      <c r="H1297" t="s">
        <v>1256</v>
      </c>
      <c r="I1297" t="s">
        <v>1242</v>
      </c>
      <c r="J1297">
        <v>12000</v>
      </c>
      <c r="L1297">
        <v>735517213</v>
      </c>
    </row>
    <row r="1298" spans="3:12" x14ac:dyDescent="0.15">
      <c r="C1298" t="s">
        <v>53</v>
      </c>
      <c r="D1298" t="s">
        <v>5189</v>
      </c>
      <c r="E1298" t="s">
        <v>12</v>
      </c>
      <c r="F1298" s="1">
        <v>40653</v>
      </c>
      <c r="G1298" t="s">
        <v>526</v>
      </c>
      <c r="H1298" t="s">
        <v>1257</v>
      </c>
      <c r="I1298" t="s">
        <v>1258</v>
      </c>
      <c r="J1298">
        <v>12000</v>
      </c>
      <c r="L1298">
        <v>735529213</v>
      </c>
    </row>
    <row r="1299" spans="3:12" x14ac:dyDescent="0.15">
      <c r="C1299" t="s">
        <v>53</v>
      </c>
      <c r="D1299" t="s">
        <v>5189</v>
      </c>
      <c r="E1299" t="s">
        <v>12</v>
      </c>
      <c r="F1299" s="1">
        <v>40659</v>
      </c>
      <c r="G1299" t="s">
        <v>526</v>
      </c>
      <c r="H1299" t="s">
        <v>1259</v>
      </c>
      <c r="I1299" t="s">
        <v>1260</v>
      </c>
      <c r="J1299">
        <v>12000</v>
      </c>
      <c r="L1299">
        <v>735541213</v>
      </c>
    </row>
    <row r="1300" spans="3:12" x14ac:dyDescent="0.15">
      <c r="C1300" t="s">
        <v>53</v>
      </c>
      <c r="D1300" t="s">
        <v>5189</v>
      </c>
      <c r="E1300" t="s">
        <v>12</v>
      </c>
      <c r="F1300" s="1">
        <v>40659</v>
      </c>
      <c r="G1300" t="s">
        <v>526</v>
      </c>
      <c r="H1300" t="s">
        <v>1261</v>
      </c>
      <c r="I1300" t="s">
        <v>1260</v>
      </c>
      <c r="J1300">
        <v>312000</v>
      </c>
      <c r="L1300">
        <v>735853213</v>
      </c>
    </row>
    <row r="1301" spans="3:12" x14ac:dyDescent="0.15">
      <c r="C1301" t="s">
        <v>53</v>
      </c>
      <c r="D1301" t="s">
        <v>5189</v>
      </c>
      <c r="E1301" t="s">
        <v>12</v>
      </c>
      <c r="F1301" s="1">
        <v>40661</v>
      </c>
      <c r="G1301" t="s">
        <v>526</v>
      </c>
      <c r="H1301" t="s">
        <v>1262</v>
      </c>
      <c r="I1301" t="s">
        <v>1263</v>
      </c>
      <c r="J1301">
        <v>500000</v>
      </c>
      <c r="L1301">
        <v>736353213</v>
      </c>
    </row>
    <row r="1302" spans="3:12" x14ac:dyDescent="0.15">
      <c r="C1302" t="s">
        <v>53</v>
      </c>
      <c r="D1302" t="s">
        <v>5189</v>
      </c>
      <c r="E1302" t="s">
        <v>12</v>
      </c>
      <c r="F1302" s="1">
        <v>40669</v>
      </c>
      <c r="G1302" t="s">
        <v>526</v>
      </c>
      <c r="H1302" t="s">
        <v>1264</v>
      </c>
      <c r="I1302" t="s">
        <v>1265</v>
      </c>
      <c r="J1302">
        <v>24000</v>
      </c>
      <c r="L1302">
        <v>736377213</v>
      </c>
    </row>
    <row r="1303" spans="3:12" x14ac:dyDescent="0.15">
      <c r="C1303" t="s">
        <v>53</v>
      </c>
      <c r="D1303" t="s">
        <v>5189</v>
      </c>
      <c r="E1303" t="s">
        <v>12</v>
      </c>
      <c r="F1303" s="1">
        <v>40672</v>
      </c>
      <c r="G1303" t="s">
        <v>526</v>
      </c>
      <c r="H1303" t="s">
        <v>1266</v>
      </c>
      <c r="I1303" t="s">
        <v>1267</v>
      </c>
      <c r="J1303">
        <v>12000</v>
      </c>
      <c r="L1303">
        <v>736389213</v>
      </c>
    </row>
    <row r="1304" spans="3:12" x14ac:dyDescent="0.15">
      <c r="C1304" t="s">
        <v>53</v>
      </c>
      <c r="D1304" t="s">
        <v>5189</v>
      </c>
      <c r="E1304" t="s">
        <v>12</v>
      </c>
      <c r="F1304" s="1">
        <v>40672</v>
      </c>
      <c r="G1304" t="s">
        <v>526</v>
      </c>
      <c r="H1304" t="s">
        <v>1268</v>
      </c>
      <c r="I1304" t="s">
        <v>1269</v>
      </c>
      <c r="J1304">
        <v>12000</v>
      </c>
      <c r="L1304">
        <v>736401213</v>
      </c>
    </row>
    <row r="1305" spans="3:12" x14ac:dyDescent="0.15">
      <c r="C1305" t="s">
        <v>53</v>
      </c>
      <c r="D1305" t="s">
        <v>5189</v>
      </c>
      <c r="E1305" t="s">
        <v>12</v>
      </c>
      <c r="F1305" s="1">
        <v>40690</v>
      </c>
      <c r="G1305" t="s">
        <v>526</v>
      </c>
      <c r="H1305" t="s">
        <v>1270</v>
      </c>
      <c r="I1305" t="s">
        <v>1271</v>
      </c>
      <c r="J1305">
        <v>70500</v>
      </c>
      <c r="L1305">
        <v>736471713</v>
      </c>
    </row>
    <row r="1306" spans="3:12" x14ac:dyDescent="0.15">
      <c r="C1306" t="s">
        <v>53</v>
      </c>
      <c r="D1306" t="s">
        <v>5189</v>
      </c>
      <c r="E1306" t="s">
        <v>12</v>
      </c>
      <c r="F1306" s="1">
        <v>40716</v>
      </c>
      <c r="G1306" t="s">
        <v>526</v>
      </c>
      <c r="H1306" t="s">
        <v>1272</v>
      </c>
      <c r="I1306" t="s">
        <v>1273</v>
      </c>
      <c r="J1306">
        <v>10000</v>
      </c>
      <c r="L1306">
        <v>736481713</v>
      </c>
    </row>
    <row r="1307" spans="3:12" x14ac:dyDescent="0.15">
      <c r="C1307" t="s">
        <v>53</v>
      </c>
      <c r="D1307" t="s">
        <v>5189</v>
      </c>
      <c r="E1307" t="s">
        <v>12</v>
      </c>
      <c r="F1307" s="1">
        <v>40738</v>
      </c>
      <c r="G1307" t="s">
        <v>526</v>
      </c>
      <c r="H1307" t="s">
        <v>1274</v>
      </c>
      <c r="I1307" t="s">
        <v>1275</v>
      </c>
      <c r="J1307">
        <v>20000</v>
      </c>
      <c r="L1307">
        <v>736501713</v>
      </c>
    </row>
    <row r="1308" spans="3:12" x14ac:dyDescent="0.15">
      <c r="C1308" t="s">
        <v>53</v>
      </c>
      <c r="D1308" t="s">
        <v>5189</v>
      </c>
      <c r="E1308" t="s">
        <v>12</v>
      </c>
      <c r="F1308" s="1">
        <v>40749</v>
      </c>
      <c r="G1308" t="s">
        <v>526</v>
      </c>
      <c r="H1308" t="s">
        <v>1276</v>
      </c>
      <c r="I1308" t="s">
        <v>1277</v>
      </c>
      <c r="J1308">
        <v>300000</v>
      </c>
      <c r="L1308">
        <v>736801713</v>
      </c>
    </row>
    <row r="1309" spans="3:12" x14ac:dyDescent="0.15">
      <c r="C1309" t="s">
        <v>53</v>
      </c>
      <c r="D1309" t="s">
        <v>5189</v>
      </c>
      <c r="E1309" t="s">
        <v>12</v>
      </c>
      <c r="F1309" s="1">
        <v>40756</v>
      </c>
      <c r="G1309" t="s">
        <v>526</v>
      </c>
      <c r="H1309" t="s">
        <v>1278</v>
      </c>
      <c r="I1309" t="s">
        <v>1277</v>
      </c>
      <c r="J1309">
        <v>300000</v>
      </c>
      <c r="L1309">
        <v>737101713</v>
      </c>
    </row>
    <row r="1310" spans="3:12" x14ac:dyDescent="0.15">
      <c r="C1310" t="s">
        <v>53</v>
      </c>
      <c r="D1310" t="s">
        <v>5189</v>
      </c>
      <c r="E1310" t="s">
        <v>12</v>
      </c>
      <c r="F1310" s="1">
        <v>40777</v>
      </c>
      <c r="G1310" t="s">
        <v>526</v>
      </c>
      <c r="H1310" t="s">
        <v>1279</v>
      </c>
      <c r="I1310" t="s">
        <v>1246</v>
      </c>
      <c r="J1310">
        <v>168000</v>
      </c>
      <c r="L1310">
        <v>737269713</v>
      </c>
    </row>
    <row r="1311" spans="3:12" x14ac:dyDescent="0.15">
      <c r="C1311" t="s">
        <v>53</v>
      </c>
      <c r="D1311" t="s">
        <v>5189</v>
      </c>
      <c r="E1311" t="s">
        <v>12</v>
      </c>
      <c r="F1311" s="1">
        <v>40779</v>
      </c>
      <c r="G1311" t="s">
        <v>526</v>
      </c>
      <c r="H1311" t="s">
        <v>1280</v>
      </c>
      <c r="I1311" t="s">
        <v>1281</v>
      </c>
      <c r="J1311">
        <v>69000</v>
      </c>
      <c r="L1311">
        <v>737338713</v>
      </c>
    </row>
    <row r="1312" spans="3:12" x14ac:dyDescent="0.15">
      <c r="C1312" t="s">
        <v>53</v>
      </c>
      <c r="D1312" t="s">
        <v>5189</v>
      </c>
      <c r="E1312" t="s">
        <v>12</v>
      </c>
      <c r="F1312" s="1">
        <v>40781</v>
      </c>
      <c r="G1312" t="s">
        <v>526</v>
      </c>
      <c r="H1312" t="s">
        <v>1282</v>
      </c>
      <c r="I1312" t="s">
        <v>1283</v>
      </c>
      <c r="J1312">
        <v>12000</v>
      </c>
      <c r="L1312">
        <v>737350713</v>
      </c>
    </row>
    <row r="1313" spans="3:12" x14ac:dyDescent="0.15">
      <c r="C1313" t="s">
        <v>53</v>
      </c>
      <c r="D1313" t="s">
        <v>5189</v>
      </c>
      <c r="E1313" t="s">
        <v>12</v>
      </c>
      <c r="F1313" s="1">
        <v>40791</v>
      </c>
      <c r="G1313" t="s">
        <v>526</v>
      </c>
      <c r="H1313" t="s">
        <v>1284</v>
      </c>
      <c r="I1313" t="s">
        <v>1285</v>
      </c>
      <c r="J1313">
        <v>12000</v>
      </c>
      <c r="L1313">
        <v>737362713</v>
      </c>
    </row>
    <row r="1314" spans="3:12" x14ac:dyDescent="0.15">
      <c r="C1314" t="s">
        <v>53</v>
      </c>
      <c r="D1314" t="s">
        <v>5189</v>
      </c>
      <c r="E1314" t="s">
        <v>12</v>
      </c>
      <c r="F1314" s="1">
        <v>40816</v>
      </c>
      <c r="G1314" t="s">
        <v>526</v>
      </c>
      <c r="H1314" t="s">
        <v>1286</v>
      </c>
      <c r="I1314" t="s">
        <v>1287</v>
      </c>
      <c r="J1314">
        <v>12000</v>
      </c>
      <c r="L1314">
        <v>737374713</v>
      </c>
    </row>
    <row r="1315" spans="3:12" x14ac:dyDescent="0.15">
      <c r="C1315" t="s">
        <v>53</v>
      </c>
      <c r="D1315" t="s">
        <v>5189</v>
      </c>
      <c r="E1315" t="s">
        <v>12</v>
      </c>
      <c r="F1315" s="1">
        <v>40821</v>
      </c>
      <c r="G1315" t="s">
        <v>526</v>
      </c>
      <c r="H1315" t="s">
        <v>1288</v>
      </c>
      <c r="I1315" t="s">
        <v>1287</v>
      </c>
      <c r="J1315">
        <v>12000</v>
      </c>
      <c r="L1315">
        <v>737386713</v>
      </c>
    </row>
    <row r="1316" spans="3:12" x14ac:dyDescent="0.15">
      <c r="C1316" t="s">
        <v>53</v>
      </c>
      <c r="D1316" t="s">
        <v>5189</v>
      </c>
      <c r="E1316" t="s">
        <v>12</v>
      </c>
      <c r="F1316" s="1">
        <v>40828</v>
      </c>
      <c r="G1316" t="s">
        <v>560</v>
      </c>
      <c r="H1316" t="s">
        <v>1289</v>
      </c>
      <c r="I1316" t="s">
        <v>1290</v>
      </c>
      <c r="J1316">
        <v>1000000</v>
      </c>
      <c r="L1316">
        <v>738386713</v>
      </c>
    </row>
    <row r="1317" spans="3:12" x14ac:dyDescent="0.15">
      <c r="C1317" t="s">
        <v>53</v>
      </c>
      <c r="D1317" t="s">
        <v>5189</v>
      </c>
      <c r="E1317" t="s">
        <v>12</v>
      </c>
      <c r="F1317" s="1">
        <v>40830</v>
      </c>
      <c r="G1317" t="s">
        <v>526</v>
      </c>
      <c r="H1317" t="s">
        <v>1291</v>
      </c>
      <c r="I1317" t="s">
        <v>1292</v>
      </c>
      <c r="J1317">
        <v>12000</v>
      </c>
      <c r="L1317">
        <v>738398713</v>
      </c>
    </row>
    <row r="1318" spans="3:12" x14ac:dyDescent="0.15">
      <c r="C1318" t="s">
        <v>53</v>
      </c>
      <c r="D1318" t="s">
        <v>5189</v>
      </c>
      <c r="E1318" t="s">
        <v>12</v>
      </c>
      <c r="F1318" s="1">
        <v>40836</v>
      </c>
      <c r="G1318" t="s">
        <v>526</v>
      </c>
      <c r="H1318" t="s">
        <v>1293</v>
      </c>
      <c r="I1318" t="s">
        <v>1283</v>
      </c>
      <c r="J1318">
        <v>10000</v>
      </c>
      <c r="L1318">
        <v>738408713</v>
      </c>
    </row>
    <row r="1319" spans="3:12" x14ac:dyDescent="0.15">
      <c r="C1319" t="s">
        <v>53</v>
      </c>
      <c r="D1319" t="s">
        <v>5189</v>
      </c>
      <c r="E1319" t="s">
        <v>12</v>
      </c>
      <c r="F1319" s="1">
        <v>40849</v>
      </c>
      <c r="G1319" t="s">
        <v>526</v>
      </c>
      <c r="H1319" t="s">
        <v>1294</v>
      </c>
      <c r="I1319" t="s">
        <v>1246</v>
      </c>
      <c r="J1319">
        <v>12000</v>
      </c>
      <c r="L1319">
        <v>738420713</v>
      </c>
    </row>
    <row r="1320" spans="3:12" x14ac:dyDescent="0.15">
      <c r="C1320" t="s">
        <v>53</v>
      </c>
      <c r="D1320" t="s">
        <v>5189</v>
      </c>
      <c r="E1320" t="s">
        <v>12</v>
      </c>
      <c r="F1320" s="1">
        <v>40858</v>
      </c>
      <c r="G1320" t="s">
        <v>526</v>
      </c>
      <c r="H1320" t="s">
        <v>1295</v>
      </c>
      <c r="I1320" t="s">
        <v>1246</v>
      </c>
      <c r="J1320">
        <v>10000</v>
      </c>
      <c r="L1320">
        <v>738430713</v>
      </c>
    </row>
    <row r="1321" spans="3:12" x14ac:dyDescent="0.15">
      <c r="C1321" t="s">
        <v>53</v>
      </c>
      <c r="D1321" t="s">
        <v>5189</v>
      </c>
      <c r="E1321" t="s">
        <v>13</v>
      </c>
      <c r="F1321" s="1">
        <v>40553</v>
      </c>
      <c r="G1321" t="s">
        <v>526</v>
      </c>
      <c r="H1321" t="s">
        <v>1296</v>
      </c>
      <c r="I1321" t="s">
        <v>1297</v>
      </c>
      <c r="J1321">
        <v>49200</v>
      </c>
      <c r="L1321">
        <v>738479913</v>
      </c>
    </row>
    <row r="1322" spans="3:12" x14ac:dyDescent="0.15">
      <c r="C1322" t="s">
        <v>53</v>
      </c>
      <c r="D1322" t="s">
        <v>5189</v>
      </c>
      <c r="E1322" t="s">
        <v>13</v>
      </c>
      <c r="F1322" s="1">
        <v>40595</v>
      </c>
      <c r="G1322" t="s">
        <v>526</v>
      </c>
      <c r="H1322" t="s">
        <v>341</v>
      </c>
      <c r="I1322" t="s">
        <v>1298</v>
      </c>
      <c r="J1322">
        <v>32250</v>
      </c>
      <c r="L1322">
        <v>738512163</v>
      </c>
    </row>
    <row r="1323" spans="3:12" x14ac:dyDescent="0.15">
      <c r="C1323" t="s">
        <v>53</v>
      </c>
      <c r="D1323" t="s">
        <v>5189</v>
      </c>
      <c r="E1323" t="s">
        <v>13</v>
      </c>
      <c r="F1323" s="1">
        <v>40603</v>
      </c>
      <c r="G1323" t="s">
        <v>54</v>
      </c>
      <c r="H1323" t="s">
        <v>530</v>
      </c>
      <c r="I1323" t="s">
        <v>1299</v>
      </c>
      <c r="J1323">
        <v>21000</v>
      </c>
      <c r="L1323">
        <v>738533163</v>
      </c>
    </row>
    <row r="1324" spans="3:12" x14ac:dyDescent="0.15">
      <c r="C1324" t="s">
        <v>53</v>
      </c>
      <c r="D1324" t="s">
        <v>5189</v>
      </c>
      <c r="E1324" t="s">
        <v>13</v>
      </c>
      <c r="F1324" s="1">
        <v>40606</v>
      </c>
      <c r="G1324" t="s">
        <v>526</v>
      </c>
      <c r="H1324" t="s">
        <v>392</v>
      </c>
      <c r="I1324" t="s">
        <v>1300</v>
      </c>
      <c r="J1324">
        <v>5150</v>
      </c>
      <c r="L1324">
        <v>738538313</v>
      </c>
    </row>
    <row r="1325" spans="3:12" x14ac:dyDescent="0.15">
      <c r="C1325" t="s">
        <v>53</v>
      </c>
      <c r="D1325" t="s">
        <v>5189</v>
      </c>
      <c r="E1325" t="s">
        <v>13</v>
      </c>
      <c r="F1325" s="1">
        <v>40613</v>
      </c>
      <c r="G1325" t="s">
        <v>526</v>
      </c>
      <c r="H1325" t="s">
        <v>472</v>
      </c>
      <c r="I1325" t="s">
        <v>1301</v>
      </c>
      <c r="J1325">
        <v>4000</v>
      </c>
      <c r="L1325">
        <v>738542313</v>
      </c>
    </row>
    <row r="1326" spans="3:12" x14ac:dyDescent="0.15">
      <c r="C1326" t="s">
        <v>53</v>
      </c>
      <c r="D1326" t="s">
        <v>5189</v>
      </c>
      <c r="E1326" t="s">
        <v>13</v>
      </c>
      <c r="F1326" s="1">
        <v>40623</v>
      </c>
      <c r="G1326" t="s">
        <v>526</v>
      </c>
      <c r="H1326" t="s">
        <v>1302</v>
      </c>
      <c r="I1326" t="s">
        <v>1300</v>
      </c>
      <c r="J1326">
        <v>5000</v>
      </c>
      <c r="L1326">
        <v>738547313</v>
      </c>
    </row>
    <row r="1327" spans="3:12" x14ac:dyDescent="0.15">
      <c r="C1327" t="s">
        <v>53</v>
      </c>
      <c r="D1327" t="s">
        <v>5189</v>
      </c>
      <c r="E1327" t="s">
        <v>13</v>
      </c>
      <c r="F1327" s="1">
        <v>40633</v>
      </c>
      <c r="G1327" t="s">
        <v>54</v>
      </c>
      <c r="H1327" t="s">
        <v>564</v>
      </c>
      <c r="I1327" t="s">
        <v>1303</v>
      </c>
      <c r="J1327">
        <v>135600</v>
      </c>
      <c r="L1327">
        <v>738682913</v>
      </c>
    </row>
    <row r="1328" spans="3:12" x14ac:dyDescent="0.15">
      <c r="C1328" t="s">
        <v>53</v>
      </c>
      <c r="D1328" t="s">
        <v>5189</v>
      </c>
      <c r="E1328" t="s">
        <v>13</v>
      </c>
      <c r="F1328" s="1">
        <v>40633</v>
      </c>
      <c r="G1328" t="s">
        <v>54</v>
      </c>
      <c r="H1328" t="s">
        <v>1304</v>
      </c>
      <c r="I1328" t="s">
        <v>1305</v>
      </c>
      <c r="J1328">
        <v>174000</v>
      </c>
      <c r="L1328">
        <v>738856913</v>
      </c>
    </row>
    <row r="1329" spans="3:12" x14ac:dyDescent="0.15">
      <c r="C1329" t="s">
        <v>53</v>
      </c>
      <c r="D1329" t="s">
        <v>5189</v>
      </c>
      <c r="E1329" t="s">
        <v>13</v>
      </c>
      <c r="F1329" s="1">
        <v>40634</v>
      </c>
      <c r="G1329" t="s">
        <v>526</v>
      </c>
      <c r="H1329" t="s">
        <v>1306</v>
      </c>
      <c r="I1329" t="s">
        <v>1307</v>
      </c>
      <c r="J1329">
        <v>20000</v>
      </c>
      <c r="L1329">
        <v>738876913</v>
      </c>
    </row>
    <row r="1330" spans="3:12" x14ac:dyDescent="0.15">
      <c r="C1330" t="s">
        <v>53</v>
      </c>
      <c r="D1330" t="s">
        <v>5189</v>
      </c>
      <c r="E1330" t="s">
        <v>13</v>
      </c>
      <c r="F1330" s="1">
        <v>40636</v>
      </c>
      <c r="G1330" t="s">
        <v>536</v>
      </c>
      <c r="H1330" t="s">
        <v>82</v>
      </c>
      <c r="I1330" t="s">
        <v>1308</v>
      </c>
      <c r="J1330">
        <v>120000</v>
      </c>
      <c r="L1330">
        <v>738996913</v>
      </c>
    </row>
    <row r="1331" spans="3:12" x14ac:dyDescent="0.15">
      <c r="C1331" t="s">
        <v>53</v>
      </c>
      <c r="D1331" t="s">
        <v>5189</v>
      </c>
      <c r="E1331" t="s">
        <v>13</v>
      </c>
      <c r="F1331" s="1">
        <v>40645</v>
      </c>
      <c r="G1331" t="s">
        <v>526</v>
      </c>
      <c r="H1331" t="s">
        <v>1309</v>
      </c>
      <c r="I1331" t="s">
        <v>1301</v>
      </c>
      <c r="J1331">
        <v>4000</v>
      </c>
      <c r="L1331">
        <v>739000913</v>
      </c>
    </row>
    <row r="1332" spans="3:12" x14ac:dyDescent="0.15">
      <c r="C1332" t="s">
        <v>53</v>
      </c>
      <c r="D1332" t="s">
        <v>5189</v>
      </c>
      <c r="E1332" t="s">
        <v>13</v>
      </c>
      <c r="F1332" s="1">
        <v>40663</v>
      </c>
      <c r="G1332" t="s">
        <v>54</v>
      </c>
      <c r="H1332" t="s">
        <v>594</v>
      </c>
      <c r="I1332" t="s">
        <v>1310</v>
      </c>
      <c r="J1332">
        <v>39700</v>
      </c>
      <c r="L1332">
        <v>739040613</v>
      </c>
    </row>
    <row r="1333" spans="3:12" x14ac:dyDescent="0.15">
      <c r="C1333" t="s">
        <v>53</v>
      </c>
      <c r="D1333" t="s">
        <v>5189</v>
      </c>
      <c r="E1333" t="s">
        <v>13</v>
      </c>
      <c r="F1333" s="1">
        <v>40665</v>
      </c>
      <c r="G1333" t="s">
        <v>526</v>
      </c>
      <c r="H1333" t="s">
        <v>1311</v>
      </c>
      <c r="I1333" t="s">
        <v>1312</v>
      </c>
      <c r="J1333">
        <v>2000000</v>
      </c>
      <c r="L1333">
        <v>741040613</v>
      </c>
    </row>
    <row r="1334" spans="3:12" x14ac:dyDescent="0.15">
      <c r="C1334" t="s">
        <v>53</v>
      </c>
      <c r="D1334" t="s">
        <v>5189</v>
      </c>
      <c r="E1334" t="s">
        <v>13</v>
      </c>
      <c r="F1334" s="1">
        <v>40679</v>
      </c>
      <c r="G1334" t="s">
        <v>526</v>
      </c>
      <c r="H1334" t="s">
        <v>1313</v>
      </c>
      <c r="I1334" t="s">
        <v>1314</v>
      </c>
      <c r="J1334">
        <v>32000</v>
      </c>
      <c r="L1334">
        <v>741072613</v>
      </c>
    </row>
    <row r="1335" spans="3:12" x14ac:dyDescent="0.15">
      <c r="C1335" t="s">
        <v>53</v>
      </c>
      <c r="D1335" t="s">
        <v>5189</v>
      </c>
      <c r="E1335" t="s">
        <v>13</v>
      </c>
      <c r="F1335" s="1">
        <v>40694</v>
      </c>
      <c r="G1335" t="s">
        <v>54</v>
      </c>
      <c r="H1335" t="s">
        <v>950</v>
      </c>
      <c r="I1335" t="s">
        <v>1315</v>
      </c>
      <c r="J1335">
        <v>171200</v>
      </c>
      <c r="L1335">
        <v>741243813</v>
      </c>
    </row>
    <row r="1336" spans="3:12" x14ac:dyDescent="0.15">
      <c r="C1336" t="s">
        <v>53</v>
      </c>
      <c r="D1336" t="s">
        <v>5189</v>
      </c>
      <c r="E1336" t="s">
        <v>13</v>
      </c>
      <c r="F1336" s="1">
        <v>40694</v>
      </c>
      <c r="G1336" t="s">
        <v>526</v>
      </c>
      <c r="H1336" t="s">
        <v>1316</v>
      </c>
      <c r="I1336" t="s">
        <v>1317</v>
      </c>
      <c r="J1336">
        <v>62500</v>
      </c>
      <c r="L1336">
        <v>741306313</v>
      </c>
    </row>
    <row r="1337" spans="3:12" x14ac:dyDescent="0.15">
      <c r="C1337" t="s">
        <v>53</v>
      </c>
      <c r="D1337" t="s">
        <v>5189</v>
      </c>
      <c r="E1337" t="s">
        <v>13</v>
      </c>
      <c r="F1337" s="1">
        <v>40700</v>
      </c>
      <c r="G1337" t="s">
        <v>526</v>
      </c>
      <c r="H1337" t="s">
        <v>1318</v>
      </c>
      <c r="I1337" t="s">
        <v>1319</v>
      </c>
      <c r="J1337">
        <v>200000</v>
      </c>
      <c r="L1337">
        <v>741506313</v>
      </c>
    </row>
    <row r="1338" spans="3:12" x14ac:dyDescent="0.15">
      <c r="C1338" t="s">
        <v>53</v>
      </c>
      <c r="D1338" t="s">
        <v>5189</v>
      </c>
      <c r="E1338" t="s">
        <v>13</v>
      </c>
      <c r="F1338" s="1">
        <v>40724</v>
      </c>
      <c r="G1338" t="s">
        <v>54</v>
      </c>
      <c r="H1338" t="s">
        <v>1320</v>
      </c>
      <c r="I1338" t="s">
        <v>1321</v>
      </c>
      <c r="J1338">
        <v>85000</v>
      </c>
      <c r="L1338">
        <v>741591313</v>
      </c>
    </row>
    <row r="1339" spans="3:12" x14ac:dyDescent="0.15">
      <c r="C1339" t="s">
        <v>53</v>
      </c>
      <c r="D1339" t="s">
        <v>5189</v>
      </c>
      <c r="E1339" t="s">
        <v>13</v>
      </c>
      <c r="F1339" s="1">
        <v>40724</v>
      </c>
      <c r="G1339" t="s">
        <v>54</v>
      </c>
      <c r="H1339" t="s">
        <v>664</v>
      </c>
      <c r="I1339" t="s">
        <v>1322</v>
      </c>
      <c r="J1339">
        <v>44100</v>
      </c>
      <c r="L1339">
        <v>741635413</v>
      </c>
    </row>
    <row r="1340" spans="3:12" x14ac:dyDescent="0.15">
      <c r="C1340" t="s">
        <v>53</v>
      </c>
      <c r="D1340" t="s">
        <v>5189</v>
      </c>
      <c r="E1340" t="s">
        <v>13</v>
      </c>
      <c r="F1340" s="1">
        <v>40724</v>
      </c>
      <c r="G1340" t="s">
        <v>54</v>
      </c>
      <c r="H1340" t="s">
        <v>664</v>
      </c>
      <c r="I1340" t="s">
        <v>1323</v>
      </c>
      <c r="J1340">
        <v>23500</v>
      </c>
      <c r="L1340">
        <v>741658913</v>
      </c>
    </row>
    <row r="1341" spans="3:12" x14ac:dyDescent="0.15">
      <c r="C1341" t="s">
        <v>53</v>
      </c>
      <c r="D1341" t="s">
        <v>5189</v>
      </c>
      <c r="E1341" t="s">
        <v>13</v>
      </c>
      <c r="F1341" s="1">
        <v>40724</v>
      </c>
      <c r="G1341" t="s">
        <v>54</v>
      </c>
      <c r="H1341" t="s">
        <v>959</v>
      </c>
      <c r="I1341" t="s">
        <v>1321</v>
      </c>
      <c r="J1341">
        <v>5000</v>
      </c>
      <c r="L1341">
        <v>741663913</v>
      </c>
    </row>
    <row r="1342" spans="3:12" x14ac:dyDescent="0.15">
      <c r="C1342" t="s">
        <v>53</v>
      </c>
      <c r="D1342" t="s">
        <v>5189</v>
      </c>
      <c r="E1342" t="s">
        <v>13</v>
      </c>
      <c r="F1342" s="1">
        <v>40725</v>
      </c>
      <c r="G1342" t="s">
        <v>536</v>
      </c>
      <c r="H1342" t="s">
        <v>1324</v>
      </c>
      <c r="I1342" t="s">
        <v>1325</v>
      </c>
      <c r="J1342">
        <v>50000</v>
      </c>
      <c r="L1342">
        <v>741713913</v>
      </c>
    </row>
    <row r="1343" spans="3:12" x14ac:dyDescent="0.15">
      <c r="C1343" t="s">
        <v>53</v>
      </c>
      <c r="D1343" t="s">
        <v>5189</v>
      </c>
      <c r="E1343" t="s">
        <v>13</v>
      </c>
      <c r="F1343" s="1">
        <v>40725</v>
      </c>
      <c r="G1343" t="s">
        <v>536</v>
      </c>
      <c r="H1343" t="s">
        <v>1041</v>
      </c>
      <c r="I1343" t="s">
        <v>1326</v>
      </c>
      <c r="J1343">
        <v>50000</v>
      </c>
      <c r="L1343">
        <v>741763913</v>
      </c>
    </row>
    <row r="1344" spans="3:12" x14ac:dyDescent="0.15">
      <c r="C1344" t="s">
        <v>53</v>
      </c>
      <c r="D1344" t="s">
        <v>5189</v>
      </c>
      <c r="E1344" t="s">
        <v>13</v>
      </c>
      <c r="F1344" s="1">
        <v>40725</v>
      </c>
      <c r="G1344" t="s">
        <v>526</v>
      </c>
      <c r="H1344" t="s">
        <v>1327</v>
      </c>
      <c r="I1344" t="s">
        <v>1328</v>
      </c>
      <c r="J1344">
        <v>45000</v>
      </c>
      <c r="L1344">
        <v>741808913</v>
      </c>
    </row>
    <row r="1345" spans="3:12" x14ac:dyDescent="0.15">
      <c r="C1345" t="s">
        <v>53</v>
      </c>
      <c r="D1345" t="s">
        <v>5189</v>
      </c>
      <c r="E1345" t="s">
        <v>13</v>
      </c>
      <c r="F1345" s="1">
        <v>40732</v>
      </c>
      <c r="G1345" t="s">
        <v>526</v>
      </c>
      <c r="H1345" t="s">
        <v>1329</v>
      </c>
      <c r="I1345" t="s">
        <v>1330</v>
      </c>
      <c r="J1345">
        <v>30000</v>
      </c>
      <c r="L1345">
        <v>741838913</v>
      </c>
    </row>
    <row r="1346" spans="3:12" x14ac:dyDescent="0.15">
      <c r="C1346" t="s">
        <v>53</v>
      </c>
      <c r="D1346" t="s">
        <v>5189</v>
      </c>
      <c r="E1346" t="s">
        <v>13</v>
      </c>
      <c r="F1346" s="1">
        <v>40733</v>
      </c>
      <c r="G1346" t="s">
        <v>536</v>
      </c>
      <c r="H1346" t="s">
        <v>834</v>
      </c>
      <c r="I1346" t="s">
        <v>1331</v>
      </c>
      <c r="J1346">
        <v>20000</v>
      </c>
      <c r="L1346">
        <v>741858913</v>
      </c>
    </row>
    <row r="1347" spans="3:12" x14ac:dyDescent="0.15">
      <c r="C1347" t="s">
        <v>53</v>
      </c>
      <c r="D1347" t="s">
        <v>5189</v>
      </c>
      <c r="E1347" t="s">
        <v>13</v>
      </c>
      <c r="F1347" s="1">
        <v>40749</v>
      </c>
      <c r="G1347" t="s">
        <v>54</v>
      </c>
      <c r="H1347" t="s">
        <v>964</v>
      </c>
      <c r="I1347" t="s">
        <v>1332</v>
      </c>
      <c r="J1347">
        <v>12000</v>
      </c>
      <c r="L1347">
        <v>741870913</v>
      </c>
    </row>
    <row r="1348" spans="3:12" x14ac:dyDescent="0.15">
      <c r="C1348" t="s">
        <v>53</v>
      </c>
      <c r="D1348" t="s">
        <v>5189</v>
      </c>
      <c r="E1348" t="s">
        <v>13</v>
      </c>
      <c r="F1348" s="1">
        <v>40763</v>
      </c>
      <c r="G1348" t="s">
        <v>526</v>
      </c>
      <c r="H1348" t="s">
        <v>1333</v>
      </c>
      <c r="I1348" t="s">
        <v>558</v>
      </c>
      <c r="J1348">
        <v>21426</v>
      </c>
      <c r="L1348">
        <v>741892339</v>
      </c>
    </row>
    <row r="1349" spans="3:12" x14ac:dyDescent="0.15">
      <c r="C1349" t="s">
        <v>53</v>
      </c>
      <c r="D1349" t="s">
        <v>5189</v>
      </c>
      <c r="E1349" t="s">
        <v>13</v>
      </c>
      <c r="F1349" s="1">
        <v>40786</v>
      </c>
      <c r="G1349" t="s">
        <v>54</v>
      </c>
      <c r="H1349" t="s">
        <v>1334</v>
      </c>
      <c r="I1349" t="s">
        <v>1335</v>
      </c>
      <c r="J1349">
        <v>40000</v>
      </c>
      <c r="L1349">
        <v>741932339</v>
      </c>
    </row>
    <row r="1350" spans="3:12" x14ac:dyDescent="0.15">
      <c r="C1350" t="s">
        <v>53</v>
      </c>
      <c r="D1350" t="s">
        <v>5189</v>
      </c>
      <c r="E1350" t="s">
        <v>13</v>
      </c>
      <c r="F1350" s="1">
        <v>40805</v>
      </c>
      <c r="G1350" t="s">
        <v>526</v>
      </c>
      <c r="H1350" t="s">
        <v>1336</v>
      </c>
      <c r="I1350" t="s">
        <v>558</v>
      </c>
      <c r="J1350">
        <v>46840</v>
      </c>
      <c r="L1350">
        <v>741979179</v>
      </c>
    </row>
    <row r="1351" spans="3:12" x14ac:dyDescent="0.15">
      <c r="C1351" t="s">
        <v>53</v>
      </c>
      <c r="D1351" t="s">
        <v>5189</v>
      </c>
      <c r="E1351" t="s">
        <v>13</v>
      </c>
      <c r="F1351" s="1">
        <v>40817</v>
      </c>
      <c r="G1351" t="s">
        <v>536</v>
      </c>
      <c r="H1351" t="s">
        <v>759</v>
      </c>
      <c r="I1351" t="s">
        <v>1337</v>
      </c>
      <c r="J1351">
        <v>50000</v>
      </c>
      <c r="L1351">
        <v>742029179</v>
      </c>
    </row>
    <row r="1352" spans="3:12" x14ac:dyDescent="0.15">
      <c r="C1352" t="s">
        <v>53</v>
      </c>
      <c r="D1352" t="s">
        <v>5189</v>
      </c>
      <c r="E1352" t="s">
        <v>13</v>
      </c>
      <c r="F1352" s="1">
        <v>40826</v>
      </c>
      <c r="G1352" t="s">
        <v>526</v>
      </c>
      <c r="H1352" t="s">
        <v>1338</v>
      </c>
      <c r="I1352" t="s">
        <v>1339</v>
      </c>
      <c r="J1352">
        <v>41425</v>
      </c>
      <c r="L1352">
        <v>742070604</v>
      </c>
    </row>
    <row r="1353" spans="3:12" x14ac:dyDescent="0.15">
      <c r="C1353" t="s">
        <v>53</v>
      </c>
      <c r="D1353" t="s">
        <v>5189</v>
      </c>
      <c r="E1353" t="s">
        <v>13</v>
      </c>
      <c r="F1353" s="1">
        <v>40847</v>
      </c>
      <c r="G1353" t="s">
        <v>54</v>
      </c>
      <c r="H1353" t="s">
        <v>782</v>
      </c>
      <c r="I1353" t="s">
        <v>1340</v>
      </c>
      <c r="J1353">
        <v>60000</v>
      </c>
      <c r="L1353">
        <v>742130604</v>
      </c>
    </row>
    <row r="1354" spans="3:12" x14ac:dyDescent="0.15">
      <c r="C1354" t="s">
        <v>53</v>
      </c>
      <c r="D1354" t="s">
        <v>5189</v>
      </c>
      <c r="E1354" t="s">
        <v>13</v>
      </c>
      <c r="F1354" s="1">
        <v>40847</v>
      </c>
      <c r="G1354" t="s">
        <v>54</v>
      </c>
      <c r="H1354" t="s">
        <v>1341</v>
      </c>
      <c r="I1354" t="s">
        <v>1342</v>
      </c>
      <c r="J1354">
        <v>42050</v>
      </c>
      <c r="L1354">
        <v>742172654</v>
      </c>
    </row>
    <row r="1355" spans="3:12" x14ac:dyDescent="0.15">
      <c r="C1355" t="s">
        <v>53</v>
      </c>
      <c r="D1355" t="s">
        <v>5189</v>
      </c>
      <c r="E1355" t="s">
        <v>13</v>
      </c>
      <c r="F1355" s="1">
        <v>40847</v>
      </c>
      <c r="G1355" t="s">
        <v>54</v>
      </c>
      <c r="H1355" t="s">
        <v>1341</v>
      </c>
      <c r="I1355" t="s">
        <v>1340</v>
      </c>
      <c r="J1355">
        <v>60000</v>
      </c>
      <c r="L1355">
        <v>742232654</v>
      </c>
    </row>
    <row r="1356" spans="3:12" x14ac:dyDescent="0.15">
      <c r="C1356" t="s">
        <v>53</v>
      </c>
      <c r="D1356" t="s">
        <v>5189</v>
      </c>
      <c r="E1356" t="s">
        <v>13</v>
      </c>
      <c r="F1356" s="1">
        <v>40862</v>
      </c>
      <c r="G1356" t="s">
        <v>526</v>
      </c>
      <c r="H1356" t="s">
        <v>1343</v>
      </c>
      <c r="I1356" t="s">
        <v>1344</v>
      </c>
      <c r="J1356">
        <v>93000</v>
      </c>
      <c r="L1356">
        <v>742325654</v>
      </c>
    </row>
    <row r="1357" spans="3:12" x14ac:dyDescent="0.15">
      <c r="C1357" t="s">
        <v>53</v>
      </c>
      <c r="D1357" t="s">
        <v>5189</v>
      </c>
      <c r="E1357" t="s">
        <v>13</v>
      </c>
      <c r="F1357" s="1">
        <v>40878</v>
      </c>
      <c r="G1357" t="s">
        <v>526</v>
      </c>
      <c r="H1357" t="s">
        <v>1345</v>
      </c>
      <c r="I1357" t="s">
        <v>1346</v>
      </c>
      <c r="J1357">
        <v>200000</v>
      </c>
      <c r="L1357">
        <v>742525654</v>
      </c>
    </row>
    <row r="1358" spans="3:12" x14ac:dyDescent="0.15">
      <c r="C1358" t="s">
        <v>53</v>
      </c>
      <c r="D1358" t="s">
        <v>5189</v>
      </c>
      <c r="E1358" t="s">
        <v>13</v>
      </c>
      <c r="F1358" s="1">
        <v>40889</v>
      </c>
      <c r="G1358" t="s">
        <v>526</v>
      </c>
      <c r="H1358" t="s">
        <v>1347</v>
      </c>
      <c r="I1358" t="s">
        <v>1348</v>
      </c>
      <c r="J1358">
        <v>4300</v>
      </c>
      <c r="L1358">
        <v>742529954</v>
      </c>
    </row>
    <row r="1359" spans="3:12" x14ac:dyDescent="0.15">
      <c r="C1359" t="s">
        <v>53</v>
      </c>
      <c r="D1359" t="s">
        <v>5189</v>
      </c>
      <c r="E1359" t="s">
        <v>13</v>
      </c>
      <c r="F1359" s="1">
        <v>40900</v>
      </c>
      <c r="G1359" t="s">
        <v>526</v>
      </c>
      <c r="H1359" t="s">
        <v>1349</v>
      </c>
      <c r="I1359" t="s">
        <v>1350</v>
      </c>
      <c r="J1359">
        <v>200000</v>
      </c>
      <c r="L1359">
        <v>742729954</v>
      </c>
    </row>
    <row r="1360" spans="3:12" x14ac:dyDescent="0.15">
      <c r="C1360" t="s">
        <v>53</v>
      </c>
      <c r="D1360" t="s">
        <v>5189</v>
      </c>
      <c r="E1360" t="s">
        <v>13</v>
      </c>
      <c r="F1360" s="1">
        <v>40908</v>
      </c>
      <c r="G1360" t="s">
        <v>54</v>
      </c>
      <c r="H1360" t="s">
        <v>829</v>
      </c>
      <c r="I1360" t="s">
        <v>1321</v>
      </c>
      <c r="J1360">
        <v>9300</v>
      </c>
      <c r="L1360">
        <v>742739254</v>
      </c>
    </row>
    <row r="1361" spans="3:12" x14ac:dyDescent="0.15">
      <c r="C1361" t="s">
        <v>53</v>
      </c>
      <c r="D1361" t="s">
        <v>5189</v>
      </c>
      <c r="E1361" t="s">
        <v>13</v>
      </c>
      <c r="F1361" s="1">
        <v>40908</v>
      </c>
      <c r="G1361" t="s">
        <v>54</v>
      </c>
      <c r="H1361" t="s">
        <v>1351</v>
      </c>
      <c r="I1361" t="s">
        <v>1321</v>
      </c>
      <c r="J1361">
        <v>86100</v>
      </c>
      <c r="L1361">
        <v>742825354</v>
      </c>
    </row>
    <row r="1362" spans="3:12" x14ac:dyDescent="0.15">
      <c r="C1362" t="s">
        <v>53</v>
      </c>
      <c r="D1362" t="s">
        <v>5189</v>
      </c>
      <c r="E1362" t="s">
        <v>13</v>
      </c>
      <c r="F1362" s="1">
        <v>40908</v>
      </c>
      <c r="G1362" t="s">
        <v>54</v>
      </c>
      <c r="H1362" t="s">
        <v>1352</v>
      </c>
      <c r="I1362" t="s">
        <v>1353</v>
      </c>
      <c r="J1362">
        <v>200000</v>
      </c>
      <c r="L1362">
        <v>743025354</v>
      </c>
    </row>
    <row r="1363" spans="3:12" x14ac:dyDescent="0.15">
      <c r="C1363" t="s">
        <v>53</v>
      </c>
      <c r="D1363" t="s">
        <v>5189</v>
      </c>
      <c r="E1363" t="s">
        <v>13</v>
      </c>
      <c r="F1363" s="1">
        <v>40908</v>
      </c>
      <c r="G1363" t="s">
        <v>54</v>
      </c>
      <c r="H1363" t="s">
        <v>1354</v>
      </c>
      <c r="I1363" t="s">
        <v>1353</v>
      </c>
      <c r="J1363">
        <v>60000</v>
      </c>
      <c r="L1363">
        <v>743085354</v>
      </c>
    </row>
    <row r="1364" spans="3:12" x14ac:dyDescent="0.15">
      <c r="C1364" t="s">
        <v>53</v>
      </c>
      <c r="D1364" t="s">
        <v>5189</v>
      </c>
      <c r="E1364" t="s">
        <v>14</v>
      </c>
      <c r="F1364" s="1">
        <v>40574</v>
      </c>
      <c r="G1364" t="s">
        <v>54</v>
      </c>
      <c r="H1364" t="s">
        <v>1355</v>
      </c>
      <c r="I1364" t="s">
        <v>1356</v>
      </c>
      <c r="J1364">
        <v>6000000</v>
      </c>
      <c r="L1364">
        <v>749085354</v>
      </c>
    </row>
    <row r="1365" spans="3:12" x14ac:dyDescent="0.15">
      <c r="C1365" t="s">
        <v>53</v>
      </c>
      <c r="D1365" t="s">
        <v>5189</v>
      </c>
      <c r="E1365" t="s">
        <v>14</v>
      </c>
      <c r="F1365" s="1">
        <v>40787</v>
      </c>
      <c r="G1365" t="s">
        <v>560</v>
      </c>
      <c r="H1365" t="s">
        <v>1357</v>
      </c>
      <c r="I1365" t="s">
        <v>1358</v>
      </c>
      <c r="J1365">
        <v>3000000</v>
      </c>
      <c r="L1365">
        <v>752085354</v>
      </c>
    </row>
    <row r="1366" spans="3:12" x14ac:dyDescent="0.15">
      <c r="C1366" t="s">
        <v>53</v>
      </c>
      <c r="D1366" t="s">
        <v>5189</v>
      </c>
      <c r="E1366" t="s">
        <v>15</v>
      </c>
      <c r="F1366" s="1">
        <v>40544</v>
      </c>
      <c r="G1366" t="s">
        <v>526</v>
      </c>
      <c r="H1366" t="s">
        <v>61</v>
      </c>
      <c r="I1366" t="s">
        <v>1359</v>
      </c>
      <c r="J1366">
        <v>1000</v>
      </c>
      <c r="L1366">
        <v>752086354</v>
      </c>
    </row>
    <row r="1367" spans="3:12" x14ac:dyDescent="0.15">
      <c r="C1367" t="s">
        <v>53</v>
      </c>
      <c r="D1367" t="s">
        <v>5189</v>
      </c>
      <c r="E1367" t="s">
        <v>15</v>
      </c>
      <c r="F1367" s="1">
        <v>40545</v>
      </c>
      <c r="G1367" t="s">
        <v>526</v>
      </c>
      <c r="H1367" t="s">
        <v>64</v>
      </c>
      <c r="I1367" t="s">
        <v>1359</v>
      </c>
      <c r="J1367">
        <v>3000</v>
      </c>
      <c r="L1367">
        <v>752089354</v>
      </c>
    </row>
    <row r="1368" spans="3:12" x14ac:dyDescent="0.15">
      <c r="C1368" t="s">
        <v>53</v>
      </c>
      <c r="D1368" t="s">
        <v>5189</v>
      </c>
      <c r="E1368" t="s">
        <v>15</v>
      </c>
      <c r="F1368" s="1">
        <v>40546</v>
      </c>
      <c r="G1368" t="s">
        <v>526</v>
      </c>
      <c r="H1368" t="s">
        <v>69</v>
      </c>
      <c r="I1368" t="s">
        <v>1359</v>
      </c>
      <c r="J1368">
        <v>3000</v>
      </c>
      <c r="L1368">
        <v>752092354</v>
      </c>
    </row>
    <row r="1369" spans="3:12" x14ac:dyDescent="0.15">
      <c r="C1369" t="s">
        <v>53</v>
      </c>
      <c r="D1369" t="s">
        <v>5189</v>
      </c>
      <c r="E1369" t="s">
        <v>15</v>
      </c>
      <c r="F1369" s="1">
        <v>40546</v>
      </c>
      <c r="G1369" t="s">
        <v>526</v>
      </c>
      <c r="H1369" t="s">
        <v>70</v>
      </c>
      <c r="I1369" t="s">
        <v>1359</v>
      </c>
      <c r="J1369">
        <v>1000</v>
      </c>
      <c r="L1369">
        <v>752093354</v>
      </c>
    </row>
    <row r="1370" spans="3:12" x14ac:dyDescent="0.15">
      <c r="C1370" t="s">
        <v>53</v>
      </c>
      <c r="D1370" t="s">
        <v>5189</v>
      </c>
      <c r="E1370" t="s">
        <v>15</v>
      </c>
      <c r="F1370" s="1">
        <v>40547</v>
      </c>
      <c r="G1370" t="s">
        <v>526</v>
      </c>
      <c r="H1370" t="s">
        <v>79</v>
      </c>
      <c r="I1370" t="s">
        <v>1359</v>
      </c>
      <c r="J1370">
        <v>3000</v>
      </c>
      <c r="L1370">
        <v>752096354</v>
      </c>
    </row>
    <row r="1371" spans="3:12" x14ac:dyDescent="0.15">
      <c r="C1371" t="s">
        <v>53</v>
      </c>
      <c r="D1371" t="s">
        <v>5189</v>
      </c>
      <c r="E1371" t="s">
        <v>15</v>
      </c>
      <c r="F1371" s="1">
        <v>40547</v>
      </c>
      <c r="G1371" t="s">
        <v>526</v>
      </c>
      <c r="H1371" t="s">
        <v>82</v>
      </c>
      <c r="I1371" t="s">
        <v>1359</v>
      </c>
      <c r="J1371">
        <v>2000</v>
      </c>
      <c r="L1371">
        <v>752098354</v>
      </c>
    </row>
    <row r="1372" spans="3:12" x14ac:dyDescent="0.15">
      <c r="C1372" t="s">
        <v>53</v>
      </c>
      <c r="D1372" t="s">
        <v>5189</v>
      </c>
      <c r="E1372" t="s">
        <v>15</v>
      </c>
      <c r="F1372" s="1">
        <v>40548</v>
      </c>
      <c r="G1372" t="s">
        <v>526</v>
      </c>
      <c r="H1372" t="s">
        <v>86</v>
      </c>
      <c r="I1372" t="s">
        <v>1359</v>
      </c>
      <c r="J1372">
        <v>3488</v>
      </c>
      <c r="L1372">
        <v>752101842</v>
      </c>
    </row>
    <row r="1373" spans="3:12" x14ac:dyDescent="0.15">
      <c r="C1373" t="s">
        <v>53</v>
      </c>
      <c r="D1373" t="s">
        <v>5189</v>
      </c>
      <c r="E1373" t="s">
        <v>15</v>
      </c>
      <c r="F1373" s="1">
        <v>40548</v>
      </c>
      <c r="G1373" t="s">
        <v>526</v>
      </c>
      <c r="H1373" t="s">
        <v>1360</v>
      </c>
      <c r="I1373" t="s">
        <v>1361</v>
      </c>
      <c r="J1373">
        <v>2000</v>
      </c>
      <c r="L1373">
        <v>752103842</v>
      </c>
    </row>
    <row r="1374" spans="3:12" x14ac:dyDescent="0.15">
      <c r="C1374" t="s">
        <v>53</v>
      </c>
      <c r="D1374" t="s">
        <v>5189</v>
      </c>
      <c r="E1374" t="s">
        <v>15</v>
      </c>
      <c r="F1374" s="1">
        <v>40548</v>
      </c>
      <c r="G1374" t="s">
        <v>526</v>
      </c>
      <c r="H1374" t="s">
        <v>1362</v>
      </c>
      <c r="I1374" t="s">
        <v>1359</v>
      </c>
      <c r="J1374">
        <v>2000</v>
      </c>
      <c r="L1374">
        <v>752105842</v>
      </c>
    </row>
    <row r="1375" spans="3:12" x14ac:dyDescent="0.15">
      <c r="C1375" t="s">
        <v>53</v>
      </c>
      <c r="D1375" t="s">
        <v>5189</v>
      </c>
      <c r="E1375" t="s">
        <v>15</v>
      </c>
      <c r="F1375" s="1">
        <v>40549</v>
      </c>
      <c r="G1375" t="s">
        <v>526</v>
      </c>
      <c r="H1375" t="s">
        <v>1363</v>
      </c>
      <c r="I1375" t="s">
        <v>1359</v>
      </c>
      <c r="J1375">
        <v>2500</v>
      </c>
      <c r="L1375">
        <v>752108342</v>
      </c>
    </row>
    <row r="1376" spans="3:12" x14ac:dyDescent="0.15">
      <c r="C1376" t="s">
        <v>53</v>
      </c>
      <c r="D1376" t="s">
        <v>5189</v>
      </c>
      <c r="E1376" t="s">
        <v>15</v>
      </c>
      <c r="F1376" s="1">
        <v>40549</v>
      </c>
      <c r="G1376" t="s">
        <v>526</v>
      </c>
      <c r="H1376" t="s">
        <v>87</v>
      </c>
      <c r="I1376" t="s">
        <v>1359</v>
      </c>
      <c r="J1376">
        <v>1000</v>
      </c>
      <c r="L1376">
        <v>752109342</v>
      </c>
    </row>
    <row r="1377" spans="3:12" x14ac:dyDescent="0.15">
      <c r="C1377" t="s">
        <v>53</v>
      </c>
      <c r="D1377" t="s">
        <v>5189</v>
      </c>
      <c r="E1377" t="s">
        <v>15</v>
      </c>
      <c r="F1377" s="1">
        <v>40550</v>
      </c>
      <c r="G1377" t="s">
        <v>526</v>
      </c>
      <c r="H1377" t="s">
        <v>1364</v>
      </c>
      <c r="I1377" t="s">
        <v>1359</v>
      </c>
      <c r="J1377">
        <v>1000</v>
      </c>
      <c r="L1377">
        <v>752110342</v>
      </c>
    </row>
    <row r="1378" spans="3:12" x14ac:dyDescent="0.15">
      <c r="C1378" t="s">
        <v>53</v>
      </c>
      <c r="D1378" t="s">
        <v>5189</v>
      </c>
      <c r="E1378" t="s">
        <v>15</v>
      </c>
      <c r="F1378" s="1">
        <v>40550</v>
      </c>
      <c r="G1378" t="s">
        <v>526</v>
      </c>
      <c r="H1378" t="s">
        <v>1365</v>
      </c>
      <c r="I1378" t="s">
        <v>1366</v>
      </c>
      <c r="J1378">
        <v>50000</v>
      </c>
      <c r="L1378">
        <v>752160342</v>
      </c>
    </row>
    <row r="1379" spans="3:12" x14ac:dyDescent="0.15">
      <c r="C1379" t="s">
        <v>53</v>
      </c>
      <c r="D1379" t="s">
        <v>5189</v>
      </c>
      <c r="E1379" t="s">
        <v>15</v>
      </c>
      <c r="F1379" s="1">
        <v>40550</v>
      </c>
      <c r="G1379" t="s">
        <v>526</v>
      </c>
      <c r="H1379" t="s">
        <v>758</v>
      </c>
      <c r="I1379" t="s">
        <v>1359</v>
      </c>
      <c r="J1379">
        <v>2000</v>
      </c>
      <c r="L1379">
        <v>752162342</v>
      </c>
    </row>
    <row r="1380" spans="3:12" x14ac:dyDescent="0.15">
      <c r="C1380" t="s">
        <v>53</v>
      </c>
      <c r="D1380" t="s">
        <v>5189</v>
      </c>
      <c r="E1380" t="s">
        <v>15</v>
      </c>
      <c r="F1380" s="1">
        <v>40551</v>
      </c>
      <c r="G1380" t="s">
        <v>536</v>
      </c>
      <c r="H1380" t="s">
        <v>55</v>
      </c>
      <c r="I1380" t="s">
        <v>1367</v>
      </c>
      <c r="J1380">
        <v>300000</v>
      </c>
      <c r="L1380">
        <v>752462342</v>
      </c>
    </row>
    <row r="1381" spans="3:12" x14ac:dyDescent="0.15">
      <c r="C1381" t="s">
        <v>53</v>
      </c>
      <c r="D1381" t="s">
        <v>5189</v>
      </c>
      <c r="E1381" t="s">
        <v>15</v>
      </c>
      <c r="F1381" s="1">
        <v>40554</v>
      </c>
      <c r="G1381" t="s">
        <v>536</v>
      </c>
      <c r="H1381" t="s">
        <v>59</v>
      </c>
      <c r="I1381" t="s">
        <v>1368</v>
      </c>
      <c r="J1381">
        <v>300000</v>
      </c>
      <c r="L1381">
        <v>752762342</v>
      </c>
    </row>
    <row r="1382" spans="3:12" x14ac:dyDescent="0.15">
      <c r="C1382" t="s">
        <v>53</v>
      </c>
      <c r="D1382" t="s">
        <v>5189</v>
      </c>
      <c r="E1382" t="s">
        <v>15</v>
      </c>
      <c r="F1382" s="1">
        <v>40554</v>
      </c>
      <c r="G1382" t="s">
        <v>526</v>
      </c>
      <c r="H1382" t="s">
        <v>922</v>
      </c>
      <c r="I1382" t="s">
        <v>1359</v>
      </c>
      <c r="J1382">
        <v>500</v>
      </c>
      <c r="L1382">
        <v>752762842</v>
      </c>
    </row>
    <row r="1383" spans="3:12" x14ac:dyDescent="0.15">
      <c r="C1383" t="s">
        <v>53</v>
      </c>
      <c r="D1383" t="s">
        <v>5189</v>
      </c>
      <c r="E1383" t="s">
        <v>15</v>
      </c>
      <c r="F1383" s="1">
        <v>40555</v>
      </c>
      <c r="G1383" t="s">
        <v>526</v>
      </c>
      <c r="H1383" t="s">
        <v>1369</v>
      </c>
      <c r="I1383" t="s">
        <v>1359</v>
      </c>
      <c r="J1383">
        <v>500</v>
      </c>
      <c r="L1383">
        <v>752763342</v>
      </c>
    </row>
    <row r="1384" spans="3:12" x14ac:dyDescent="0.15">
      <c r="C1384" t="s">
        <v>53</v>
      </c>
      <c r="D1384" t="s">
        <v>5189</v>
      </c>
      <c r="E1384" t="s">
        <v>15</v>
      </c>
      <c r="F1384" s="1">
        <v>40555</v>
      </c>
      <c r="G1384" t="s">
        <v>526</v>
      </c>
      <c r="H1384" t="s">
        <v>1370</v>
      </c>
      <c r="I1384" t="s">
        <v>1371</v>
      </c>
      <c r="J1384">
        <v>10000</v>
      </c>
      <c r="L1384">
        <v>752773342</v>
      </c>
    </row>
    <row r="1385" spans="3:12" x14ac:dyDescent="0.15">
      <c r="C1385" t="s">
        <v>53</v>
      </c>
      <c r="D1385" t="s">
        <v>5189</v>
      </c>
      <c r="E1385" t="s">
        <v>15</v>
      </c>
      <c r="F1385" s="1">
        <v>40556</v>
      </c>
      <c r="G1385" t="s">
        <v>526</v>
      </c>
      <c r="H1385" t="s">
        <v>120</v>
      </c>
      <c r="I1385" t="s">
        <v>1359</v>
      </c>
      <c r="J1385">
        <v>3000</v>
      </c>
      <c r="L1385">
        <v>752776342</v>
      </c>
    </row>
    <row r="1386" spans="3:12" x14ac:dyDescent="0.15">
      <c r="C1386" t="s">
        <v>53</v>
      </c>
      <c r="D1386" t="s">
        <v>5189</v>
      </c>
      <c r="E1386" t="s">
        <v>15</v>
      </c>
      <c r="F1386" s="1">
        <v>40556</v>
      </c>
      <c r="G1386" t="s">
        <v>526</v>
      </c>
      <c r="H1386" t="s">
        <v>130</v>
      </c>
      <c r="I1386" t="s">
        <v>1359</v>
      </c>
      <c r="J1386">
        <v>500</v>
      </c>
      <c r="L1386">
        <v>752776842</v>
      </c>
    </row>
    <row r="1387" spans="3:12" x14ac:dyDescent="0.15">
      <c r="C1387" t="s">
        <v>53</v>
      </c>
      <c r="D1387" t="s">
        <v>5189</v>
      </c>
      <c r="E1387" t="s">
        <v>15</v>
      </c>
      <c r="F1387" s="1">
        <v>40556</v>
      </c>
      <c r="G1387" t="s">
        <v>526</v>
      </c>
      <c r="H1387" t="s">
        <v>142</v>
      </c>
      <c r="I1387" t="s">
        <v>1359</v>
      </c>
      <c r="J1387">
        <v>4506</v>
      </c>
      <c r="L1387">
        <v>752781348</v>
      </c>
    </row>
    <row r="1388" spans="3:12" x14ac:dyDescent="0.15">
      <c r="C1388" t="s">
        <v>53</v>
      </c>
      <c r="D1388" t="s">
        <v>5189</v>
      </c>
      <c r="E1388" t="s">
        <v>15</v>
      </c>
      <c r="F1388" s="1">
        <v>40556</v>
      </c>
      <c r="G1388" t="s">
        <v>526</v>
      </c>
      <c r="H1388" t="s">
        <v>1372</v>
      </c>
      <c r="I1388" t="s">
        <v>1371</v>
      </c>
      <c r="J1388">
        <v>4500</v>
      </c>
      <c r="L1388">
        <v>752785848</v>
      </c>
    </row>
    <row r="1389" spans="3:12" x14ac:dyDescent="0.15">
      <c r="C1389" t="s">
        <v>53</v>
      </c>
      <c r="D1389" t="s">
        <v>5189</v>
      </c>
      <c r="E1389" t="s">
        <v>15</v>
      </c>
      <c r="F1389" s="1">
        <v>40557</v>
      </c>
      <c r="G1389" t="s">
        <v>526</v>
      </c>
      <c r="H1389" t="s">
        <v>1057</v>
      </c>
      <c r="I1389" t="s">
        <v>1359</v>
      </c>
      <c r="J1389">
        <v>2000</v>
      </c>
      <c r="L1389">
        <v>752787848</v>
      </c>
    </row>
    <row r="1390" spans="3:12" x14ac:dyDescent="0.15">
      <c r="C1390" t="s">
        <v>53</v>
      </c>
      <c r="D1390" t="s">
        <v>5189</v>
      </c>
      <c r="E1390" t="s">
        <v>15</v>
      </c>
      <c r="F1390" s="1">
        <v>40557</v>
      </c>
      <c r="G1390" t="s">
        <v>526</v>
      </c>
      <c r="H1390" t="s">
        <v>1373</v>
      </c>
      <c r="I1390" t="s">
        <v>1359</v>
      </c>
      <c r="J1390">
        <v>4000</v>
      </c>
      <c r="L1390">
        <v>752791848</v>
      </c>
    </row>
    <row r="1391" spans="3:12" x14ac:dyDescent="0.15">
      <c r="C1391" t="s">
        <v>53</v>
      </c>
      <c r="D1391" t="s">
        <v>5189</v>
      </c>
      <c r="E1391" t="s">
        <v>15</v>
      </c>
      <c r="F1391" s="1">
        <v>40557</v>
      </c>
      <c r="G1391" t="s">
        <v>526</v>
      </c>
      <c r="H1391" t="s">
        <v>1153</v>
      </c>
      <c r="I1391" t="s">
        <v>1359</v>
      </c>
      <c r="J1391">
        <v>4000</v>
      </c>
      <c r="L1391">
        <v>752795848</v>
      </c>
    </row>
    <row r="1392" spans="3:12" x14ac:dyDescent="0.15">
      <c r="C1392" t="s">
        <v>53</v>
      </c>
      <c r="D1392" t="s">
        <v>5189</v>
      </c>
      <c r="E1392" t="s">
        <v>15</v>
      </c>
      <c r="F1392" s="1">
        <v>40557</v>
      </c>
      <c r="G1392" t="s">
        <v>526</v>
      </c>
      <c r="H1392" t="s">
        <v>1374</v>
      </c>
      <c r="I1392" t="s">
        <v>1371</v>
      </c>
      <c r="J1392">
        <v>16500</v>
      </c>
      <c r="L1392">
        <v>752812348</v>
      </c>
    </row>
    <row r="1393" spans="3:12" x14ac:dyDescent="0.15">
      <c r="C1393" t="s">
        <v>53</v>
      </c>
      <c r="D1393" t="s">
        <v>5189</v>
      </c>
      <c r="E1393" t="s">
        <v>15</v>
      </c>
      <c r="F1393" s="1">
        <v>40558</v>
      </c>
      <c r="G1393" t="s">
        <v>1375</v>
      </c>
      <c r="H1393" t="s">
        <v>59</v>
      </c>
      <c r="I1393" t="s">
        <v>1376</v>
      </c>
      <c r="J1393">
        <v>2171500</v>
      </c>
      <c r="L1393">
        <v>754983848</v>
      </c>
    </row>
    <row r="1394" spans="3:12" x14ac:dyDescent="0.15">
      <c r="C1394" t="s">
        <v>53</v>
      </c>
      <c r="D1394" t="s">
        <v>5189</v>
      </c>
      <c r="E1394" t="s">
        <v>15</v>
      </c>
      <c r="F1394" s="1">
        <v>40558</v>
      </c>
      <c r="G1394" t="s">
        <v>1377</v>
      </c>
      <c r="H1394" t="s">
        <v>59</v>
      </c>
      <c r="I1394" t="s">
        <v>1376</v>
      </c>
      <c r="J1394">
        <v>1200000</v>
      </c>
      <c r="L1394">
        <v>756183848</v>
      </c>
    </row>
    <row r="1395" spans="3:12" x14ac:dyDescent="0.15">
      <c r="C1395" t="s">
        <v>53</v>
      </c>
      <c r="D1395" t="s">
        <v>5189</v>
      </c>
      <c r="E1395" t="s">
        <v>15</v>
      </c>
      <c r="F1395" s="1">
        <v>40558</v>
      </c>
      <c r="G1395" t="s">
        <v>57</v>
      </c>
      <c r="H1395" t="s">
        <v>576</v>
      </c>
      <c r="I1395" t="s">
        <v>1376</v>
      </c>
      <c r="J1395">
        <v>339833</v>
      </c>
      <c r="L1395">
        <v>756523681</v>
      </c>
    </row>
    <row r="1396" spans="3:12" x14ac:dyDescent="0.15">
      <c r="C1396" t="s">
        <v>53</v>
      </c>
      <c r="D1396" t="s">
        <v>5189</v>
      </c>
      <c r="E1396" t="s">
        <v>15</v>
      </c>
      <c r="F1396" s="1">
        <v>40558</v>
      </c>
      <c r="G1396" t="s">
        <v>526</v>
      </c>
      <c r="H1396" t="s">
        <v>1155</v>
      </c>
      <c r="I1396" t="s">
        <v>1359</v>
      </c>
      <c r="J1396">
        <v>2000</v>
      </c>
      <c r="L1396">
        <v>756525681</v>
      </c>
    </row>
    <row r="1397" spans="3:12" x14ac:dyDescent="0.15">
      <c r="C1397" t="s">
        <v>53</v>
      </c>
      <c r="D1397" t="s">
        <v>5189</v>
      </c>
      <c r="E1397" t="s">
        <v>15</v>
      </c>
      <c r="F1397" s="1">
        <v>40560</v>
      </c>
      <c r="G1397" t="s">
        <v>526</v>
      </c>
      <c r="H1397" t="s">
        <v>1378</v>
      </c>
      <c r="I1397" t="s">
        <v>1359</v>
      </c>
      <c r="J1397">
        <v>2000</v>
      </c>
      <c r="L1397">
        <v>756527681</v>
      </c>
    </row>
    <row r="1398" spans="3:12" x14ac:dyDescent="0.15">
      <c r="C1398" t="s">
        <v>53</v>
      </c>
      <c r="D1398" t="s">
        <v>5189</v>
      </c>
      <c r="E1398" t="s">
        <v>15</v>
      </c>
      <c r="F1398" s="1">
        <v>40560</v>
      </c>
      <c r="G1398" t="s">
        <v>526</v>
      </c>
      <c r="H1398" t="s">
        <v>1228</v>
      </c>
      <c r="I1398" t="s">
        <v>1359</v>
      </c>
      <c r="J1398">
        <v>2000</v>
      </c>
      <c r="L1398">
        <v>756529681</v>
      </c>
    </row>
    <row r="1399" spans="3:12" x14ac:dyDescent="0.15">
      <c r="C1399" t="s">
        <v>53</v>
      </c>
      <c r="D1399" t="s">
        <v>5189</v>
      </c>
      <c r="E1399" t="s">
        <v>15</v>
      </c>
      <c r="F1399" s="1">
        <v>40560</v>
      </c>
      <c r="G1399" t="s">
        <v>526</v>
      </c>
      <c r="H1399" t="s">
        <v>1379</v>
      </c>
      <c r="I1399" t="s">
        <v>1359</v>
      </c>
      <c r="J1399">
        <v>1500</v>
      </c>
      <c r="L1399">
        <v>756531181</v>
      </c>
    </row>
    <row r="1400" spans="3:12" x14ac:dyDescent="0.15">
      <c r="C1400" t="s">
        <v>53</v>
      </c>
      <c r="D1400" t="s">
        <v>5189</v>
      </c>
      <c r="E1400" t="s">
        <v>15</v>
      </c>
      <c r="F1400" s="1">
        <v>40561</v>
      </c>
      <c r="G1400" t="s">
        <v>526</v>
      </c>
      <c r="H1400" t="s">
        <v>530</v>
      </c>
      <c r="I1400" t="s">
        <v>1359</v>
      </c>
      <c r="J1400">
        <v>1000</v>
      </c>
      <c r="L1400">
        <v>756532181</v>
      </c>
    </row>
    <row r="1401" spans="3:12" x14ac:dyDescent="0.15">
      <c r="C1401" t="s">
        <v>53</v>
      </c>
      <c r="D1401" t="s">
        <v>5189</v>
      </c>
      <c r="E1401" t="s">
        <v>15</v>
      </c>
      <c r="F1401" s="1">
        <v>40561</v>
      </c>
      <c r="G1401" t="s">
        <v>526</v>
      </c>
      <c r="H1401" t="s">
        <v>564</v>
      </c>
      <c r="I1401" t="s">
        <v>1359</v>
      </c>
      <c r="J1401">
        <v>1000</v>
      </c>
      <c r="L1401">
        <v>756533181</v>
      </c>
    </row>
    <row r="1402" spans="3:12" x14ac:dyDescent="0.15">
      <c r="C1402" t="s">
        <v>53</v>
      </c>
      <c r="D1402" t="s">
        <v>5189</v>
      </c>
      <c r="E1402" t="s">
        <v>15</v>
      </c>
      <c r="F1402" s="1">
        <v>40562</v>
      </c>
      <c r="G1402" t="s">
        <v>526</v>
      </c>
      <c r="H1402" t="s">
        <v>1380</v>
      </c>
      <c r="I1402" t="s">
        <v>1359</v>
      </c>
      <c r="J1402">
        <v>1000</v>
      </c>
      <c r="L1402">
        <v>756534181</v>
      </c>
    </row>
    <row r="1403" spans="3:12" x14ac:dyDescent="0.15">
      <c r="C1403" t="s">
        <v>53</v>
      </c>
      <c r="D1403" t="s">
        <v>5189</v>
      </c>
      <c r="E1403" t="s">
        <v>15</v>
      </c>
      <c r="F1403" s="1">
        <v>40563</v>
      </c>
      <c r="G1403" t="s">
        <v>526</v>
      </c>
      <c r="H1403" t="s">
        <v>822</v>
      </c>
      <c r="I1403" t="s">
        <v>1359</v>
      </c>
      <c r="J1403">
        <v>4000</v>
      </c>
      <c r="L1403">
        <v>756538181</v>
      </c>
    </row>
    <row r="1404" spans="3:12" x14ac:dyDescent="0.15">
      <c r="C1404" t="s">
        <v>53</v>
      </c>
      <c r="D1404" t="s">
        <v>5189</v>
      </c>
      <c r="E1404" t="s">
        <v>15</v>
      </c>
      <c r="F1404" s="1">
        <v>40563</v>
      </c>
      <c r="G1404" t="s">
        <v>526</v>
      </c>
      <c r="H1404" t="s">
        <v>593</v>
      </c>
      <c r="I1404" t="s">
        <v>1359</v>
      </c>
      <c r="J1404">
        <v>4000</v>
      </c>
      <c r="L1404">
        <v>756542181</v>
      </c>
    </row>
    <row r="1405" spans="3:12" x14ac:dyDescent="0.15">
      <c r="C1405" t="s">
        <v>53</v>
      </c>
      <c r="D1405" t="s">
        <v>5189</v>
      </c>
      <c r="E1405" t="s">
        <v>15</v>
      </c>
      <c r="F1405" s="1">
        <v>40563</v>
      </c>
      <c r="G1405" t="s">
        <v>526</v>
      </c>
      <c r="H1405" t="s">
        <v>136</v>
      </c>
      <c r="I1405" t="s">
        <v>1359</v>
      </c>
      <c r="J1405">
        <v>4000</v>
      </c>
      <c r="L1405">
        <v>756546181</v>
      </c>
    </row>
    <row r="1406" spans="3:12" x14ac:dyDescent="0.15">
      <c r="C1406" t="s">
        <v>53</v>
      </c>
      <c r="D1406" t="s">
        <v>5189</v>
      </c>
      <c r="E1406" t="s">
        <v>15</v>
      </c>
      <c r="F1406" s="1">
        <v>40563</v>
      </c>
      <c r="G1406" t="s">
        <v>526</v>
      </c>
      <c r="H1406" t="s">
        <v>137</v>
      </c>
      <c r="I1406" t="s">
        <v>1359</v>
      </c>
      <c r="J1406">
        <v>500</v>
      </c>
      <c r="L1406">
        <v>756546681</v>
      </c>
    </row>
    <row r="1407" spans="3:12" x14ac:dyDescent="0.15">
      <c r="C1407" t="s">
        <v>53</v>
      </c>
      <c r="D1407" t="s">
        <v>5189</v>
      </c>
      <c r="E1407" t="s">
        <v>15</v>
      </c>
      <c r="F1407" s="1">
        <v>40563</v>
      </c>
      <c r="G1407" t="s">
        <v>526</v>
      </c>
      <c r="H1407" t="s">
        <v>151</v>
      </c>
      <c r="I1407" t="s">
        <v>1359</v>
      </c>
      <c r="J1407">
        <v>1000</v>
      </c>
      <c r="L1407">
        <v>756547681</v>
      </c>
    </row>
    <row r="1408" spans="3:12" x14ac:dyDescent="0.15">
      <c r="C1408" t="s">
        <v>53</v>
      </c>
      <c r="D1408" t="s">
        <v>5189</v>
      </c>
      <c r="E1408" t="s">
        <v>15</v>
      </c>
      <c r="F1408" s="1">
        <v>40564</v>
      </c>
      <c r="G1408" t="s">
        <v>536</v>
      </c>
      <c r="H1408" t="s">
        <v>61</v>
      </c>
      <c r="I1408" t="s">
        <v>1381</v>
      </c>
      <c r="J1408">
        <v>300000</v>
      </c>
      <c r="L1408">
        <v>756847681</v>
      </c>
    </row>
    <row r="1409" spans="3:12" x14ac:dyDescent="0.15">
      <c r="C1409" t="s">
        <v>53</v>
      </c>
      <c r="D1409" t="s">
        <v>5189</v>
      </c>
      <c r="E1409" t="s">
        <v>15</v>
      </c>
      <c r="F1409" s="1">
        <v>40564</v>
      </c>
      <c r="G1409" t="s">
        <v>526</v>
      </c>
      <c r="H1409" t="s">
        <v>1382</v>
      </c>
      <c r="I1409" t="s">
        <v>1359</v>
      </c>
      <c r="J1409">
        <v>2500</v>
      </c>
      <c r="L1409">
        <v>756850181</v>
      </c>
    </row>
    <row r="1410" spans="3:12" x14ac:dyDescent="0.15">
      <c r="C1410" t="s">
        <v>53</v>
      </c>
      <c r="D1410" t="s">
        <v>5189</v>
      </c>
      <c r="E1410" t="s">
        <v>15</v>
      </c>
      <c r="F1410" s="1">
        <v>40564</v>
      </c>
      <c r="G1410" t="s">
        <v>526</v>
      </c>
      <c r="H1410" t="s">
        <v>1383</v>
      </c>
      <c r="I1410" t="s">
        <v>1359</v>
      </c>
      <c r="J1410">
        <v>1000</v>
      </c>
      <c r="L1410">
        <v>756851181</v>
      </c>
    </row>
    <row r="1411" spans="3:12" x14ac:dyDescent="0.15">
      <c r="C1411" t="s">
        <v>53</v>
      </c>
      <c r="D1411" t="s">
        <v>5189</v>
      </c>
      <c r="E1411" t="s">
        <v>15</v>
      </c>
      <c r="F1411" s="1">
        <v>40567</v>
      </c>
      <c r="G1411" t="s">
        <v>526</v>
      </c>
      <c r="H1411" t="s">
        <v>168</v>
      </c>
      <c r="I1411" t="s">
        <v>1359</v>
      </c>
      <c r="J1411">
        <v>18500</v>
      </c>
      <c r="L1411">
        <v>756869681</v>
      </c>
    </row>
    <row r="1412" spans="3:12" x14ac:dyDescent="0.15">
      <c r="C1412" t="s">
        <v>53</v>
      </c>
      <c r="D1412" t="s">
        <v>5189</v>
      </c>
      <c r="E1412" t="s">
        <v>15</v>
      </c>
      <c r="F1412" s="1">
        <v>40567</v>
      </c>
      <c r="G1412" t="s">
        <v>526</v>
      </c>
      <c r="H1412" t="s">
        <v>170</v>
      </c>
      <c r="I1412" t="s">
        <v>1359</v>
      </c>
      <c r="J1412">
        <v>6000</v>
      </c>
      <c r="L1412">
        <v>756875681</v>
      </c>
    </row>
    <row r="1413" spans="3:12" x14ac:dyDescent="0.15">
      <c r="C1413" t="s">
        <v>53</v>
      </c>
      <c r="D1413" t="s">
        <v>5189</v>
      </c>
      <c r="E1413" t="s">
        <v>15</v>
      </c>
      <c r="F1413" s="1">
        <v>40567</v>
      </c>
      <c r="G1413" t="s">
        <v>526</v>
      </c>
      <c r="H1413" t="s">
        <v>176</v>
      </c>
      <c r="I1413" t="s">
        <v>1359</v>
      </c>
      <c r="J1413">
        <v>2000</v>
      </c>
      <c r="L1413">
        <v>756877681</v>
      </c>
    </row>
    <row r="1414" spans="3:12" x14ac:dyDescent="0.15">
      <c r="C1414" t="s">
        <v>53</v>
      </c>
      <c r="D1414" t="s">
        <v>5189</v>
      </c>
      <c r="E1414" t="s">
        <v>15</v>
      </c>
      <c r="F1414" s="1">
        <v>40567</v>
      </c>
      <c r="G1414" t="s">
        <v>526</v>
      </c>
      <c r="H1414" t="s">
        <v>173</v>
      </c>
      <c r="I1414" t="s">
        <v>1359</v>
      </c>
      <c r="J1414">
        <v>2000</v>
      </c>
      <c r="L1414">
        <v>756879681</v>
      </c>
    </row>
    <row r="1415" spans="3:12" x14ac:dyDescent="0.15">
      <c r="C1415" t="s">
        <v>53</v>
      </c>
      <c r="D1415" t="s">
        <v>5189</v>
      </c>
      <c r="E1415" t="s">
        <v>15</v>
      </c>
      <c r="F1415" s="1">
        <v>40568</v>
      </c>
      <c r="G1415" t="s">
        <v>526</v>
      </c>
      <c r="H1415" t="s">
        <v>189</v>
      </c>
      <c r="I1415" t="s">
        <v>1359</v>
      </c>
      <c r="J1415">
        <v>2000</v>
      </c>
      <c r="L1415">
        <v>756881681</v>
      </c>
    </row>
    <row r="1416" spans="3:12" x14ac:dyDescent="0.15">
      <c r="C1416" t="s">
        <v>53</v>
      </c>
      <c r="D1416" t="s">
        <v>5189</v>
      </c>
      <c r="E1416" t="s">
        <v>15</v>
      </c>
      <c r="F1416" s="1">
        <v>40568</v>
      </c>
      <c r="G1416" t="s">
        <v>526</v>
      </c>
      <c r="H1416" t="s">
        <v>193</v>
      </c>
      <c r="I1416" t="s">
        <v>1359</v>
      </c>
      <c r="J1416">
        <v>3525</v>
      </c>
      <c r="L1416">
        <v>756885206</v>
      </c>
    </row>
    <row r="1417" spans="3:12" x14ac:dyDescent="0.15">
      <c r="C1417" t="s">
        <v>53</v>
      </c>
      <c r="D1417" t="s">
        <v>5189</v>
      </c>
      <c r="E1417" t="s">
        <v>15</v>
      </c>
      <c r="F1417" s="1">
        <v>40568</v>
      </c>
      <c r="G1417" t="s">
        <v>526</v>
      </c>
      <c r="H1417" t="s">
        <v>199</v>
      </c>
      <c r="I1417" t="s">
        <v>1359</v>
      </c>
      <c r="J1417">
        <v>4000</v>
      </c>
      <c r="L1417">
        <v>756889206</v>
      </c>
    </row>
    <row r="1418" spans="3:12" x14ac:dyDescent="0.15">
      <c r="C1418" t="s">
        <v>53</v>
      </c>
      <c r="D1418" t="s">
        <v>5189</v>
      </c>
      <c r="E1418" t="s">
        <v>15</v>
      </c>
      <c r="F1418" s="1">
        <v>40569</v>
      </c>
      <c r="G1418" t="s">
        <v>536</v>
      </c>
      <c r="H1418" t="s">
        <v>62</v>
      </c>
      <c r="I1418" t="s">
        <v>1384</v>
      </c>
      <c r="J1418">
        <v>300000</v>
      </c>
      <c r="L1418">
        <v>757189206</v>
      </c>
    </row>
    <row r="1419" spans="3:12" x14ac:dyDescent="0.15">
      <c r="C1419" t="s">
        <v>53</v>
      </c>
      <c r="D1419" t="s">
        <v>5189</v>
      </c>
      <c r="E1419" t="s">
        <v>15</v>
      </c>
      <c r="F1419" s="1">
        <v>40569</v>
      </c>
      <c r="G1419" t="s">
        <v>526</v>
      </c>
      <c r="H1419" t="s">
        <v>594</v>
      </c>
      <c r="I1419" t="s">
        <v>1359</v>
      </c>
      <c r="J1419">
        <v>2000</v>
      </c>
      <c r="L1419">
        <v>757191206</v>
      </c>
    </row>
    <row r="1420" spans="3:12" x14ac:dyDescent="0.15">
      <c r="C1420" t="s">
        <v>53</v>
      </c>
      <c r="D1420" t="s">
        <v>5189</v>
      </c>
      <c r="E1420" t="s">
        <v>15</v>
      </c>
      <c r="F1420" s="1">
        <v>40569</v>
      </c>
      <c r="G1420" t="s">
        <v>526</v>
      </c>
      <c r="H1420" t="s">
        <v>1385</v>
      </c>
      <c r="I1420" t="s">
        <v>1371</v>
      </c>
      <c r="J1420">
        <v>4000</v>
      </c>
      <c r="L1420">
        <v>757195206</v>
      </c>
    </row>
    <row r="1421" spans="3:12" x14ac:dyDescent="0.15">
      <c r="C1421" t="s">
        <v>53</v>
      </c>
      <c r="D1421" t="s">
        <v>5189</v>
      </c>
      <c r="E1421" t="s">
        <v>15</v>
      </c>
      <c r="F1421" s="1">
        <v>40570</v>
      </c>
      <c r="G1421" t="s">
        <v>526</v>
      </c>
      <c r="H1421" t="s">
        <v>175</v>
      </c>
      <c r="I1421" t="s">
        <v>1359</v>
      </c>
      <c r="J1421">
        <v>1500</v>
      </c>
      <c r="L1421">
        <v>757196706</v>
      </c>
    </row>
    <row r="1422" spans="3:12" x14ac:dyDescent="0.15">
      <c r="C1422" t="s">
        <v>53</v>
      </c>
      <c r="D1422" t="s">
        <v>5189</v>
      </c>
      <c r="E1422" t="s">
        <v>15</v>
      </c>
      <c r="F1422" s="1">
        <v>40570</v>
      </c>
      <c r="G1422" t="s">
        <v>526</v>
      </c>
      <c r="H1422" t="s">
        <v>215</v>
      </c>
      <c r="I1422" t="s">
        <v>1359</v>
      </c>
      <c r="J1422">
        <v>1000</v>
      </c>
      <c r="L1422">
        <v>757197706</v>
      </c>
    </row>
    <row r="1423" spans="3:12" x14ac:dyDescent="0.15">
      <c r="C1423" t="s">
        <v>53</v>
      </c>
      <c r="D1423" t="s">
        <v>5189</v>
      </c>
      <c r="E1423" t="s">
        <v>15</v>
      </c>
      <c r="F1423" s="1">
        <v>40570</v>
      </c>
      <c r="G1423" t="s">
        <v>526</v>
      </c>
      <c r="H1423" t="s">
        <v>645</v>
      </c>
      <c r="I1423" t="s">
        <v>1359</v>
      </c>
      <c r="J1423">
        <v>2000</v>
      </c>
      <c r="L1423">
        <v>757199706</v>
      </c>
    </row>
    <row r="1424" spans="3:12" x14ac:dyDescent="0.15">
      <c r="C1424" t="s">
        <v>53</v>
      </c>
      <c r="D1424" t="s">
        <v>5189</v>
      </c>
      <c r="E1424" t="s">
        <v>15</v>
      </c>
      <c r="F1424" s="1">
        <v>40570</v>
      </c>
      <c r="G1424" t="s">
        <v>54</v>
      </c>
      <c r="H1424" t="s">
        <v>1386</v>
      </c>
      <c r="I1424" t="s">
        <v>1387</v>
      </c>
      <c r="J1424">
        <v>9000</v>
      </c>
      <c r="L1424">
        <v>757208706</v>
      </c>
    </row>
    <row r="1425" spans="3:12" x14ac:dyDescent="0.15">
      <c r="C1425" t="s">
        <v>53</v>
      </c>
      <c r="D1425" t="s">
        <v>5189</v>
      </c>
      <c r="E1425" t="s">
        <v>15</v>
      </c>
      <c r="F1425" s="1">
        <v>40571</v>
      </c>
      <c r="G1425" t="s">
        <v>526</v>
      </c>
      <c r="H1425" t="s">
        <v>660</v>
      </c>
      <c r="I1425" t="s">
        <v>1359</v>
      </c>
      <c r="J1425">
        <v>4000</v>
      </c>
      <c r="L1425">
        <v>757212706</v>
      </c>
    </row>
    <row r="1426" spans="3:12" x14ac:dyDescent="0.15">
      <c r="C1426" t="s">
        <v>53</v>
      </c>
      <c r="D1426" t="s">
        <v>5189</v>
      </c>
      <c r="E1426" t="s">
        <v>15</v>
      </c>
      <c r="F1426" s="1">
        <v>40571</v>
      </c>
      <c r="G1426" t="s">
        <v>526</v>
      </c>
      <c r="H1426" t="s">
        <v>1388</v>
      </c>
      <c r="I1426" t="s">
        <v>1359</v>
      </c>
      <c r="J1426">
        <v>400</v>
      </c>
      <c r="L1426">
        <v>757213106</v>
      </c>
    </row>
    <row r="1427" spans="3:12" x14ac:dyDescent="0.15">
      <c r="C1427" t="s">
        <v>53</v>
      </c>
      <c r="D1427" t="s">
        <v>5189</v>
      </c>
      <c r="E1427" t="s">
        <v>15</v>
      </c>
      <c r="F1427" s="1">
        <v>40571</v>
      </c>
      <c r="G1427" t="s">
        <v>526</v>
      </c>
      <c r="H1427" t="s">
        <v>832</v>
      </c>
      <c r="I1427" t="s">
        <v>1359</v>
      </c>
      <c r="J1427">
        <v>3000</v>
      </c>
      <c r="L1427">
        <v>757216106</v>
      </c>
    </row>
    <row r="1428" spans="3:12" x14ac:dyDescent="0.15">
      <c r="C1428" t="s">
        <v>53</v>
      </c>
      <c r="D1428" t="s">
        <v>5189</v>
      </c>
      <c r="E1428" t="s">
        <v>15</v>
      </c>
      <c r="F1428" s="1">
        <v>40571</v>
      </c>
      <c r="G1428" t="s">
        <v>526</v>
      </c>
      <c r="H1428" t="s">
        <v>1389</v>
      </c>
      <c r="I1428" t="s">
        <v>1359</v>
      </c>
      <c r="J1428">
        <v>4000</v>
      </c>
      <c r="L1428">
        <v>757220106</v>
      </c>
    </row>
    <row r="1429" spans="3:12" x14ac:dyDescent="0.15">
      <c r="C1429" t="s">
        <v>53</v>
      </c>
      <c r="D1429" t="s">
        <v>5189</v>
      </c>
      <c r="E1429" t="s">
        <v>15</v>
      </c>
      <c r="F1429" s="1">
        <v>40571</v>
      </c>
      <c r="G1429" t="s">
        <v>526</v>
      </c>
      <c r="H1429" t="s">
        <v>1390</v>
      </c>
      <c r="I1429" t="s">
        <v>1371</v>
      </c>
      <c r="J1429">
        <v>8500</v>
      </c>
      <c r="L1429">
        <v>757228606</v>
      </c>
    </row>
    <row r="1430" spans="3:12" x14ac:dyDescent="0.15">
      <c r="C1430" t="s">
        <v>53</v>
      </c>
      <c r="D1430" t="s">
        <v>5189</v>
      </c>
      <c r="E1430" t="s">
        <v>15</v>
      </c>
      <c r="F1430" s="1">
        <v>40572</v>
      </c>
      <c r="G1430" t="s">
        <v>526</v>
      </c>
      <c r="H1430" t="s">
        <v>658</v>
      </c>
      <c r="I1430" t="s">
        <v>1359</v>
      </c>
      <c r="J1430">
        <v>2000</v>
      </c>
      <c r="L1430">
        <v>757230606</v>
      </c>
    </row>
    <row r="1431" spans="3:12" x14ac:dyDescent="0.15">
      <c r="C1431" t="s">
        <v>53</v>
      </c>
      <c r="D1431" t="s">
        <v>5189</v>
      </c>
      <c r="E1431" t="s">
        <v>15</v>
      </c>
      <c r="F1431" s="1">
        <v>40574</v>
      </c>
      <c r="G1431" t="s">
        <v>536</v>
      </c>
      <c r="H1431" t="s">
        <v>64</v>
      </c>
      <c r="I1431" t="s">
        <v>1391</v>
      </c>
      <c r="J1431">
        <v>300000</v>
      </c>
      <c r="L1431">
        <v>757530606</v>
      </c>
    </row>
    <row r="1432" spans="3:12" x14ac:dyDescent="0.15">
      <c r="C1432" t="s">
        <v>53</v>
      </c>
      <c r="D1432" t="s">
        <v>5189</v>
      </c>
      <c r="E1432" t="s">
        <v>15</v>
      </c>
      <c r="F1432" s="1">
        <v>40574</v>
      </c>
      <c r="G1432" t="s">
        <v>526</v>
      </c>
      <c r="H1432" t="s">
        <v>662</v>
      </c>
      <c r="I1432" t="s">
        <v>1359</v>
      </c>
      <c r="J1432">
        <v>4000</v>
      </c>
      <c r="L1432">
        <v>757534606</v>
      </c>
    </row>
    <row r="1433" spans="3:12" x14ac:dyDescent="0.15">
      <c r="C1433" t="s">
        <v>53</v>
      </c>
      <c r="D1433" t="s">
        <v>5189</v>
      </c>
      <c r="E1433" t="s">
        <v>15</v>
      </c>
      <c r="F1433" s="1">
        <v>40574</v>
      </c>
      <c r="G1433" t="s">
        <v>526</v>
      </c>
      <c r="H1433" t="s">
        <v>1392</v>
      </c>
      <c r="I1433" t="s">
        <v>1359</v>
      </c>
      <c r="J1433">
        <v>2000</v>
      </c>
      <c r="L1433">
        <v>757536606</v>
      </c>
    </row>
    <row r="1434" spans="3:12" x14ac:dyDescent="0.15">
      <c r="C1434" t="s">
        <v>53</v>
      </c>
      <c r="D1434" t="s">
        <v>5189</v>
      </c>
      <c r="E1434" t="s">
        <v>15</v>
      </c>
      <c r="F1434" s="1">
        <v>40574</v>
      </c>
      <c r="G1434" t="s">
        <v>526</v>
      </c>
      <c r="H1434" t="s">
        <v>1393</v>
      </c>
      <c r="I1434" t="s">
        <v>1359</v>
      </c>
      <c r="J1434">
        <v>4000</v>
      </c>
      <c r="L1434">
        <v>757540606</v>
      </c>
    </row>
    <row r="1435" spans="3:12" x14ac:dyDescent="0.15">
      <c r="C1435" t="s">
        <v>53</v>
      </c>
      <c r="D1435" t="s">
        <v>5189</v>
      </c>
      <c r="E1435" t="s">
        <v>15</v>
      </c>
      <c r="F1435" s="1">
        <v>40574</v>
      </c>
      <c r="G1435" t="s">
        <v>526</v>
      </c>
      <c r="H1435" t="s">
        <v>1073</v>
      </c>
      <c r="I1435" t="s">
        <v>1359</v>
      </c>
      <c r="J1435">
        <v>4000</v>
      </c>
      <c r="L1435">
        <v>757544606</v>
      </c>
    </row>
    <row r="1436" spans="3:12" x14ac:dyDescent="0.15">
      <c r="C1436" t="s">
        <v>53</v>
      </c>
      <c r="D1436" t="s">
        <v>5189</v>
      </c>
      <c r="E1436" t="s">
        <v>15</v>
      </c>
      <c r="F1436" s="1">
        <v>40574</v>
      </c>
      <c r="G1436" t="s">
        <v>526</v>
      </c>
      <c r="H1436" t="s">
        <v>1394</v>
      </c>
      <c r="I1436" t="s">
        <v>1359</v>
      </c>
      <c r="J1436">
        <v>2000</v>
      </c>
      <c r="L1436">
        <v>757546606</v>
      </c>
    </row>
    <row r="1437" spans="3:12" x14ac:dyDescent="0.15">
      <c r="C1437" t="s">
        <v>53</v>
      </c>
      <c r="D1437" t="s">
        <v>5189</v>
      </c>
      <c r="E1437" t="s">
        <v>15</v>
      </c>
      <c r="F1437" s="1">
        <v>40574</v>
      </c>
      <c r="G1437" t="s">
        <v>526</v>
      </c>
      <c r="H1437" t="s">
        <v>216</v>
      </c>
      <c r="I1437" t="s">
        <v>1395</v>
      </c>
      <c r="J1437">
        <v>6200</v>
      </c>
      <c r="L1437">
        <v>757552806</v>
      </c>
    </row>
    <row r="1438" spans="3:12" x14ac:dyDescent="0.15">
      <c r="C1438" t="s">
        <v>53</v>
      </c>
      <c r="D1438" t="s">
        <v>5189</v>
      </c>
      <c r="E1438" t="s">
        <v>15</v>
      </c>
      <c r="F1438" s="1">
        <v>40574</v>
      </c>
      <c r="G1438" t="s">
        <v>526</v>
      </c>
      <c r="H1438" t="s">
        <v>225</v>
      </c>
      <c r="I1438" t="s">
        <v>1359</v>
      </c>
      <c r="J1438">
        <v>1000</v>
      </c>
      <c r="L1438">
        <v>757553806</v>
      </c>
    </row>
    <row r="1439" spans="3:12" x14ac:dyDescent="0.15">
      <c r="C1439" t="s">
        <v>53</v>
      </c>
      <c r="D1439" t="s">
        <v>5189</v>
      </c>
      <c r="E1439" t="s">
        <v>15</v>
      </c>
      <c r="F1439" s="1">
        <v>40574</v>
      </c>
      <c r="G1439" t="s">
        <v>526</v>
      </c>
      <c r="H1439" t="s">
        <v>235</v>
      </c>
      <c r="I1439" t="s">
        <v>1359</v>
      </c>
      <c r="J1439">
        <v>6000</v>
      </c>
      <c r="L1439">
        <v>757559806</v>
      </c>
    </row>
    <row r="1440" spans="3:12" x14ac:dyDescent="0.15">
      <c r="C1440" t="s">
        <v>53</v>
      </c>
      <c r="D1440" t="s">
        <v>5189</v>
      </c>
      <c r="E1440" t="s">
        <v>15</v>
      </c>
      <c r="F1440" s="1">
        <v>40574</v>
      </c>
      <c r="G1440" t="s">
        <v>526</v>
      </c>
      <c r="H1440" t="s">
        <v>218</v>
      </c>
      <c r="I1440" t="s">
        <v>1359</v>
      </c>
      <c r="J1440">
        <v>1000</v>
      </c>
      <c r="L1440">
        <v>757560806</v>
      </c>
    </row>
    <row r="1441" spans="3:12" x14ac:dyDescent="0.15">
      <c r="C1441" t="s">
        <v>53</v>
      </c>
      <c r="D1441" t="s">
        <v>5189</v>
      </c>
      <c r="E1441" t="s">
        <v>15</v>
      </c>
      <c r="F1441" s="1">
        <v>40575</v>
      </c>
      <c r="G1441" t="s">
        <v>526</v>
      </c>
      <c r="H1441" t="s">
        <v>237</v>
      </c>
      <c r="I1441" t="s">
        <v>1359</v>
      </c>
      <c r="J1441">
        <v>2000</v>
      </c>
      <c r="L1441">
        <v>757562806</v>
      </c>
    </row>
    <row r="1442" spans="3:12" x14ac:dyDescent="0.15">
      <c r="C1442" t="s">
        <v>53</v>
      </c>
      <c r="D1442" t="s">
        <v>5189</v>
      </c>
      <c r="E1442" t="s">
        <v>15</v>
      </c>
      <c r="F1442" s="1">
        <v>40575</v>
      </c>
      <c r="G1442" t="s">
        <v>526</v>
      </c>
      <c r="H1442" t="s">
        <v>232</v>
      </c>
      <c r="I1442" t="s">
        <v>1359</v>
      </c>
      <c r="J1442">
        <v>1000</v>
      </c>
      <c r="L1442">
        <v>757563806</v>
      </c>
    </row>
    <row r="1443" spans="3:12" x14ac:dyDescent="0.15">
      <c r="C1443" t="s">
        <v>53</v>
      </c>
      <c r="D1443" t="s">
        <v>5189</v>
      </c>
      <c r="E1443" t="s">
        <v>15</v>
      </c>
      <c r="F1443" s="1">
        <v>40576</v>
      </c>
      <c r="G1443" t="s">
        <v>526</v>
      </c>
      <c r="H1443" t="s">
        <v>240</v>
      </c>
      <c r="I1443" t="s">
        <v>1359</v>
      </c>
      <c r="J1443">
        <v>5000</v>
      </c>
      <c r="L1443">
        <v>757568806</v>
      </c>
    </row>
    <row r="1444" spans="3:12" x14ac:dyDescent="0.15">
      <c r="C1444" t="s">
        <v>53</v>
      </c>
      <c r="D1444" t="s">
        <v>5189</v>
      </c>
      <c r="E1444" t="s">
        <v>15</v>
      </c>
      <c r="F1444" s="1">
        <v>40576</v>
      </c>
      <c r="G1444" t="s">
        <v>526</v>
      </c>
      <c r="H1444" t="s">
        <v>1396</v>
      </c>
      <c r="I1444" t="s">
        <v>1359</v>
      </c>
      <c r="J1444">
        <v>500</v>
      </c>
      <c r="L1444">
        <v>757569306</v>
      </c>
    </row>
    <row r="1445" spans="3:12" x14ac:dyDescent="0.15">
      <c r="C1445" t="s">
        <v>53</v>
      </c>
      <c r="D1445" t="s">
        <v>5189</v>
      </c>
      <c r="E1445" t="s">
        <v>15</v>
      </c>
      <c r="F1445" s="1">
        <v>40576</v>
      </c>
      <c r="G1445" t="s">
        <v>526</v>
      </c>
      <c r="H1445" t="s">
        <v>1397</v>
      </c>
      <c r="I1445" t="s">
        <v>1359</v>
      </c>
      <c r="J1445">
        <v>1000</v>
      </c>
      <c r="L1445">
        <v>757570306</v>
      </c>
    </row>
    <row r="1446" spans="3:12" x14ac:dyDescent="0.15">
      <c r="C1446" t="s">
        <v>53</v>
      </c>
      <c r="D1446" t="s">
        <v>5189</v>
      </c>
      <c r="E1446" t="s">
        <v>15</v>
      </c>
      <c r="F1446" s="1">
        <v>40576</v>
      </c>
      <c r="G1446" t="s">
        <v>526</v>
      </c>
      <c r="H1446" t="s">
        <v>1398</v>
      </c>
      <c r="I1446" t="s">
        <v>1359</v>
      </c>
      <c r="J1446">
        <v>4000</v>
      </c>
      <c r="L1446">
        <v>757574306</v>
      </c>
    </row>
    <row r="1447" spans="3:12" x14ac:dyDescent="0.15">
      <c r="C1447" t="s">
        <v>53</v>
      </c>
      <c r="D1447" t="s">
        <v>5189</v>
      </c>
      <c r="E1447" t="s">
        <v>15</v>
      </c>
      <c r="F1447" s="1">
        <v>40576</v>
      </c>
      <c r="G1447" t="s">
        <v>526</v>
      </c>
      <c r="H1447" t="s">
        <v>1399</v>
      </c>
      <c r="I1447" t="s">
        <v>1359</v>
      </c>
      <c r="J1447">
        <v>1000</v>
      </c>
      <c r="L1447">
        <v>757575306</v>
      </c>
    </row>
    <row r="1448" spans="3:12" x14ac:dyDescent="0.15">
      <c r="C1448" t="s">
        <v>53</v>
      </c>
      <c r="D1448" t="s">
        <v>5189</v>
      </c>
      <c r="E1448" t="s">
        <v>15</v>
      </c>
      <c r="F1448" s="1">
        <v>40576</v>
      </c>
      <c r="G1448" t="s">
        <v>526</v>
      </c>
      <c r="H1448" t="s">
        <v>1400</v>
      </c>
      <c r="I1448" t="s">
        <v>1359</v>
      </c>
      <c r="J1448">
        <v>2000</v>
      </c>
      <c r="L1448">
        <v>757577306</v>
      </c>
    </row>
    <row r="1449" spans="3:12" x14ac:dyDescent="0.15">
      <c r="C1449" t="s">
        <v>53</v>
      </c>
      <c r="D1449" t="s">
        <v>5189</v>
      </c>
      <c r="E1449" t="s">
        <v>15</v>
      </c>
      <c r="F1449" s="1">
        <v>40576</v>
      </c>
      <c r="G1449" t="s">
        <v>526</v>
      </c>
      <c r="H1449" t="s">
        <v>1401</v>
      </c>
      <c r="I1449" t="s">
        <v>1359</v>
      </c>
      <c r="J1449">
        <v>2000</v>
      </c>
      <c r="L1449">
        <v>757579306</v>
      </c>
    </row>
    <row r="1450" spans="3:12" x14ac:dyDescent="0.15">
      <c r="C1450" t="s">
        <v>53</v>
      </c>
      <c r="D1450" t="s">
        <v>5189</v>
      </c>
      <c r="E1450" t="s">
        <v>15</v>
      </c>
      <c r="F1450" s="1">
        <v>40577</v>
      </c>
      <c r="G1450" t="s">
        <v>526</v>
      </c>
      <c r="H1450" t="s">
        <v>243</v>
      </c>
      <c r="I1450" t="s">
        <v>1359</v>
      </c>
      <c r="J1450">
        <v>4000</v>
      </c>
      <c r="L1450">
        <v>757583306</v>
      </c>
    </row>
    <row r="1451" spans="3:12" x14ac:dyDescent="0.15">
      <c r="C1451" t="s">
        <v>53</v>
      </c>
      <c r="D1451" t="s">
        <v>5189</v>
      </c>
      <c r="E1451" t="s">
        <v>15</v>
      </c>
      <c r="F1451" s="1">
        <v>40577</v>
      </c>
      <c r="G1451" t="s">
        <v>526</v>
      </c>
      <c r="H1451" t="s">
        <v>247</v>
      </c>
      <c r="I1451" t="s">
        <v>1359</v>
      </c>
      <c r="J1451">
        <v>2000</v>
      </c>
      <c r="L1451">
        <v>757585306</v>
      </c>
    </row>
    <row r="1452" spans="3:12" x14ac:dyDescent="0.15">
      <c r="C1452" t="s">
        <v>53</v>
      </c>
      <c r="D1452" t="s">
        <v>5189</v>
      </c>
      <c r="E1452" t="s">
        <v>15</v>
      </c>
      <c r="F1452" s="1">
        <v>40578</v>
      </c>
      <c r="G1452" t="s">
        <v>1377</v>
      </c>
      <c r="H1452" t="s">
        <v>69</v>
      </c>
      <c r="I1452" t="s">
        <v>117</v>
      </c>
      <c r="J1452">
        <v>1350000</v>
      </c>
      <c r="L1452">
        <v>758935306</v>
      </c>
    </row>
    <row r="1453" spans="3:12" x14ac:dyDescent="0.15">
      <c r="C1453" t="s">
        <v>53</v>
      </c>
      <c r="D1453" t="s">
        <v>5189</v>
      </c>
      <c r="E1453" t="s">
        <v>15</v>
      </c>
      <c r="F1453" s="1">
        <v>40578</v>
      </c>
      <c r="G1453" t="s">
        <v>526</v>
      </c>
      <c r="H1453" t="s">
        <v>258</v>
      </c>
      <c r="I1453" t="s">
        <v>1359</v>
      </c>
      <c r="J1453">
        <v>4000</v>
      </c>
      <c r="L1453">
        <v>758939306</v>
      </c>
    </row>
    <row r="1454" spans="3:12" x14ac:dyDescent="0.15">
      <c r="C1454" t="s">
        <v>53</v>
      </c>
      <c r="D1454" t="s">
        <v>5189</v>
      </c>
      <c r="E1454" t="s">
        <v>15</v>
      </c>
      <c r="F1454" s="1">
        <v>40578</v>
      </c>
      <c r="G1454" t="s">
        <v>526</v>
      </c>
      <c r="H1454" t="s">
        <v>255</v>
      </c>
      <c r="I1454" t="s">
        <v>1359</v>
      </c>
      <c r="J1454">
        <v>2000</v>
      </c>
      <c r="L1454">
        <v>758941306</v>
      </c>
    </row>
    <row r="1455" spans="3:12" x14ac:dyDescent="0.15">
      <c r="C1455" t="s">
        <v>53</v>
      </c>
      <c r="D1455" t="s">
        <v>5189</v>
      </c>
      <c r="E1455" t="s">
        <v>15</v>
      </c>
      <c r="F1455" s="1">
        <v>40578</v>
      </c>
      <c r="G1455" t="s">
        <v>526</v>
      </c>
      <c r="H1455" t="s">
        <v>255</v>
      </c>
      <c r="I1455" t="s">
        <v>1402</v>
      </c>
      <c r="J1455">
        <v>50000</v>
      </c>
      <c r="L1455">
        <v>758991306</v>
      </c>
    </row>
    <row r="1456" spans="3:12" x14ac:dyDescent="0.15">
      <c r="C1456" t="s">
        <v>53</v>
      </c>
      <c r="D1456" t="s">
        <v>5189</v>
      </c>
      <c r="E1456" t="s">
        <v>15</v>
      </c>
      <c r="F1456" s="1">
        <v>40578</v>
      </c>
      <c r="G1456" t="s">
        <v>526</v>
      </c>
      <c r="H1456" t="s">
        <v>263</v>
      </c>
      <c r="I1456" t="s">
        <v>1403</v>
      </c>
      <c r="J1456">
        <v>50000</v>
      </c>
      <c r="L1456">
        <v>759041306</v>
      </c>
    </row>
    <row r="1457" spans="3:12" x14ac:dyDescent="0.15">
      <c r="C1457" t="s">
        <v>53</v>
      </c>
      <c r="D1457" t="s">
        <v>5189</v>
      </c>
      <c r="E1457" t="s">
        <v>15</v>
      </c>
      <c r="F1457" s="1">
        <v>40578</v>
      </c>
      <c r="G1457" t="s">
        <v>526</v>
      </c>
      <c r="H1457" t="s">
        <v>267</v>
      </c>
      <c r="I1457" t="s">
        <v>1359</v>
      </c>
      <c r="J1457">
        <v>2000</v>
      </c>
      <c r="L1457">
        <v>759043306</v>
      </c>
    </row>
    <row r="1458" spans="3:12" x14ac:dyDescent="0.15">
      <c r="C1458" t="s">
        <v>53</v>
      </c>
      <c r="D1458" t="s">
        <v>5189</v>
      </c>
      <c r="E1458" t="s">
        <v>15</v>
      </c>
      <c r="F1458" s="1">
        <v>40578</v>
      </c>
      <c r="G1458" t="s">
        <v>526</v>
      </c>
      <c r="H1458" t="s">
        <v>270</v>
      </c>
      <c r="I1458" t="s">
        <v>1359</v>
      </c>
      <c r="J1458">
        <v>4000</v>
      </c>
      <c r="L1458">
        <v>759047306</v>
      </c>
    </row>
    <row r="1459" spans="3:12" x14ac:dyDescent="0.15">
      <c r="C1459" t="s">
        <v>53</v>
      </c>
      <c r="D1459" t="s">
        <v>5189</v>
      </c>
      <c r="E1459" t="s">
        <v>15</v>
      </c>
      <c r="F1459" s="1">
        <v>40578</v>
      </c>
      <c r="G1459" t="s">
        <v>526</v>
      </c>
      <c r="H1459" t="s">
        <v>271</v>
      </c>
      <c r="I1459" t="s">
        <v>1359</v>
      </c>
      <c r="J1459">
        <v>500</v>
      </c>
      <c r="L1459">
        <v>759047806</v>
      </c>
    </row>
    <row r="1460" spans="3:12" x14ac:dyDescent="0.15">
      <c r="C1460" t="s">
        <v>53</v>
      </c>
      <c r="D1460" t="s">
        <v>5189</v>
      </c>
      <c r="E1460" t="s">
        <v>15</v>
      </c>
      <c r="F1460" s="1">
        <v>40581</v>
      </c>
      <c r="G1460" t="s">
        <v>526</v>
      </c>
      <c r="H1460" t="s">
        <v>1404</v>
      </c>
      <c r="I1460" t="s">
        <v>1359</v>
      </c>
      <c r="J1460">
        <v>8000</v>
      </c>
      <c r="L1460">
        <v>759055806</v>
      </c>
    </row>
    <row r="1461" spans="3:12" x14ac:dyDescent="0.15">
      <c r="C1461" t="s">
        <v>53</v>
      </c>
      <c r="D1461" t="s">
        <v>5189</v>
      </c>
      <c r="E1461" t="s">
        <v>15</v>
      </c>
      <c r="F1461" s="1">
        <v>40581</v>
      </c>
      <c r="G1461" t="s">
        <v>526</v>
      </c>
      <c r="H1461" t="s">
        <v>1405</v>
      </c>
      <c r="I1461" t="s">
        <v>1359</v>
      </c>
      <c r="J1461">
        <v>2000</v>
      </c>
      <c r="L1461">
        <v>759057806</v>
      </c>
    </row>
    <row r="1462" spans="3:12" x14ac:dyDescent="0.15">
      <c r="C1462" t="s">
        <v>53</v>
      </c>
      <c r="D1462" t="s">
        <v>5189</v>
      </c>
      <c r="E1462" t="s">
        <v>15</v>
      </c>
      <c r="F1462" s="1">
        <v>40581</v>
      </c>
      <c r="G1462" t="s">
        <v>526</v>
      </c>
      <c r="H1462" t="s">
        <v>1160</v>
      </c>
      <c r="I1462" t="s">
        <v>1359</v>
      </c>
      <c r="J1462">
        <v>7000</v>
      </c>
      <c r="L1462">
        <v>759064806</v>
      </c>
    </row>
    <row r="1463" spans="3:12" x14ac:dyDescent="0.15">
      <c r="C1463" t="s">
        <v>53</v>
      </c>
      <c r="D1463" t="s">
        <v>5189</v>
      </c>
      <c r="E1463" t="s">
        <v>15</v>
      </c>
      <c r="F1463" s="1">
        <v>40581</v>
      </c>
      <c r="G1463" t="s">
        <v>526</v>
      </c>
      <c r="H1463" t="s">
        <v>1406</v>
      </c>
      <c r="I1463" t="s">
        <v>1359</v>
      </c>
      <c r="J1463">
        <v>2000</v>
      </c>
      <c r="L1463">
        <v>759066806</v>
      </c>
    </row>
    <row r="1464" spans="3:12" x14ac:dyDescent="0.15">
      <c r="C1464" t="s">
        <v>53</v>
      </c>
      <c r="D1464" t="s">
        <v>5189</v>
      </c>
      <c r="E1464" t="s">
        <v>15</v>
      </c>
      <c r="F1464" s="1">
        <v>40581</v>
      </c>
      <c r="G1464" t="s">
        <v>526</v>
      </c>
      <c r="H1464" t="s">
        <v>1320</v>
      </c>
      <c r="I1464" t="s">
        <v>1359</v>
      </c>
      <c r="J1464">
        <v>4000</v>
      </c>
      <c r="L1464">
        <v>759070806</v>
      </c>
    </row>
    <row r="1465" spans="3:12" x14ac:dyDescent="0.15">
      <c r="C1465" t="s">
        <v>53</v>
      </c>
      <c r="D1465" t="s">
        <v>5189</v>
      </c>
      <c r="E1465" t="s">
        <v>15</v>
      </c>
      <c r="F1465" s="1">
        <v>40581</v>
      </c>
      <c r="G1465" t="s">
        <v>526</v>
      </c>
      <c r="H1465" t="s">
        <v>664</v>
      </c>
      <c r="I1465" t="s">
        <v>1359</v>
      </c>
      <c r="J1465">
        <v>1400</v>
      </c>
      <c r="L1465">
        <v>759072206</v>
      </c>
    </row>
    <row r="1466" spans="3:12" x14ac:dyDescent="0.15">
      <c r="C1466" t="s">
        <v>53</v>
      </c>
      <c r="D1466" t="s">
        <v>5189</v>
      </c>
      <c r="E1466" t="s">
        <v>15</v>
      </c>
      <c r="F1466" s="1">
        <v>40581</v>
      </c>
      <c r="G1466" t="s">
        <v>526</v>
      </c>
      <c r="H1466" t="s">
        <v>959</v>
      </c>
      <c r="I1466" t="s">
        <v>1359</v>
      </c>
      <c r="J1466">
        <v>4000</v>
      </c>
      <c r="L1466">
        <v>759076206</v>
      </c>
    </row>
    <row r="1467" spans="3:12" x14ac:dyDescent="0.15">
      <c r="C1467" t="s">
        <v>53</v>
      </c>
      <c r="D1467" t="s">
        <v>5189</v>
      </c>
      <c r="E1467" t="s">
        <v>15</v>
      </c>
      <c r="F1467" s="1">
        <v>40582</v>
      </c>
      <c r="G1467" t="s">
        <v>526</v>
      </c>
      <c r="H1467" t="s">
        <v>278</v>
      </c>
      <c r="I1467" t="s">
        <v>1359</v>
      </c>
      <c r="J1467">
        <v>5000</v>
      </c>
      <c r="L1467">
        <v>759081206</v>
      </c>
    </row>
    <row r="1468" spans="3:12" x14ac:dyDescent="0.15">
      <c r="C1468" t="s">
        <v>53</v>
      </c>
      <c r="D1468" t="s">
        <v>5189</v>
      </c>
      <c r="E1468" t="s">
        <v>15</v>
      </c>
      <c r="F1468" s="1">
        <v>40582</v>
      </c>
      <c r="G1468" t="s">
        <v>526</v>
      </c>
      <c r="H1468" t="s">
        <v>288</v>
      </c>
      <c r="I1468" t="s">
        <v>1359</v>
      </c>
      <c r="J1468">
        <v>3500</v>
      </c>
      <c r="L1468">
        <v>759084706</v>
      </c>
    </row>
    <row r="1469" spans="3:12" x14ac:dyDescent="0.15">
      <c r="C1469" t="s">
        <v>53</v>
      </c>
      <c r="D1469" t="s">
        <v>5189</v>
      </c>
      <c r="E1469" t="s">
        <v>15</v>
      </c>
      <c r="F1469" s="1">
        <v>40582</v>
      </c>
      <c r="G1469" t="s">
        <v>526</v>
      </c>
      <c r="H1469" t="s">
        <v>296</v>
      </c>
      <c r="I1469" t="s">
        <v>1359</v>
      </c>
      <c r="J1469">
        <v>2000</v>
      </c>
      <c r="L1469">
        <v>759086706</v>
      </c>
    </row>
    <row r="1470" spans="3:12" x14ac:dyDescent="0.15">
      <c r="C1470" t="s">
        <v>53</v>
      </c>
      <c r="D1470" t="s">
        <v>5189</v>
      </c>
      <c r="E1470" t="s">
        <v>15</v>
      </c>
      <c r="F1470" s="1">
        <v>40583</v>
      </c>
      <c r="G1470" t="s">
        <v>1375</v>
      </c>
      <c r="H1470" t="s">
        <v>67</v>
      </c>
      <c r="I1470" t="s">
        <v>117</v>
      </c>
      <c r="J1470">
        <v>2060169</v>
      </c>
      <c r="L1470">
        <v>761146875</v>
      </c>
    </row>
    <row r="1471" spans="3:12" x14ac:dyDescent="0.15">
      <c r="C1471" t="s">
        <v>53</v>
      </c>
      <c r="D1471" t="s">
        <v>5189</v>
      </c>
      <c r="E1471" t="s">
        <v>15</v>
      </c>
      <c r="F1471" s="1">
        <v>40583</v>
      </c>
      <c r="G1471" t="s">
        <v>1375</v>
      </c>
      <c r="H1471" t="s">
        <v>67</v>
      </c>
      <c r="I1471" t="s">
        <v>117</v>
      </c>
      <c r="J1471">
        <v>113000</v>
      </c>
      <c r="L1471">
        <v>761259875</v>
      </c>
    </row>
    <row r="1472" spans="3:12" x14ac:dyDescent="0.15">
      <c r="C1472" t="s">
        <v>53</v>
      </c>
      <c r="D1472" t="s">
        <v>5189</v>
      </c>
      <c r="E1472" t="s">
        <v>15</v>
      </c>
      <c r="F1472" s="1">
        <v>40583</v>
      </c>
      <c r="G1472" t="s">
        <v>526</v>
      </c>
      <c r="H1472" t="s">
        <v>304</v>
      </c>
      <c r="I1472" t="s">
        <v>1359</v>
      </c>
      <c r="J1472">
        <v>1000</v>
      </c>
      <c r="L1472">
        <v>761260875</v>
      </c>
    </row>
    <row r="1473" spans="3:12" x14ac:dyDescent="0.15">
      <c r="C1473" t="s">
        <v>53</v>
      </c>
      <c r="D1473" t="s">
        <v>5189</v>
      </c>
      <c r="E1473" t="s">
        <v>15</v>
      </c>
      <c r="F1473" s="1">
        <v>40583</v>
      </c>
      <c r="G1473" t="s">
        <v>526</v>
      </c>
      <c r="H1473" t="s">
        <v>1407</v>
      </c>
      <c r="I1473" t="s">
        <v>1359</v>
      </c>
      <c r="J1473">
        <v>2000</v>
      </c>
      <c r="L1473">
        <v>761262875</v>
      </c>
    </row>
    <row r="1474" spans="3:12" x14ac:dyDescent="0.15">
      <c r="C1474" t="s">
        <v>53</v>
      </c>
      <c r="D1474" t="s">
        <v>5189</v>
      </c>
      <c r="E1474" t="s">
        <v>15</v>
      </c>
      <c r="F1474" s="1">
        <v>40584</v>
      </c>
      <c r="G1474" t="s">
        <v>526</v>
      </c>
      <c r="H1474" t="s">
        <v>309</v>
      </c>
      <c r="I1474" t="s">
        <v>1359</v>
      </c>
      <c r="J1474">
        <v>4090</v>
      </c>
      <c r="L1474">
        <v>761266965</v>
      </c>
    </row>
    <row r="1475" spans="3:12" x14ac:dyDescent="0.15">
      <c r="C1475" t="s">
        <v>53</v>
      </c>
      <c r="D1475" t="s">
        <v>5189</v>
      </c>
      <c r="E1475" t="s">
        <v>15</v>
      </c>
      <c r="F1475" s="1">
        <v>40584</v>
      </c>
      <c r="G1475" t="s">
        <v>526</v>
      </c>
      <c r="H1475" t="s">
        <v>1162</v>
      </c>
      <c r="I1475" t="s">
        <v>1359</v>
      </c>
      <c r="J1475">
        <v>4000</v>
      </c>
      <c r="L1475">
        <v>761270965</v>
      </c>
    </row>
    <row r="1476" spans="3:12" x14ac:dyDescent="0.15">
      <c r="C1476" t="s">
        <v>53</v>
      </c>
      <c r="D1476" t="s">
        <v>5189</v>
      </c>
      <c r="E1476" t="s">
        <v>15</v>
      </c>
      <c r="F1476" s="1">
        <v>40584</v>
      </c>
      <c r="G1476" t="s">
        <v>526</v>
      </c>
      <c r="H1476" t="s">
        <v>1166</v>
      </c>
      <c r="I1476" t="s">
        <v>1359</v>
      </c>
      <c r="J1476">
        <v>1000</v>
      </c>
      <c r="L1476">
        <v>761271965</v>
      </c>
    </row>
    <row r="1477" spans="3:12" x14ac:dyDescent="0.15">
      <c r="C1477" t="s">
        <v>53</v>
      </c>
      <c r="D1477" t="s">
        <v>5189</v>
      </c>
      <c r="E1477" t="s">
        <v>15</v>
      </c>
      <c r="F1477" s="1">
        <v>40586</v>
      </c>
      <c r="G1477" t="s">
        <v>526</v>
      </c>
      <c r="H1477" t="s">
        <v>198</v>
      </c>
      <c r="I1477" t="s">
        <v>1359</v>
      </c>
      <c r="J1477">
        <v>2000</v>
      </c>
      <c r="L1477">
        <v>761273965</v>
      </c>
    </row>
    <row r="1478" spans="3:12" x14ac:dyDescent="0.15">
      <c r="C1478" t="s">
        <v>53</v>
      </c>
      <c r="D1478" t="s">
        <v>5189</v>
      </c>
      <c r="E1478" t="s">
        <v>15</v>
      </c>
      <c r="F1478" s="1">
        <v>40588</v>
      </c>
      <c r="G1478" t="s">
        <v>526</v>
      </c>
      <c r="H1478" t="s">
        <v>1408</v>
      </c>
      <c r="I1478" t="s">
        <v>1359</v>
      </c>
      <c r="J1478">
        <v>200</v>
      </c>
      <c r="L1478">
        <v>761274165</v>
      </c>
    </row>
    <row r="1479" spans="3:12" x14ac:dyDescent="0.15">
      <c r="C1479" t="s">
        <v>53</v>
      </c>
      <c r="D1479" t="s">
        <v>5189</v>
      </c>
      <c r="E1479" t="s">
        <v>15</v>
      </c>
      <c r="F1479" s="1">
        <v>40588</v>
      </c>
      <c r="G1479" t="s">
        <v>526</v>
      </c>
      <c r="H1479" t="s">
        <v>1409</v>
      </c>
      <c r="I1479" t="s">
        <v>1359</v>
      </c>
      <c r="J1479">
        <v>500</v>
      </c>
      <c r="L1479">
        <v>761274665</v>
      </c>
    </row>
    <row r="1480" spans="3:12" x14ac:dyDescent="0.15">
      <c r="C1480" t="s">
        <v>53</v>
      </c>
      <c r="D1480" t="s">
        <v>5189</v>
      </c>
      <c r="E1480" t="s">
        <v>15</v>
      </c>
      <c r="F1480" s="1">
        <v>40588</v>
      </c>
      <c r="G1480" t="s">
        <v>526</v>
      </c>
      <c r="H1480" t="s">
        <v>184</v>
      </c>
      <c r="I1480" t="s">
        <v>1359</v>
      </c>
      <c r="J1480">
        <v>1000</v>
      </c>
      <c r="L1480">
        <v>761275665</v>
      </c>
    </row>
    <row r="1481" spans="3:12" x14ac:dyDescent="0.15">
      <c r="C1481" t="s">
        <v>53</v>
      </c>
      <c r="D1481" t="s">
        <v>5189</v>
      </c>
      <c r="E1481" t="s">
        <v>15</v>
      </c>
      <c r="F1481" s="1">
        <v>40589</v>
      </c>
      <c r="G1481" t="s">
        <v>526</v>
      </c>
      <c r="H1481" t="s">
        <v>1410</v>
      </c>
      <c r="I1481" t="s">
        <v>1359</v>
      </c>
      <c r="J1481">
        <v>500</v>
      </c>
      <c r="L1481">
        <v>761276165</v>
      </c>
    </row>
    <row r="1482" spans="3:12" x14ac:dyDescent="0.15">
      <c r="C1482" t="s">
        <v>53</v>
      </c>
      <c r="D1482" t="s">
        <v>5189</v>
      </c>
      <c r="E1482" t="s">
        <v>15</v>
      </c>
      <c r="F1482" s="1">
        <v>40589</v>
      </c>
      <c r="G1482" t="s">
        <v>526</v>
      </c>
      <c r="H1482" t="s">
        <v>1289</v>
      </c>
      <c r="I1482" t="s">
        <v>1359</v>
      </c>
      <c r="J1482">
        <v>1000</v>
      </c>
      <c r="L1482">
        <v>761277165</v>
      </c>
    </row>
    <row r="1483" spans="3:12" x14ac:dyDescent="0.15">
      <c r="C1483" t="s">
        <v>53</v>
      </c>
      <c r="D1483" t="s">
        <v>5189</v>
      </c>
      <c r="E1483" t="s">
        <v>15</v>
      </c>
      <c r="F1483" s="1">
        <v>40590</v>
      </c>
      <c r="G1483" t="s">
        <v>526</v>
      </c>
      <c r="H1483" t="s">
        <v>306</v>
      </c>
      <c r="I1483" t="s">
        <v>1359</v>
      </c>
      <c r="J1483">
        <v>1000</v>
      </c>
      <c r="L1483">
        <v>761278165</v>
      </c>
    </row>
    <row r="1484" spans="3:12" x14ac:dyDescent="0.15">
      <c r="C1484" t="s">
        <v>53</v>
      </c>
      <c r="D1484" t="s">
        <v>5189</v>
      </c>
      <c r="E1484" t="s">
        <v>15</v>
      </c>
      <c r="F1484" s="1">
        <v>40590</v>
      </c>
      <c r="G1484" t="s">
        <v>526</v>
      </c>
      <c r="H1484" t="s">
        <v>314</v>
      </c>
      <c r="I1484" t="s">
        <v>1359</v>
      </c>
      <c r="J1484">
        <v>500</v>
      </c>
      <c r="L1484">
        <v>761278665</v>
      </c>
    </row>
    <row r="1485" spans="3:12" x14ac:dyDescent="0.15">
      <c r="C1485" t="s">
        <v>53</v>
      </c>
      <c r="D1485" t="s">
        <v>5189</v>
      </c>
      <c r="E1485" t="s">
        <v>15</v>
      </c>
      <c r="F1485" s="1">
        <v>40591</v>
      </c>
      <c r="G1485" t="s">
        <v>526</v>
      </c>
      <c r="H1485" t="s">
        <v>319</v>
      </c>
      <c r="I1485" t="s">
        <v>1359</v>
      </c>
      <c r="J1485">
        <v>625</v>
      </c>
      <c r="L1485">
        <v>761279290</v>
      </c>
    </row>
    <row r="1486" spans="3:12" x14ac:dyDescent="0.15">
      <c r="C1486" t="s">
        <v>53</v>
      </c>
      <c r="D1486" t="s">
        <v>5189</v>
      </c>
      <c r="E1486" t="s">
        <v>15</v>
      </c>
      <c r="F1486" s="1">
        <v>40591</v>
      </c>
      <c r="G1486" t="s">
        <v>526</v>
      </c>
      <c r="H1486" t="s">
        <v>321</v>
      </c>
      <c r="I1486" t="s">
        <v>1359</v>
      </c>
      <c r="J1486">
        <v>1000</v>
      </c>
      <c r="L1486">
        <v>761280290</v>
      </c>
    </row>
    <row r="1487" spans="3:12" x14ac:dyDescent="0.15">
      <c r="C1487" t="s">
        <v>53</v>
      </c>
      <c r="D1487" t="s">
        <v>5189</v>
      </c>
      <c r="E1487" t="s">
        <v>15</v>
      </c>
      <c r="F1487" s="1">
        <v>40592</v>
      </c>
      <c r="G1487" t="s">
        <v>526</v>
      </c>
      <c r="H1487" t="s">
        <v>1411</v>
      </c>
      <c r="I1487" t="s">
        <v>1359</v>
      </c>
      <c r="J1487">
        <v>1000</v>
      </c>
      <c r="L1487">
        <v>761281290</v>
      </c>
    </row>
    <row r="1488" spans="3:12" x14ac:dyDescent="0.15">
      <c r="C1488" t="s">
        <v>53</v>
      </c>
      <c r="D1488" t="s">
        <v>5189</v>
      </c>
      <c r="E1488" t="s">
        <v>15</v>
      </c>
      <c r="F1488" s="1">
        <v>40592</v>
      </c>
      <c r="G1488" t="s">
        <v>526</v>
      </c>
      <c r="H1488" t="s">
        <v>1179</v>
      </c>
      <c r="I1488" t="s">
        <v>1359</v>
      </c>
      <c r="J1488">
        <v>2000</v>
      </c>
      <c r="L1488">
        <v>761283290</v>
      </c>
    </row>
    <row r="1489" spans="3:12" x14ac:dyDescent="0.15">
      <c r="C1489" t="s">
        <v>53</v>
      </c>
      <c r="D1489" t="s">
        <v>5189</v>
      </c>
      <c r="E1489" t="s">
        <v>15</v>
      </c>
      <c r="F1489" s="1">
        <v>40595</v>
      </c>
      <c r="G1489" t="s">
        <v>526</v>
      </c>
      <c r="H1489" t="s">
        <v>343</v>
      </c>
      <c r="I1489" t="s">
        <v>1359</v>
      </c>
      <c r="J1489">
        <v>4000</v>
      </c>
      <c r="L1489">
        <v>761287290</v>
      </c>
    </row>
    <row r="1490" spans="3:12" x14ac:dyDescent="0.15">
      <c r="C1490" t="s">
        <v>53</v>
      </c>
      <c r="D1490" t="s">
        <v>5189</v>
      </c>
      <c r="E1490" t="s">
        <v>15</v>
      </c>
      <c r="F1490" s="1">
        <v>40595</v>
      </c>
      <c r="G1490" t="s">
        <v>526</v>
      </c>
      <c r="H1490" t="s">
        <v>345</v>
      </c>
      <c r="I1490" t="s">
        <v>1359</v>
      </c>
      <c r="J1490">
        <v>2000</v>
      </c>
      <c r="L1490">
        <v>761289290</v>
      </c>
    </row>
    <row r="1491" spans="3:12" x14ac:dyDescent="0.15">
      <c r="C1491" t="s">
        <v>53</v>
      </c>
      <c r="D1491" t="s">
        <v>5189</v>
      </c>
      <c r="E1491" t="s">
        <v>15</v>
      </c>
      <c r="F1491" s="1">
        <v>40595</v>
      </c>
      <c r="G1491" t="s">
        <v>526</v>
      </c>
      <c r="H1491" t="s">
        <v>1334</v>
      </c>
      <c r="I1491" t="s">
        <v>1359</v>
      </c>
      <c r="J1491">
        <v>2000</v>
      </c>
      <c r="L1491">
        <v>761291290</v>
      </c>
    </row>
    <row r="1492" spans="3:12" x14ac:dyDescent="0.15">
      <c r="C1492" t="s">
        <v>53</v>
      </c>
      <c r="D1492" t="s">
        <v>5189</v>
      </c>
      <c r="E1492" t="s">
        <v>15</v>
      </c>
      <c r="F1492" s="1">
        <v>40595</v>
      </c>
      <c r="G1492" t="s">
        <v>526</v>
      </c>
      <c r="H1492" t="s">
        <v>1412</v>
      </c>
      <c r="I1492" t="s">
        <v>1359</v>
      </c>
      <c r="J1492">
        <v>4000</v>
      </c>
      <c r="L1492">
        <v>761295290</v>
      </c>
    </row>
    <row r="1493" spans="3:12" x14ac:dyDescent="0.15">
      <c r="C1493" t="s">
        <v>53</v>
      </c>
      <c r="D1493" t="s">
        <v>5189</v>
      </c>
      <c r="E1493" t="s">
        <v>15</v>
      </c>
      <c r="F1493" s="1">
        <v>40595</v>
      </c>
      <c r="G1493" t="s">
        <v>526</v>
      </c>
      <c r="H1493" t="s">
        <v>1413</v>
      </c>
      <c r="I1493" t="s">
        <v>1359</v>
      </c>
      <c r="J1493">
        <v>2000</v>
      </c>
      <c r="L1493">
        <v>761297290</v>
      </c>
    </row>
    <row r="1494" spans="3:12" x14ac:dyDescent="0.15">
      <c r="C1494" t="s">
        <v>53</v>
      </c>
      <c r="D1494" t="s">
        <v>5189</v>
      </c>
      <c r="E1494" t="s">
        <v>15</v>
      </c>
      <c r="F1494" s="1">
        <v>40595</v>
      </c>
      <c r="G1494" t="s">
        <v>526</v>
      </c>
      <c r="H1494" t="s">
        <v>1414</v>
      </c>
      <c r="I1494" t="s">
        <v>1359</v>
      </c>
      <c r="J1494">
        <v>2000</v>
      </c>
      <c r="L1494">
        <v>761299290</v>
      </c>
    </row>
    <row r="1495" spans="3:12" x14ac:dyDescent="0.15">
      <c r="C1495" t="s">
        <v>53</v>
      </c>
      <c r="D1495" t="s">
        <v>5189</v>
      </c>
      <c r="E1495" t="s">
        <v>15</v>
      </c>
      <c r="F1495" s="1">
        <v>40595</v>
      </c>
      <c r="G1495" t="s">
        <v>526</v>
      </c>
      <c r="H1495" t="s">
        <v>1415</v>
      </c>
      <c r="I1495" t="s">
        <v>1359</v>
      </c>
      <c r="J1495">
        <v>2000</v>
      </c>
      <c r="L1495">
        <v>761301290</v>
      </c>
    </row>
    <row r="1496" spans="3:12" x14ac:dyDescent="0.15">
      <c r="C1496" t="s">
        <v>53</v>
      </c>
      <c r="D1496" t="s">
        <v>5189</v>
      </c>
      <c r="E1496" t="s">
        <v>15</v>
      </c>
      <c r="F1496" s="1">
        <v>40595</v>
      </c>
      <c r="G1496" t="s">
        <v>526</v>
      </c>
      <c r="H1496" t="s">
        <v>325</v>
      </c>
      <c r="I1496" t="s">
        <v>1359</v>
      </c>
      <c r="J1496">
        <v>7000</v>
      </c>
      <c r="L1496">
        <v>761308290</v>
      </c>
    </row>
    <row r="1497" spans="3:12" x14ac:dyDescent="0.15">
      <c r="C1497" t="s">
        <v>53</v>
      </c>
      <c r="D1497" t="s">
        <v>5189</v>
      </c>
      <c r="E1497" t="s">
        <v>15</v>
      </c>
      <c r="F1497" s="1">
        <v>40595</v>
      </c>
      <c r="G1497" t="s">
        <v>526</v>
      </c>
      <c r="H1497" t="s">
        <v>326</v>
      </c>
      <c r="I1497" t="s">
        <v>1359</v>
      </c>
      <c r="J1497">
        <v>1000</v>
      </c>
      <c r="L1497">
        <v>761309290</v>
      </c>
    </row>
    <row r="1498" spans="3:12" x14ac:dyDescent="0.15">
      <c r="C1498" t="s">
        <v>53</v>
      </c>
      <c r="D1498" t="s">
        <v>5189</v>
      </c>
      <c r="E1498" t="s">
        <v>15</v>
      </c>
      <c r="F1498" s="1">
        <v>40596</v>
      </c>
      <c r="G1498" t="s">
        <v>526</v>
      </c>
      <c r="H1498" t="s">
        <v>1416</v>
      </c>
      <c r="I1498" t="s">
        <v>1359</v>
      </c>
      <c r="J1498">
        <v>1000</v>
      </c>
      <c r="L1498">
        <v>761310290</v>
      </c>
    </row>
    <row r="1499" spans="3:12" x14ac:dyDescent="0.15">
      <c r="C1499" t="s">
        <v>53</v>
      </c>
      <c r="D1499" t="s">
        <v>5189</v>
      </c>
      <c r="E1499" t="s">
        <v>15</v>
      </c>
      <c r="F1499" s="1">
        <v>40597</v>
      </c>
      <c r="G1499" t="s">
        <v>526</v>
      </c>
      <c r="H1499" t="s">
        <v>361</v>
      </c>
      <c r="I1499" t="s">
        <v>1359</v>
      </c>
      <c r="J1499">
        <v>1000</v>
      </c>
      <c r="L1499">
        <v>761311290</v>
      </c>
    </row>
    <row r="1500" spans="3:12" x14ac:dyDescent="0.15">
      <c r="C1500" t="s">
        <v>53</v>
      </c>
      <c r="D1500" t="s">
        <v>5189</v>
      </c>
      <c r="E1500" t="s">
        <v>15</v>
      </c>
      <c r="F1500" s="1">
        <v>40597</v>
      </c>
      <c r="G1500" t="s">
        <v>526</v>
      </c>
      <c r="H1500" t="s">
        <v>347</v>
      </c>
      <c r="I1500" t="s">
        <v>1359</v>
      </c>
      <c r="J1500">
        <v>1000</v>
      </c>
      <c r="L1500">
        <v>761312290</v>
      </c>
    </row>
    <row r="1501" spans="3:12" x14ac:dyDescent="0.15">
      <c r="C1501" t="s">
        <v>53</v>
      </c>
      <c r="D1501" t="s">
        <v>5189</v>
      </c>
      <c r="E1501" t="s">
        <v>15</v>
      </c>
      <c r="F1501" s="1">
        <v>40598</v>
      </c>
      <c r="G1501" t="s">
        <v>526</v>
      </c>
      <c r="H1501" t="s">
        <v>918</v>
      </c>
      <c r="I1501" t="s">
        <v>1359</v>
      </c>
      <c r="J1501">
        <v>2038</v>
      </c>
      <c r="L1501">
        <v>761314328</v>
      </c>
    </row>
    <row r="1502" spans="3:12" x14ac:dyDescent="0.15">
      <c r="C1502" t="s">
        <v>53</v>
      </c>
      <c r="D1502" t="s">
        <v>5189</v>
      </c>
      <c r="E1502" t="s">
        <v>15</v>
      </c>
      <c r="F1502" s="1">
        <v>40598</v>
      </c>
      <c r="G1502" t="s">
        <v>526</v>
      </c>
      <c r="H1502" t="s">
        <v>1417</v>
      </c>
      <c r="I1502" t="s">
        <v>1359</v>
      </c>
      <c r="J1502">
        <v>1500</v>
      </c>
      <c r="L1502">
        <v>761315828</v>
      </c>
    </row>
    <row r="1503" spans="3:12" x14ac:dyDescent="0.15">
      <c r="C1503" t="s">
        <v>53</v>
      </c>
      <c r="D1503" t="s">
        <v>5189</v>
      </c>
      <c r="E1503" t="s">
        <v>15</v>
      </c>
      <c r="F1503" s="1">
        <v>40598</v>
      </c>
      <c r="G1503" t="s">
        <v>526</v>
      </c>
      <c r="H1503" t="s">
        <v>353</v>
      </c>
      <c r="I1503" t="s">
        <v>1418</v>
      </c>
      <c r="J1503">
        <v>22</v>
      </c>
      <c r="L1503">
        <v>761315850</v>
      </c>
    </row>
    <row r="1504" spans="3:12" x14ac:dyDescent="0.15">
      <c r="C1504" t="s">
        <v>53</v>
      </c>
      <c r="D1504" t="s">
        <v>5189</v>
      </c>
      <c r="E1504" t="s">
        <v>15</v>
      </c>
      <c r="F1504" s="1">
        <v>40599</v>
      </c>
      <c r="G1504" t="s">
        <v>526</v>
      </c>
      <c r="H1504" t="s">
        <v>374</v>
      </c>
      <c r="I1504" t="s">
        <v>1359</v>
      </c>
      <c r="J1504">
        <v>2500</v>
      </c>
      <c r="L1504">
        <v>761318350</v>
      </c>
    </row>
    <row r="1505" spans="3:12" x14ac:dyDescent="0.15">
      <c r="C1505" t="s">
        <v>53</v>
      </c>
      <c r="D1505" t="s">
        <v>5189</v>
      </c>
      <c r="E1505" t="s">
        <v>15</v>
      </c>
      <c r="F1505" s="1">
        <v>40599</v>
      </c>
      <c r="G1505" t="s">
        <v>526</v>
      </c>
      <c r="H1505" t="s">
        <v>1419</v>
      </c>
      <c r="I1505" t="s">
        <v>1359</v>
      </c>
      <c r="J1505">
        <v>6500</v>
      </c>
      <c r="L1505">
        <v>761324850</v>
      </c>
    </row>
    <row r="1506" spans="3:12" x14ac:dyDescent="0.15">
      <c r="C1506" t="s">
        <v>53</v>
      </c>
      <c r="D1506" t="s">
        <v>5189</v>
      </c>
      <c r="E1506" t="s">
        <v>15</v>
      </c>
      <c r="F1506" s="1">
        <v>40599</v>
      </c>
      <c r="G1506" t="s">
        <v>526</v>
      </c>
      <c r="H1506" t="s">
        <v>378</v>
      </c>
      <c r="I1506" t="s">
        <v>1359</v>
      </c>
      <c r="J1506">
        <v>500</v>
      </c>
      <c r="L1506">
        <v>761325350</v>
      </c>
    </row>
    <row r="1507" spans="3:12" x14ac:dyDescent="0.15">
      <c r="C1507" t="s">
        <v>53</v>
      </c>
      <c r="D1507" t="s">
        <v>5189</v>
      </c>
      <c r="E1507" t="s">
        <v>15</v>
      </c>
      <c r="F1507" s="1">
        <v>40599</v>
      </c>
      <c r="G1507" t="s">
        <v>526</v>
      </c>
      <c r="H1507" t="s">
        <v>1420</v>
      </c>
      <c r="I1507" t="s">
        <v>1359</v>
      </c>
      <c r="J1507">
        <v>2000</v>
      </c>
      <c r="L1507">
        <v>761327350</v>
      </c>
    </row>
    <row r="1508" spans="3:12" x14ac:dyDescent="0.15">
      <c r="C1508" t="s">
        <v>53</v>
      </c>
      <c r="D1508" t="s">
        <v>5189</v>
      </c>
      <c r="E1508" t="s">
        <v>15</v>
      </c>
      <c r="F1508" s="1">
        <v>40600</v>
      </c>
      <c r="G1508" t="s">
        <v>526</v>
      </c>
      <c r="H1508" t="s">
        <v>1421</v>
      </c>
      <c r="I1508" t="s">
        <v>1422</v>
      </c>
      <c r="J1508">
        <v>56500</v>
      </c>
      <c r="L1508">
        <v>761383850</v>
      </c>
    </row>
    <row r="1509" spans="3:12" x14ac:dyDescent="0.15">
      <c r="C1509" t="s">
        <v>53</v>
      </c>
      <c r="D1509" t="s">
        <v>5189</v>
      </c>
      <c r="E1509" t="s">
        <v>15</v>
      </c>
      <c r="F1509" s="1">
        <v>40600</v>
      </c>
      <c r="G1509" t="s">
        <v>526</v>
      </c>
      <c r="H1509" t="s">
        <v>1423</v>
      </c>
      <c r="I1509" t="s">
        <v>1359</v>
      </c>
      <c r="J1509">
        <v>500</v>
      </c>
      <c r="L1509">
        <v>761384350</v>
      </c>
    </row>
    <row r="1510" spans="3:12" x14ac:dyDescent="0.15">
      <c r="C1510" t="s">
        <v>53</v>
      </c>
      <c r="D1510" t="s">
        <v>5189</v>
      </c>
      <c r="E1510" t="s">
        <v>15</v>
      </c>
      <c r="F1510" s="1">
        <v>40602</v>
      </c>
      <c r="G1510" t="s">
        <v>536</v>
      </c>
      <c r="H1510" t="s">
        <v>1424</v>
      </c>
      <c r="I1510" t="s">
        <v>1425</v>
      </c>
      <c r="J1510">
        <v>1200000</v>
      </c>
      <c r="L1510">
        <v>762584350</v>
      </c>
    </row>
    <row r="1511" spans="3:12" x14ac:dyDescent="0.15">
      <c r="C1511" t="s">
        <v>53</v>
      </c>
      <c r="D1511" t="s">
        <v>5189</v>
      </c>
      <c r="E1511" t="s">
        <v>15</v>
      </c>
      <c r="F1511" s="1">
        <v>40602</v>
      </c>
      <c r="G1511" t="s">
        <v>54</v>
      </c>
      <c r="H1511" t="s">
        <v>922</v>
      </c>
      <c r="I1511" t="s">
        <v>1426</v>
      </c>
      <c r="J1511">
        <v>39000</v>
      </c>
      <c r="L1511">
        <v>762623350</v>
      </c>
    </row>
    <row r="1512" spans="3:12" x14ac:dyDescent="0.15">
      <c r="C1512" t="s">
        <v>53</v>
      </c>
      <c r="D1512" t="s">
        <v>5189</v>
      </c>
      <c r="E1512" t="s">
        <v>15</v>
      </c>
      <c r="F1512" s="1">
        <v>40602</v>
      </c>
      <c r="G1512" t="s">
        <v>57</v>
      </c>
      <c r="H1512" t="s">
        <v>116</v>
      </c>
      <c r="I1512" t="s">
        <v>117</v>
      </c>
      <c r="J1512">
        <v>456500</v>
      </c>
      <c r="L1512">
        <v>763079850</v>
      </c>
    </row>
    <row r="1513" spans="3:12" x14ac:dyDescent="0.15">
      <c r="C1513" t="s">
        <v>53</v>
      </c>
      <c r="D1513" t="s">
        <v>5189</v>
      </c>
      <c r="E1513" t="s">
        <v>15</v>
      </c>
      <c r="F1513" s="1">
        <v>40602</v>
      </c>
      <c r="G1513" t="s">
        <v>526</v>
      </c>
      <c r="H1513" t="s">
        <v>541</v>
      </c>
      <c r="I1513" t="s">
        <v>1359</v>
      </c>
      <c r="J1513">
        <v>8850</v>
      </c>
      <c r="L1513">
        <v>763088700</v>
      </c>
    </row>
    <row r="1514" spans="3:12" x14ac:dyDescent="0.15">
      <c r="C1514" t="s">
        <v>53</v>
      </c>
      <c r="D1514" t="s">
        <v>5189</v>
      </c>
      <c r="E1514" t="s">
        <v>15</v>
      </c>
      <c r="F1514" s="1">
        <v>40602</v>
      </c>
      <c r="G1514" t="s">
        <v>526</v>
      </c>
      <c r="H1514" t="s">
        <v>1357</v>
      </c>
      <c r="I1514" t="s">
        <v>1427</v>
      </c>
      <c r="J1514">
        <v>1950</v>
      </c>
      <c r="L1514">
        <v>763090650</v>
      </c>
    </row>
    <row r="1515" spans="3:12" x14ac:dyDescent="0.15">
      <c r="C1515" t="s">
        <v>53</v>
      </c>
      <c r="D1515" t="s">
        <v>5189</v>
      </c>
      <c r="E1515" t="s">
        <v>15</v>
      </c>
      <c r="F1515" s="1">
        <v>40602</v>
      </c>
      <c r="G1515" t="s">
        <v>526</v>
      </c>
      <c r="H1515" t="s">
        <v>380</v>
      </c>
      <c r="I1515" t="s">
        <v>1359</v>
      </c>
      <c r="J1515">
        <v>3000</v>
      </c>
      <c r="L1515">
        <v>763093650</v>
      </c>
    </row>
    <row r="1516" spans="3:12" x14ac:dyDescent="0.15">
      <c r="C1516" t="s">
        <v>53</v>
      </c>
      <c r="D1516" t="s">
        <v>5189</v>
      </c>
      <c r="E1516" t="s">
        <v>15</v>
      </c>
      <c r="F1516" s="1">
        <v>40602</v>
      </c>
      <c r="G1516" t="s">
        <v>526</v>
      </c>
      <c r="H1516" t="s">
        <v>386</v>
      </c>
      <c r="I1516" t="s">
        <v>1359</v>
      </c>
      <c r="J1516">
        <v>4000</v>
      </c>
      <c r="L1516">
        <v>763097650</v>
      </c>
    </row>
    <row r="1517" spans="3:12" x14ac:dyDescent="0.15">
      <c r="C1517" t="s">
        <v>53</v>
      </c>
      <c r="D1517" t="s">
        <v>5189</v>
      </c>
      <c r="E1517" t="s">
        <v>15</v>
      </c>
      <c r="F1517" s="1">
        <v>40602</v>
      </c>
      <c r="G1517" t="s">
        <v>526</v>
      </c>
      <c r="H1517" t="s">
        <v>1428</v>
      </c>
      <c r="I1517" t="s">
        <v>1429</v>
      </c>
      <c r="J1517">
        <v>10000</v>
      </c>
      <c r="L1517">
        <v>763107650</v>
      </c>
    </row>
    <row r="1518" spans="3:12" x14ac:dyDescent="0.15">
      <c r="C1518" t="s">
        <v>53</v>
      </c>
      <c r="D1518" t="s">
        <v>5189</v>
      </c>
      <c r="E1518" t="s">
        <v>15</v>
      </c>
      <c r="F1518" s="1">
        <v>40603</v>
      </c>
      <c r="G1518" t="s">
        <v>536</v>
      </c>
      <c r="H1518" t="s">
        <v>72</v>
      </c>
      <c r="I1518" t="s">
        <v>1430</v>
      </c>
      <c r="J1518">
        <v>30000</v>
      </c>
      <c r="L1518">
        <v>763137650</v>
      </c>
    </row>
    <row r="1519" spans="3:12" x14ac:dyDescent="0.15">
      <c r="C1519" t="s">
        <v>53</v>
      </c>
      <c r="D1519" t="s">
        <v>5189</v>
      </c>
      <c r="E1519" t="s">
        <v>15</v>
      </c>
      <c r="F1519" s="1">
        <v>40603</v>
      </c>
      <c r="G1519" t="s">
        <v>536</v>
      </c>
      <c r="H1519" t="s">
        <v>72</v>
      </c>
      <c r="I1519" t="s">
        <v>1431</v>
      </c>
      <c r="J1519">
        <v>-5000</v>
      </c>
      <c r="L1519">
        <v>763132650</v>
      </c>
    </row>
    <row r="1520" spans="3:12" x14ac:dyDescent="0.15">
      <c r="C1520" t="s">
        <v>53</v>
      </c>
      <c r="D1520" t="s">
        <v>5189</v>
      </c>
      <c r="E1520" t="s">
        <v>15</v>
      </c>
      <c r="F1520" s="1">
        <v>40603</v>
      </c>
      <c r="G1520" t="s">
        <v>526</v>
      </c>
      <c r="H1520" t="s">
        <v>545</v>
      </c>
      <c r="I1520" t="s">
        <v>1432</v>
      </c>
      <c r="J1520">
        <v>2010</v>
      </c>
      <c r="L1520">
        <v>763134660</v>
      </c>
    </row>
    <row r="1521" spans="3:12" x14ac:dyDescent="0.15">
      <c r="C1521" t="s">
        <v>53</v>
      </c>
      <c r="D1521" t="s">
        <v>5189</v>
      </c>
      <c r="E1521" t="s">
        <v>15</v>
      </c>
      <c r="F1521" s="1">
        <v>40603</v>
      </c>
      <c r="G1521" t="s">
        <v>526</v>
      </c>
      <c r="H1521" t="s">
        <v>493</v>
      </c>
      <c r="I1521" t="s">
        <v>1359</v>
      </c>
      <c r="J1521">
        <v>500</v>
      </c>
      <c r="L1521">
        <v>763135160</v>
      </c>
    </row>
    <row r="1522" spans="3:12" x14ac:dyDescent="0.15">
      <c r="C1522" t="s">
        <v>53</v>
      </c>
      <c r="D1522" t="s">
        <v>5189</v>
      </c>
      <c r="E1522" t="s">
        <v>15</v>
      </c>
      <c r="F1522" s="1">
        <v>40603</v>
      </c>
      <c r="G1522" t="s">
        <v>526</v>
      </c>
      <c r="H1522" t="s">
        <v>497</v>
      </c>
      <c r="I1522" t="s">
        <v>1433</v>
      </c>
      <c r="J1522">
        <v>500</v>
      </c>
      <c r="L1522">
        <v>763135660</v>
      </c>
    </row>
    <row r="1523" spans="3:12" x14ac:dyDescent="0.15">
      <c r="C1523" t="s">
        <v>53</v>
      </c>
      <c r="D1523" t="s">
        <v>5189</v>
      </c>
      <c r="E1523" t="s">
        <v>15</v>
      </c>
      <c r="F1523" s="1">
        <v>40603</v>
      </c>
      <c r="G1523" t="s">
        <v>526</v>
      </c>
      <c r="H1523" t="s">
        <v>479</v>
      </c>
      <c r="I1523" t="s">
        <v>1434</v>
      </c>
      <c r="J1523">
        <v>6000</v>
      </c>
      <c r="L1523">
        <v>763141660</v>
      </c>
    </row>
    <row r="1524" spans="3:12" x14ac:dyDescent="0.15">
      <c r="C1524" t="s">
        <v>53</v>
      </c>
      <c r="D1524" t="s">
        <v>5189</v>
      </c>
      <c r="E1524" t="s">
        <v>15</v>
      </c>
      <c r="F1524" s="1">
        <v>40603</v>
      </c>
      <c r="G1524" t="s">
        <v>526</v>
      </c>
      <c r="H1524" t="s">
        <v>482</v>
      </c>
      <c r="I1524" t="s">
        <v>1435</v>
      </c>
      <c r="J1524">
        <v>2000</v>
      </c>
      <c r="L1524">
        <v>763143660</v>
      </c>
    </row>
    <row r="1525" spans="3:12" x14ac:dyDescent="0.15">
      <c r="C1525" t="s">
        <v>53</v>
      </c>
      <c r="D1525" t="s">
        <v>5189</v>
      </c>
      <c r="E1525" t="s">
        <v>15</v>
      </c>
      <c r="F1525" s="1">
        <v>40604</v>
      </c>
      <c r="G1525" t="s">
        <v>526</v>
      </c>
      <c r="H1525" t="s">
        <v>415</v>
      </c>
      <c r="I1525" t="s">
        <v>1436</v>
      </c>
      <c r="J1525">
        <v>1000</v>
      </c>
      <c r="L1525">
        <v>763144660</v>
      </c>
    </row>
    <row r="1526" spans="3:12" x14ac:dyDescent="0.15">
      <c r="C1526" t="s">
        <v>53</v>
      </c>
      <c r="D1526" t="s">
        <v>5189</v>
      </c>
      <c r="E1526" t="s">
        <v>15</v>
      </c>
      <c r="F1526" s="1">
        <v>40604</v>
      </c>
      <c r="G1526" t="s">
        <v>526</v>
      </c>
      <c r="H1526" t="s">
        <v>417</v>
      </c>
      <c r="I1526" t="s">
        <v>1437</v>
      </c>
      <c r="J1526">
        <v>200</v>
      </c>
      <c r="L1526">
        <v>763144860</v>
      </c>
    </row>
    <row r="1527" spans="3:12" x14ac:dyDescent="0.15">
      <c r="C1527" t="s">
        <v>53</v>
      </c>
      <c r="D1527" t="s">
        <v>5189</v>
      </c>
      <c r="E1527" t="s">
        <v>15</v>
      </c>
      <c r="F1527" s="1">
        <v>40604</v>
      </c>
      <c r="G1527" t="s">
        <v>526</v>
      </c>
      <c r="H1527" t="s">
        <v>420</v>
      </c>
      <c r="I1527" t="s">
        <v>1435</v>
      </c>
      <c r="J1527">
        <v>500</v>
      </c>
      <c r="L1527">
        <v>763145360</v>
      </c>
    </row>
    <row r="1528" spans="3:12" x14ac:dyDescent="0.15">
      <c r="C1528" t="s">
        <v>53</v>
      </c>
      <c r="D1528" t="s">
        <v>5189</v>
      </c>
      <c r="E1528" t="s">
        <v>15</v>
      </c>
      <c r="F1528" s="1">
        <v>40605</v>
      </c>
      <c r="G1528" t="s">
        <v>526</v>
      </c>
      <c r="H1528" t="s">
        <v>403</v>
      </c>
      <c r="I1528" t="s">
        <v>1438</v>
      </c>
      <c r="J1528">
        <v>2500</v>
      </c>
      <c r="L1528">
        <v>763147860</v>
      </c>
    </row>
    <row r="1529" spans="3:12" x14ac:dyDescent="0.15">
      <c r="C1529" t="s">
        <v>53</v>
      </c>
      <c r="D1529" t="s">
        <v>5189</v>
      </c>
      <c r="E1529" t="s">
        <v>15</v>
      </c>
      <c r="F1529" s="1">
        <v>40605</v>
      </c>
      <c r="G1529" t="s">
        <v>526</v>
      </c>
      <c r="H1529" t="s">
        <v>388</v>
      </c>
      <c r="I1529" t="s">
        <v>1439</v>
      </c>
      <c r="J1529">
        <v>500</v>
      </c>
      <c r="L1529">
        <v>763148360</v>
      </c>
    </row>
    <row r="1530" spans="3:12" x14ac:dyDescent="0.15">
      <c r="C1530" t="s">
        <v>53</v>
      </c>
      <c r="D1530" t="s">
        <v>5189</v>
      </c>
      <c r="E1530" t="s">
        <v>15</v>
      </c>
      <c r="F1530" s="1">
        <v>40605</v>
      </c>
      <c r="G1530" t="s">
        <v>526</v>
      </c>
      <c r="H1530" t="s">
        <v>411</v>
      </c>
      <c r="I1530" t="s">
        <v>1435</v>
      </c>
      <c r="J1530">
        <v>1000</v>
      </c>
      <c r="L1530">
        <v>763149360</v>
      </c>
    </row>
    <row r="1531" spans="3:12" x14ac:dyDescent="0.15">
      <c r="C1531" t="s">
        <v>53</v>
      </c>
      <c r="D1531" t="s">
        <v>5189</v>
      </c>
      <c r="E1531" t="s">
        <v>15</v>
      </c>
      <c r="F1531" s="1">
        <v>40605</v>
      </c>
      <c r="G1531" t="s">
        <v>526</v>
      </c>
      <c r="H1531" t="s">
        <v>408</v>
      </c>
      <c r="I1531" t="s">
        <v>1440</v>
      </c>
      <c r="J1531">
        <v>2000</v>
      </c>
      <c r="L1531">
        <v>763151360</v>
      </c>
    </row>
    <row r="1532" spans="3:12" x14ac:dyDescent="0.15">
      <c r="C1532" t="s">
        <v>53</v>
      </c>
      <c r="D1532" t="s">
        <v>5189</v>
      </c>
      <c r="E1532" t="s">
        <v>15</v>
      </c>
      <c r="F1532" s="1">
        <v>40606</v>
      </c>
      <c r="G1532" t="s">
        <v>526</v>
      </c>
      <c r="H1532" t="s">
        <v>1441</v>
      </c>
      <c r="I1532" t="s">
        <v>1442</v>
      </c>
      <c r="J1532">
        <v>1599</v>
      </c>
      <c r="L1532">
        <v>763152959</v>
      </c>
    </row>
    <row r="1533" spans="3:12" x14ac:dyDescent="0.15">
      <c r="C1533" t="s">
        <v>53</v>
      </c>
      <c r="D1533" t="s">
        <v>5189</v>
      </c>
      <c r="E1533" t="s">
        <v>15</v>
      </c>
      <c r="F1533" s="1">
        <v>40606</v>
      </c>
      <c r="G1533" t="s">
        <v>526</v>
      </c>
      <c r="H1533" t="s">
        <v>419</v>
      </c>
      <c r="I1533" t="s">
        <v>1443</v>
      </c>
      <c r="J1533">
        <v>1000</v>
      </c>
      <c r="L1533">
        <v>763153959</v>
      </c>
    </row>
    <row r="1534" spans="3:12" x14ac:dyDescent="0.15">
      <c r="C1534" t="s">
        <v>53</v>
      </c>
      <c r="D1534" t="s">
        <v>5189</v>
      </c>
      <c r="E1534" t="s">
        <v>15</v>
      </c>
      <c r="F1534" s="1">
        <v>40608</v>
      </c>
      <c r="G1534" t="s">
        <v>526</v>
      </c>
      <c r="H1534" t="s">
        <v>390</v>
      </c>
      <c r="I1534" t="s">
        <v>1435</v>
      </c>
      <c r="J1534">
        <v>1000</v>
      </c>
      <c r="L1534">
        <v>763154959</v>
      </c>
    </row>
    <row r="1535" spans="3:12" x14ac:dyDescent="0.15">
      <c r="C1535" t="s">
        <v>53</v>
      </c>
      <c r="D1535" t="s">
        <v>5189</v>
      </c>
      <c r="E1535" t="s">
        <v>15</v>
      </c>
      <c r="F1535" s="1">
        <v>40608</v>
      </c>
      <c r="G1535" t="s">
        <v>526</v>
      </c>
      <c r="H1535" t="s">
        <v>401</v>
      </c>
      <c r="I1535" t="s">
        <v>1435</v>
      </c>
      <c r="J1535">
        <v>2000</v>
      </c>
      <c r="L1535">
        <v>763156959</v>
      </c>
    </row>
    <row r="1536" spans="3:12" x14ac:dyDescent="0.15">
      <c r="C1536" t="s">
        <v>53</v>
      </c>
      <c r="D1536" t="s">
        <v>5189</v>
      </c>
      <c r="E1536" t="s">
        <v>15</v>
      </c>
      <c r="F1536" s="1">
        <v>40609</v>
      </c>
      <c r="G1536" t="s">
        <v>526</v>
      </c>
      <c r="H1536" t="s">
        <v>407</v>
      </c>
      <c r="I1536" t="s">
        <v>1444</v>
      </c>
      <c r="J1536">
        <v>687</v>
      </c>
      <c r="L1536">
        <v>763157646</v>
      </c>
    </row>
    <row r="1537" spans="3:12" x14ac:dyDescent="0.15">
      <c r="C1537" t="s">
        <v>53</v>
      </c>
      <c r="D1537" t="s">
        <v>5189</v>
      </c>
      <c r="E1537" t="s">
        <v>15</v>
      </c>
      <c r="F1537" s="1">
        <v>40609</v>
      </c>
      <c r="G1537" t="s">
        <v>526</v>
      </c>
      <c r="H1537" t="s">
        <v>1445</v>
      </c>
      <c r="I1537" t="s">
        <v>1446</v>
      </c>
      <c r="J1537">
        <v>4000</v>
      </c>
      <c r="L1537">
        <v>763161646</v>
      </c>
    </row>
    <row r="1538" spans="3:12" x14ac:dyDescent="0.15">
      <c r="C1538" t="s">
        <v>53</v>
      </c>
      <c r="D1538" t="s">
        <v>5189</v>
      </c>
      <c r="E1538" t="s">
        <v>15</v>
      </c>
      <c r="F1538" s="1">
        <v>40609</v>
      </c>
      <c r="G1538" t="s">
        <v>526</v>
      </c>
      <c r="H1538" t="s">
        <v>1447</v>
      </c>
      <c r="I1538" t="s">
        <v>1448</v>
      </c>
      <c r="J1538">
        <v>2000</v>
      </c>
      <c r="L1538">
        <v>763163646</v>
      </c>
    </row>
    <row r="1539" spans="3:12" x14ac:dyDescent="0.15">
      <c r="C1539" t="s">
        <v>53</v>
      </c>
      <c r="D1539" t="s">
        <v>5189</v>
      </c>
      <c r="E1539" t="s">
        <v>15</v>
      </c>
      <c r="F1539" s="1">
        <v>40609</v>
      </c>
      <c r="G1539" t="s">
        <v>526</v>
      </c>
      <c r="H1539" t="s">
        <v>1449</v>
      </c>
      <c r="I1539" t="s">
        <v>1450</v>
      </c>
      <c r="J1539">
        <v>7000</v>
      </c>
      <c r="L1539">
        <v>763170646</v>
      </c>
    </row>
    <row r="1540" spans="3:12" x14ac:dyDescent="0.15">
      <c r="C1540" t="s">
        <v>53</v>
      </c>
      <c r="D1540" t="s">
        <v>5189</v>
      </c>
      <c r="E1540" t="s">
        <v>15</v>
      </c>
      <c r="F1540" s="1">
        <v>40609</v>
      </c>
      <c r="G1540" t="s">
        <v>526</v>
      </c>
      <c r="H1540" t="s">
        <v>1127</v>
      </c>
      <c r="I1540" t="s">
        <v>1451</v>
      </c>
      <c r="J1540">
        <v>4000</v>
      </c>
      <c r="L1540">
        <v>763174646</v>
      </c>
    </row>
    <row r="1541" spans="3:12" x14ac:dyDescent="0.15">
      <c r="C1541" t="s">
        <v>53</v>
      </c>
      <c r="D1541" t="s">
        <v>5189</v>
      </c>
      <c r="E1541" t="s">
        <v>15</v>
      </c>
      <c r="F1541" s="1">
        <v>40609</v>
      </c>
      <c r="G1541" t="s">
        <v>526</v>
      </c>
      <c r="H1541" t="s">
        <v>1452</v>
      </c>
      <c r="I1541" t="s">
        <v>1453</v>
      </c>
      <c r="J1541">
        <v>4000</v>
      </c>
      <c r="L1541">
        <v>763178646</v>
      </c>
    </row>
    <row r="1542" spans="3:12" x14ac:dyDescent="0.15">
      <c r="C1542" t="s">
        <v>53</v>
      </c>
      <c r="D1542" t="s">
        <v>5189</v>
      </c>
      <c r="E1542" t="s">
        <v>15</v>
      </c>
      <c r="F1542" s="1">
        <v>40609</v>
      </c>
      <c r="G1542" t="s">
        <v>526</v>
      </c>
      <c r="H1542" t="s">
        <v>1454</v>
      </c>
      <c r="I1542" t="s">
        <v>1455</v>
      </c>
      <c r="J1542">
        <v>2000</v>
      </c>
      <c r="L1542">
        <v>763180646</v>
      </c>
    </row>
    <row r="1543" spans="3:12" x14ac:dyDescent="0.15">
      <c r="C1543" t="s">
        <v>53</v>
      </c>
      <c r="D1543" t="s">
        <v>5189</v>
      </c>
      <c r="E1543" t="s">
        <v>15</v>
      </c>
      <c r="F1543" s="1">
        <v>40609</v>
      </c>
      <c r="G1543" t="s">
        <v>526</v>
      </c>
      <c r="H1543" t="s">
        <v>1183</v>
      </c>
      <c r="I1543" t="s">
        <v>1456</v>
      </c>
      <c r="J1543">
        <v>2000</v>
      </c>
      <c r="L1543">
        <v>763182646</v>
      </c>
    </row>
    <row r="1544" spans="3:12" x14ac:dyDescent="0.15">
      <c r="C1544" t="s">
        <v>53</v>
      </c>
      <c r="D1544" t="s">
        <v>5189</v>
      </c>
      <c r="E1544" t="s">
        <v>15</v>
      </c>
      <c r="F1544" s="1">
        <v>40609</v>
      </c>
      <c r="G1544" t="s">
        <v>526</v>
      </c>
      <c r="H1544" t="s">
        <v>1457</v>
      </c>
      <c r="I1544" t="s">
        <v>1435</v>
      </c>
      <c r="J1544">
        <v>1000</v>
      </c>
      <c r="L1544">
        <v>763183646</v>
      </c>
    </row>
    <row r="1545" spans="3:12" x14ac:dyDescent="0.15">
      <c r="C1545" t="s">
        <v>53</v>
      </c>
      <c r="D1545" t="s">
        <v>5189</v>
      </c>
      <c r="E1545" t="s">
        <v>15</v>
      </c>
      <c r="F1545" s="1">
        <v>40610</v>
      </c>
      <c r="G1545" t="s">
        <v>526</v>
      </c>
      <c r="H1545" t="s">
        <v>433</v>
      </c>
      <c r="I1545" t="s">
        <v>1458</v>
      </c>
      <c r="J1545">
        <v>50000</v>
      </c>
      <c r="L1545">
        <v>763233646</v>
      </c>
    </row>
    <row r="1546" spans="3:12" x14ac:dyDescent="0.15">
      <c r="C1546" t="s">
        <v>53</v>
      </c>
      <c r="D1546" t="s">
        <v>5189</v>
      </c>
      <c r="E1546" t="s">
        <v>15</v>
      </c>
      <c r="F1546" s="1">
        <v>40610</v>
      </c>
      <c r="G1546" t="s">
        <v>526</v>
      </c>
      <c r="H1546" t="s">
        <v>442</v>
      </c>
      <c r="I1546" t="s">
        <v>1459</v>
      </c>
      <c r="J1546">
        <v>200</v>
      </c>
      <c r="L1546">
        <v>763233846</v>
      </c>
    </row>
    <row r="1547" spans="3:12" x14ac:dyDescent="0.15">
      <c r="C1547" t="s">
        <v>53</v>
      </c>
      <c r="D1547" t="s">
        <v>5189</v>
      </c>
      <c r="E1547" t="s">
        <v>15</v>
      </c>
      <c r="F1547" s="1">
        <v>40610</v>
      </c>
      <c r="G1547" t="s">
        <v>526</v>
      </c>
      <c r="H1547" t="s">
        <v>446</v>
      </c>
      <c r="I1547" t="s">
        <v>1435</v>
      </c>
      <c r="J1547">
        <v>500</v>
      </c>
      <c r="L1547">
        <v>763234346</v>
      </c>
    </row>
    <row r="1548" spans="3:12" x14ac:dyDescent="0.15">
      <c r="C1548" t="s">
        <v>53</v>
      </c>
      <c r="D1548" t="s">
        <v>5189</v>
      </c>
      <c r="E1548" t="s">
        <v>15</v>
      </c>
      <c r="F1548" s="1">
        <v>40611</v>
      </c>
      <c r="G1548" t="s">
        <v>526</v>
      </c>
      <c r="H1548" t="s">
        <v>1185</v>
      </c>
      <c r="I1548" t="s">
        <v>1435</v>
      </c>
      <c r="J1548">
        <v>2000</v>
      </c>
      <c r="L1548">
        <v>763236346</v>
      </c>
    </row>
    <row r="1549" spans="3:12" x14ac:dyDescent="0.15">
      <c r="C1549" t="s">
        <v>53</v>
      </c>
      <c r="D1549" t="s">
        <v>5189</v>
      </c>
      <c r="E1549" t="s">
        <v>15</v>
      </c>
      <c r="F1549" s="1">
        <v>40612</v>
      </c>
      <c r="G1549" t="s">
        <v>526</v>
      </c>
      <c r="H1549" t="s">
        <v>549</v>
      </c>
      <c r="I1549" t="s">
        <v>1460</v>
      </c>
      <c r="J1549">
        <v>1500</v>
      </c>
      <c r="L1549">
        <v>763237846</v>
      </c>
    </row>
    <row r="1550" spans="3:12" x14ac:dyDescent="0.15">
      <c r="C1550" t="s">
        <v>53</v>
      </c>
      <c r="D1550" t="s">
        <v>5189</v>
      </c>
      <c r="E1550" t="s">
        <v>15</v>
      </c>
      <c r="F1550" s="1">
        <v>40612</v>
      </c>
      <c r="G1550" t="s">
        <v>526</v>
      </c>
      <c r="H1550" t="s">
        <v>451</v>
      </c>
      <c r="I1550" t="s">
        <v>1461</v>
      </c>
      <c r="J1550">
        <v>1300</v>
      </c>
      <c r="L1550">
        <v>763239146</v>
      </c>
    </row>
    <row r="1551" spans="3:12" x14ac:dyDescent="0.15">
      <c r="C1551" t="s">
        <v>53</v>
      </c>
      <c r="D1551" t="s">
        <v>5189</v>
      </c>
      <c r="E1551" t="s">
        <v>15</v>
      </c>
      <c r="F1551" s="1">
        <v>40612</v>
      </c>
      <c r="G1551" t="s">
        <v>526</v>
      </c>
      <c r="H1551" t="s">
        <v>454</v>
      </c>
      <c r="I1551" t="s">
        <v>1435</v>
      </c>
      <c r="J1551">
        <v>1000</v>
      </c>
      <c r="L1551">
        <v>763240146</v>
      </c>
    </row>
    <row r="1552" spans="3:12" x14ac:dyDescent="0.15">
      <c r="C1552" t="s">
        <v>53</v>
      </c>
      <c r="D1552" t="s">
        <v>5189</v>
      </c>
      <c r="E1552" t="s">
        <v>15</v>
      </c>
      <c r="F1552" s="1">
        <v>40612</v>
      </c>
      <c r="G1552" t="s">
        <v>526</v>
      </c>
      <c r="H1552" t="s">
        <v>460</v>
      </c>
      <c r="I1552" t="s">
        <v>1462</v>
      </c>
      <c r="J1552">
        <v>14000</v>
      </c>
      <c r="L1552">
        <v>763254146</v>
      </c>
    </row>
    <row r="1553" spans="3:12" x14ac:dyDescent="0.15">
      <c r="C1553" t="s">
        <v>53</v>
      </c>
      <c r="D1553" t="s">
        <v>5189</v>
      </c>
      <c r="E1553" t="s">
        <v>15</v>
      </c>
      <c r="F1553" s="1">
        <v>40612</v>
      </c>
      <c r="G1553" t="s">
        <v>526</v>
      </c>
      <c r="H1553" t="s">
        <v>477</v>
      </c>
      <c r="I1553" t="s">
        <v>1463</v>
      </c>
      <c r="J1553">
        <v>2000</v>
      </c>
      <c r="L1553">
        <v>763256146</v>
      </c>
    </row>
    <row r="1554" spans="3:12" x14ac:dyDescent="0.15">
      <c r="C1554" t="s">
        <v>53</v>
      </c>
      <c r="D1554" t="s">
        <v>5189</v>
      </c>
      <c r="E1554" t="s">
        <v>15</v>
      </c>
      <c r="F1554" s="1">
        <v>40613</v>
      </c>
      <c r="G1554" t="s">
        <v>526</v>
      </c>
      <c r="H1554" t="s">
        <v>510</v>
      </c>
      <c r="I1554" t="s">
        <v>1418</v>
      </c>
      <c r="J1554">
        <v>500</v>
      </c>
      <c r="L1554">
        <v>763256646</v>
      </c>
    </row>
    <row r="1555" spans="3:12" x14ac:dyDescent="0.15">
      <c r="C1555" t="s">
        <v>53</v>
      </c>
      <c r="D1555" t="s">
        <v>5189</v>
      </c>
      <c r="E1555" t="s">
        <v>15</v>
      </c>
      <c r="F1555" s="1">
        <v>40613</v>
      </c>
      <c r="G1555" t="s">
        <v>526</v>
      </c>
      <c r="H1555" t="s">
        <v>503</v>
      </c>
      <c r="I1555" t="s">
        <v>1464</v>
      </c>
      <c r="J1555">
        <v>3633</v>
      </c>
      <c r="L1555">
        <v>763260279</v>
      </c>
    </row>
    <row r="1556" spans="3:12" x14ac:dyDescent="0.15">
      <c r="C1556" t="s">
        <v>53</v>
      </c>
      <c r="D1556" t="s">
        <v>5189</v>
      </c>
      <c r="E1556" t="s">
        <v>15</v>
      </c>
      <c r="F1556" s="1">
        <v>40613</v>
      </c>
      <c r="G1556" t="s">
        <v>526</v>
      </c>
      <c r="H1556" t="s">
        <v>473</v>
      </c>
      <c r="I1556" t="s">
        <v>1465</v>
      </c>
      <c r="J1556">
        <v>2000</v>
      </c>
      <c r="L1556">
        <v>763262279</v>
      </c>
    </row>
    <row r="1557" spans="3:12" x14ac:dyDescent="0.15">
      <c r="C1557" t="s">
        <v>53</v>
      </c>
      <c r="D1557" t="s">
        <v>5189</v>
      </c>
      <c r="E1557" t="s">
        <v>15</v>
      </c>
      <c r="F1557" s="1">
        <v>40614</v>
      </c>
      <c r="G1557" t="s">
        <v>536</v>
      </c>
      <c r="H1557" t="s">
        <v>74</v>
      </c>
      <c r="I1557" t="s">
        <v>1466</v>
      </c>
      <c r="J1557">
        <v>322500</v>
      </c>
      <c r="L1557">
        <v>763584779</v>
      </c>
    </row>
    <row r="1558" spans="3:12" x14ac:dyDescent="0.15">
      <c r="C1558" t="s">
        <v>53</v>
      </c>
      <c r="D1558" t="s">
        <v>5189</v>
      </c>
      <c r="E1558" t="s">
        <v>15</v>
      </c>
      <c r="F1558" s="1">
        <v>40616</v>
      </c>
      <c r="G1558" t="s">
        <v>526</v>
      </c>
      <c r="H1558" t="s">
        <v>475</v>
      </c>
      <c r="I1558" t="s">
        <v>1467</v>
      </c>
      <c r="J1558">
        <v>300</v>
      </c>
      <c r="L1558">
        <v>763585079</v>
      </c>
    </row>
    <row r="1559" spans="3:12" x14ac:dyDescent="0.15">
      <c r="C1559" t="s">
        <v>53</v>
      </c>
      <c r="D1559" t="s">
        <v>5189</v>
      </c>
      <c r="E1559" t="s">
        <v>15</v>
      </c>
      <c r="F1559" s="1">
        <v>40616</v>
      </c>
      <c r="G1559" t="s">
        <v>526</v>
      </c>
      <c r="H1559" t="s">
        <v>495</v>
      </c>
      <c r="I1559" t="s">
        <v>1464</v>
      </c>
      <c r="J1559">
        <v>500</v>
      </c>
      <c r="L1559">
        <v>763585579</v>
      </c>
    </row>
    <row r="1560" spans="3:12" x14ac:dyDescent="0.15">
      <c r="C1560" t="s">
        <v>53</v>
      </c>
      <c r="D1560" t="s">
        <v>5189</v>
      </c>
      <c r="E1560" t="s">
        <v>15</v>
      </c>
      <c r="F1560" s="1">
        <v>40616</v>
      </c>
      <c r="G1560" t="s">
        <v>526</v>
      </c>
      <c r="H1560" t="s">
        <v>515</v>
      </c>
      <c r="I1560" t="s">
        <v>1468</v>
      </c>
      <c r="J1560">
        <v>1550</v>
      </c>
      <c r="L1560">
        <v>763587129</v>
      </c>
    </row>
    <row r="1561" spans="3:12" x14ac:dyDescent="0.15">
      <c r="C1561" t="s">
        <v>53</v>
      </c>
      <c r="D1561" t="s">
        <v>5189</v>
      </c>
      <c r="E1561" t="s">
        <v>15</v>
      </c>
      <c r="F1561" s="1">
        <v>40616</v>
      </c>
      <c r="G1561" t="s">
        <v>526</v>
      </c>
      <c r="H1561" t="s">
        <v>516</v>
      </c>
      <c r="I1561" t="s">
        <v>1469</v>
      </c>
      <c r="J1561">
        <v>9000</v>
      </c>
      <c r="L1561">
        <v>763596129</v>
      </c>
    </row>
    <row r="1562" spans="3:12" x14ac:dyDescent="0.15">
      <c r="C1562" t="s">
        <v>53</v>
      </c>
      <c r="D1562" t="s">
        <v>5189</v>
      </c>
      <c r="E1562" t="s">
        <v>15</v>
      </c>
      <c r="F1562" s="1">
        <v>40616</v>
      </c>
      <c r="G1562" t="s">
        <v>526</v>
      </c>
      <c r="H1562" t="s">
        <v>1470</v>
      </c>
      <c r="I1562" t="s">
        <v>1471</v>
      </c>
      <c r="J1562">
        <v>2000</v>
      </c>
      <c r="L1562">
        <v>763598129</v>
      </c>
    </row>
    <row r="1563" spans="3:12" x14ac:dyDescent="0.15">
      <c r="C1563" t="s">
        <v>53</v>
      </c>
      <c r="D1563" t="s">
        <v>5189</v>
      </c>
      <c r="E1563" t="s">
        <v>15</v>
      </c>
      <c r="F1563" s="1">
        <v>40616</v>
      </c>
      <c r="G1563" t="s">
        <v>526</v>
      </c>
      <c r="H1563" t="s">
        <v>1472</v>
      </c>
      <c r="I1563" t="s">
        <v>1473</v>
      </c>
      <c r="J1563">
        <v>2000</v>
      </c>
      <c r="L1563">
        <v>763600129</v>
      </c>
    </row>
    <row r="1564" spans="3:12" x14ac:dyDescent="0.15">
      <c r="C1564" t="s">
        <v>53</v>
      </c>
      <c r="D1564" t="s">
        <v>5189</v>
      </c>
      <c r="E1564" t="s">
        <v>15</v>
      </c>
      <c r="F1564" s="1">
        <v>40616</v>
      </c>
      <c r="G1564" t="s">
        <v>526</v>
      </c>
      <c r="H1564" t="s">
        <v>518</v>
      </c>
      <c r="I1564" t="s">
        <v>1474</v>
      </c>
      <c r="J1564">
        <v>2000</v>
      </c>
      <c r="L1564">
        <v>763602129</v>
      </c>
    </row>
    <row r="1565" spans="3:12" x14ac:dyDescent="0.15">
      <c r="C1565" t="s">
        <v>53</v>
      </c>
      <c r="D1565" t="s">
        <v>5189</v>
      </c>
      <c r="E1565" t="s">
        <v>15</v>
      </c>
      <c r="F1565" s="1">
        <v>40616</v>
      </c>
      <c r="G1565" t="s">
        <v>526</v>
      </c>
      <c r="H1565" t="s">
        <v>520</v>
      </c>
      <c r="I1565" t="s">
        <v>1475</v>
      </c>
      <c r="J1565">
        <v>2000</v>
      </c>
      <c r="L1565">
        <v>763604129</v>
      </c>
    </row>
    <row r="1566" spans="3:12" x14ac:dyDescent="0.15">
      <c r="C1566" t="s">
        <v>53</v>
      </c>
      <c r="D1566" t="s">
        <v>5189</v>
      </c>
      <c r="E1566" t="s">
        <v>15</v>
      </c>
      <c r="F1566" s="1">
        <v>40616</v>
      </c>
      <c r="G1566" t="s">
        <v>526</v>
      </c>
      <c r="H1566" t="s">
        <v>1013</v>
      </c>
      <c r="I1566" t="s">
        <v>1476</v>
      </c>
      <c r="J1566">
        <v>2000</v>
      </c>
      <c r="L1566">
        <v>763606129</v>
      </c>
    </row>
    <row r="1567" spans="3:12" x14ac:dyDescent="0.15">
      <c r="C1567" t="s">
        <v>53</v>
      </c>
      <c r="D1567" t="s">
        <v>5189</v>
      </c>
      <c r="E1567" t="s">
        <v>15</v>
      </c>
      <c r="F1567" s="1">
        <v>40617</v>
      </c>
      <c r="G1567" t="s">
        <v>526</v>
      </c>
      <c r="H1567" t="s">
        <v>1037</v>
      </c>
      <c r="I1567" t="s">
        <v>1477</v>
      </c>
      <c r="J1567">
        <v>500</v>
      </c>
      <c r="L1567">
        <v>763606629</v>
      </c>
    </row>
    <row r="1568" spans="3:12" x14ac:dyDescent="0.15">
      <c r="C1568" t="s">
        <v>53</v>
      </c>
      <c r="D1568" t="s">
        <v>5189</v>
      </c>
      <c r="E1568" t="s">
        <v>15</v>
      </c>
      <c r="F1568" s="1">
        <v>40617</v>
      </c>
      <c r="G1568" t="s">
        <v>526</v>
      </c>
      <c r="H1568" t="s">
        <v>522</v>
      </c>
      <c r="I1568" t="s">
        <v>1418</v>
      </c>
      <c r="J1568">
        <v>4131</v>
      </c>
      <c r="L1568">
        <v>763610760</v>
      </c>
    </row>
    <row r="1569" spans="3:12" x14ac:dyDescent="0.15">
      <c r="C1569" t="s">
        <v>53</v>
      </c>
      <c r="D1569" t="s">
        <v>5189</v>
      </c>
      <c r="E1569" t="s">
        <v>15</v>
      </c>
      <c r="F1569" s="1">
        <v>40617</v>
      </c>
      <c r="G1569" t="s">
        <v>526</v>
      </c>
      <c r="H1569" t="s">
        <v>298</v>
      </c>
      <c r="I1569" t="s">
        <v>1478</v>
      </c>
      <c r="J1569">
        <v>500</v>
      </c>
      <c r="L1569">
        <v>763611260</v>
      </c>
    </row>
    <row r="1570" spans="3:12" x14ac:dyDescent="0.15">
      <c r="C1570" t="s">
        <v>53</v>
      </c>
      <c r="D1570" t="s">
        <v>5189</v>
      </c>
      <c r="E1570" t="s">
        <v>15</v>
      </c>
      <c r="F1570" s="1">
        <v>40617</v>
      </c>
      <c r="G1570" t="s">
        <v>526</v>
      </c>
      <c r="H1570" t="s">
        <v>1479</v>
      </c>
      <c r="I1570" t="s">
        <v>1476</v>
      </c>
      <c r="J1570">
        <v>2000</v>
      </c>
      <c r="L1570">
        <v>763613260</v>
      </c>
    </row>
    <row r="1571" spans="3:12" x14ac:dyDescent="0.15">
      <c r="C1571" t="s">
        <v>53</v>
      </c>
      <c r="D1571" t="s">
        <v>5189</v>
      </c>
      <c r="E1571" t="s">
        <v>15</v>
      </c>
      <c r="F1571" s="1">
        <v>40617</v>
      </c>
      <c r="G1571" t="s">
        <v>526</v>
      </c>
      <c r="H1571" t="s">
        <v>1480</v>
      </c>
      <c r="I1571" t="s">
        <v>1464</v>
      </c>
      <c r="J1571">
        <v>1959</v>
      </c>
      <c r="L1571">
        <v>763615219</v>
      </c>
    </row>
    <row r="1572" spans="3:12" x14ac:dyDescent="0.15">
      <c r="C1572" t="s">
        <v>53</v>
      </c>
      <c r="D1572" t="s">
        <v>5189</v>
      </c>
      <c r="E1572" t="s">
        <v>15</v>
      </c>
      <c r="F1572" s="1">
        <v>40618</v>
      </c>
      <c r="G1572" t="s">
        <v>526</v>
      </c>
      <c r="H1572" t="s">
        <v>1481</v>
      </c>
      <c r="I1572" t="s">
        <v>1482</v>
      </c>
      <c r="J1572">
        <v>1150</v>
      </c>
      <c r="L1572">
        <v>763616369</v>
      </c>
    </row>
    <row r="1573" spans="3:12" x14ac:dyDescent="0.15">
      <c r="C1573" t="s">
        <v>53</v>
      </c>
      <c r="D1573" t="s">
        <v>5189</v>
      </c>
      <c r="E1573" t="s">
        <v>15</v>
      </c>
      <c r="F1573" s="1">
        <v>40618</v>
      </c>
      <c r="G1573" t="s">
        <v>526</v>
      </c>
      <c r="H1573" t="s">
        <v>1483</v>
      </c>
      <c r="I1573" t="s">
        <v>1482</v>
      </c>
      <c r="J1573">
        <v>1800</v>
      </c>
      <c r="L1573">
        <v>763618169</v>
      </c>
    </row>
    <row r="1574" spans="3:12" x14ac:dyDescent="0.15">
      <c r="C1574" t="s">
        <v>53</v>
      </c>
      <c r="D1574" t="s">
        <v>5189</v>
      </c>
      <c r="E1574" t="s">
        <v>15</v>
      </c>
      <c r="F1574" s="1">
        <v>40618</v>
      </c>
      <c r="G1574" t="s">
        <v>526</v>
      </c>
      <c r="H1574" t="s">
        <v>1484</v>
      </c>
      <c r="I1574" t="s">
        <v>1482</v>
      </c>
      <c r="J1574">
        <v>5000</v>
      </c>
      <c r="L1574">
        <v>763623169</v>
      </c>
    </row>
    <row r="1575" spans="3:12" x14ac:dyDescent="0.15">
      <c r="C1575" t="s">
        <v>53</v>
      </c>
      <c r="D1575" t="s">
        <v>5189</v>
      </c>
      <c r="E1575" t="s">
        <v>15</v>
      </c>
      <c r="F1575" s="1">
        <v>40618</v>
      </c>
      <c r="G1575" t="s">
        <v>526</v>
      </c>
      <c r="H1575" t="s">
        <v>1485</v>
      </c>
      <c r="I1575" t="s">
        <v>1482</v>
      </c>
      <c r="J1575">
        <v>1000</v>
      </c>
      <c r="L1575">
        <v>763624169</v>
      </c>
    </row>
    <row r="1576" spans="3:12" x14ac:dyDescent="0.15">
      <c r="C1576" t="s">
        <v>53</v>
      </c>
      <c r="D1576" t="s">
        <v>5189</v>
      </c>
      <c r="E1576" t="s">
        <v>15</v>
      </c>
      <c r="F1576" s="1">
        <v>40619</v>
      </c>
      <c r="G1576" t="s">
        <v>526</v>
      </c>
      <c r="H1576" t="s">
        <v>1352</v>
      </c>
      <c r="I1576" t="s">
        <v>1482</v>
      </c>
      <c r="J1576">
        <v>4000</v>
      </c>
      <c r="L1576">
        <v>763628169</v>
      </c>
    </row>
    <row r="1577" spans="3:12" x14ac:dyDescent="0.15">
      <c r="C1577" t="s">
        <v>53</v>
      </c>
      <c r="D1577" t="s">
        <v>5189</v>
      </c>
      <c r="E1577" t="s">
        <v>15</v>
      </c>
      <c r="F1577" s="1">
        <v>40619</v>
      </c>
      <c r="G1577" t="s">
        <v>526</v>
      </c>
      <c r="H1577" t="s">
        <v>1354</v>
      </c>
      <c r="I1577" t="s">
        <v>1486</v>
      </c>
      <c r="J1577">
        <v>9000</v>
      </c>
      <c r="L1577">
        <v>763637169</v>
      </c>
    </row>
    <row r="1578" spans="3:12" x14ac:dyDescent="0.15">
      <c r="C1578" t="s">
        <v>53</v>
      </c>
      <c r="D1578" t="s">
        <v>5189</v>
      </c>
      <c r="E1578" t="s">
        <v>15</v>
      </c>
      <c r="F1578" s="1">
        <v>40619</v>
      </c>
      <c r="G1578" t="s">
        <v>526</v>
      </c>
      <c r="H1578" t="s">
        <v>1487</v>
      </c>
      <c r="I1578" t="s">
        <v>1482</v>
      </c>
      <c r="J1578">
        <v>1500</v>
      </c>
      <c r="L1578">
        <v>763638669</v>
      </c>
    </row>
    <row r="1579" spans="3:12" x14ac:dyDescent="0.15">
      <c r="C1579" t="s">
        <v>53</v>
      </c>
      <c r="D1579" t="s">
        <v>5189</v>
      </c>
      <c r="E1579" t="s">
        <v>15</v>
      </c>
      <c r="F1579" s="1">
        <v>40620</v>
      </c>
      <c r="G1579" t="s">
        <v>526</v>
      </c>
      <c r="H1579" t="s">
        <v>1488</v>
      </c>
      <c r="I1579" t="s">
        <v>1482</v>
      </c>
      <c r="J1579">
        <v>500</v>
      </c>
      <c r="L1579">
        <v>763639169</v>
      </c>
    </row>
    <row r="1580" spans="3:12" x14ac:dyDescent="0.15">
      <c r="C1580" t="s">
        <v>53</v>
      </c>
      <c r="D1580" t="s">
        <v>5189</v>
      </c>
      <c r="E1580" t="s">
        <v>15</v>
      </c>
      <c r="F1580" s="1">
        <v>40620</v>
      </c>
      <c r="G1580" t="s">
        <v>526</v>
      </c>
      <c r="H1580" t="s">
        <v>1386</v>
      </c>
      <c r="I1580" t="s">
        <v>1482</v>
      </c>
      <c r="J1580">
        <v>4000</v>
      </c>
      <c r="L1580">
        <v>763643169</v>
      </c>
    </row>
    <row r="1581" spans="3:12" x14ac:dyDescent="0.15">
      <c r="C1581" t="s">
        <v>53</v>
      </c>
      <c r="D1581" t="s">
        <v>5189</v>
      </c>
      <c r="E1581" t="s">
        <v>15</v>
      </c>
      <c r="F1581" s="1">
        <v>40620</v>
      </c>
      <c r="G1581" t="s">
        <v>526</v>
      </c>
      <c r="H1581" t="s">
        <v>1304</v>
      </c>
      <c r="I1581" t="s">
        <v>1482</v>
      </c>
      <c r="J1581">
        <v>4000</v>
      </c>
      <c r="L1581">
        <v>763647169</v>
      </c>
    </row>
    <row r="1582" spans="3:12" x14ac:dyDescent="0.15">
      <c r="C1582" t="s">
        <v>53</v>
      </c>
      <c r="D1582" t="s">
        <v>5189</v>
      </c>
      <c r="E1582" t="s">
        <v>15</v>
      </c>
      <c r="F1582" s="1">
        <v>40620</v>
      </c>
      <c r="G1582" t="s">
        <v>526</v>
      </c>
      <c r="H1582" t="s">
        <v>1230</v>
      </c>
      <c r="I1582" t="s">
        <v>1482</v>
      </c>
      <c r="J1582">
        <v>4000</v>
      </c>
      <c r="L1582">
        <v>763651169</v>
      </c>
    </row>
    <row r="1583" spans="3:12" x14ac:dyDescent="0.15">
      <c r="C1583" t="s">
        <v>53</v>
      </c>
      <c r="D1583" t="s">
        <v>5189</v>
      </c>
      <c r="E1583" t="s">
        <v>15</v>
      </c>
      <c r="F1583" s="1">
        <v>40623</v>
      </c>
      <c r="G1583" t="s">
        <v>526</v>
      </c>
      <c r="H1583" t="s">
        <v>1489</v>
      </c>
      <c r="I1583" t="s">
        <v>1482</v>
      </c>
      <c r="J1583">
        <v>1000</v>
      </c>
      <c r="L1583">
        <v>763652169</v>
      </c>
    </row>
    <row r="1584" spans="3:12" x14ac:dyDescent="0.15">
      <c r="C1584" t="s">
        <v>53</v>
      </c>
      <c r="D1584" t="s">
        <v>5189</v>
      </c>
      <c r="E1584" t="s">
        <v>15</v>
      </c>
      <c r="F1584" s="1">
        <v>40623</v>
      </c>
      <c r="G1584" t="s">
        <v>526</v>
      </c>
      <c r="H1584" t="s">
        <v>1490</v>
      </c>
      <c r="I1584" t="s">
        <v>1482</v>
      </c>
      <c r="J1584">
        <v>800</v>
      </c>
      <c r="L1584">
        <v>763652969</v>
      </c>
    </row>
    <row r="1585" spans="3:12" x14ac:dyDescent="0.15">
      <c r="C1585" t="s">
        <v>53</v>
      </c>
      <c r="D1585" t="s">
        <v>5189</v>
      </c>
      <c r="E1585" t="s">
        <v>15</v>
      </c>
      <c r="F1585" s="1">
        <v>40623</v>
      </c>
      <c r="G1585" t="s">
        <v>526</v>
      </c>
      <c r="H1585" t="s">
        <v>1491</v>
      </c>
      <c r="I1585" t="s">
        <v>1492</v>
      </c>
      <c r="J1585">
        <v>6000</v>
      </c>
      <c r="L1585">
        <v>763658969</v>
      </c>
    </row>
    <row r="1586" spans="3:12" x14ac:dyDescent="0.15">
      <c r="C1586" t="s">
        <v>53</v>
      </c>
      <c r="D1586" t="s">
        <v>5189</v>
      </c>
      <c r="E1586" t="s">
        <v>15</v>
      </c>
      <c r="F1586" s="1">
        <v>40623</v>
      </c>
      <c r="G1586" t="s">
        <v>526</v>
      </c>
      <c r="H1586" t="s">
        <v>1493</v>
      </c>
      <c r="I1586" t="s">
        <v>1492</v>
      </c>
      <c r="J1586">
        <v>2000</v>
      </c>
      <c r="L1586">
        <v>763660969</v>
      </c>
    </row>
    <row r="1587" spans="3:12" x14ac:dyDescent="0.15">
      <c r="C1587" t="s">
        <v>53</v>
      </c>
      <c r="D1587" t="s">
        <v>5189</v>
      </c>
      <c r="E1587" t="s">
        <v>15</v>
      </c>
      <c r="F1587" s="1">
        <v>40623</v>
      </c>
      <c r="G1587" t="s">
        <v>526</v>
      </c>
      <c r="H1587" t="s">
        <v>1494</v>
      </c>
      <c r="I1587" t="s">
        <v>1495</v>
      </c>
      <c r="J1587">
        <v>4000</v>
      </c>
      <c r="L1587">
        <v>763664969</v>
      </c>
    </row>
    <row r="1588" spans="3:12" x14ac:dyDescent="0.15">
      <c r="C1588" t="s">
        <v>53</v>
      </c>
      <c r="D1588" t="s">
        <v>5189</v>
      </c>
      <c r="E1588" t="s">
        <v>15</v>
      </c>
      <c r="F1588" s="1">
        <v>40623</v>
      </c>
      <c r="G1588" t="s">
        <v>526</v>
      </c>
      <c r="H1588" t="s">
        <v>1496</v>
      </c>
      <c r="I1588" t="s">
        <v>1495</v>
      </c>
      <c r="J1588">
        <v>4000</v>
      </c>
      <c r="L1588">
        <v>763668969</v>
      </c>
    </row>
    <row r="1589" spans="3:12" x14ac:dyDescent="0.15">
      <c r="C1589" t="s">
        <v>53</v>
      </c>
      <c r="D1589" t="s">
        <v>5189</v>
      </c>
      <c r="E1589" t="s">
        <v>15</v>
      </c>
      <c r="F1589" s="1">
        <v>40623</v>
      </c>
      <c r="G1589" t="s">
        <v>526</v>
      </c>
      <c r="H1589" t="s">
        <v>1497</v>
      </c>
      <c r="I1589" t="s">
        <v>1495</v>
      </c>
      <c r="J1589">
        <v>2000</v>
      </c>
      <c r="L1589">
        <v>763670969</v>
      </c>
    </row>
    <row r="1590" spans="3:12" x14ac:dyDescent="0.15">
      <c r="C1590" t="s">
        <v>53</v>
      </c>
      <c r="D1590" t="s">
        <v>5189</v>
      </c>
      <c r="E1590" t="s">
        <v>15</v>
      </c>
      <c r="F1590" s="1">
        <v>40623</v>
      </c>
      <c r="G1590" t="s">
        <v>526</v>
      </c>
      <c r="H1590" t="s">
        <v>1498</v>
      </c>
      <c r="I1590" t="s">
        <v>1495</v>
      </c>
      <c r="J1590">
        <v>2000</v>
      </c>
      <c r="L1590">
        <v>763672969</v>
      </c>
    </row>
    <row r="1591" spans="3:12" x14ac:dyDescent="0.15">
      <c r="C1591" t="s">
        <v>53</v>
      </c>
      <c r="D1591" t="s">
        <v>5189</v>
      </c>
      <c r="E1591" t="s">
        <v>15</v>
      </c>
      <c r="F1591" s="1">
        <v>40623</v>
      </c>
      <c r="G1591" t="s">
        <v>526</v>
      </c>
      <c r="H1591" t="s">
        <v>1499</v>
      </c>
      <c r="I1591" t="s">
        <v>1500</v>
      </c>
      <c r="J1591">
        <v>8000</v>
      </c>
      <c r="L1591">
        <v>763680969</v>
      </c>
    </row>
    <row r="1592" spans="3:12" x14ac:dyDescent="0.15">
      <c r="C1592" t="s">
        <v>53</v>
      </c>
      <c r="D1592" t="s">
        <v>5189</v>
      </c>
      <c r="E1592" t="s">
        <v>15</v>
      </c>
      <c r="F1592" s="1">
        <v>40623</v>
      </c>
      <c r="G1592" t="s">
        <v>526</v>
      </c>
      <c r="H1592" t="s">
        <v>1501</v>
      </c>
      <c r="I1592" t="s">
        <v>1502</v>
      </c>
      <c r="J1592">
        <v>2000</v>
      </c>
      <c r="L1592">
        <v>763682969</v>
      </c>
    </row>
    <row r="1593" spans="3:12" x14ac:dyDescent="0.15">
      <c r="C1593" t="s">
        <v>53</v>
      </c>
      <c r="D1593" t="s">
        <v>5189</v>
      </c>
      <c r="E1593" t="s">
        <v>15</v>
      </c>
      <c r="F1593" s="1">
        <v>40623</v>
      </c>
      <c r="G1593" t="s">
        <v>526</v>
      </c>
      <c r="H1593" t="s">
        <v>1503</v>
      </c>
      <c r="I1593" t="s">
        <v>1502</v>
      </c>
      <c r="J1593">
        <v>8000</v>
      </c>
      <c r="L1593">
        <v>763690969</v>
      </c>
    </row>
    <row r="1594" spans="3:12" x14ac:dyDescent="0.15">
      <c r="C1594" t="s">
        <v>53</v>
      </c>
      <c r="D1594" t="s">
        <v>5189</v>
      </c>
      <c r="E1594" t="s">
        <v>15</v>
      </c>
      <c r="F1594" s="1">
        <v>40624</v>
      </c>
      <c r="G1594" t="s">
        <v>526</v>
      </c>
      <c r="H1594" t="s">
        <v>1504</v>
      </c>
      <c r="I1594" t="s">
        <v>1500</v>
      </c>
      <c r="J1594">
        <v>2500</v>
      </c>
      <c r="L1594">
        <v>763693469</v>
      </c>
    </row>
    <row r="1595" spans="3:12" x14ac:dyDescent="0.15">
      <c r="C1595" t="s">
        <v>53</v>
      </c>
      <c r="D1595" t="s">
        <v>5189</v>
      </c>
      <c r="E1595" t="s">
        <v>15</v>
      </c>
      <c r="F1595" s="1">
        <v>40624</v>
      </c>
      <c r="G1595" t="s">
        <v>526</v>
      </c>
      <c r="H1595" t="s">
        <v>1205</v>
      </c>
      <c r="I1595" t="s">
        <v>1500</v>
      </c>
      <c r="J1595">
        <v>1494</v>
      </c>
      <c r="L1595">
        <v>763694963</v>
      </c>
    </row>
    <row r="1596" spans="3:12" x14ac:dyDescent="0.15">
      <c r="C1596" t="s">
        <v>53</v>
      </c>
      <c r="D1596" t="s">
        <v>5189</v>
      </c>
      <c r="E1596" t="s">
        <v>15</v>
      </c>
      <c r="F1596" s="1">
        <v>40625</v>
      </c>
      <c r="G1596" t="s">
        <v>526</v>
      </c>
      <c r="H1596" t="s">
        <v>551</v>
      </c>
      <c r="I1596" t="s">
        <v>587</v>
      </c>
      <c r="J1596">
        <v>2711</v>
      </c>
      <c r="L1596">
        <v>763697674</v>
      </c>
    </row>
    <row r="1597" spans="3:12" x14ac:dyDescent="0.15">
      <c r="C1597" t="s">
        <v>53</v>
      </c>
      <c r="D1597" t="s">
        <v>5189</v>
      </c>
      <c r="E1597" t="s">
        <v>15</v>
      </c>
      <c r="F1597" s="1">
        <v>40625</v>
      </c>
      <c r="G1597" t="s">
        <v>526</v>
      </c>
      <c r="H1597" t="s">
        <v>1505</v>
      </c>
      <c r="I1597" t="s">
        <v>1482</v>
      </c>
      <c r="J1597">
        <v>1500</v>
      </c>
      <c r="L1597">
        <v>763699174</v>
      </c>
    </row>
    <row r="1598" spans="3:12" x14ac:dyDescent="0.15">
      <c r="C1598" t="s">
        <v>53</v>
      </c>
      <c r="D1598" t="s">
        <v>5189</v>
      </c>
      <c r="E1598" t="s">
        <v>15</v>
      </c>
      <c r="F1598" s="1">
        <v>40625</v>
      </c>
      <c r="G1598" t="s">
        <v>526</v>
      </c>
      <c r="H1598" t="s">
        <v>1506</v>
      </c>
      <c r="I1598" t="s">
        <v>1482</v>
      </c>
      <c r="J1598">
        <v>6000</v>
      </c>
      <c r="L1598">
        <v>763705174</v>
      </c>
    </row>
    <row r="1599" spans="3:12" x14ac:dyDescent="0.15">
      <c r="C1599" t="s">
        <v>53</v>
      </c>
      <c r="D1599" t="s">
        <v>5189</v>
      </c>
      <c r="E1599" t="s">
        <v>15</v>
      </c>
      <c r="F1599" s="1">
        <v>40626</v>
      </c>
      <c r="G1599" t="s">
        <v>526</v>
      </c>
      <c r="H1599" t="s">
        <v>1507</v>
      </c>
      <c r="I1599" t="s">
        <v>1482</v>
      </c>
      <c r="J1599">
        <v>2300</v>
      </c>
      <c r="L1599">
        <v>763707474</v>
      </c>
    </row>
    <row r="1600" spans="3:12" x14ac:dyDescent="0.15">
      <c r="C1600" t="s">
        <v>53</v>
      </c>
      <c r="D1600" t="s">
        <v>5189</v>
      </c>
      <c r="E1600" t="s">
        <v>15</v>
      </c>
      <c r="F1600" s="1">
        <v>40626</v>
      </c>
      <c r="G1600" t="s">
        <v>526</v>
      </c>
      <c r="H1600" t="s">
        <v>1508</v>
      </c>
      <c r="I1600" t="s">
        <v>1482</v>
      </c>
      <c r="J1600">
        <v>2000</v>
      </c>
      <c r="L1600">
        <v>763709474</v>
      </c>
    </row>
    <row r="1601" spans="3:12" x14ac:dyDescent="0.15">
      <c r="C1601" t="s">
        <v>53</v>
      </c>
      <c r="D1601" t="s">
        <v>5189</v>
      </c>
      <c r="E1601" t="s">
        <v>15</v>
      </c>
      <c r="F1601" s="1">
        <v>40626</v>
      </c>
      <c r="G1601" t="s">
        <v>526</v>
      </c>
      <c r="H1601" t="s">
        <v>1509</v>
      </c>
      <c r="I1601" t="s">
        <v>1482</v>
      </c>
      <c r="J1601">
        <v>500</v>
      </c>
      <c r="L1601">
        <v>763709974</v>
      </c>
    </row>
    <row r="1602" spans="3:12" x14ac:dyDescent="0.15">
      <c r="C1602" t="s">
        <v>53</v>
      </c>
      <c r="D1602" t="s">
        <v>5189</v>
      </c>
      <c r="E1602" t="s">
        <v>15</v>
      </c>
      <c r="F1602" s="1">
        <v>40626</v>
      </c>
      <c r="G1602" t="s">
        <v>526</v>
      </c>
      <c r="H1602" t="s">
        <v>553</v>
      </c>
      <c r="I1602" t="s">
        <v>1482</v>
      </c>
      <c r="J1602">
        <v>500</v>
      </c>
      <c r="L1602">
        <v>763710474</v>
      </c>
    </row>
    <row r="1603" spans="3:12" x14ac:dyDescent="0.15">
      <c r="C1603" t="s">
        <v>53</v>
      </c>
      <c r="D1603" t="s">
        <v>5189</v>
      </c>
      <c r="E1603" t="s">
        <v>15</v>
      </c>
      <c r="F1603" s="1">
        <v>40627</v>
      </c>
      <c r="G1603" t="s">
        <v>526</v>
      </c>
      <c r="H1603" t="s">
        <v>1510</v>
      </c>
      <c r="I1603" t="s">
        <v>1482</v>
      </c>
      <c r="J1603">
        <v>2000</v>
      </c>
      <c r="L1603">
        <v>763712474</v>
      </c>
    </row>
    <row r="1604" spans="3:12" x14ac:dyDescent="0.15">
      <c r="C1604" t="s">
        <v>53</v>
      </c>
      <c r="D1604" t="s">
        <v>5189</v>
      </c>
      <c r="E1604" t="s">
        <v>15</v>
      </c>
      <c r="F1604" s="1">
        <v>40627</v>
      </c>
      <c r="G1604" t="s">
        <v>526</v>
      </c>
      <c r="H1604" t="s">
        <v>1511</v>
      </c>
      <c r="I1604" t="s">
        <v>1482</v>
      </c>
      <c r="J1604">
        <v>2000</v>
      </c>
      <c r="L1604">
        <v>763714474</v>
      </c>
    </row>
    <row r="1605" spans="3:12" x14ac:dyDescent="0.15">
      <c r="C1605" t="s">
        <v>53</v>
      </c>
      <c r="D1605" t="s">
        <v>5189</v>
      </c>
      <c r="E1605" t="s">
        <v>15</v>
      </c>
      <c r="F1605" s="1">
        <v>40627</v>
      </c>
      <c r="G1605" t="s">
        <v>526</v>
      </c>
      <c r="H1605" t="s">
        <v>1512</v>
      </c>
      <c r="I1605" t="s">
        <v>1482</v>
      </c>
      <c r="J1605">
        <v>1000</v>
      </c>
      <c r="L1605">
        <v>763715474</v>
      </c>
    </row>
    <row r="1606" spans="3:12" x14ac:dyDescent="0.15">
      <c r="C1606" t="s">
        <v>53</v>
      </c>
      <c r="D1606" t="s">
        <v>5189</v>
      </c>
      <c r="E1606" t="s">
        <v>15</v>
      </c>
      <c r="F1606" s="1">
        <v>40627</v>
      </c>
      <c r="G1606" t="s">
        <v>526</v>
      </c>
      <c r="H1606" t="s">
        <v>1513</v>
      </c>
      <c r="I1606" t="s">
        <v>1482</v>
      </c>
      <c r="J1606">
        <v>1000</v>
      </c>
      <c r="L1606">
        <v>763716474</v>
      </c>
    </row>
    <row r="1607" spans="3:12" x14ac:dyDescent="0.15">
      <c r="C1607" t="s">
        <v>53</v>
      </c>
      <c r="D1607" t="s">
        <v>5189</v>
      </c>
      <c r="E1607" t="s">
        <v>15</v>
      </c>
      <c r="F1607" s="1">
        <v>40630</v>
      </c>
      <c r="G1607" t="s">
        <v>526</v>
      </c>
      <c r="H1607" t="s">
        <v>1514</v>
      </c>
      <c r="I1607" t="s">
        <v>1495</v>
      </c>
      <c r="J1607">
        <v>2000</v>
      </c>
      <c r="L1607">
        <v>763718474</v>
      </c>
    </row>
    <row r="1608" spans="3:12" x14ac:dyDescent="0.15">
      <c r="C1608" t="s">
        <v>53</v>
      </c>
      <c r="D1608" t="s">
        <v>5189</v>
      </c>
      <c r="E1608" t="s">
        <v>15</v>
      </c>
      <c r="F1608" s="1">
        <v>40630</v>
      </c>
      <c r="G1608" t="s">
        <v>526</v>
      </c>
      <c r="H1608" t="s">
        <v>1515</v>
      </c>
      <c r="I1608" t="s">
        <v>1482</v>
      </c>
      <c r="J1608">
        <v>2200</v>
      </c>
      <c r="L1608">
        <v>763720674</v>
      </c>
    </row>
    <row r="1609" spans="3:12" x14ac:dyDescent="0.15">
      <c r="C1609" t="s">
        <v>53</v>
      </c>
      <c r="D1609" t="s">
        <v>5189</v>
      </c>
      <c r="E1609" t="s">
        <v>15</v>
      </c>
      <c r="F1609" s="1">
        <v>40630</v>
      </c>
      <c r="G1609" t="s">
        <v>526</v>
      </c>
      <c r="H1609" t="s">
        <v>1207</v>
      </c>
      <c r="I1609" t="s">
        <v>1482</v>
      </c>
      <c r="J1609">
        <v>500</v>
      </c>
      <c r="L1609">
        <v>763721174</v>
      </c>
    </row>
    <row r="1610" spans="3:12" x14ac:dyDescent="0.15">
      <c r="C1610" t="s">
        <v>53</v>
      </c>
      <c r="D1610" t="s">
        <v>5189</v>
      </c>
      <c r="E1610" t="s">
        <v>15</v>
      </c>
      <c r="F1610" s="1">
        <v>40630</v>
      </c>
      <c r="G1610" t="s">
        <v>526</v>
      </c>
      <c r="H1610" t="s">
        <v>555</v>
      </c>
      <c r="I1610" t="s">
        <v>1482</v>
      </c>
      <c r="J1610">
        <v>1000</v>
      </c>
      <c r="L1610">
        <v>763722174</v>
      </c>
    </row>
    <row r="1611" spans="3:12" x14ac:dyDescent="0.15">
      <c r="C1611" t="s">
        <v>53</v>
      </c>
      <c r="D1611" t="s">
        <v>5189</v>
      </c>
      <c r="E1611" t="s">
        <v>15</v>
      </c>
      <c r="F1611" s="1">
        <v>40630</v>
      </c>
      <c r="G1611" t="s">
        <v>526</v>
      </c>
      <c r="H1611" t="s">
        <v>1516</v>
      </c>
      <c r="I1611" t="s">
        <v>1482</v>
      </c>
      <c r="J1611">
        <v>2000</v>
      </c>
      <c r="L1611">
        <v>763724174</v>
      </c>
    </row>
    <row r="1612" spans="3:12" x14ac:dyDescent="0.15">
      <c r="C1612" t="s">
        <v>53</v>
      </c>
      <c r="D1612" t="s">
        <v>5189</v>
      </c>
      <c r="E1612" t="s">
        <v>15</v>
      </c>
      <c r="F1612" s="1">
        <v>40630</v>
      </c>
      <c r="G1612" t="s">
        <v>526</v>
      </c>
      <c r="H1612" t="s">
        <v>1517</v>
      </c>
      <c r="I1612" t="s">
        <v>1482</v>
      </c>
      <c r="J1612">
        <v>500</v>
      </c>
      <c r="L1612">
        <v>763724674</v>
      </c>
    </row>
    <row r="1613" spans="3:12" x14ac:dyDescent="0.15">
      <c r="C1613" t="s">
        <v>53</v>
      </c>
      <c r="D1613" t="s">
        <v>5189</v>
      </c>
      <c r="E1613" t="s">
        <v>15</v>
      </c>
      <c r="F1613" s="1">
        <v>40630</v>
      </c>
      <c r="G1613" t="s">
        <v>526</v>
      </c>
      <c r="H1613" t="s">
        <v>1518</v>
      </c>
      <c r="I1613" t="s">
        <v>1482</v>
      </c>
      <c r="J1613">
        <v>1500</v>
      </c>
      <c r="L1613">
        <v>763726174</v>
      </c>
    </row>
    <row r="1614" spans="3:12" x14ac:dyDescent="0.15">
      <c r="C1614" t="s">
        <v>53</v>
      </c>
      <c r="D1614" t="s">
        <v>5189</v>
      </c>
      <c r="E1614" t="s">
        <v>15</v>
      </c>
      <c r="F1614" s="1">
        <v>40630</v>
      </c>
      <c r="G1614" t="s">
        <v>526</v>
      </c>
      <c r="H1614" t="s">
        <v>1519</v>
      </c>
      <c r="I1614" t="s">
        <v>1482</v>
      </c>
      <c r="J1614">
        <v>1000</v>
      </c>
      <c r="L1614">
        <v>763727174</v>
      </c>
    </row>
    <row r="1615" spans="3:12" x14ac:dyDescent="0.15">
      <c r="C1615" t="s">
        <v>53</v>
      </c>
      <c r="D1615" t="s">
        <v>5189</v>
      </c>
      <c r="E1615" t="s">
        <v>15</v>
      </c>
      <c r="F1615" s="1">
        <v>40631</v>
      </c>
      <c r="G1615" t="s">
        <v>526</v>
      </c>
      <c r="H1615" t="s">
        <v>1520</v>
      </c>
      <c r="I1615" t="s">
        <v>1482</v>
      </c>
      <c r="J1615">
        <v>4000</v>
      </c>
      <c r="L1615">
        <v>763731174</v>
      </c>
    </row>
    <row r="1616" spans="3:12" x14ac:dyDescent="0.15">
      <c r="C1616" t="s">
        <v>53</v>
      </c>
      <c r="D1616" t="s">
        <v>5189</v>
      </c>
      <c r="E1616" t="s">
        <v>15</v>
      </c>
      <c r="F1616" s="1">
        <v>40631</v>
      </c>
      <c r="G1616" t="s">
        <v>526</v>
      </c>
      <c r="H1616" t="s">
        <v>1521</v>
      </c>
      <c r="I1616" t="s">
        <v>1482</v>
      </c>
      <c r="J1616">
        <v>2000</v>
      </c>
      <c r="L1616">
        <v>763733174</v>
      </c>
    </row>
    <row r="1617" spans="3:12" x14ac:dyDescent="0.15">
      <c r="C1617" t="s">
        <v>53</v>
      </c>
      <c r="D1617" t="s">
        <v>5189</v>
      </c>
      <c r="E1617" t="s">
        <v>15</v>
      </c>
      <c r="F1617" s="1">
        <v>40631</v>
      </c>
      <c r="G1617" t="s">
        <v>526</v>
      </c>
      <c r="H1617" t="s">
        <v>1522</v>
      </c>
      <c r="I1617" t="s">
        <v>1482</v>
      </c>
      <c r="J1617">
        <v>1422</v>
      </c>
      <c r="L1617">
        <v>763734596</v>
      </c>
    </row>
    <row r="1618" spans="3:12" x14ac:dyDescent="0.15">
      <c r="C1618" t="s">
        <v>53</v>
      </c>
      <c r="D1618" t="s">
        <v>5189</v>
      </c>
      <c r="E1618" t="s">
        <v>15</v>
      </c>
      <c r="F1618" s="1">
        <v>40631</v>
      </c>
      <c r="G1618" t="s">
        <v>526</v>
      </c>
      <c r="H1618" t="s">
        <v>1523</v>
      </c>
      <c r="I1618" t="s">
        <v>1482</v>
      </c>
      <c r="J1618">
        <v>1000</v>
      </c>
      <c r="L1618">
        <v>763735596</v>
      </c>
    </row>
    <row r="1619" spans="3:12" x14ac:dyDescent="0.15">
      <c r="C1619" t="s">
        <v>53</v>
      </c>
      <c r="D1619" t="s">
        <v>5189</v>
      </c>
      <c r="E1619" t="s">
        <v>15</v>
      </c>
      <c r="F1619" s="1">
        <v>40631</v>
      </c>
      <c r="G1619" t="s">
        <v>526</v>
      </c>
      <c r="H1619" t="s">
        <v>1524</v>
      </c>
      <c r="I1619" t="s">
        <v>1482</v>
      </c>
      <c r="J1619">
        <v>500</v>
      </c>
      <c r="L1619">
        <v>763736096</v>
      </c>
    </row>
    <row r="1620" spans="3:12" x14ac:dyDescent="0.15">
      <c r="C1620" t="s">
        <v>53</v>
      </c>
      <c r="D1620" t="s">
        <v>5189</v>
      </c>
      <c r="E1620" t="s">
        <v>15</v>
      </c>
      <c r="F1620" s="1">
        <v>40631</v>
      </c>
      <c r="G1620" t="s">
        <v>526</v>
      </c>
      <c r="H1620" t="s">
        <v>1525</v>
      </c>
      <c r="I1620" t="s">
        <v>1486</v>
      </c>
      <c r="J1620">
        <v>4000</v>
      </c>
      <c r="L1620">
        <v>763740096</v>
      </c>
    </row>
    <row r="1621" spans="3:12" x14ac:dyDescent="0.15">
      <c r="C1621" t="s">
        <v>53</v>
      </c>
      <c r="D1621" t="s">
        <v>5189</v>
      </c>
      <c r="E1621" t="s">
        <v>15</v>
      </c>
      <c r="F1621" s="1">
        <v>40631</v>
      </c>
      <c r="G1621" t="s">
        <v>526</v>
      </c>
      <c r="H1621" t="s">
        <v>1526</v>
      </c>
      <c r="I1621" t="s">
        <v>1486</v>
      </c>
      <c r="J1621">
        <v>4000</v>
      </c>
      <c r="L1621">
        <v>763744096</v>
      </c>
    </row>
    <row r="1622" spans="3:12" x14ac:dyDescent="0.15">
      <c r="C1622" t="s">
        <v>53</v>
      </c>
      <c r="D1622" t="s">
        <v>5189</v>
      </c>
      <c r="E1622" t="s">
        <v>15</v>
      </c>
      <c r="F1622" s="1">
        <v>40631</v>
      </c>
      <c r="G1622" t="s">
        <v>526</v>
      </c>
      <c r="H1622" t="s">
        <v>1209</v>
      </c>
      <c r="I1622" t="s">
        <v>1432</v>
      </c>
      <c r="J1622">
        <v>500</v>
      </c>
      <c r="L1622">
        <v>763744596</v>
      </c>
    </row>
    <row r="1623" spans="3:12" x14ac:dyDescent="0.15">
      <c r="C1623" t="s">
        <v>53</v>
      </c>
      <c r="D1623" t="s">
        <v>5189</v>
      </c>
      <c r="E1623" t="s">
        <v>15</v>
      </c>
      <c r="F1623" s="1">
        <v>40632</v>
      </c>
      <c r="G1623" t="s">
        <v>526</v>
      </c>
      <c r="H1623" t="s">
        <v>1527</v>
      </c>
      <c r="I1623" t="s">
        <v>1482</v>
      </c>
      <c r="J1623">
        <v>2000</v>
      </c>
      <c r="L1623">
        <v>763746596</v>
      </c>
    </row>
    <row r="1624" spans="3:12" x14ac:dyDescent="0.15">
      <c r="C1624" t="s">
        <v>53</v>
      </c>
      <c r="D1624" t="s">
        <v>5189</v>
      </c>
      <c r="E1624" t="s">
        <v>15</v>
      </c>
      <c r="F1624" s="1">
        <v>40632</v>
      </c>
      <c r="G1624" t="s">
        <v>526</v>
      </c>
      <c r="H1624" t="s">
        <v>1528</v>
      </c>
      <c r="I1624" t="s">
        <v>1482</v>
      </c>
      <c r="J1624">
        <v>2500</v>
      </c>
      <c r="L1624">
        <v>763749096</v>
      </c>
    </row>
    <row r="1625" spans="3:12" x14ac:dyDescent="0.15">
      <c r="C1625" t="s">
        <v>53</v>
      </c>
      <c r="D1625" t="s">
        <v>5189</v>
      </c>
      <c r="E1625" t="s">
        <v>15</v>
      </c>
      <c r="F1625" s="1">
        <v>40632</v>
      </c>
      <c r="G1625" t="s">
        <v>526</v>
      </c>
      <c r="H1625" t="s">
        <v>1529</v>
      </c>
      <c r="I1625" t="s">
        <v>1482</v>
      </c>
      <c r="J1625">
        <v>500</v>
      </c>
      <c r="L1625">
        <v>763749596</v>
      </c>
    </row>
    <row r="1626" spans="3:12" x14ac:dyDescent="0.15">
      <c r="C1626" t="s">
        <v>53</v>
      </c>
      <c r="D1626" t="s">
        <v>5189</v>
      </c>
      <c r="E1626" t="s">
        <v>15</v>
      </c>
      <c r="F1626" s="1">
        <v>40632</v>
      </c>
      <c r="G1626" t="s">
        <v>526</v>
      </c>
      <c r="H1626" t="s">
        <v>557</v>
      </c>
      <c r="I1626" t="s">
        <v>1482</v>
      </c>
      <c r="J1626">
        <v>3489</v>
      </c>
      <c r="L1626">
        <v>763753085</v>
      </c>
    </row>
    <row r="1627" spans="3:12" x14ac:dyDescent="0.15">
      <c r="C1627" t="s">
        <v>53</v>
      </c>
      <c r="D1627" t="s">
        <v>5189</v>
      </c>
      <c r="E1627" t="s">
        <v>15</v>
      </c>
      <c r="F1627" s="1">
        <v>40633</v>
      </c>
      <c r="G1627" t="s">
        <v>1375</v>
      </c>
      <c r="H1627" t="s">
        <v>70</v>
      </c>
      <c r="I1627" t="s">
        <v>1530</v>
      </c>
      <c r="J1627">
        <v>2002000</v>
      </c>
      <c r="L1627">
        <v>765755085</v>
      </c>
    </row>
    <row r="1628" spans="3:12" x14ac:dyDescent="0.15">
      <c r="C1628" t="s">
        <v>53</v>
      </c>
      <c r="D1628" t="s">
        <v>5189</v>
      </c>
      <c r="E1628" t="s">
        <v>15</v>
      </c>
      <c r="F1628" s="1">
        <v>40633</v>
      </c>
      <c r="G1628" t="s">
        <v>1375</v>
      </c>
      <c r="H1628" t="s">
        <v>70</v>
      </c>
      <c r="I1628" t="s">
        <v>1530</v>
      </c>
      <c r="J1628">
        <v>113000</v>
      </c>
      <c r="L1628">
        <v>765868085</v>
      </c>
    </row>
    <row r="1629" spans="3:12" x14ac:dyDescent="0.15">
      <c r="C1629" t="s">
        <v>53</v>
      </c>
      <c r="D1629" t="s">
        <v>5189</v>
      </c>
      <c r="E1629" t="s">
        <v>15</v>
      </c>
      <c r="F1629" s="1">
        <v>40633</v>
      </c>
      <c r="G1629" t="s">
        <v>1377</v>
      </c>
      <c r="H1629" t="s">
        <v>1424</v>
      </c>
      <c r="I1629" t="s">
        <v>1530</v>
      </c>
      <c r="J1629">
        <v>1350000</v>
      </c>
      <c r="L1629">
        <v>767218085</v>
      </c>
    </row>
    <row r="1630" spans="3:12" x14ac:dyDescent="0.15">
      <c r="C1630" t="s">
        <v>53</v>
      </c>
      <c r="D1630" t="s">
        <v>5189</v>
      </c>
      <c r="E1630" t="s">
        <v>15</v>
      </c>
      <c r="F1630" s="1">
        <v>40633</v>
      </c>
      <c r="G1630" t="s">
        <v>536</v>
      </c>
      <c r="H1630" t="s">
        <v>76</v>
      </c>
      <c r="I1630" t="s">
        <v>1531</v>
      </c>
      <c r="J1630">
        <v>1200000</v>
      </c>
      <c r="L1630">
        <v>768418085</v>
      </c>
    </row>
    <row r="1631" spans="3:12" x14ac:dyDescent="0.15">
      <c r="C1631" t="s">
        <v>53</v>
      </c>
      <c r="D1631" t="s">
        <v>5189</v>
      </c>
      <c r="E1631" t="s">
        <v>15</v>
      </c>
      <c r="F1631" s="1">
        <v>40633</v>
      </c>
      <c r="G1631" t="s">
        <v>54</v>
      </c>
      <c r="H1631" t="s">
        <v>564</v>
      </c>
      <c r="I1631" t="s">
        <v>1532</v>
      </c>
      <c r="J1631">
        <v>150000</v>
      </c>
      <c r="L1631">
        <v>768568085</v>
      </c>
    </row>
    <row r="1632" spans="3:12" x14ac:dyDescent="0.15">
      <c r="C1632" t="s">
        <v>53</v>
      </c>
      <c r="D1632" t="s">
        <v>5189</v>
      </c>
      <c r="E1632" t="s">
        <v>15</v>
      </c>
      <c r="F1632" s="1">
        <v>40633</v>
      </c>
      <c r="G1632" t="s">
        <v>57</v>
      </c>
      <c r="H1632" t="s">
        <v>152</v>
      </c>
      <c r="I1632" t="s">
        <v>1533</v>
      </c>
      <c r="J1632">
        <v>506501</v>
      </c>
      <c r="L1632">
        <v>769074586</v>
      </c>
    </row>
    <row r="1633" spans="3:12" x14ac:dyDescent="0.15">
      <c r="C1633" t="s">
        <v>53</v>
      </c>
      <c r="D1633" t="s">
        <v>5189</v>
      </c>
      <c r="E1633" t="s">
        <v>15</v>
      </c>
      <c r="F1633" s="1">
        <v>40633</v>
      </c>
      <c r="G1633" t="s">
        <v>526</v>
      </c>
      <c r="H1633" t="s">
        <v>1534</v>
      </c>
      <c r="I1633" t="s">
        <v>1482</v>
      </c>
      <c r="J1633">
        <v>2500</v>
      </c>
      <c r="L1633">
        <v>769077086</v>
      </c>
    </row>
    <row r="1634" spans="3:12" x14ac:dyDescent="0.15">
      <c r="C1634" t="s">
        <v>53</v>
      </c>
      <c r="D1634" t="s">
        <v>5189</v>
      </c>
      <c r="E1634" t="s">
        <v>15</v>
      </c>
      <c r="F1634" s="1">
        <v>40633</v>
      </c>
      <c r="G1634" t="s">
        <v>526</v>
      </c>
      <c r="H1634" t="s">
        <v>1535</v>
      </c>
      <c r="I1634" t="s">
        <v>1482</v>
      </c>
      <c r="J1634">
        <v>2000</v>
      </c>
      <c r="L1634">
        <v>769079086</v>
      </c>
    </row>
    <row r="1635" spans="3:12" x14ac:dyDescent="0.15">
      <c r="C1635" t="s">
        <v>53</v>
      </c>
      <c r="D1635" t="s">
        <v>5189</v>
      </c>
      <c r="E1635" t="s">
        <v>15</v>
      </c>
      <c r="F1635" s="1">
        <v>40633</v>
      </c>
      <c r="G1635" t="s">
        <v>526</v>
      </c>
      <c r="H1635" t="s">
        <v>1536</v>
      </c>
      <c r="I1635" t="s">
        <v>1482</v>
      </c>
      <c r="J1635">
        <v>4000</v>
      </c>
      <c r="L1635">
        <v>769083086</v>
      </c>
    </row>
    <row r="1636" spans="3:12" x14ac:dyDescent="0.15">
      <c r="C1636" t="s">
        <v>53</v>
      </c>
      <c r="D1636" t="s">
        <v>5189</v>
      </c>
      <c r="E1636" t="s">
        <v>15</v>
      </c>
      <c r="F1636" s="1">
        <v>40633</v>
      </c>
      <c r="G1636" t="s">
        <v>526</v>
      </c>
      <c r="H1636" t="s">
        <v>1537</v>
      </c>
      <c r="I1636" t="s">
        <v>1482</v>
      </c>
      <c r="J1636">
        <v>1000</v>
      </c>
      <c r="L1636">
        <v>769084086</v>
      </c>
    </row>
    <row r="1637" spans="3:12" x14ac:dyDescent="0.15">
      <c r="C1637" t="s">
        <v>53</v>
      </c>
      <c r="D1637" t="s">
        <v>5189</v>
      </c>
      <c r="E1637" t="s">
        <v>15</v>
      </c>
      <c r="F1637" s="1">
        <v>40633</v>
      </c>
      <c r="G1637" t="s">
        <v>526</v>
      </c>
      <c r="H1637" t="s">
        <v>1538</v>
      </c>
      <c r="I1637" t="s">
        <v>1539</v>
      </c>
      <c r="J1637">
        <v>2000</v>
      </c>
      <c r="L1637">
        <v>769086086</v>
      </c>
    </row>
    <row r="1638" spans="3:12" x14ac:dyDescent="0.15">
      <c r="C1638" t="s">
        <v>53</v>
      </c>
      <c r="D1638" t="s">
        <v>5189</v>
      </c>
      <c r="E1638" t="s">
        <v>15</v>
      </c>
      <c r="F1638" s="1">
        <v>40633</v>
      </c>
      <c r="G1638" t="s">
        <v>526</v>
      </c>
      <c r="H1638" t="s">
        <v>1540</v>
      </c>
      <c r="I1638" t="s">
        <v>1541</v>
      </c>
      <c r="J1638">
        <v>2000</v>
      </c>
      <c r="L1638">
        <v>769088086</v>
      </c>
    </row>
    <row r="1639" spans="3:12" x14ac:dyDescent="0.15">
      <c r="C1639" t="s">
        <v>53</v>
      </c>
      <c r="D1639" t="s">
        <v>5189</v>
      </c>
      <c r="E1639" t="s">
        <v>15</v>
      </c>
      <c r="F1639" s="1">
        <v>40633</v>
      </c>
      <c r="G1639" t="s">
        <v>526</v>
      </c>
      <c r="H1639" t="s">
        <v>1542</v>
      </c>
      <c r="I1639" t="s">
        <v>1482</v>
      </c>
      <c r="J1639">
        <v>1000</v>
      </c>
      <c r="L1639">
        <v>769089086</v>
      </c>
    </row>
    <row r="1640" spans="3:12" x14ac:dyDescent="0.15">
      <c r="C1640" t="s">
        <v>53</v>
      </c>
      <c r="D1640" t="s">
        <v>5189</v>
      </c>
      <c r="E1640" t="s">
        <v>15</v>
      </c>
      <c r="F1640" s="1">
        <v>40634</v>
      </c>
      <c r="G1640" t="s">
        <v>1377</v>
      </c>
      <c r="H1640" t="s">
        <v>74</v>
      </c>
      <c r="I1640" t="s">
        <v>1543</v>
      </c>
      <c r="J1640">
        <v>1173336</v>
      </c>
      <c r="L1640">
        <v>770262422</v>
      </c>
    </row>
    <row r="1641" spans="3:12" x14ac:dyDescent="0.15">
      <c r="C1641" t="s">
        <v>53</v>
      </c>
      <c r="D1641" t="s">
        <v>5189</v>
      </c>
      <c r="E1641" t="s">
        <v>15</v>
      </c>
      <c r="F1641" s="1">
        <v>40634</v>
      </c>
      <c r="G1641" t="s">
        <v>536</v>
      </c>
      <c r="H1641" t="s">
        <v>79</v>
      </c>
      <c r="I1641" t="s">
        <v>1544</v>
      </c>
      <c r="J1641">
        <v>320000</v>
      </c>
      <c r="L1641">
        <v>770582422</v>
      </c>
    </row>
    <row r="1642" spans="3:12" x14ac:dyDescent="0.15">
      <c r="C1642" t="s">
        <v>53</v>
      </c>
      <c r="D1642" t="s">
        <v>5189</v>
      </c>
      <c r="E1642" t="s">
        <v>15</v>
      </c>
      <c r="F1642" s="1">
        <v>40634</v>
      </c>
      <c r="G1642" t="s">
        <v>526</v>
      </c>
      <c r="H1642" t="s">
        <v>1545</v>
      </c>
      <c r="I1642" t="s">
        <v>1482</v>
      </c>
      <c r="J1642">
        <v>500</v>
      </c>
      <c r="L1642">
        <v>770582922</v>
      </c>
    </row>
    <row r="1643" spans="3:12" x14ac:dyDescent="0.15">
      <c r="C1643" t="s">
        <v>53</v>
      </c>
      <c r="D1643" t="s">
        <v>5189</v>
      </c>
      <c r="E1643" t="s">
        <v>15</v>
      </c>
      <c r="F1643" s="1">
        <v>40634</v>
      </c>
      <c r="G1643" t="s">
        <v>526</v>
      </c>
      <c r="H1643" t="s">
        <v>1546</v>
      </c>
      <c r="I1643" t="s">
        <v>1547</v>
      </c>
      <c r="J1643">
        <v>2000</v>
      </c>
      <c r="L1643">
        <v>770584922</v>
      </c>
    </row>
    <row r="1644" spans="3:12" x14ac:dyDescent="0.15">
      <c r="C1644" t="s">
        <v>53</v>
      </c>
      <c r="D1644" t="s">
        <v>5189</v>
      </c>
      <c r="E1644" t="s">
        <v>15</v>
      </c>
      <c r="F1644" s="1">
        <v>40634</v>
      </c>
      <c r="G1644" t="s">
        <v>526</v>
      </c>
      <c r="H1644" t="s">
        <v>1548</v>
      </c>
      <c r="I1644" t="s">
        <v>1549</v>
      </c>
      <c r="J1644">
        <v>2000</v>
      </c>
      <c r="L1644">
        <v>770586922</v>
      </c>
    </row>
    <row r="1645" spans="3:12" x14ac:dyDescent="0.15">
      <c r="C1645" t="s">
        <v>53</v>
      </c>
      <c r="D1645" t="s">
        <v>5189</v>
      </c>
      <c r="E1645" t="s">
        <v>15</v>
      </c>
      <c r="F1645" s="1">
        <v>40634</v>
      </c>
      <c r="G1645" t="s">
        <v>526</v>
      </c>
      <c r="H1645" t="s">
        <v>1550</v>
      </c>
      <c r="I1645" t="s">
        <v>1551</v>
      </c>
      <c r="J1645">
        <v>2200</v>
      </c>
      <c r="L1645">
        <v>770589122</v>
      </c>
    </row>
    <row r="1646" spans="3:12" x14ac:dyDescent="0.15">
      <c r="C1646" t="s">
        <v>53</v>
      </c>
      <c r="D1646" t="s">
        <v>5189</v>
      </c>
      <c r="E1646" t="s">
        <v>15</v>
      </c>
      <c r="F1646" s="1">
        <v>40634</v>
      </c>
      <c r="G1646" t="s">
        <v>526</v>
      </c>
      <c r="H1646" t="s">
        <v>1552</v>
      </c>
      <c r="I1646" t="s">
        <v>1553</v>
      </c>
      <c r="J1646">
        <v>2000</v>
      </c>
      <c r="L1646">
        <v>770591122</v>
      </c>
    </row>
    <row r="1647" spans="3:12" x14ac:dyDescent="0.15">
      <c r="C1647" t="s">
        <v>53</v>
      </c>
      <c r="D1647" t="s">
        <v>5189</v>
      </c>
      <c r="E1647" t="s">
        <v>15</v>
      </c>
      <c r="F1647" s="1">
        <v>40634</v>
      </c>
      <c r="G1647" t="s">
        <v>526</v>
      </c>
      <c r="H1647" t="s">
        <v>1554</v>
      </c>
      <c r="I1647" t="s">
        <v>1553</v>
      </c>
      <c r="J1647">
        <v>2000</v>
      </c>
      <c r="L1647">
        <v>770593122</v>
      </c>
    </row>
    <row r="1648" spans="3:12" x14ac:dyDescent="0.15">
      <c r="C1648" t="s">
        <v>53</v>
      </c>
      <c r="D1648" t="s">
        <v>5189</v>
      </c>
      <c r="E1648" t="s">
        <v>15</v>
      </c>
      <c r="F1648" s="1">
        <v>40636</v>
      </c>
      <c r="G1648" t="s">
        <v>536</v>
      </c>
      <c r="H1648" t="s">
        <v>82</v>
      </c>
      <c r="I1648" t="s">
        <v>1555</v>
      </c>
      <c r="J1648">
        <v>390000</v>
      </c>
      <c r="L1648">
        <v>770983122</v>
      </c>
    </row>
    <row r="1649" spans="3:12" x14ac:dyDescent="0.15">
      <c r="C1649" t="s">
        <v>53</v>
      </c>
      <c r="D1649" t="s">
        <v>5189</v>
      </c>
      <c r="E1649" t="s">
        <v>15</v>
      </c>
      <c r="F1649" s="1">
        <v>40637</v>
      </c>
      <c r="G1649" t="s">
        <v>526</v>
      </c>
      <c r="H1649" t="s">
        <v>1556</v>
      </c>
      <c r="I1649" t="s">
        <v>1557</v>
      </c>
      <c r="J1649">
        <v>2000</v>
      </c>
      <c r="L1649">
        <v>770985122</v>
      </c>
    </row>
    <row r="1650" spans="3:12" x14ac:dyDescent="0.15">
      <c r="C1650" t="s">
        <v>53</v>
      </c>
      <c r="D1650" t="s">
        <v>5189</v>
      </c>
      <c r="E1650" t="s">
        <v>15</v>
      </c>
      <c r="F1650" s="1">
        <v>40637</v>
      </c>
      <c r="G1650" t="s">
        <v>526</v>
      </c>
      <c r="H1650" t="s">
        <v>1558</v>
      </c>
      <c r="I1650" t="s">
        <v>1557</v>
      </c>
      <c r="J1650">
        <v>4000</v>
      </c>
      <c r="L1650">
        <v>770989122</v>
      </c>
    </row>
    <row r="1651" spans="3:12" x14ac:dyDescent="0.15">
      <c r="C1651" t="s">
        <v>53</v>
      </c>
      <c r="D1651" t="s">
        <v>5189</v>
      </c>
      <c r="E1651" t="s">
        <v>15</v>
      </c>
      <c r="F1651" s="1">
        <v>40637</v>
      </c>
      <c r="G1651" t="s">
        <v>526</v>
      </c>
      <c r="H1651" t="s">
        <v>1559</v>
      </c>
      <c r="I1651" t="s">
        <v>1557</v>
      </c>
      <c r="J1651">
        <v>4000</v>
      </c>
      <c r="L1651">
        <v>770993122</v>
      </c>
    </row>
    <row r="1652" spans="3:12" x14ac:dyDescent="0.15">
      <c r="C1652" t="s">
        <v>53</v>
      </c>
      <c r="D1652" t="s">
        <v>5189</v>
      </c>
      <c r="E1652" t="s">
        <v>15</v>
      </c>
      <c r="F1652" s="1">
        <v>40637</v>
      </c>
      <c r="G1652" t="s">
        <v>526</v>
      </c>
      <c r="H1652" t="s">
        <v>1560</v>
      </c>
      <c r="I1652" t="s">
        <v>1553</v>
      </c>
      <c r="J1652">
        <v>20000</v>
      </c>
      <c r="L1652">
        <v>771013122</v>
      </c>
    </row>
    <row r="1653" spans="3:12" x14ac:dyDescent="0.15">
      <c r="C1653" t="s">
        <v>53</v>
      </c>
      <c r="D1653" t="s">
        <v>5189</v>
      </c>
      <c r="E1653" t="s">
        <v>15</v>
      </c>
      <c r="F1653" s="1">
        <v>40637</v>
      </c>
      <c r="G1653" t="s">
        <v>526</v>
      </c>
      <c r="H1653" t="s">
        <v>1561</v>
      </c>
      <c r="I1653" t="s">
        <v>1562</v>
      </c>
      <c r="J1653">
        <v>3150</v>
      </c>
      <c r="L1653">
        <v>771016272</v>
      </c>
    </row>
    <row r="1654" spans="3:12" x14ac:dyDescent="0.15">
      <c r="C1654" t="s">
        <v>53</v>
      </c>
      <c r="D1654" t="s">
        <v>5189</v>
      </c>
      <c r="E1654" t="s">
        <v>15</v>
      </c>
      <c r="F1654" s="1">
        <v>40637</v>
      </c>
      <c r="G1654" t="s">
        <v>526</v>
      </c>
      <c r="H1654" t="s">
        <v>1563</v>
      </c>
      <c r="I1654" t="s">
        <v>1433</v>
      </c>
      <c r="J1654">
        <v>2500</v>
      </c>
      <c r="L1654">
        <v>771018772</v>
      </c>
    </row>
    <row r="1655" spans="3:12" x14ac:dyDescent="0.15">
      <c r="C1655" t="s">
        <v>53</v>
      </c>
      <c r="D1655" t="s">
        <v>5189</v>
      </c>
      <c r="E1655" t="s">
        <v>15</v>
      </c>
      <c r="F1655" s="1">
        <v>40637</v>
      </c>
      <c r="G1655" t="s">
        <v>526</v>
      </c>
      <c r="H1655" t="s">
        <v>1564</v>
      </c>
      <c r="I1655" t="s">
        <v>1433</v>
      </c>
      <c r="J1655">
        <v>2500</v>
      </c>
      <c r="L1655">
        <v>771021272</v>
      </c>
    </row>
    <row r="1656" spans="3:12" x14ac:dyDescent="0.15">
      <c r="C1656" t="s">
        <v>53</v>
      </c>
      <c r="D1656" t="s">
        <v>5189</v>
      </c>
      <c r="E1656" t="s">
        <v>15</v>
      </c>
      <c r="F1656" s="1">
        <v>40638</v>
      </c>
      <c r="G1656" t="s">
        <v>526</v>
      </c>
      <c r="H1656" t="s">
        <v>1565</v>
      </c>
      <c r="I1656" t="s">
        <v>1359</v>
      </c>
      <c r="J1656">
        <v>2500</v>
      </c>
      <c r="L1656">
        <v>771023772</v>
      </c>
    </row>
    <row r="1657" spans="3:12" x14ac:dyDescent="0.15">
      <c r="C1657" t="s">
        <v>53</v>
      </c>
      <c r="D1657" t="s">
        <v>5189</v>
      </c>
      <c r="E1657" t="s">
        <v>15</v>
      </c>
      <c r="F1657" s="1">
        <v>40638</v>
      </c>
      <c r="G1657" t="s">
        <v>526</v>
      </c>
      <c r="H1657" t="s">
        <v>1566</v>
      </c>
      <c r="I1657" t="s">
        <v>1359</v>
      </c>
      <c r="J1657">
        <v>391</v>
      </c>
      <c r="L1657">
        <v>771024163</v>
      </c>
    </row>
    <row r="1658" spans="3:12" x14ac:dyDescent="0.15">
      <c r="C1658" t="s">
        <v>53</v>
      </c>
      <c r="D1658" t="s">
        <v>5189</v>
      </c>
      <c r="E1658" t="s">
        <v>15</v>
      </c>
      <c r="F1658" s="1">
        <v>40638</v>
      </c>
      <c r="G1658" t="s">
        <v>526</v>
      </c>
      <c r="H1658" t="s">
        <v>1567</v>
      </c>
      <c r="I1658" t="s">
        <v>1539</v>
      </c>
      <c r="J1658">
        <v>10000</v>
      </c>
      <c r="L1658">
        <v>771034163</v>
      </c>
    </row>
    <row r="1659" spans="3:12" x14ac:dyDescent="0.15">
      <c r="C1659" t="s">
        <v>53</v>
      </c>
      <c r="D1659" t="s">
        <v>5189</v>
      </c>
      <c r="E1659" t="s">
        <v>15</v>
      </c>
      <c r="F1659" s="1">
        <v>40638</v>
      </c>
      <c r="G1659" t="s">
        <v>526</v>
      </c>
      <c r="H1659" t="s">
        <v>1568</v>
      </c>
      <c r="I1659" t="s">
        <v>1539</v>
      </c>
      <c r="J1659">
        <v>2000</v>
      </c>
      <c r="L1659">
        <v>771036163</v>
      </c>
    </row>
    <row r="1660" spans="3:12" x14ac:dyDescent="0.15">
      <c r="C1660" t="s">
        <v>53</v>
      </c>
      <c r="D1660" t="s">
        <v>5189</v>
      </c>
      <c r="E1660" t="s">
        <v>15</v>
      </c>
      <c r="F1660" s="1">
        <v>40638</v>
      </c>
      <c r="G1660" t="s">
        <v>526</v>
      </c>
      <c r="H1660" t="s">
        <v>1569</v>
      </c>
      <c r="I1660" t="s">
        <v>1539</v>
      </c>
      <c r="J1660">
        <v>4000</v>
      </c>
      <c r="L1660">
        <v>771040163</v>
      </c>
    </row>
    <row r="1661" spans="3:12" x14ac:dyDescent="0.15">
      <c r="C1661" t="s">
        <v>53</v>
      </c>
      <c r="D1661" t="s">
        <v>5189</v>
      </c>
      <c r="E1661" t="s">
        <v>15</v>
      </c>
      <c r="F1661" s="1">
        <v>40638</v>
      </c>
      <c r="G1661" t="s">
        <v>526</v>
      </c>
      <c r="H1661" t="s">
        <v>1570</v>
      </c>
      <c r="I1661" t="s">
        <v>1359</v>
      </c>
      <c r="J1661">
        <v>500</v>
      </c>
      <c r="L1661">
        <v>771040663</v>
      </c>
    </row>
    <row r="1662" spans="3:12" x14ac:dyDescent="0.15">
      <c r="C1662" t="s">
        <v>53</v>
      </c>
      <c r="D1662" t="s">
        <v>5189</v>
      </c>
      <c r="E1662" t="s">
        <v>15</v>
      </c>
      <c r="F1662" s="1">
        <v>40638</v>
      </c>
      <c r="G1662" t="s">
        <v>526</v>
      </c>
      <c r="H1662" t="s">
        <v>1571</v>
      </c>
      <c r="I1662" t="s">
        <v>1359</v>
      </c>
      <c r="J1662">
        <v>2000</v>
      </c>
      <c r="L1662">
        <v>771042663</v>
      </c>
    </row>
    <row r="1663" spans="3:12" x14ac:dyDescent="0.15">
      <c r="C1663" t="s">
        <v>53</v>
      </c>
      <c r="D1663" t="s">
        <v>5189</v>
      </c>
      <c r="E1663" t="s">
        <v>15</v>
      </c>
      <c r="F1663" s="1">
        <v>40638</v>
      </c>
      <c r="G1663" t="s">
        <v>526</v>
      </c>
      <c r="H1663" t="s">
        <v>1572</v>
      </c>
      <c r="I1663" t="s">
        <v>1573</v>
      </c>
      <c r="J1663">
        <v>50000</v>
      </c>
      <c r="L1663">
        <v>771092663</v>
      </c>
    </row>
    <row r="1664" spans="3:12" x14ac:dyDescent="0.15">
      <c r="C1664" t="s">
        <v>53</v>
      </c>
      <c r="D1664" t="s">
        <v>5189</v>
      </c>
      <c r="E1664" t="s">
        <v>15</v>
      </c>
      <c r="F1664" s="1">
        <v>40639</v>
      </c>
      <c r="G1664" t="s">
        <v>526</v>
      </c>
      <c r="H1664" t="s">
        <v>1574</v>
      </c>
      <c r="I1664" t="s">
        <v>1361</v>
      </c>
      <c r="J1664">
        <v>6000</v>
      </c>
      <c r="L1664">
        <v>771098663</v>
      </c>
    </row>
    <row r="1665" spans="3:12" x14ac:dyDescent="0.15">
      <c r="C1665" t="s">
        <v>53</v>
      </c>
      <c r="D1665" t="s">
        <v>5189</v>
      </c>
      <c r="E1665" t="s">
        <v>15</v>
      </c>
      <c r="F1665" s="1">
        <v>40639</v>
      </c>
      <c r="G1665" t="s">
        <v>526</v>
      </c>
      <c r="H1665" t="s">
        <v>1575</v>
      </c>
      <c r="I1665" t="s">
        <v>1576</v>
      </c>
      <c r="J1665">
        <v>2000</v>
      </c>
      <c r="L1665">
        <v>771100663</v>
      </c>
    </row>
    <row r="1666" spans="3:12" x14ac:dyDescent="0.15">
      <c r="C1666" t="s">
        <v>53</v>
      </c>
      <c r="D1666" t="s">
        <v>5189</v>
      </c>
      <c r="E1666" t="s">
        <v>15</v>
      </c>
      <c r="F1666" s="1">
        <v>40639</v>
      </c>
      <c r="G1666" t="s">
        <v>526</v>
      </c>
      <c r="H1666" t="s">
        <v>1211</v>
      </c>
      <c r="I1666" t="s">
        <v>1418</v>
      </c>
      <c r="J1666">
        <v>500</v>
      </c>
      <c r="L1666">
        <v>771101163</v>
      </c>
    </row>
    <row r="1667" spans="3:12" x14ac:dyDescent="0.15">
      <c r="C1667" t="s">
        <v>53</v>
      </c>
      <c r="D1667" t="s">
        <v>5189</v>
      </c>
      <c r="E1667" t="s">
        <v>15</v>
      </c>
      <c r="F1667" s="1">
        <v>40639</v>
      </c>
      <c r="G1667" t="s">
        <v>526</v>
      </c>
      <c r="H1667" t="s">
        <v>569</v>
      </c>
      <c r="I1667" t="s">
        <v>1418</v>
      </c>
      <c r="J1667">
        <v>320</v>
      </c>
      <c r="L1667">
        <v>771101483</v>
      </c>
    </row>
    <row r="1668" spans="3:12" x14ac:dyDescent="0.15">
      <c r="C1668" t="s">
        <v>53</v>
      </c>
      <c r="D1668" t="s">
        <v>5189</v>
      </c>
      <c r="E1668" t="s">
        <v>15</v>
      </c>
      <c r="F1668" s="1">
        <v>40639</v>
      </c>
      <c r="G1668" t="s">
        <v>526</v>
      </c>
      <c r="H1668" t="s">
        <v>1577</v>
      </c>
      <c r="I1668" t="s">
        <v>1418</v>
      </c>
      <c r="J1668">
        <v>1500</v>
      </c>
      <c r="L1668">
        <v>771102983</v>
      </c>
    </row>
    <row r="1669" spans="3:12" x14ac:dyDescent="0.15">
      <c r="C1669" t="s">
        <v>53</v>
      </c>
      <c r="D1669" t="s">
        <v>5189</v>
      </c>
      <c r="E1669" t="s">
        <v>15</v>
      </c>
      <c r="F1669" s="1">
        <v>40640</v>
      </c>
      <c r="G1669" t="s">
        <v>526</v>
      </c>
      <c r="H1669" t="s">
        <v>1578</v>
      </c>
      <c r="I1669" t="s">
        <v>1418</v>
      </c>
      <c r="J1669">
        <v>500</v>
      </c>
      <c r="L1669">
        <v>771103483</v>
      </c>
    </row>
    <row r="1670" spans="3:12" x14ac:dyDescent="0.15">
      <c r="C1670" t="s">
        <v>53</v>
      </c>
      <c r="D1670" t="s">
        <v>5189</v>
      </c>
      <c r="E1670" t="s">
        <v>15</v>
      </c>
      <c r="F1670" s="1">
        <v>40640</v>
      </c>
      <c r="G1670" t="s">
        <v>526</v>
      </c>
      <c r="H1670" t="s">
        <v>1579</v>
      </c>
      <c r="I1670" t="s">
        <v>1418</v>
      </c>
      <c r="J1670">
        <v>3000</v>
      </c>
      <c r="L1670">
        <v>771106483</v>
      </c>
    </row>
    <row r="1671" spans="3:12" x14ac:dyDescent="0.15">
      <c r="C1671" t="s">
        <v>53</v>
      </c>
      <c r="D1671" t="s">
        <v>5189</v>
      </c>
      <c r="E1671" t="s">
        <v>15</v>
      </c>
      <c r="F1671" s="1">
        <v>40640</v>
      </c>
      <c r="G1671" t="s">
        <v>526</v>
      </c>
      <c r="H1671" t="s">
        <v>1580</v>
      </c>
      <c r="I1671" t="s">
        <v>1418</v>
      </c>
      <c r="J1671">
        <v>4000</v>
      </c>
      <c r="L1671">
        <v>771110483</v>
      </c>
    </row>
    <row r="1672" spans="3:12" x14ac:dyDescent="0.15">
      <c r="C1672" t="s">
        <v>53</v>
      </c>
      <c r="D1672" t="s">
        <v>5189</v>
      </c>
      <c r="E1672" t="s">
        <v>15</v>
      </c>
      <c r="F1672" s="1">
        <v>40640</v>
      </c>
      <c r="G1672" t="s">
        <v>526</v>
      </c>
      <c r="H1672" t="s">
        <v>1581</v>
      </c>
      <c r="I1672" t="s">
        <v>1582</v>
      </c>
      <c r="J1672">
        <v>4000</v>
      </c>
      <c r="L1672">
        <v>771114483</v>
      </c>
    </row>
    <row r="1673" spans="3:12" x14ac:dyDescent="0.15">
      <c r="C1673" t="s">
        <v>53</v>
      </c>
      <c r="D1673" t="s">
        <v>5189</v>
      </c>
      <c r="E1673" t="s">
        <v>15</v>
      </c>
      <c r="F1673" s="1">
        <v>40640</v>
      </c>
      <c r="G1673" t="s">
        <v>526</v>
      </c>
      <c r="H1673" t="s">
        <v>1583</v>
      </c>
      <c r="I1673" t="s">
        <v>1582</v>
      </c>
      <c r="J1673">
        <v>4000</v>
      </c>
      <c r="L1673">
        <v>771118483</v>
      </c>
    </row>
    <row r="1674" spans="3:12" x14ac:dyDescent="0.15">
      <c r="C1674" t="s">
        <v>53</v>
      </c>
      <c r="D1674" t="s">
        <v>5189</v>
      </c>
      <c r="E1674" t="s">
        <v>15</v>
      </c>
      <c r="F1674" s="1">
        <v>40640</v>
      </c>
      <c r="G1674" t="s">
        <v>526</v>
      </c>
      <c r="H1674" t="s">
        <v>1584</v>
      </c>
      <c r="I1674" t="s">
        <v>1585</v>
      </c>
      <c r="J1674">
        <v>4000</v>
      </c>
      <c r="L1674">
        <v>771122483</v>
      </c>
    </row>
    <row r="1675" spans="3:12" x14ac:dyDescent="0.15">
      <c r="C1675" t="s">
        <v>53</v>
      </c>
      <c r="D1675" t="s">
        <v>5189</v>
      </c>
      <c r="E1675" t="s">
        <v>15</v>
      </c>
      <c r="F1675" s="1">
        <v>40640</v>
      </c>
      <c r="G1675" t="s">
        <v>526</v>
      </c>
      <c r="H1675" t="s">
        <v>1586</v>
      </c>
      <c r="I1675" t="s">
        <v>1585</v>
      </c>
      <c r="J1675">
        <v>4000</v>
      </c>
      <c r="L1675">
        <v>771126483</v>
      </c>
    </row>
    <row r="1676" spans="3:12" x14ac:dyDescent="0.15">
      <c r="C1676" t="s">
        <v>53</v>
      </c>
      <c r="D1676" t="s">
        <v>5189</v>
      </c>
      <c r="E1676" t="s">
        <v>15</v>
      </c>
      <c r="F1676" s="1">
        <v>40641</v>
      </c>
      <c r="G1676" t="s">
        <v>526</v>
      </c>
      <c r="H1676" t="s">
        <v>1587</v>
      </c>
      <c r="I1676" t="s">
        <v>1418</v>
      </c>
      <c r="J1676">
        <v>2420</v>
      </c>
      <c r="L1676">
        <v>771128903</v>
      </c>
    </row>
    <row r="1677" spans="3:12" x14ac:dyDescent="0.15">
      <c r="C1677" t="s">
        <v>53</v>
      </c>
      <c r="D1677" t="s">
        <v>5189</v>
      </c>
      <c r="E1677" t="s">
        <v>15</v>
      </c>
      <c r="F1677" s="1">
        <v>40641</v>
      </c>
      <c r="G1677" t="s">
        <v>526</v>
      </c>
      <c r="H1677" t="s">
        <v>1588</v>
      </c>
      <c r="I1677" t="s">
        <v>1418</v>
      </c>
      <c r="J1677">
        <v>1000</v>
      </c>
      <c r="L1677">
        <v>771129903</v>
      </c>
    </row>
    <row r="1678" spans="3:12" x14ac:dyDescent="0.15">
      <c r="C1678" t="s">
        <v>53</v>
      </c>
      <c r="D1678" t="s">
        <v>5189</v>
      </c>
      <c r="E1678" t="s">
        <v>15</v>
      </c>
      <c r="F1678" s="1">
        <v>40641</v>
      </c>
      <c r="G1678" t="s">
        <v>526</v>
      </c>
      <c r="H1678" t="s">
        <v>1589</v>
      </c>
      <c r="I1678" t="s">
        <v>1590</v>
      </c>
      <c r="J1678">
        <v>6000</v>
      </c>
      <c r="L1678">
        <v>771135903</v>
      </c>
    </row>
    <row r="1679" spans="3:12" x14ac:dyDescent="0.15">
      <c r="C1679" t="s">
        <v>53</v>
      </c>
      <c r="D1679" t="s">
        <v>5189</v>
      </c>
      <c r="E1679" t="s">
        <v>15</v>
      </c>
      <c r="F1679" s="1">
        <v>40641</v>
      </c>
      <c r="G1679" t="s">
        <v>526</v>
      </c>
      <c r="H1679" t="s">
        <v>1591</v>
      </c>
      <c r="I1679" t="s">
        <v>1590</v>
      </c>
      <c r="J1679">
        <v>6000</v>
      </c>
      <c r="L1679">
        <v>771141903</v>
      </c>
    </row>
    <row r="1680" spans="3:12" x14ac:dyDescent="0.15">
      <c r="C1680" t="s">
        <v>53</v>
      </c>
      <c r="D1680" t="s">
        <v>5189</v>
      </c>
      <c r="E1680" t="s">
        <v>15</v>
      </c>
      <c r="F1680" s="1">
        <v>40641</v>
      </c>
      <c r="G1680" t="s">
        <v>526</v>
      </c>
      <c r="H1680" t="s">
        <v>1592</v>
      </c>
      <c r="I1680" t="s">
        <v>1590</v>
      </c>
      <c r="J1680">
        <v>4000</v>
      </c>
      <c r="L1680">
        <v>771145903</v>
      </c>
    </row>
    <row r="1681" spans="3:12" x14ac:dyDescent="0.15">
      <c r="C1681" t="s">
        <v>53</v>
      </c>
      <c r="D1681" t="s">
        <v>5189</v>
      </c>
      <c r="E1681" t="s">
        <v>15</v>
      </c>
      <c r="F1681" s="1">
        <v>40641</v>
      </c>
      <c r="G1681" t="s">
        <v>526</v>
      </c>
      <c r="H1681" t="s">
        <v>1593</v>
      </c>
      <c r="I1681" t="s">
        <v>1590</v>
      </c>
      <c r="J1681">
        <v>4000</v>
      </c>
      <c r="L1681">
        <v>771149903</v>
      </c>
    </row>
    <row r="1682" spans="3:12" x14ac:dyDescent="0.15">
      <c r="C1682" t="s">
        <v>53</v>
      </c>
      <c r="D1682" t="s">
        <v>5189</v>
      </c>
      <c r="E1682" t="s">
        <v>15</v>
      </c>
      <c r="F1682" s="1">
        <v>40641</v>
      </c>
      <c r="G1682" t="s">
        <v>526</v>
      </c>
      <c r="H1682" t="s">
        <v>1594</v>
      </c>
      <c r="I1682" t="s">
        <v>1590</v>
      </c>
      <c r="J1682">
        <v>4000</v>
      </c>
      <c r="L1682">
        <v>771153903</v>
      </c>
    </row>
    <row r="1683" spans="3:12" x14ac:dyDescent="0.15">
      <c r="C1683" t="s">
        <v>53</v>
      </c>
      <c r="D1683" t="s">
        <v>5189</v>
      </c>
      <c r="E1683" t="s">
        <v>15</v>
      </c>
      <c r="F1683" s="1">
        <v>40641</v>
      </c>
      <c r="G1683" t="s">
        <v>526</v>
      </c>
      <c r="H1683" t="s">
        <v>1595</v>
      </c>
      <c r="I1683" t="s">
        <v>1590</v>
      </c>
      <c r="J1683">
        <v>2000</v>
      </c>
      <c r="L1683">
        <v>771155903</v>
      </c>
    </row>
    <row r="1684" spans="3:12" x14ac:dyDescent="0.15">
      <c r="C1684" t="s">
        <v>53</v>
      </c>
      <c r="D1684" t="s">
        <v>5189</v>
      </c>
      <c r="E1684" t="s">
        <v>15</v>
      </c>
      <c r="F1684" s="1">
        <v>40641</v>
      </c>
      <c r="G1684" t="s">
        <v>526</v>
      </c>
      <c r="H1684" t="s">
        <v>1596</v>
      </c>
      <c r="I1684" t="s">
        <v>1359</v>
      </c>
      <c r="J1684">
        <v>500</v>
      </c>
      <c r="L1684">
        <v>771156403</v>
      </c>
    </row>
    <row r="1685" spans="3:12" x14ac:dyDescent="0.15">
      <c r="C1685" t="s">
        <v>53</v>
      </c>
      <c r="D1685" t="s">
        <v>5189</v>
      </c>
      <c r="E1685" t="s">
        <v>15</v>
      </c>
      <c r="F1685" s="1">
        <v>40643</v>
      </c>
      <c r="G1685" t="s">
        <v>536</v>
      </c>
      <c r="H1685" t="s">
        <v>576</v>
      </c>
      <c r="I1685" t="s">
        <v>1597</v>
      </c>
      <c r="J1685">
        <v>390000</v>
      </c>
      <c r="L1685">
        <v>771546403</v>
      </c>
    </row>
    <row r="1686" spans="3:12" x14ac:dyDescent="0.15">
      <c r="C1686" t="s">
        <v>53</v>
      </c>
      <c r="D1686" t="s">
        <v>5189</v>
      </c>
      <c r="E1686" t="s">
        <v>15</v>
      </c>
      <c r="F1686" s="1">
        <v>40644</v>
      </c>
      <c r="G1686" t="s">
        <v>526</v>
      </c>
      <c r="H1686" t="s">
        <v>1598</v>
      </c>
      <c r="I1686" t="s">
        <v>1418</v>
      </c>
      <c r="J1686">
        <v>2000</v>
      </c>
      <c r="L1686">
        <v>771548403</v>
      </c>
    </row>
    <row r="1687" spans="3:12" x14ac:dyDescent="0.15">
      <c r="C1687" t="s">
        <v>53</v>
      </c>
      <c r="D1687" t="s">
        <v>5189</v>
      </c>
      <c r="E1687" t="s">
        <v>15</v>
      </c>
      <c r="F1687" s="1">
        <v>40644</v>
      </c>
      <c r="G1687" t="s">
        <v>526</v>
      </c>
      <c r="H1687" t="s">
        <v>1599</v>
      </c>
      <c r="I1687" t="s">
        <v>1418</v>
      </c>
      <c r="J1687">
        <v>2000</v>
      </c>
      <c r="L1687">
        <v>771550403</v>
      </c>
    </row>
    <row r="1688" spans="3:12" x14ac:dyDescent="0.15">
      <c r="C1688" t="s">
        <v>53</v>
      </c>
      <c r="D1688" t="s">
        <v>5189</v>
      </c>
      <c r="E1688" t="s">
        <v>15</v>
      </c>
      <c r="F1688" s="1">
        <v>40644</v>
      </c>
      <c r="G1688" t="s">
        <v>526</v>
      </c>
      <c r="H1688" t="s">
        <v>1600</v>
      </c>
      <c r="I1688" t="s">
        <v>1418</v>
      </c>
      <c r="J1688">
        <v>8000</v>
      </c>
      <c r="L1688">
        <v>771558403</v>
      </c>
    </row>
    <row r="1689" spans="3:12" x14ac:dyDescent="0.15">
      <c r="C1689" t="s">
        <v>53</v>
      </c>
      <c r="D1689" t="s">
        <v>5189</v>
      </c>
      <c r="E1689" t="s">
        <v>15</v>
      </c>
      <c r="F1689" s="1">
        <v>40644</v>
      </c>
      <c r="G1689" t="s">
        <v>526</v>
      </c>
      <c r="H1689" t="s">
        <v>1601</v>
      </c>
      <c r="I1689" t="s">
        <v>1553</v>
      </c>
      <c r="J1689">
        <v>2000</v>
      </c>
      <c r="L1689">
        <v>771560403</v>
      </c>
    </row>
    <row r="1690" spans="3:12" x14ac:dyDescent="0.15">
      <c r="C1690" t="s">
        <v>53</v>
      </c>
      <c r="D1690" t="s">
        <v>5189</v>
      </c>
      <c r="E1690" t="s">
        <v>15</v>
      </c>
      <c r="F1690" s="1">
        <v>40644</v>
      </c>
      <c r="G1690" t="s">
        <v>526</v>
      </c>
      <c r="H1690" t="s">
        <v>1602</v>
      </c>
      <c r="I1690" t="s">
        <v>1553</v>
      </c>
      <c r="J1690">
        <v>2000</v>
      </c>
      <c r="L1690">
        <v>771562403</v>
      </c>
    </row>
    <row r="1691" spans="3:12" x14ac:dyDescent="0.15">
      <c r="C1691" t="s">
        <v>53</v>
      </c>
      <c r="D1691" t="s">
        <v>5189</v>
      </c>
      <c r="E1691" t="s">
        <v>15</v>
      </c>
      <c r="F1691" s="1">
        <v>40644</v>
      </c>
      <c r="G1691" t="s">
        <v>526</v>
      </c>
      <c r="H1691" t="s">
        <v>1603</v>
      </c>
      <c r="I1691" t="s">
        <v>1553</v>
      </c>
      <c r="J1691">
        <v>6000</v>
      </c>
      <c r="L1691">
        <v>771568403</v>
      </c>
    </row>
    <row r="1692" spans="3:12" x14ac:dyDescent="0.15">
      <c r="C1692" t="s">
        <v>53</v>
      </c>
      <c r="D1692" t="s">
        <v>5189</v>
      </c>
      <c r="E1692" t="s">
        <v>15</v>
      </c>
      <c r="F1692" s="1">
        <v>40644</v>
      </c>
      <c r="G1692" t="s">
        <v>526</v>
      </c>
      <c r="H1692" t="s">
        <v>1604</v>
      </c>
      <c r="I1692" t="s">
        <v>1582</v>
      </c>
      <c r="J1692">
        <v>2000</v>
      </c>
      <c r="L1692">
        <v>771570403</v>
      </c>
    </row>
    <row r="1693" spans="3:12" x14ac:dyDescent="0.15">
      <c r="C1693" t="s">
        <v>53</v>
      </c>
      <c r="D1693" t="s">
        <v>5189</v>
      </c>
      <c r="E1693" t="s">
        <v>15</v>
      </c>
      <c r="F1693" s="1">
        <v>40644</v>
      </c>
      <c r="G1693" t="s">
        <v>526</v>
      </c>
      <c r="H1693" t="s">
        <v>1605</v>
      </c>
      <c r="I1693" t="s">
        <v>1582</v>
      </c>
      <c r="J1693">
        <v>4000</v>
      </c>
      <c r="L1693">
        <v>771574403</v>
      </c>
    </row>
    <row r="1694" spans="3:12" x14ac:dyDescent="0.15">
      <c r="C1694" t="s">
        <v>53</v>
      </c>
      <c r="D1694" t="s">
        <v>5189</v>
      </c>
      <c r="E1694" t="s">
        <v>15</v>
      </c>
      <c r="F1694" s="1">
        <v>40644</v>
      </c>
      <c r="G1694" t="s">
        <v>526</v>
      </c>
      <c r="H1694" t="s">
        <v>1606</v>
      </c>
      <c r="I1694" t="s">
        <v>1582</v>
      </c>
      <c r="J1694">
        <v>4000</v>
      </c>
      <c r="L1694">
        <v>771578403</v>
      </c>
    </row>
    <row r="1695" spans="3:12" x14ac:dyDescent="0.15">
      <c r="C1695" t="s">
        <v>53</v>
      </c>
      <c r="D1695" t="s">
        <v>5189</v>
      </c>
      <c r="E1695" t="s">
        <v>15</v>
      </c>
      <c r="F1695" s="1">
        <v>40644</v>
      </c>
      <c r="G1695" t="s">
        <v>526</v>
      </c>
      <c r="H1695" t="s">
        <v>1607</v>
      </c>
      <c r="I1695" t="s">
        <v>1582</v>
      </c>
      <c r="J1695">
        <v>2000</v>
      </c>
      <c r="L1695">
        <v>771580403</v>
      </c>
    </row>
    <row r="1696" spans="3:12" x14ac:dyDescent="0.15">
      <c r="C1696" t="s">
        <v>53</v>
      </c>
      <c r="D1696" t="s">
        <v>5189</v>
      </c>
      <c r="E1696" t="s">
        <v>15</v>
      </c>
      <c r="F1696" s="1">
        <v>40644</v>
      </c>
      <c r="G1696" t="s">
        <v>526</v>
      </c>
      <c r="H1696" t="s">
        <v>1608</v>
      </c>
      <c r="I1696" t="s">
        <v>1582</v>
      </c>
      <c r="J1696">
        <v>6000</v>
      </c>
      <c r="L1696">
        <v>771586403</v>
      </c>
    </row>
    <row r="1697" spans="3:12" x14ac:dyDescent="0.15">
      <c r="C1697" t="s">
        <v>53</v>
      </c>
      <c r="D1697" t="s">
        <v>5189</v>
      </c>
      <c r="E1697" t="s">
        <v>15</v>
      </c>
      <c r="F1697" s="1">
        <v>40644</v>
      </c>
      <c r="G1697" t="s">
        <v>526</v>
      </c>
      <c r="H1697" t="s">
        <v>1609</v>
      </c>
      <c r="I1697" t="s">
        <v>1582</v>
      </c>
      <c r="J1697">
        <v>2000</v>
      </c>
      <c r="L1697">
        <v>771588403</v>
      </c>
    </row>
    <row r="1698" spans="3:12" x14ac:dyDescent="0.15">
      <c r="C1698" t="s">
        <v>53</v>
      </c>
      <c r="D1698" t="s">
        <v>5189</v>
      </c>
      <c r="E1698" t="s">
        <v>15</v>
      </c>
      <c r="F1698" s="1">
        <v>40644</v>
      </c>
      <c r="G1698" t="s">
        <v>526</v>
      </c>
      <c r="H1698" t="s">
        <v>1610</v>
      </c>
      <c r="I1698" t="s">
        <v>1582</v>
      </c>
      <c r="J1698">
        <v>6000</v>
      </c>
      <c r="L1698">
        <v>771594403</v>
      </c>
    </row>
    <row r="1699" spans="3:12" x14ac:dyDescent="0.15">
      <c r="C1699" t="s">
        <v>53</v>
      </c>
      <c r="D1699" t="s">
        <v>5189</v>
      </c>
      <c r="E1699" t="s">
        <v>15</v>
      </c>
      <c r="F1699" s="1">
        <v>40644</v>
      </c>
      <c r="G1699" t="s">
        <v>526</v>
      </c>
      <c r="H1699" t="s">
        <v>1611</v>
      </c>
      <c r="I1699" t="s">
        <v>1585</v>
      </c>
      <c r="J1699">
        <v>4000</v>
      </c>
      <c r="L1699">
        <v>771598403</v>
      </c>
    </row>
    <row r="1700" spans="3:12" x14ac:dyDescent="0.15">
      <c r="C1700" t="s">
        <v>53</v>
      </c>
      <c r="D1700" t="s">
        <v>5189</v>
      </c>
      <c r="E1700" t="s">
        <v>15</v>
      </c>
      <c r="F1700" s="1">
        <v>40644</v>
      </c>
      <c r="G1700" t="s">
        <v>526</v>
      </c>
      <c r="H1700" t="s">
        <v>1612</v>
      </c>
      <c r="I1700" t="s">
        <v>1585</v>
      </c>
      <c r="J1700">
        <v>2000</v>
      </c>
      <c r="L1700">
        <v>771600403</v>
      </c>
    </row>
    <row r="1701" spans="3:12" x14ac:dyDescent="0.15">
      <c r="C1701" t="s">
        <v>53</v>
      </c>
      <c r="D1701" t="s">
        <v>5189</v>
      </c>
      <c r="E1701" t="s">
        <v>15</v>
      </c>
      <c r="F1701" s="1">
        <v>40644</v>
      </c>
      <c r="G1701" t="s">
        <v>526</v>
      </c>
      <c r="H1701" t="s">
        <v>1613</v>
      </c>
      <c r="I1701" t="s">
        <v>1585</v>
      </c>
      <c r="J1701">
        <v>4000</v>
      </c>
      <c r="L1701">
        <v>771604403</v>
      </c>
    </row>
    <row r="1702" spans="3:12" x14ac:dyDescent="0.15">
      <c r="C1702" t="s">
        <v>53</v>
      </c>
      <c r="D1702" t="s">
        <v>5189</v>
      </c>
      <c r="E1702" t="s">
        <v>15</v>
      </c>
      <c r="F1702" s="1">
        <v>40644</v>
      </c>
      <c r="G1702" t="s">
        <v>526</v>
      </c>
      <c r="H1702" t="s">
        <v>1614</v>
      </c>
      <c r="I1702" t="s">
        <v>1585</v>
      </c>
      <c r="J1702">
        <v>5000</v>
      </c>
      <c r="L1702">
        <v>771609403</v>
      </c>
    </row>
    <row r="1703" spans="3:12" x14ac:dyDescent="0.15">
      <c r="C1703" t="s">
        <v>53</v>
      </c>
      <c r="D1703" t="s">
        <v>5189</v>
      </c>
      <c r="E1703" t="s">
        <v>15</v>
      </c>
      <c r="F1703" s="1">
        <v>40644</v>
      </c>
      <c r="G1703" t="s">
        <v>526</v>
      </c>
      <c r="H1703" t="s">
        <v>1615</v>
      </c>
      <c r="I1703" t="s">
        <v>1585</v>
      </c>
      <c r="J1703">
        <v>5000</v>
      </c>
      <c r="L1703">
        <v>771614403</v>
      </c>
    </row>
    <row r="1704" spans="3:12" x14ac:dyDescent="0.15">
      <c r="C1704" t="s">
        <v>53</v>
      </c>
      <c r="D1704" t="s">
        <v>5189</v>
      </c>
      <c r="E1704" t="s">
        <v>15</v>
      </c>
      <c r="F1704" s="1">
        <v>40644</v>
      </c>
      <c r="G1704" t="s">
        <v>526</v>
      </c>
      <c r="H1704" t="s">
        <v>1616</v>
      </c>
      <c r="I1704" t="s">
        <v>1585</v>
      </c>
      <c r="J1704">
        <v>2000</v>
      </c>
      <c r="L1704">
        <v>771616403</v>
      </c>
    </row>
    <row r="1705" spans="3:12" x14ac:dyDescent="0.15">
      <c r="C1705" t="s">
        <v>53</v>
      </c>
      <c r="D1705" t="s">
        <v>5189</v>
      </c>
      <c r="E1705" t="s">
        <v>15</v>
      </c>
      <c r="F1705" s="1">
        <v>40645</v>
      </c>
      <c r="G1705" t="s">
        <v>526</v>
      </c>
      <c r="H1705" t="s">
        <v>1617</v>
      </c>
      <c r="I1705" t="s">
        <v>1590</v>
      </c>
      <c r="J1705">
        <v>8000</v>
      </c>
      <c r="L1705">
        <v>771624403</v>
      </c>
    </row>
    <row r="1706" spans="3:12" x14ac:dyDescent="0.15">
      <c r="C1706" t="s">
        <v>53</v>
      </c>
      <c r="D1706" t="s">
        <v>5189</v>
      </c>
      <c r="E1706" t="s">
        <v>15</v>
      </c>
      <c r="F1706" s="1">
        <v>40645</v>
      </c>
      <c r="G1706" t="s">
        <v>526</v>
      </c>
      <c r="H1706" t="s">
        <v>1618</v>
      </c>
      <c r="I1706" t="s">
        <v>1482</v>
      </c>
      <c r="J1706">
        <v>4175</v>
      </c>
      <c r="L1706">
        <v>771628578</v>
      </c>
    </row>
    <row r="1707" spans="3:12" x14ac:dyDescent="0.15">
      <c r="C1707" t="s">
        <v>53</v>
      </c>
      <c r="D1707" t="s">
        <v>5189</v>
      </c>
      <c r="E1707" t="s">
        <v>15</v>
      </c>
      <c r="F1707" s="1">
        <v>40645</v>
      </c>
      <c r="G1707" t="s">
        <v>526</v>
      </c>
      <c r="H1707" t="s">
        <v>1309</v>
      </c>
      <c r="I1707" t="s">
        <v>1482</v>
      </c>
      <c r="J1707">
        <v>500</v>
      </c>
      <c r="L1707">
        <v>771629078</v>
      </c>
    </row>
    <row r="1708" spans="3:12" x14ac:dyDescent="0.15">
      <c r="C1708" t="s">
        <v>53</v>
      </c>
      <c r="D1708" t="s">
        <v>5189</v>
      </c>
      <c r="E1708" t="s">
        <v>15</v>
      </c>
      <c r="F1708" s="1">
        <v>40645</v>
      </c>
      <c r="G1708" t="s">
        <v>526</v>
      </c>
      <c r="H1708" t="s">
        <v>1619</v>
      </c>
      <c r="I1708" t="s">
        <v>1418</v>
      </c>
      <c r="J1708">
        <v>500</v>
      </c>
      <c r="L1708">
        <v>771629578</v>
      </c>
    </row>
    <row r="1709" spans="3:12" x14ac:dyDescent="0.15">
      <c r="C1709" t="s">
        <v>53</v>
      </c>
      <c r="D1709" t="s">
        <v>5189</v>
      </c>
      <c r="E1709" t="s">
        <v>15</v>
      </c>
      <c r="F1709" s="1">
        <v>40645</v>
      </c>
      <c r="G1709" t="s">
        <v>526</v>
      </c>
      <c r="H1709" t="s">
        <v>1620</v>
      </c>
      <c r="I1709" t="s">
        <v>1582</v>
      </c>
      <c r="J1709">
        <v>2000</v>
      </c>
      <c r="L1709">
        <v>771631578</v>
      </c>
    </row>
    <row r="1710" spans="3:12" x14ac:dyDescent="0.15">
      <c r="C1710" t="s">
        <v>53</v>
      </c>
      <c r="D1710" t="s">
        <v>5189</v>
      </c>
      <c r="E1710" t="s">
        <v>15</v>
      </c>
      <c r="F1710" s="1">
        <v>40646</v>
      </c>
      <c r="G1710" t="s">
        <v>526</v>
      </c>
      <c r="H1710" t="s">
        <v>1621</v>
      </c>
      <c r="I1710" t="s">
        <v>1582</v>
      </c>
      <c r="J1710">
        <v>4000</v>
      </c>
      <c r="L1710">
        <v>771635578</v>
      </c>
    </row>
    <row r="1711" spans="3:12" x14ac:dyDescent="0.15">
      <c r="C1711" t="s">
        <v>53</v>
      </c>
      <c r="D1711" t="s">
        <v>5189</v>
      </c>
      <c r="E1711" t="s">
        <v>15</v>
      </c>
      <c r="F1711" s="1">
        <v>40646</v>
      </c>
      <c r="G1711" t="s">
        <v>526</v>
      </c>
      <c r="H1711" t="s">
        <v>1622</v>
      </c>
      <c r="I1711" t="s">
        <v>1585</v>
      </c>
      <c r="J1711">
        <v>2000</v>
      </c>
      <c r="L1711">
        <v>771637578</v>
      </c>
    </row>
    <row r="1712" spans="3:12" x14ac:dyDescent="0.15">
      <c r="C1712" t="s">
        <v>53</v>
      </c>
      <c r="D1712" t="s">
        <v>5189</v>
      </c>
      <c r="E1712" t="s">
        <v>15</v>
      </c>
      <c r="F1712" s="1">
        <v>40646</v>
      </c>
      <c r="G1712" t="s">
        <v>526</v>
      </c>
      <c r="H1712" t="s">
        <v>1623</v>
      </c>
      <c r="I1712" t="s">
        <v>1624</v>
      </c>
      <c r="J1712">
        <v>500</v>
      </c>
      <c r="L1712">
        <v>771638078</v>
      </c>
    </row>
    <row r="1713" spans="3:12" x14ac:dyDescent="0.15">
      <c r="C1713" t="s">
        <v>53</v>
      </c>
      <c r="D1713" t="s">
        <v>5189</v>
      </c>
      <c r="E1713" t="s">
        <v>15</v>
      </c>
      <c r="F1713" s="1">
        <v>40646</v>
      </c>
      <c r="G1713" t="s">
        <v>526</v>
      </c>
      <c r="H1713" t="s">
        <v>1625</v>
      </c>
      <c r="I1713" t="s">
        <v>1624</v>
      </c>
      <c r="J1713">
        <v>2000</v>
      </c>
      <c r="L1713">
        <v>771640078</v>
      </c>
    </row>
    <row r="1714" spans="3:12" x14ac:dyDescent="0.15">
      <c r="C1714" t="s">
        <v>53</v>
      </c>
      <c r="D1714" t="s">
        <v>5189</v>
      </c>
      <c r="E1714" t="s">
        <v>15</v>
      </c>
      <c r="F1714" s="1">
        <v>40646</v>
      </c>
      <c r="G1714" t="s">
        <v>526</v>
      </c>
      <c r="H1714" t="s">
        <v>1626</v>
      </c>
      <c r="I1714" t="s">
        <v>1624</v>
      </c>
      <c r="J1714">
        <v>1500</v>
      </c>
      <c r="L1714">
        <v>771641578</v>
      </c>
    </row>
    <row r="1715" spans="3:12" x14ac:dyDescent="0.15">
      <c r="C1715" t="s">
        <v>53</v>
      </c>
      <c r="D1715" t="s">
        <v>5189</v>
      </c>
      <c r="E1715" t="s">
        <v>15</v>
      </c>
      <c r="F1715" s="1">
        <v>40646</v>
      </c>
      <c r="G1715" t="s">
        <v>526</v>
      </c>
      <c r="H1715" t="s">
        <v>1627</v>
      </c>
      <c r="I1715" t="s">
        <v>1418</v>
      </c>
      <c r="J1715">
        <v>2000</v>
      </c>
      <c r="L1715">
        <v>771643578</v>
      </c>
    </row>
    <row r="1716" spans="3:12" x14ac:dyDescent="0.15">
      <c r="C1716" t="s">
        <v>53</v>
      </c>
      <c r="D1716" t="s">
        <v>5189</v>
      </c>
      <c r="E1716" t="s">
        <v>15</v>
      </c>
      <c r="F1716" s="1">
        <v>40647</v>
      </c>
      <c r="G1716" t="s">
        <v>526</v>
      </c>
      <c r="H1716" t="s">
        <v>1628</v>
      </c>
      <c r="I1716" t="s">
        <v>1585</v>
      </c>
      <c r="J1716">
        <v>2000</v>
      </c>
      <c r="L1716">
        <v>771645578</v>
      </c>
    </row>
    <row r="1717" spans="3:12" x14ac:dyDescent="0.15">
      <c r="C1717" t="s">
        <v>53</v>
      </c>
      <c r="D1717" t="s">
        <v>5189</v>
      </c>
      <c r="E1717" t="s">
        <v>15</v>
      </c>
      <c r="F1717" s="1">
        <v>40647</v>
      </c>
      <c r="G1717" t="s">
        <v>526</v>
      </c>
      <c r="H1717" t="s">
        <v>1629</v>
      </c>
      <c r="I1717" t="s">
        <v>1418</v>
      </c>
      <c r="J1717">
        <v>500</v>
      </c>
      <c r="L1717">
        <v>771646078</v>
      </c>
    </row>
    <row r="1718" spans="3:12" x14ac:dyDescent="0.15">
      <c r="C1718" t="s">
        <v>53</v>
      </c>
      <c r="D1718" t="s">
        <v>5189</v>
      </c>
      <c r="E1718" t="s">
        <v>15</v>
      </c>
      <c r="F1718" s="1">
        <v>40647</v>
      </c>
      <c r="G1718" t="s">
        <v>526</v>
      </c>
      <c r="H1718" t="s">
        <v>1630</v>
      </c>
      <c r="I1718" t="s">
        <v>1418</v>
      </c>
      <c r="J1718">
        <v>3000</v>
      </c>
      <c r="L1718">
        <v>771649078</v>
      </c>
    </row>
    <row r="1719" spans="3:12" x14ac:dyDescent="0.15">
      <c r="C1719" t="s">
        <v>53</v>
      </c>
      <c r="D1719" t="s">
        <v>5189</v>
      </c>
      <c r="E1719" t="s">
        <v>15</v>
      </c>
      <c r="F1719" s="1">
        <v>40648</v>
      </c>
      <c r="G1719" t="s">
        <v>526</v>
      </c>
      <c r="H1719" t="s">
        <v>1631</v>
      </c>
      <c r="I1719" t="s">
        <v>1359</v>
      </c>
      <c r="J1719">
        <v>1000</v>
      </c>
      <c r="L1719">
        <v>771650078</v>
      </c>
    </row>
    <row r="1720" spans="3:12" x14ac:dyDescent="0.15">
      <c r="C1720" t="s">
        <v>53</v>
      </c>
      <c r="D1720" t="s">
        <v>5189</v>
      </c>
      <c r="E1720" t="s">
        <v>15</v>
      </c>
      <c r="F1720" s="1">
        <v>40648</v>
      </c>
      <c r="G1720" t="s">
        <v>526</v>
      </c>
      <c r="H1720" t="s">
        <v>1632</v>
      </c>
      <c r="I1720" t="s">
        <v>1418</v>
      </c>
      <c r="J1720">
        <v>473</v>
      </c>
      <c r="L1720">
        <v>771650551</v>
      </c>
    </row>
    <row r="1721" spans="3:12" x14ac:dyDescent="0.15">
      <c r="C1721" t="s">
        <v>53</v>
      </c>
      <c r="D1721" t="s">
        <v>5189</v>
      </c>
      <c r="E1721" t="s">
        <v>15</v>
      </c>
      <c r="F1721" s="1">
        <v>40648</v>
      </c>
      <c r="G1721" t="s">
        <v>526</v>
      </c>
      <c r="H1721" t="s">
        <v>1633</v>
      </c>
      <c r="I1721" t="s">
        <v>1582</v>
      </c>
      <c r="J1721">
        <v>2000</v>
      </c>
      <c r="L1721">
        <v>771652551</v>
      </c>
    </row>
    <row r="1722" spans="3:12" x14ac:dyDescent="0.15">
      <c r="C1722" t="s">
        <v>53</v>
      </c>
      <c r="D1722" t="s">
        <v>5189</v>
      </c>
      <c r="E1722" t="s">
        <v>15</v>
      </c>
      <c r="F1722" s="1">
        <v>40648</v>
      </c>
      <c r="G1722" t="s">
        <v>526</v>
      </c>
      <c r="H1722" t="s">
        <v>1634</v>
      </c>
      <c r="I1722" t="s">
        <v>1418</v>
      </c>
      <c r="J1722">
        <v>2500</v>
      </c>
      <c r="L1722">
        <v>771655051</v>
      </c>
    </row>
    <row r="1723" spans="3:12" x14ac:dyDescent="0.15">
      <c r="C1723" t="s">
        <v>53</v>
      </c>
      <c r="D1723" t="s">
        <v>5189</v>
      </c>
      <c r="E1723" t="s">
        <v>15</v>
      </c>
      <c r="F1723" s="1">
        <v>40649</v>
      </c>
      <c r="G1723" t="s">
        <v>526</v>
      </c>
      <c r="H1723" t="s">
        <v>1635</v>
      </c>
      <c r="I1723" t="s">
        <v>1636</v>
      </c>
      <c r="J1723">
        <v>150000</v>
      </c>
      <c r="L1723">
        <v>771805051</v>
      </c>
    </row>
    <row r="1724" spans="3:12" x14ac:dyDescent="0.15">
      <c r="C1724" t="s">
        <v>53</v>
      </c>
      <c r="D1724" t="s">
        <v>5189</v>
      </c>
      <c r="E1724" t="s">
        <v>15</v>
      </c>
      <c r="F1724" s="1">
        <v>40649</v>
      </c>
      <c r="G1724" t="s">
        <v>526</v>
      </c>
      <c r="H1724" t="s">
        <v>1637</v>
      </c>
      <c r="I1724" t="s">
        <v>1638</v>
      </c>
      <c r="J1724">
        <v>2500</v>
      </c>
      <c r="L1724">
        <v>771807551</v>
      </c>
    </row>
    <row r="1725" spans="3:12" x14ac:dyDescent="0.15">
      <c r="C1725" t="s">
        <v>53</v>
      </c>
      <c r="D1725" t="s">
        <v>5189</v>
      </c>
      <c r="E1725" t="s">
        <v>15</v>
      </c>
      <c r="F1725" s="1">
        <v>40650</v>
      </c>
      <c r="G1725" t="s">
        <v>536</v>
      </c>
      <c r="H1725" t="s">
        <v>78</v>
      </c>
      <c r="I1725" t="s">
        <v>1466</v>
      </c>
      <c r="J1725">
        <v>310000</v>
      </c>
      <c r="L1725">
        <v>772117551</v>
      </c>
    </row>
    <row r="1726" spans="3:12" x14ac:dyDescent="0.15">
      <c r="C1726" t="s">
        <v>53</v>
      </c>
      <c r="D1726" t="s">
        <v>5189</v>
      </c>
      <c r="E1726" t="s">
        <v>15</v>
      </c>
      <c r="F1726" s="1">
        <v>40650</v>
      </c>
      <c r="G1726" t="s">
        <v>536</v>
      </c>
      <c r="H1726" t="s">
        <v>81</v>
      </c>
      <c r="I1726" t="s">
        <v>1466</v>
      </c>
      <c r="J1726">
        <v>390000</v>
      </c>
      <c r="L1726">
        <v>772507551</v>
      </c>
    </row>
    <row r="1727" spans="3:12" x14ac:dyDescent="0.15">
      <c r="C1727" t="s">
        <v>53</v>
      </c>
      <c r="D1727" t="s">
        <v>5189</v>
      </c>
      <c r="E1727" t="s">
        <v>15</v>
      </c>
      <c r="F1727" s="1">
        <v>40651</v>
      </c>
      <c r="G1727" t="s">
        <v>526</v>
      </c>
      <c r="H1727" t="s">
        <v>1639</v>
      </c>
      <c r="I1727" t="s">
        <v>1638</v>
      </c>
      <c r="J1727">
        <v>500</v>
      </c>
      <c r="L1727">
        <v>772508051</v>
      </c>
    </row>
    <row r="1728" spans="3:12" x14ac:dyDescent="0.15">
      <c r="C1728" t="s">
        <v>53</v>
      </c>
      <c r="D1728" t="s">
        <v>5189</v>
      </c>
      <c r="E1728" t="s">
        <v>15</v>
      </c>
      <c r="F1728" s="1">
        <v>40651</v>
      </c>
      <c r="G1728" t="s">
        <v>526</v>
      </c>
      <c r="H1728" t="s">
        <v>1640</v>
      </c>
      <c r="I1728" t="s">
        <v>1638</v>
      </c>
      <c r="J1728">
        <v>1000</v>
      </c>
      <c r="L1728">
        <v>772509051</v>
      </c>
    </row>
    <row r="1729" spans="3:12" x14ac:dyDescent="0.15">
      <c r="C1729" t="s">
        <v>53</v>
      </c>
      <c r="D1729" t="s">
        <v>5189</v>
      </c>
      <c r="E1729" t="s">
        <v>15</v>
      </c>
      <c r="F1729" s="1">
        <v>40651</v>
      </c>
      <c r="G1729" t="s">
        <v>526</v>
      </c>
      <c r="H1729" t="s">
        <v>1641</v>
      </c>
      <c r="I1729" t="s">
        <v>1418</v>
      </c>
      <c r="J1729">
        <v>500</v>
      </c>
      <c r="L1729">
        <v>772509551</v>
      </c>
    </row>
    <row r="1730" spans="3:12" x14ac:dyDescent="0.15">
      <c r="C1730" t="s">
        <v>53</v>
      </c>
      <c r="D1730" t="s">
        <v>5189</v>
      </c>
      <c r="E1730" t="s">
        <v>15</v>
      </c>
      <c r="F1730" s="1">
        <v>40651</v>
      </c>
      <c r="G1730" t="s">
        <v>526</v>
      </c>
      <c r="H1730" t="s">
        <v>1642</v>
      </c>
      <c r="I1730" t="s">
        <v>1418</v>
      </c>
      <c r="J1730">
        <v>2000</v>
      </c>
      <c r="L1730">
        <v>772511551</v>
      </c>
    </row>
    <row r="1731" spans="3:12" x14ac:dyDescent="0.15">
      <c r="C1731" t="s">
        <v>53</v>
      </c>
      <c r="D1731" t="s">
        <v>5189</v>
      </c>
      <c r="E1731" t="s">
        <v>15</v>
      </c>
      <c r="F1731" s="1">
        <v>40651</v>
      </c>
      <c r="G1731" t="s">
        <v>526</v>
      </c>
      <c r="H1731" t="s">
        <v>1643</v>
      </c>
      <c r="I1731" t="s">
        <v>1418</v>
      </c>
      <c r="J1731">
        <v>2000</v>
      </c>
      <c r="L1731">
        <v>772513551</v>
      </c>
    </row>
    <row r="1732" spans="3:12" x14ac:dyDescent="0.15">
      <c r="C1732" t="s">
        <v>53</v>
      </c>
      <c r="D1732" t="s">
        <v>5189</v>
      </c>
      <c r="E1732" t="s">
        <v>15</v>
      </c>
      <c r="F1732" s="1">
        <v>40651</v>
      </c>
      <c r="G1732" t="s">
        <v>526</v>
      </c>
      <c r="H1732" t="s">
        <v>1644</v>
      </c>
      <c r="I1732" t="s">
        <v>1553</v>
      </c>
      <c r="J1732">
        <v>2000</v>
      </c>
      <c r="L1732">
        <v>772515551</v>
      </c>
    </row>
    <row r="1733" spans="3:12" x14ac:dyDescent="0.15">
      <c r="C1733" t="s">
        <v>53</v>
      </c>
      <c r="D1733" t="s">
        <v>5189</v>
      </c>
      <c r="E1733" t="s">
        <v>15</v>
      </c>
      <c r="F1733" s="1">
        <v>40651</v>
      </c>
      <c r="G1733" t="s">
        <v>526</v>
      </c>
      <c r="H1733" t="s">
        <v>1645</v>
      </c>
      <c r="I1733" t="s">
        <v>1553</v>
      </c>
      <c r="J1733">
        <v>4000</v>
      </c>
      <c r="L1733">
        <v>772519551</v>
      </c>
    </row>
    <row r="1734" spans="3:12" x14ac:dyDescent="0.15">
      <c r="C1734" t="s">
        <v>53</v>
      </c>
      <c r="D1734" t="s">
        <v>5189</v>
      </c>
      <c r="E1734" t="s">
        <v>15</v>
      </c>
      <c r="F1734" s="1">
        <v>40651</v>
      </c>
      <c r="G1734" t="s">
        <v>526</v>
      </c>
      <c r="H1734" t="s">
        <v>1646</v>
      </c>
      <c r="I1734" t="s">
        <v>1582</v>
      </c>
      <c r="J1734">
        <v>2000</v>
      </c>
      <c r="L1734">
        <v>772521551</v>
      </c>
    </row>
    <row r="1735" spans="3:12" x14ac:dyDescent="0.15">
      <c r="C1735" t="s">
        <v>53</v>
      </c>
      <c r="D1735" t="s">
        <v>5189</v>
      </c>
      <c r="E1735" t="s">
        <v>15</v>
      </c>
      <c r="F1735" s="1">
        <v>40651</v>
      </c>
      <c r="G1735" t="s">
        <v>526</v>
      </c>
      <c r="H1735" t="s">
        <v>1647</v>
      </c>
      <c r="I1735" t="s">
        <v>1582</v>
      </c>
      <c r="J1735">
        <v>6000</v>
      </c>
      <c r="L1735">
        <v>772527551</v>
      </c>
    </row>
    <row r="1736" spans="3:12" x14ac:dyDescent="0.15">
      <c r="C1736" t="s">
        <v>53</v>
      </c>
      <c r="D1736" t="s">
        <v>5189</v>
      </c>
      <c r="E1736" t="s">
        <v>15</v>
      </c>
      <c r="F1736" s="1">
        <v>40652</v>
      </c>
      <c r="G1736" t="s">
        <v>526</v>
      </c>
      <c r="H1736" t="s">
        <v>1648</v>
      </c>
      <c r="I1736" t="s">
        <v>1482</v>
      </c>
      <c r="J1736">
        <v>2900</v>
      </c>
      <c r="L1736">
        <v>772530451</v>
      </c>
    </row>
    <row r="1737" spans="3:12" x14ac:dyDescent="0.15">
      <c r="C1737" t="s">
        <v>53</v>
      </c>
      <c r="D1737" t="s">
        <v>5189</v>
      </c>
      <c r="E1737" t="s">
        <v>15</v>
      </c>
      <c r="F1737" s="1">
        <v>40652</v>
      </c>
      <c r="G1737" t="s">
        <v>526</v>
      </c>
      <c r="H1737" t="s">
        <v>584</v>
      </c>
      <c r="I1737" t="s">
        <v>1649</v>
      </c>
      <c r="J1737">
        <v>500</v>
      </c>
      <c r="L1737">
        <v>772530951</v>
      </c>
    </row>
    <row r="1738" spans="3:12" x14ac:dyDescent="0.15">
      <c r="C1738" t="s">
        <v>53</v>
      </c>
      <c r="D1738" t="s">
        <v>5189</v>
      </c>
      <c r="E1738" t="s">
        <v>15</v>
      </c>
      <c r="F1738" s="1">
        <v>40652</v>
      </c>
      <c r="G1738" t="s">
        <v>526</v>
      </c>
      <c r="H1738" t="s">
        <v>1650</v>
      </c>
      <c r="I1738" t="s">
        <v>1651</v>
      </c>
      <c r="J1738">
        <v>2000</v>
      </c>
      <c r="L1738">
        <v>772532951</v>
      </c>
    </row>
    <row r="1739" spans="3:12" x14ac:dyDescent="0.15">
      <c r="C1739" t="s">
        <v>53</v>
      </c>
      <c r="D1739" t="s">
        <v>5189</v>
      </c>
      <c r="E1739" t="s">
        <v>15</v>
      </c>
      <c r="F1739" s="1">
        <v>40652</v>
      </c>
      <c r="G1739" t="s">
        <v>526</v>
      </c>
      <c r="H1739" t="s">
        <v>1652</v>
      </c>
      <c r="I1739" t="s">
        <v>1482</v>
      </c>
      <c r="J1739">
        <v>500</v>
      </c>
      <c r="L1739">
        <v>772533451</v>
      </c>
    </row>
    <row r="1740" spans="3:12" x14ac:dyDescent="0.15">
      <c r="C1740" t="s">
        <v>53</v>
      </c>
      <c r="D1740" t="s">
        <v>5189</v>
      </c>
      <c r="E1740" t="s">
        <v>15</v>
      </c>
      <c r="F1740" s="1">
        <v>40653</v>
      </c>
      <c r="G1740" t="s">
        <v>526</v>
      </c>
      <c r="H1740" t="s">
        <v>1653</v>
      </c>
      <c r="I1740" t="s">
        <v>1654</v>
      </c>
      <c r="J1740">
        <v>25000</v>
      </c>
      <c r="L1740">
        <v>772558451</v>
      </c>
    </row>
    <row r="1741" spans="3:12" x14ac:dyDescent="0.15">
      <c r="C1741" t="s">
        <v>53</v>
      </c>
      <c r="D1741" t="s">
        <v>5189</v>
      </c>
      <c r="E1741" t="s">
        <v>15</v>
      </c>
      <c r="F1741" s="1">
        <v>40653</v>
      </c>
      <c r="G1741" t="s">
        <v>526</v>
      </c>
      <c r="H1741" t="s">
        <v>1655</v>
      </c>
      <c r="I1741" t="s">
        <v>1656</v>
      </c>
      <c r="J1741">
        <v>4000</v>
      </c>
      <c r="L1741">
        <v>772562451</v>
      </c>
    </row>
    <row r="1742" spans="3:12" x14ac:dyDescent="0.15">
      <c r="C1742" t="s">
        <v>53</v>
      </c>
      <c r="D1742" t="s">
        <v>5189</v>
      </c>
      <c r="E1742" t="s">
        <v>15</v>
      </c>
      <c r="F1742" s="1">
        <v>40653</v>
      </c>
      <c r="G1742" t="s">
        <v>526</v>
      </c>
      <c r="H1742" t="s">
        <v>1657</v>
      </c>
      <c r="I1742" t="s">
        <v>1658</v>
      </c>
      <c r="J1742">
        <v>8000</v>
      </c>
      <c r="L1742">
        <v>772570451</v>
      </c>
    </row>
    <row r="1743" spans="3:12" x14ac:dyDescent="0.15">
      <c r="C1743" t="s">
        <v>53</v>
      </c>
      <c r="D1743" t="s">
        <v>5189</v>
      </c>
      <c r="E1743" t="s">
        <v>15</v>
      </c>
      <c r="F1743" s="1">
        <v>40653</v>
      </c>
      <c r="G1743" t="s">
        <v>526</v>
      </c>
      <c r="H1743" t="s">
        <v>1659</v>
      </c>
      <c r="I1743" t="s">
        <v>1482</v>
      </c>
      <c r="J1743">
        <v>500</v>
      </c>
      <c r="L1743">
        <v>772570951</v>
      </c>
    </row>
    <row r="1744" spans="3:12" x14ac:dyDescent="0.15">
      <c r="C1744" t="s">
        <v>53</v>
      </c>
      <c r="D1744" t="s">
        <v>5189</v>
      </c>
      <c r="E1744" t="s">
        <v>15</v>
      </c>
      <c r="F1744" s="1">
        <v>40653</v>
      </c>
      <c r="G1744" t="s">
        <v>526</v>
      </c>
      <c r="H1744" t="s">
        <v>1660</v>
      </c>
      <c r="I1744" t="s">
        <v>1661</v>
      </c>
      <c r="J1744">
        <v>25000</v>
      </c>
      <c r="L1744">
        <v>772595951</v>
      </c>
    </row>
    <row r="1745" spans="3:12" x14ac:dyDescent="0.15">
      <c r="C1745" t="s">
        <v>53</v>
      </c>
      <c r="D1745" t="s">
        <v>5189</v>
      </c>
      <c r="E1745" t="s">
        <v>15</v>
      </c>
      <c r="F1745" s="1">
        <v>40653</v>
      </c>
      <c r="G1745" t="s">
        <v>526</v>
      </c>
      <c r="H1745" t="s">
        <v>1662</v>
      </c>
      <c r="I1745" t="s">
        <v>1663</v>
      </c>
      <c r="J1745">
        <v>25000</v>
      </c>
      <c r="L1745">
        <v>772620951</v>
      </c>
    </row>
    <row r="1746" spans="3:12" x14ac:dyDescent="0.15">
      <c r="C1746" t="s">
        <v>53</v>
      </c>
      <c r="D1746" t="s">
        <v>5189</v>
      </c>
      <c r="E1746" t="s">
        <v>15</v>
      </c>
      <c r="F1746" s="1">
        <v>40653</v>
      </c>
      <c r="G1746" t="s">
        <v>526</v>
      </c>
      <c r="H1746" t="s">
        <v>1664</v>
      </c>
      <c r="I1746" t="s">
        <v>1585</v>
      </c>
      <c r="J1746">
        <v>2000</v>
      </c>
      <c r="L1746">
        <v>772622951</v>
      </c>
    </row>
    <row r="1747" spans="3:12" x14ac:dyDescent="0.15">
      <c r="C1747" t="s">
        <v>53</v>
      </c>
      <c r="D1747" t="s">
        <v>5189</v>
      </c>
      <c r="E1747" t="s">
        <v>15</v>
      </c>
      <c r="F1747" s="1">
        <v>40653</v>
      </c>
      <c r="G1747" t="s">
        <v>526</v>
      </c>
      <c r="H1747" t="s">
        <v>1665</v>
      </c>
      <c r="I1747" t="s">
        <v>1666</v>
      </c>
      <c r="J1747">
        <v>25000</v>
      </c>
      <c r="L1747">
        <v>772647951</v>
      </c>
    </row>
    <row r="1748" spans="3:12" x14ac:dyDescent="0.15">
      <c r="C1748" t="s">
        <v>53</v>
      </c>
      <c r="D1748" t="s">
        <v>5189</v>
      </c>
      <c r="E1748" t="s">
        <v>15</v>
      </c>
      <c r="F1748" s="1">
        <v>40653</v>
      </c>
      <c r="G1748" t="s">
        <v>526</v>
      </c>
      <c r="H1748" t="s">
        <v>1667</v>
      </c>
      <c r="I1748" t="s">
        <v>1668</v>
      </c>
      <c r="J1748">
        <v>25000</v>
      </c>
      <c r="L1748">
        <v>772672951</v>
      </c>
    </row>
    <row r="1749" spans="3:12" x14ac:dyDescent="0.15">
      <c r="C1749" t="s">
        <v>53</v>
      </c>
      <c r="D1749" t="s">
        <v>5189</v>
      </c>
      <c r="E1749" t="s">
        <v>15</v>
      </c>
      <c r="F1749" s="1">
        <v>40653</v>
      </c>
      <c r="G1749" t="s">
        <v>526</v>
      </c>
      <c r="H1749" t="s">
        <v>1669</v>
      </c>
      <c r="I1749" t="s">
        <v>1670</v>
      </c>
      <c r="J1749">
        <v>25000</v>
      </c>
      <c r="L1749">
        <v>772697951</v>
      </c>
    </row>
    <row r="1750" spans="3:12" x14ac:dyDescent="0.15">
      <c r="C1750" t="s">
        <v>53</v>
      </c>
      <c r="D1750" t="s">
        <v>5189</v>
      </c>
      <c r="E1750" t="s">
        <v>15</v>
      </c>
      <c r="F1750" s="1">
        <v>40653</v>
      </c>
      <c r="G1750" t="s">
        <v>526</v>
      </c>
      <c r="H1750" t="s">
        <v>1671</v>
      </c>
      <c r="I1750" t="s">
        <v>1672</v>
      </c>
      <c r="J1750">
        <v>25000</v>
      </c>
      <c r="L1750">
        <v>772722951</v>
      </c>
    </row>
    <row r="1751" spans="3:12" x14ac:dyDescent="0.15">
      <c r="C1751" t="s">
        <v>53</v>
      </c>
      <c r="D1751" t="s">
        <v>5189</v>
      </c>
      <c r="E1751" t="s">
        <v>15</v>
      </c>
      <c r="F1751" s="1">
        <v>40653</v>
      </c>
      <c r="G1751" t="s">
        <v>526</v>
      </c>
      <c r="H1751" t="s">
        <v>1673</v>
      </c>
      <c r="I1751" t="s">
        <v>1651</v>
      </c>
      <c r="J1751">
        <v>4000</v>
      </c>
      <c r="L1751">
        <v>772726951</v>
      </c>
    </row>
    <row r="1752" spans="3:12" x14ac:dyDescent="0.15">
      <c r="C1752" t="s">
        <v>53</v>
      </c>
      <c r="D1752" t="s">
        <v>5189</v>
      </c>
      <c r="E1752" t="s">
        <v>15</v>
      </c>
      <c r="F1752" s="1">
        <v>40653</v>
      </c>
      <c r="G1752" t="s">
        <v>526</v>
      </c>
      <c r="H1752" t="s">
        <v>1674</v>
      </c>
      <c r="I1752" t="s">
        <v>1651</v>
      </c>
      <c r="J1752">
        <v>2000</v>
      </c>
      <c r="L1752">
        <v>772728951</v>
      </c>
    </row>
    <row r="1753" spans="3:12" x14ac:dyDescent="0.15">
      <c r="C1753" t="s">
        <v>53</v>
      </c>
      <c r="D1753" t="s">
        <v>5189</v>
      </c>
      <c r="E1753" t="s">
        <v>15</v>
      </c>
      <c r="F1753" s="1">
        <v>40653</v>
      </c>
      <c r="G1753" t="s">
        <v>526</v>
      </c>
      <c r="H1753" t="s">
        <v>1675</v>
      </c>
      <c r="I1753" t="s">
        <v>1361</v>
      </c>
      <c r="J1753">
        <v>4000</v>
      </c>
      <c r="L1753">
        <v>772732951</v>
      </c>
    </row>
    <row r="1754" spans="3:12" x14ac:dyDescent="0.15">
      <c r="C1754" t="s">
        <v>53</v>
      </c>
      <c r="D1754" t="s">
        <v>5189</v>
      </c>
      <c r="E1754" t="s">
        <v>15</v>
      </c>
      <c r="F1754" s="1">
        <v>40653</v>
      </c>
      <c r="G1754" t="s">
        <v>526</v>
      </c>
      <c r="H1754" t="s">
        <v>1676</v>
      </c>
      <c r="I1754" t="s">
        <v>1482</v>
      </c>
      <c r="J1754">
        <v>1000</v>
      </c>
      <c r="L1754">
        <v>772733951</v>
      </c>
    </row>
    <row r="1755" spans="3:12" x14ac:dyDescent="0.15">
      <c r="C1755" t="s">
        <v>53</v>
      </c>
      <c r="D1755" t="s">
        <v>5189</v>
      </c>
      <c r="E1755" t="s">
        <v>15</v>
      </c>
      <c r="F1755" s="1">
        <v>40654</v>
      </c>
      <c r="G1755" t="s">
        <v>526</v>
      </c>
      <c r="H1755" t="s">
        <v>1677</v>
      </c>
      <c r="I1755" t="s">
        <v>1678</v>
      </c>
      <c r="J1755">
        <v>25000</v>
      </c>
      <c r="L1755">
        <v>772758951</v>
      </c>
    </row>
    <row r="1756" spans="3:12" x14ac:dyDescent="0.15">
      <c r="C1756" t="s">
        <v>53</v>
      </c>
      <c r="D1756" t="s">
        <v>5189</v>
      </c>
      <c r="E1756" t="s">
        <v>15</v>
      </c>
      <c r="F1756" s="1">
        <v>40654</v>
      </c>
      <c r="G1756" t="s">
        <v>526</v>
      </c>
      <c r="H1756" t="s">
        <v>1679</v>
      </c>
      <c r="I1756" t="s">
        <v>1361</v>
      </c>
      <c r="J1756">
        <v>2000</v>
      </c>
      <c r="L1756">
        <v>772760951</v>
      </c>
    </row>
    <row r="1757" spans="3:12" x14ac:dyDescent="0.15">
      <c r="C1757" t="s">
        <v>53</v>
      </c>
      <c r="D1757" t="s">
        <v>5189</v>
      </c>
      <c r="E1757" t="s">
        <v>15</v>
      </c>
      <c r="F1757" s="1">
        <v>40654</v>
      </c>
      <c r="G1757" t="s">
        <v>526</v>
      </c>
      <c r="H1757" t="s">
        <v>1680</v>
      </c>
      <c r="I1757" t="s">
        <v>1681</v>
      </c>
      <c r="J1757">
        <v>25000</v>
      </c>
      <c r="L1757">
        <v>772785951</v>
      </c>
    </row>
    <row r="1758" spans="3:12" x14ac:dyDescent="0.15">
      <c r="C1758" t="s">
        <v>53</v>
      </c>
      <c r="D1758" t="s">
        <v>5189</v>
      </c>
      <c r="E1758" t="s">
        <v>15</v>
      </c>
      <c r="F1758" s="1">
        <v>40654</v>
      </c>
      <c r="G1758" t="s">
        <v>526</v>
      </c>
      <c r="H1758" t="s">
        <v>1682</v>
      </c>
      <c r="I1758" t="s">
        <v>1683</v>
      </c>
      <c r="J1758">
        <v>25000</v>
      </c>
      <c r="L1758">
        <v>772810951</v>
      </c>
    </row>
    <row r="1759" spans="3:12" x14ac:dyDescent="0.15">
      <c r="C1759" t="s">
        <v>53</v>
      </c>
      <c r="D1759" t="s">
        <v>5189</v>
      </c>
      <c r="E1759" t="s">
        <v>15</v>
      </c>
      <c r="F1759" s="1">
        <v>40654</v>
      </c>
      <c r="G1759" t="s">
        <v>526</v>
      </c>
      <c r="H1759" t="s">
        <v>1684</v>
      </c>
      <c r="I1759" t="s">
        <v>1685</v>
      </c>
      <c r="J1759">
        <v>25000</v>
      </c>
      <c r="L1759">
        <v>772835951</v>
      </c>
    </row>
    <row r="1760" spans="3:12" x14ac:dyDescent="0.15">
      <c r="C1760" t="s">
        <v>53</v>
      </c>
      <c r="D1760" t="s">
        <v>5189</v>
      </c>
      <c r="E1760" t="s">
        <v>15</v>
      </c>
      <c r="F1760" s="1">
        <v>40654</v>
      </c>
      <c r="G1760" t="s">
        <v>526</v>
      </c>
      <c r="H1760" t="s">
        <v>1686</v>
      </c>
      <c r="I1760" t="s">
        <v>1687</v>
      </c>
      <c r="J1760">
        <v>4000</v>
      </c>
      <c r="L1760">
        <v>772839951</v>
      </c>
    </row>
    <row r="1761" spans="3:12" x14ac:dyDescent="0.15">
      <c r="C1761" t="s">
        <v>53</v>
      </c>
      <c r="D1761" t="s">
        <v>5189</v>
      </c>
      <c r="E1761" t="s">
        <v>15</v>
      </c>
      <c r="F1761" s="1">
        <v>40654</v>
      </c>
      <c r="G1761" t="s">
        <v>526</v>
      </c>
      <c r="H1761" t="s">
        <v>1688</v>
      </c>
      <c r="I1761" t="s">
        <v>1651</v>
      </c>
      <c r="J1761">
        <v>2000</v>
      </c>
      <c r="L1761">
        <v>772841951</v>
      </c>
    </row>
    <row r="1762" spans="3:12" x14ac:dyDescent="0.15">
      <c r="C1762" t="s">
        <v>53</v>
      </c>
      <c r="D1762" t="s">
        <v>5189</v>
      </c>
      <c r="E1762" t="s">
        <v>15</v>
      </c>
      <c r="F1762" s="1">
        <v>40654</v>
      </c>
      <c r="G1762" t="s">
        <v>526</v>
      </c>
      <c r="H1762" t="s">
        <v>1689</v>
      </c>
      <c r="I1762" t="s">
        <v>1690</v>
      </c>
      <c r="J1762">
        <v>25000</v>
      </c>
      <c r="L1762">
        <v>772866951</v>
      </c>
    </row>
    <row r="1763" spans="3:12" x14ac:dyDescent="0.15">
      <c r="C1763" t="s">
        <v>53</v>
      </c>
      <c r="D1763" t="s">
        <v>5189</v>
      </c>
      <c r="E1763" t="s">
        <v>15</v>
      </c>
      <c r="F1763" s="1">
        <v>40654</v>
      </c>
      <c r="G1763" t="s">
        <v>526</v>
      </c>
      <c r="H1763" t="s">
        <v>1691</v>
      </c>
      <c r="I1763" t="s">
        <v>1359</v>
      </c>
      <c r="J1763">
        <v>3000</v>
      </c>
      <c r="L1763">
        <v>772869951</v>
      </c>
    </row>
    <row r="1764" spans="3:12" x14ac:dyDescent="0.15">
      <c r="C1764" t="s">
        <v>53</v>
      </c>
      <c r="D1764" t="s">
        <v>5189</v>
      </c>
      <c r="E1764" t="s">
        <v>15</v>
      </c>
      <c r="F1764" s="1">
        <v>40654</v>
      </c>
      <c r="G1764" t="s">
        <v>526</v>
      </c>
      <c r="H1764" t="s">
        <v>1692</v>
      </c>
      <c r="I1764" t="s">
        <v>1418</v>
      </c>
      <c r="J1764">
        <v>500</v>
      </c>
      <c r="L1764">
        <v>772870451</v>
      </c>
    </row>
    <row r="1765" spans="3:12" x14ac:dyDescent="0.15">
      <c r="C1765" t="s">
        <v>53</v>
      </c>
      <c r="D1765" t="s">
        <v>5189</v>
      </c>
      <c r="E1765" t="s">
        <v>15</v>
      </c>
      <c r="F1765" s="1">
        <v>40655</v>
      </c>
      <c r="G1765" t="s">
        <v>526</v>
      </c>
      <c r="H1765" t="s">
        <v>1693</v>
      </c>
      <c r="I1765" t="s">
        <v>1694</v>
      </c>
      <c r="J1765">
        <v>12000</v>
      </c>
      <c r="L1765">
        <v>772882451</v>
      </c>
    </row>
    <row r="1766" spans="3:12" x14ac:dyDescent="0.15">
      <c r="C1766" t="s">
        <v>53</v>
      </c>
      <c r="D1766" t="s">
        <v>5189</v>
      </c>
      <c r="E1766" t="s">
        <v>15</v>
      </c>
      <c r="F1766" s="1">
        <v>40655</v>
      </c>
      <c r="G1766" t="s">
        <v>526</v>
      </c>
      <c r="H1766" t="s">
        <v>1695</v>
      </c>
      <c r="I1766" t="s">
        <v>1696</v>
      </c>
      <c r="J1766">
        <v>12000</v>
      </c>
      <c r="L1766">
        <v>772894451</v>
      </c>
    </row>
    <row r="1767" spans="3:12" x14ac:dyDescent="0.15">
      <c r="C1767" t="s">
        <v>53</v>
      </c>
      <c r="D1767" t="s">
        <v>5189</v>
      </c>
      <c r="E1767" t="s">
        <v>15</v>
      </c>
      <c r="F1767" s="1">
        <v>40655</v>
      </c>
      <c r="G1767" t="s">
        <v>526</v>
      </c>
      <c r="H1767" t="s">
        <v>1697</v>
      </c>
      <c r="I1767" t="s">
        <v>1698</v>
      </c>
      <c r="J1767">
        <v>12000</v>
      </c>
      <c r="L1767">
        <v>772906451</v>
      </c>
    </row>
    <row r="1768" spans="3:12" x14ac:dyDescent="0.15">
      <c r="C1768" t="s">
        <v>53</v>
      </c>
      <c r="D1768" t="s">
        <v>5189</v>
      </c>
      <c r="E1768" t="s">
        <v>15</v>
      </c>
      <c r="F1768" s="1">
        <v>40655</v>
      </c>
      <c r="G1768" t="s">
        <v>526</v>
      </c>
      <c r="H1768" t="s">
        <v>1699</v>
      </c>
      <c r="I1768" t="s">
        <v>1700</v>
      </c>
      <c r="J1768">
        <v>12000</v>
      </c>
      <c r="L1768">
        <v>772918451</v>
      </c>
    </row>
    <row r="1769" spans="3:12" x14ac:dyDescent="0.15">
      <c r="C1769" t="s">
        <v>53</v>
      </c>
      <c r="D1769" t="s">
        <v>5189</v>
      </c>
      <c r="E1769" t="s">
        <v>15</v>
      </c>
      <c r="F1769" s="1">
        <v>40655</v>
      </c>
      <c r="G1769" t="s">
        <v>526</v>
      </c>
      <c r="H1769" t="s">
        <v>1701</v>
      </c>
      <c r="I1769" t="s">
        <v>1702</v>
      </c>
      <c r="J1769">
        <v>12000</v>
      </c>
      <c r="L1769">
        <v>772930451</v>
      </c>
    </row>
    <row r="1770" spans="3:12" x14ac:dyDescent="0.15">
      <c r="C1770" t="s">
        <v>53</v>
      </c>
      <c r="D1770" t="s">
        <v>5189</v>
      </c>
      <c r="E1770" t="s">
        <v>15</v>
      </c>
      <c r="F1770" s="1">
        <v>40658</v>
      </c>
      <c r="G1770" t="s">
        <v>526</v>
      </c>
      <c r="H1770" t="s">
        <v>1703</v>
      </c>
      <c r="I1770" t="s">
        <v>1704</v>
      </c>
      <c r="J1770">
        <v>2000</v>
      </c>
      <c r="L1770">
        <v>772932451</v>
      </c>
    </row>
    <row r="1771" spans="3:12" x14ac:dyDescent="0.15">
      <c r="C1771" t="s">
        <v>53</v>
      </c>
      <c r="D1771" t="s">
        <v>5189</v>
      </c>
      <c r="E1771" t="s">
        <v>15</v>
      </c>
      <c r="F1771" s="1">
        <v>40658</v>
      </c>
      <c r="G1771" t="s">
        <v>526</v>
      </c>
      <c r="H1771" t="s">
        <v>1705</v>
      </c>
      <c r="I1771" t="s">
        <v>1553</v>
      </c>
      <c r="J1771">
        <v>4000</v>
      </c>
      <c r="L1771">
        <v>772936451</v>
      </c>
    </row>
    <row r="1772" spans="3:12" x14ac:dyDescent="0.15">
      <c r="C1772" t="s">
        <v>53</v>
      </c>
      <c r="D1772" t="s">
        <v>5189</v>
      </c>
      <c r="E1772" t="s">
        <v>15</v>
      </c>
      <c r="F1772" s="1">
        <v>40658</v>
      </c>
      <c r="G1772" t="s">
        <v>526</v>
      </c>
      <c r="H1772" t="s">
        <v>1706</v>
      </c>
      <c r="I1772" t="s">
        <v>1707</v>
      </c>
      <c r="J1772">
        <v>25000</v>
      </c>
      <c r="L1772">
        <v>772961451</v>
      </c>
    </row>
    <row r="1773" spans="3:12" x14ac:dyDescent="0.15">
      <c r="C1773" t="s">
        <v>53</v>
      </c>
      <c r="D1773" t="s">
        <v>5189</v>
      </c>
      <c r="E1773" t="s">
        <v>15</v>
      </c>
      <c r="F1773" s="1">
        <v>40659</v>
      </c>
      <c r="G1773" t="s">
        <v>526</v>
      </c>
      <c r="H1773" t="s">
        <v>1708</v>
      </c>
      <c r="I1773" t="s">
        <v>1482</v>
      </c>
      <c r="J1773">
        <v>500</v>
      </c>
      <c r="L1773">
        <v>772961951</v>
      </c>
    </row>
    <row r="1774" spans="3:12" x14ac:dyDescent="0.15">
      <c r="C1774" t="s">
        <v>53</v>
      </c>
      <c r="D1774" t="s">
        <v>5189</v>
      </c>
      <c r="E1774" t="s">
        <v>15</v>
      </c>
      <c r="F1774" s="1">
        <v>40659</v>
      </c>
      <c r="G1774" t="s">
        <v>526</v>
      </c>
      <c r="H1774" t="s">
        <v>1709</v>
      </c>
      <c r="I1774" t="s">
        <v>1582</v>
      </c>
      <c r="J1774">
        <v>2000</v>
      </c>
      <c r="L1774">
        <v>772963951</v>
      </c>
    </row>
    <row r="1775" spans="3:12" x14ac:dyDescent="0.15">
      <c r="C1775" t="s">
        <v>53</v>
      </c>
      <c r="D1775" t="s">
        <v>5189</v>
      </c>
      <c r="E1775" t="s">
        <v>15</v>
      </c>
      <c r="F1775" s="1">
        <v>40659</v>
      </c>
      <c r="G1775" t="s">
        <v>526</v>
      </c>
      <c r="H1775" t="s">
        <v>1710</v>
      </c>
      <c r="I1775" t="s">
        <v>1711</v>
      </c>
      <c r="J1775">
        <v>4000</v>
      </c>
      <c r="L1775">
        <v>772967951</v>
      </c>
    </row>
    <row r="1776" spans="3:12" x14ac:dyDescent="0.15">
      <c r="C1776" t="s">
        <v>53</v>
      </c>
      <c r="D1776" t="s">
        <v>5189</v>
      </c>
      <c r="E1776" t="s">
        <v>15</v>
      </c>
      <c r="F1776" s="1">
        <v>40659</v>
      </c>
      <c r="G1776" t="s">
        <v>526</v>
      </c>
      <c r="H1776" t="s">
        <v>1712</v>
      </c>
      <c r="I1776" t="s">
        <v>1418</v>
      </c>
      <c r="J1776">
        <v>1000</v>
      </c>
      <c r="L1776">
        <v>772968951</v>
      </c>
    </row>
    <row r="1777" spans="3:12" x14ac:dyDescent="0.15">
      <c r="C1777" t="s">
        <v>53</v>
      </c>
      <c r="D1777" t="s">
        <v>5189</v>
      </c>
      <c r="E1777" t="s">
        <v>15</v>
      </c>
      <c r="F1777" s="1">
        <v>40660</v>
      </c>
      <c r="G1777" t="s">
        <v>526</v>
      </c>
      <c r="H1777" t="s">
        <v>1713</v>
      </c>
      <c r="I1777" t="s">
        <v>1651</v>
      </c>
      <c r="J1777">
        <v>2000</v>
      </c>
      <c r="L1777">
        <v>772970951</v>
      </c>
    </row>
    <row r="1778" spans="3:12" x14ac:dyDescent="0.15">
      <c r="C1778" t="s">
        <v>53</v>
      </c>
      <c r="D1778" t="s">
        <v>5189</v>
      </c>
      <c r="E1778" t="s">
        <v>15</v>
      </c>
      <c r="F1778" s="1">
        <v>40660</v>
      </c>
      <c r="G1778" t="s">
        <v>526</v>
      </c>
      <c r="H1778" t="s">
        <v>1714</v>
      </c>
      <c r="I1778" t="s">
        <v>1482</v>
      </c>
      <c r="J1778">
        <v>1600</v>
      </c>
      <c r="L1778">
        <v>772972551</v>
      </c>
    </row>
    <row r="1779" spans="3:12" x14ac:dyDescent="0.15">
      <c r="C1779" t="s">
        <v>53</v>
      </c>
      <c r="D1779" t="s">
        <v>5189</v>
      </c>
      <c r="E1779" t="s">
        <v>15</v>
      </c>
      <c r="F1779" s="1">
        <v>40660</v>
      </c>
      <c r="G1779" t="s">
        <v>526</v>
      </c>
      <c r="H1779" t="s">
        <v>1715</v>
      </c>
      <c r="I1779" t="s">
        <v>1482</v>
      </c>
      <c r="J1779">
        <v>4150</v>
      </c>
      <c r="L1779">
        <v>772976701</v>
      </c>
    </row>
    <row r="1780" spans="3:12" x14ac:dyDescent="0.15">
      <c r="C1780" t="s">
        <v>53</v>
      </c>
      <c r="D1780" t="s">
        <v>5189</v>
      </c>
      <c r="E1780" t="s">
        <v>15</v>
      </c>
      <c r="F1780" s="1">
        <v>40660</v>
      </c>
      <c r="G1780" t="s">
        <v>526</v>
      </c>
      <c r="H1780" t="s">
        <v>1716</v>
      </c>
      <c r="I1780" t="s">
        <v>1482</v>
      </c>
      <c r="J1780">
        <v>1000</v>
      </c>
      <c r="L1780">
        <v>772977701</v>
      </c>
    </row>
    <row r="1781" spans="3:12" x14ac:dyDescent="0.15">
      <c r="C1781" t="s">
        <v>53</v>
      </c>
      <c r="D1781" t="s">
        <v>5189</v>
      </c>
      <c r="E1781" t="s">
        <v>15</v>
      </c>
      <c r="F1781" s="1">
        <v>40661</v>
      </c>
      <c r="G1781" t="s">
        <v>526</v>
      </c>
      <c r="H1781" t="s">
        <v>1717</v>
      </c>
      <c r="I1781" t="s">
        <v>1482</v>
      </c>
      <c r="J1781">
        <v>500</v>
      </c>
      <c r="L1781">
        <v>772978201</v>
      </c>
    </row>
    <row r="1782" spans="3:12" x14ac:dyDescent="0.15">
      <c r="C1782" t="s">
        <v>53</v>
      </c>
      <c r="D1782" t="s">
        <v>5189</v>
      </c>
      <c r="E1782" t="s">
        <v>15</v>
      </c>
      <c r="F1782" s="1">
        <v>40661</v>
      </c>
      <c r="G1782" t="s">
        <v>526</v>
      </c>
      <c r="H1782" t="s">
        <v>1718</v>
      </c>
      <c r="I1782" t="s">
        <v>1482</v>
      </c>
      <c r="J1782">
        <v>2000</v>
      </c>
      <c r="L1782">
        <v>772980201</v>
      </c>
    </row>
    <row r="1783" spans="3:12" x14ac:dyDescent="0.15">
      <c r="C1783" t="s">
        <v>53</v>
      </c>
      <c r="D1783" t="s">
        <v>5189</v>
      </c>
      <c r="E1783" t="s">
        <v>15</v>
      </c>
      <c r="F1783" s="1">
        <v>40661</v>
      </c>
      <c r="G1783" t="s">
        <v>526</v>
      </c>
      <c r="H1783" t="s">
        <v>1719</v>
      </c>
      <c r="I1783" t="s">
        <v>1418</v>
      </c>
      <c r="J1783">
        <v>1650</v>
      </c>
      <c r="L1783">
        <v>772981851</v>
      </c>
    </row>
    <row r="1784" spans="3:12" x14ac:dyDescent="0.15">
      <c r="C1784" t="s">
        <v>53</v>
      </c>
      <c r="D1784" t="s">
        <v>5189</v>
      </c>
      <c r="E1784" t="s">
        <v>15</v>
      </c>
      <c r="F1784" s="1">
        <v>40662</v>
      </c>
      <c r="G1784" t="s">
        <v>526</v>
      </c>
      <c r="H1784" t="s">
        <v>1720</v>
      </c>
      <c r="I1784" t="s">
        <v>1721</v>
      </c>
      <c r="J1784">
        <v>4000</v>
      </c>
      <c r="L1784">
        <v>772985851</v>
      </c>
    </row>
    <row r="1785" spans="3:12" x14ac:dyDescent="0.15">
      <c r="C1785" t="s">
        <v>53</v>
      </c>
      <c r="D1785" t="s">
        <v>5189</v>
      </c>
      <c r="E1785" t="s">
        <v>15</v>
      </c>
      <c r="F1785" s="1">
        <v>40662</v>
      </c>
      <c r="G1785" t="s">
        <v>526</v>
      </c>
      <c r="H1785" t="s">
        <v>1722</v>
      </c>
      <c r="I1785" t="s">
        <v>1723</v>
      </c>
      <c r="J1785">
        <v>2000</v>
      </c>
      <c r="L1785">
        <v>772987851</v>
      </c>
    </row>
    <row r="1786" spans="3:12" x14ac:dyDescent="0.15">
      <c r="C1786" t="s">
        <v>53</v>
      </c>
      <c r="D1786" t="s">
        <v>5189</v>
      </c>
      <c r="E1786" t="s">
        <v>15</v>
      </c>
      <c r="F1786" s="1">
        <v>40662</v>
      </c>
      <c r="G1786" t="s">
        <v>526</v>
      </c>
      <c r="H1786" t="s">
        <v>1724</v>
      </c>
      <c r="I1786" t="s">
        <v>1721</v>
      </c>
      <c r="J1786">
        <v>2000</v>
      </c>
      <c r="L1786">
        <v>772989851</v>
      </c>
    </row>
    <row r="1787" spans="3:12" x14ac:dyDescent="0.15">
      <c r="C1787" t="s">
        <v>53</v>
      </c>
      <c r="D1787" t="s">
        <v>5189</v>
      </c>
      <c r="E1787" t="s">
        <v>15</v>
      </c>
      <c r="F1787" s="1">
        <v>40662</v>
      </c>
      <c r="G1787" t="s">
        <v>526</v>
      </c>
      <c r="H1787" t="s">
        <v>1725</v>
      </c>
      <c r="I1787" t="s">
        <v>1482</v>
      </c>
      <c r="J1787">
        <v>500</v>
      </c>
      <c r="L1787">
        <v>772990351</v>
      </c>
    </row>
    <row r="1788" spans="3:12" x14ac:dyDescent="0.15">
      <c r="C1788" t="s">
        <v>53</v>
      </c>
      <c r="D1788" t="s">
        <v>5189</v>
      </c>
      <c r="E1788" t="s">
        <v>15</v>
      </c>
      <c r="F1788" s="1">
        <v>40663</v>
      </c>
      <c r="G1788" t="s">
        <v>1375</v>
      </c>
      <c r="H1788" t="s">
        <v>72</v>
      </c>
      <c r="I1788" t="s">
        <v>1726</v>
      </c>
      <c r="J1788">
        <v>1888669</v>
      </c>
      <c r="L1788">
        <v>774879020</v>
      </c>
    </row>
    <row r="1789" spans="3:12" x14ac:dyDescent="0.15">
      <c r="C1789" t="s">
        <v>53</v>
      </c>
      <c r="D1789" t="s">
        <v>5189</v>
      </c>
      <c r="E1789" t="s">
        <v>15</v>
      </c>
      <c r="F1789" s="1">
        <v>40663</v>
      </c>
      <c r="G1789" t="s">
        <v>1375</v>
      </c>
      <c r="H1789" t="s">
        <v>72</v>
      </c>
      <c r="I1789" t="s">
        <v>1726</v>
      </c>
      <c r="J1789">
        <v>113000</v>
      </c>
      <c r="L1789">
        <v>774992020</v>
      </c>
    </row>
    <row r="1790" spans="3:12" x14ac:dyDescent="0.15">
      <c r="C1790" t="s">
        <v>53</v>
      </c>
      <c r="D1790" t="s">
        <v>5189</v>
      </c>
      <c r="E1790" t="s">
        <v>15</v>
      </c>
      <c r="F1790" s="1">
        <v>40663</v>
      </c>
      <c r="G1790" t="s">
        <v>54</v>
      </c>
      <c r="H1790" t="s">
        <v>172</v>
      </c>
      <c r="I1790" t="s">
        <v>1727</v>
      </c>
      <c r="J1790">
        <v>310000</v>
      </c>
      <c r="L1790">
        <v>775302020</v>
      </c>
    </row>
    <row r="1791" spans="3:12" x14ac:dyDescent="0.15">
      <c r="C1791" t="s">
        <v>53</v>
      </c>
      <c r="D1791" t="s">
        <v>5189</v>
      </c>
      <c r="E1791" t="s">
        <v>15</v>
      </c>
      <c r="F1791" s="1">
        <v>40663</v>
      </c>
      <c r="G1791" t="s">
        <v>57</v>
      </c>
      <c r="H1791" t="s">
        <v>660</v>
      </c>
      <c r="I1791" t="s">
        <v>1728</v>
      </c>
      <c r="J1791">
        <v>456500</v>
      </c>
      <c r="L1791">
        <v>775758520</v>
      </c>
    </row>
    <row r="1792" spans="3:12" x14ac:dyDescent="0.15">
      <c r="C1792" t="s">
        <v>53</v>
      </c>
      <c r="D1792" t="s">
        <v>5189</v>
      </c>
      <c r="E1792" t="s">
        <v>15</v>
      </c>
      <c r="F1792" s="1">
        <v>40663</v>
      </c>
      <c r="G1792" t="s">
        <v>526</v>
      </c>
      <c r="H1792" t="s">
        <v>1729</v>
      </c>
      <c r="I1792" t="s">
        <v>1482</v>
      </c>
      <c r="J1792">
        <v>500</v>
      </c>
      <c r="L1792">
        <v>775759020</v>
      </c>
    </row>
    <row r="1793" spans="3:12" x14ac:dyDescent="0.15">
      <c r="C1793" t="s">
        <v>53</v>
      </c>
      <c r="D1793" t="s">
        <v>5189</v>
      </c>
      <c r="E1793" t="s">
        <v>15</v>
      </c>
      <c r="F1793" s="1">
        <v>40666</v>
      </c>
      <c r="G1793" t="s">
        <v>526</v>
      </c>
      <c r="H1793" t="s">
        <v>1730</v>
      </c>
      <c r="I1793" t="s">
        <v>1418</v>
      </c>
      <c r="J1793">
        <v>1000</v>
      </c>
      <c r="L1793">
        <v>775760020</v>
      </c>
    </row>
    <row r="1794" spans="3:12" x14ac:dyDescent="0.15">
      <c r="C1794" t="s">
        <v>53</v>
      </c>
      <c r="D1794" t="s">
        <v>5189</v>
      </c>
      <c r="E1794" t="s">
        <v>15</v>
      </c>
      <c r="F1794" s="1">
        <v>40666</v>
      </c>
      <c r="G1794" t="s">
        <v>526</v>
      </c>
      <c r="H1794" t="s">
        <v>1731</v>
      </c>
      <c r="I1794" t="s">
        <v>1418</v>
      </c>
      <c r="J1794">
        <v>500</v>
      </c>
      <c r="L1794">
        <v>775760520</v>
      </c>
    </row>
    <row r="1795" spans="3:12" x14ac:dyDescent="0.15">
      <c r="C1795" t="s">
        <v>53</v>
      </c>
      <c r="D1795" t="s">
        <v>5189</v>
      </c>
      <c r="E1795" t="s">
        <v>15</v>
      </c>
      <c r="F1795" s="1">
        <v>40666</v>
      </c>
      <c r="G1795" t="s">
        <v>526</v>
      </c>
      <c r="H1795" t="s">
        <v>1732</v>
      </c>
      <c r="I1795" t="s">
        <v>1418</v>
      </c>
      <c r="J1795">
        <v>500</v>
      </c>
      <c r="L1795">
        <v>775761020</v>
      </c>
    </row>
    <row r="1796" spans="3:12" x14ac:dyDescent="0.15">
      <c r="C1796" t="s">
        <v>53</v>
      </c>
      <c r="D1796" t="s">
        <v>5189</v>
      </c>
      <c r="E1796" t="s">
        <v>15</v>
      </c>
      <c r="F1796" s="1">
        <v>40666</v>
      </c>
      <c r="G1796" t="s">
        <v>526</v>
      </c>
      <c r="H1796" t="s">
        <v>1733</v>
      </c>
      <c r="I1796" t="s">
        <v>1418</v>
      </c>
      <c r="J1796">
        <v>2000</v>
      </c>
      <c r="L1796">
        <v>775763020</v>
      </c>
    </row>
    <row r="1797" spans="3:12" x14ac:dyDescent="0.15">
      <c r="C1797" t="s">
        <v>53</v>
      </c>
      <c r="D1797" t="s">
        <v>5189</v>
      </c>
      <c r="E1797" t="s">
        <v>15</v>
      </c>
      <c r="F1797" s="1">
        <v>40666</v>
      </c>
      <c r="G1797" t="s">
        <v>526</v>
      </c>
      <c r="H1797" t="s">
        <v>1734</v>
      </c>
      <c r="I1797" t="s">
        <v>1418</v>
      </c>
      <c r="J1797">
        <v>2000</v>
      </c>
      <c r="L1797">
        <v>775765020</v>
      </c>
    </row>
    <row r="1798" spans="3:12" x14ac:dyDescent="0.15">
      <c r="C1798" t="s">
        <v>53</v>
      </c>
      <c r="D1798" t="s">
        <v>5189</v>
      </c>
      <c r="E1798" t="s">
        <v>15</v>
      </c>
      <c r="F1798" s="1">
        <v>40666</v>
      </c>
      <c r="G1798" t="s">
        <v>526</v>
      </c>
      <c r="H1798" t="s">
        <v>1735</v>
      </c>
      <c r="I1798" t="s">
        <v>1736</v>
      </c>
      <c r="J1798">
        <v>4000</v>
      </c>
      <c r="L1798">
        <v>775769020</v>
      </c>
    </row>
    <row r="1799" spans="3:12" x14ac:dyDescent="0.15">
      <c r="C1799" t="s">
        <v>53</v>
      </c>
      <c r="D1799" t="s">
        <v>5189</v>
      </c>
      <c r="E1799" t="s">
        <v>15</v>
      </c>
      <c r="F1799" s="1">
        <v>40666</v>
      </c>
      <c r="G1799" t="s">
        <v>526</v>
      </c>
      <c r="H1799" t="s">
        <v>1737</v>
      </c>
      <c r="I1799" t="s">
        <v>1418</v>
      </c>
      <c r="J1799">
        <v>6000</v>
      </c>
      <c r="L1799">
        <v>775775020</v>
      </c>
    </row>
    <row r="1800" spans="3:12" x14ac:dyDescent="0.15">
      <c r="C1800" t="s">
        <v>53</v>
      </c>
      <c r="D1800" t="s">
        <v>5189</v>
      </c>
      <c r="E1800" t="s">
        <v>15</v>
      </c>
      <c r="F1800" s="1">
        <v>40667</v>
      </c>
      <c r="G1800" t="s">
        <v>526</v>
      </c>
      <c r="H1800" t="s">
        <v>1738</v>
      </c>
      <c r="I1800" t="s">
        <v>1418</v>
      </c>
      <c r="J1800">
        <v>2000</v>
      </c>
      <c r="L1800">
        <v>775777020</v>
      </c>
    </row>
    <row r="1801" spans="3:12" x14ac:dyDescent="0.15">
      <c r="C1801" t="s">
        <v>53</v>
      </c>
      <c r="D1801" t="s">
        <v>5189</v>
      </c>
      <c r="E1801" t="s">
        <v>15</v>
      </c>
      <c r="F1801" s="1">
        <v>40667</v>
      </c>
      <c r="G1801" t="s">
        <v>526</v>
      </c>
      <c r="H1801" t="s">
        <v>1739</v>
      </c>
      <c r="I1801" t="s">
        <v>1418</v>
      </c>
      <c r="J1801">
        <v>567</v>
      </c>
      <c r="L1801">
        <v>775777587</v>
      </c>
    </row>
    <row r="1802" spans="3:12" x14ac:dyDescent="0.15">
      <c r="C1802" t="s">
        <v>53</v>
      </c>
      <c r="D1802" t="s">
        <v>5189</v>
      </c>
      <c r="E1802" t="s">
        <v>15</v>
      </c>
      <c r="F1802" s="1">
        <v>40668</v>
      </c>
      <c r="G1802" t="s">
        <v>526</v>
      </c>
      <c r="H1802" t="s">
        <v>1740</v>
      </c>
      <c r="I1802" t="s">
        <v>1359</v>
      </c>
      <c r="J1802">
        <v>1000</v>
      </c>
      <c r="L1802">
        <v>775778587</v>
      </c>
    </row>
    <row r="1803" spans="3:12" x14ac:dyDescent="0.15">
      <c r="C1803" t="s">
        <v>53</v>
      </c>
      <c r="D1803" t="s">
        <v>5189</v>
      </c>
      <c r="E1803" t="s">
        <v>15</v>
      </c>
      <c r="F1803" s="1">
        <v>40668</v>
      </c>
      <c r="G1803" t="s">
        <v>526</v>
      </c>
      <c r="H1803" t="s">
        <v>1741</v>
      </c>
      <c r="I1803" t="s">
        <v>609</v>
      </c>
      <c r="J1803">
        <v>2000</v>
      </c>
      <c r="L1803">
        <v>775780587</v>
      </c>
    </row>
    <row r="1804" spans="3:12" x14ac:dyDescent="0.15">
      <c r="C1804" t="s">
        <v>53</v>
      </c>
      <c r="D1804" t="s">
        <v>5189</v>
      </c>
      <c r="E1804" t="s">
        <v>15</v>
      </c>
      <c r="F1804" s="1">
        <v>40668</v>
      </c>
      <c r="G1804" t="s">
        <v>526</v>
      </c>
      <c r="H1804" t="s">
        <v>1742</v>
      </c>
      <c r="I1804" t="s">
        <v>609</v>
      </c>
      <c r="J1804">
        <v>4000</v>
      </c>
      <c r="L1804">
        <v>775784587</v>
      </c>
    </row>
    <row r="1805" spans="3:12" x14ac:dyDescent="0.15">
      <c r="C1805" t="s">
        <v>53</v>
      </c>
      <c r="D1805" t="s">
        <v>5189</v>
      </c>
      <c r="E1805" t="s">
        <v>15</v>
      </c>
      <c r="F1805" s="1">
        <v>40669</v>
      </c>
      <c r="G1805" t="s">
        <v>526</v>
      </c>
      <c r="H1805" t="s">
        <v>1743</v>
      </c>
      <c r="I1805" t="s">
        <v>1359</v>
      </c>
      <c r="J1805">
        <v>2000</v>
      </c>
      <c r="L1805">
        <v>775786587</v>
      </c>
    </row>
    <row r="1806" spans="3:12" x14ac:dyDescent="0.15">
      <c r="C1806" t="s">
        <v>53</v>
      </c>
      <c r="D1806" t="s">
        <v>5189</v>
      </c>
      <c r="E1806" t="s">
        <v>15</v>
      </c>
      <c r="F1806" s="1">
        <v>40669</v>
      </c>
      <c r="G1806" t="s">
        <v>526</v>
      </c>
      <c r="H1806" t="s">
        <v>1744</v>
      </c>
      <c r="I1806" t="s">
        <v>1418</v>
      </c>
      <c r="J1806">
        <v>6000</v>
      </c>
      <c r="L1806">
        <v>775792587</v>
      </c>
    </row>
    <row r="1807" spans="3:12" x14ac:dyDescent="0.15">
      <c r="C1807" t="s">
        <v>53</v>
      </c>
      <c r="D1807" t="s">
        <v>5189</v>
      </c>
      <c r="E1807" t="s">
        <v>15</v>
      </c>
      <c r="F1807" s="1">
        <v>40669</v>
      </c>
      <c r="G1807" t="s">
        <v>526</v>
      </c>
      <c r="H1807" t="s">
        <v>1745</v>
      </c>
      <c r="I1807" t="s">
        <v>1746</v>
      </c>
      <c r="J1807">
        <v>50000</v>
      </c>
      <c r="L1807">
        <v>775842587</v>
      </c>
    </row>
    <row r="1808" spans="3:12" x14ac:dyDescent="0.15">
      <c r="C1808" t="s">
        <v>53</v>
      </c>
      <c r="D1808" t="s">
        <v>5189</v>
      </c>
      <c r="E1808" t="s">
        <v>15</v>
      </c>
      <c r="F1808" s="1">
        <v>40669</v>
      </c>
      <c r="G1808" t="s">
        <v>526</v>
      </c>
      <c r="H1808" t="s">
        <v>1747</v>
      </c>
      <c r="I1808" t="s">
        <v>1418</v>
      </c>
      <c r="J1808">
        <v>2000</v>
      </c>
      <c r="L1808">
        <v>775844587</v>
      </c>
    </row>
    <row r="1809" spans="3:12" x14ac:dyDescent="0.15">
      <c r="C1809" t="s">
        <v>53</v>
      </c>
      <c r="D1809" t="s">
        <v>5189</v>
      </c>
      <c r="E1809" t="s">
        <v>15</v>
      </c>
      <c r="F1809" s="1">
        <v>40669</v>
      </c>
      <c r="G1809" t="s">
        <v>526</v>
      </c>
      <c r="H1809" t="s">
        <v>1748</v>
      </c>
      <c r="I1809" t="s">
        <v>1418</v>
      </c>
      <c r="J1809">
        <v>2000</v>
      </c>
      <c r="L1809">
        <v>775846587</v>
      </c>
    </row>
    <row r="1810" spans="3:12" x14ac:dyDescent="0.15">
      <c r="C1810" t="s">
        <v>53</v>
      </c>
      <c r="D1810" t="s">
        <v>5189</v>
      </c>
      <c r="E1810" t="s">
        <v>15</v>
      </c>
      <c r="F1810" s="1">
        <v>40670</v>
      </c>
      <c r="G1810" t="s">
        <v>526</v>
      </c>
      <c r="H1810" t="s">
        <v>1749</v>
      </c>
      <c r="I1810" t="s">
        <v>1750</v>
      </c>
      <c r="J1810">
        <v>50000</v>
      </c>
      <c r="L1810">
        <v>775896587</v>
      </c>
    </row>
    <row r="1811" spans="3:12" x14ac:dyDescent="0.15">
      <c r="C1811" t="s">
        <v>53</v>
      </c>
      <c r="D1811" t="s">
        <v>5189</v>
      </c>
      <c r="E1811" t="s">
        <v>15</v>
      </c>
      <c r="F1811" s="1">
        <v>40670</v>
      </c>
      <c r="G1811" t="s">
        <v>526</v>
      </c>
      <c r="H1811" t="s">
        <v>1751</v>
      </c>
      <c r="I1811" t="s">
        <v>1418</v>
      </c>
      <c r="J1811">
        <v>4000</v>
      </c>
      <c r="L1811">
        <v>775900587</v>
      </c>
    </row>
    <row r="1812" spans="3:12" x14ac:dyDescent="0.15">
      <c r="C1812" t="s">
        <v>53</v>
      </c>
      <c r="D1812" t="s">
        <v>5189</v>
      </c>
      <c r="E1812" t="s">
        <v>15</v>
      </c>
      <c r="F1812" s="1">
        <v>40670</v>
      </c>
      <c r="G1812" t="s">
        <v>526</v>
      </c>
      <c r="H1812" t="s">
        <v>1752</v>
      </c>
      <c r="I1812" t="s">
        <v>1753</v>
      </c>
      <c r="J1812">
        <v>50000</v>
      </c>
      <c r="L1812">
        <v>775950587</v>
      </c>
    </row>
    <row r="1813" spans="3:12" x14ac:dyDescent="0.15">
      <c r="C1813" t="s">
        <v>53</v>
      </c>
      <c r="D1813" t="s">
        <v>5189</v>
      </c>
      <c r="E1813" t="s">
        <v>15</v>
      </c>
      <c r="F1813" s="1">
        <v>40670</v>
      </c>
      <c r="G1813" t="s">
        <v>526</v>
      </c>
      <c r="H1813" t="s">
        <v>1754</v>
      </c>
      <c r="I1813" t="s">
        <v>1755</v>
      </c>
      <c r="J1813">
        <v>50000</v>
      </c>
      <c r="L1813">
        <v>776000587</v>
      </c>
    </row>
    <row r="1814" spans="3:12" x14ac:dyDescent="0.15">
      <c r="C1814" t="s">
        <v>53</v>
      </c>
      <c r="D1814" t="s">
        <v>5189</v>
      </c>
      <c r="E1814" t="s">
        <v>15</v>
      </c>
      <c r="F1814" s="1">
        <v>40670</v>
      </c>
      <c r="G1814" t="s">
        <v>526</v>
      </c>
      <c r="H1814" t="s">
        <v>1756</v>
      </c>
      <c r="I1814" t="s">
        <v>1757</v>
      </c>
      <c r="J1814">
        <v>50000</v>
      </c>
      <c r="L1814">
        <v>776050587</v>
      </c>
    </row>
    <row r="1815" spans="3:12" x14ac:dyDescent="0.15">
      <c r="C1815" t="s">
        <v>53</v>
      </c>
      <c r="D1815" t="s">
        <v>5189</v>
      </c>
      <c r="E1815" t="s">
        <v>15</v>
      </c>
      <c r="F1815" s="1">
        <v>40670</v>
      </c>
      <c r="G1815" t="s">
        <v>526</v>
      </c>
      <c r="H1815" t="s">
        <v>1758</v>
      </c>
      <c r="I1815" t="s">
        <v>1759</v>
      </c>
      <c r="J1815">
        <v>50000</v>
      </c>
      <c r="L1815">
        <v>776100587</v>
      </c>
    </row>
    <row r="1816" spans="3:12" x14ac:dyDescent="0.15">
      <c r="C1816" t="s">
        <v>53</v>
      </c>
      <c r="D1816" t="s">
        <v>5189</v>
      </c>
      <c r="E1816" t="s">
        <v>15</v>
      </c>
      <c r="F1816" s="1">
        <v>40670</v>
      </c>
      <c r="G1816" t="s">
        <v>526</v>
      </c>
      <c r="H1816" t="s">
        <v>1760</v>
      </c>
      <c r="I1816" t="s">
        <v>1761</v>
      </c>
      <c r="J1816">
        <v>50000</v>
      </c>
      <c r="L1816">
        <v>776150587</v>
      </c>
    </row>
    <row r="1817" spans="3:12" x14ac:dyDescent="0.15">
      <c r="C1817" t="s">
        <v>53</v>
      </c>
      <c r="D1817" t="s">
        <v>5189</v>
      </c>
      <c r="E1817" t="s">
        <v>15</v>
      </c>
      <c r="F1817" s="1">
        <v>40670</v>
      </c>
      <c r="G1817" t="s">
        <v>526</v>
      </c>
      <c r="H1817" t="s">
        <v>1762</v>
      </c>
      <c r="I1817" t="s">
        <v>1418</v>
      </c>
      <c r="J1817">
        <v>2000</v>
      </c>
      <c r="L1817">
        <v>776152587</v>
      </c>
    </row>
    <row r="1818" spans="3:12" x14ac:dyDescent="0.15">
      <c r="C1818" t="s">
        <v>53</v>
      </c>
      <c r="D1818" t="s">
        <v>5189</v>
      </c>
      <c r="E1818" t="s">
        <v>15</v>
      </c>
      <c r="F1818" s="1">
        <v>40670</v>
      </c>
      <c r="G1818" t="s">
        <v>526</v>
      </c>
      <c r="H1818" t="s">
        <v>1763</v>
      </c>
      <c r="I1818" t="s">
        <v>1764</v>
      </c>
      <c r="J1818">
        <v>50000</v>
      </c>
      <c r="L1818">
        <v>776202587</v>
      </c>
    </row>
    <row r="1819" spans="3:12" x14ac:dyDescent="0.15">
      <c r="C1819" t="s">
        <v>53</v>
      </c>
      <c r="D1819" t="s">
        <v>5189</v>
      </c>
      <c r="E1819" t="s">
        <v>15</v>
      </c>
      <c r="F1819" s="1">
        <v>40670</v>
      </c>
      <c r="G1819" t="s">
        <v>526</v>
      </c>
      <c r="H1819" t="s">
        <v>1765</v>
      </c>
      <c r="I1819" t="s">
        <v>1418</v>
      </c>
      <c r="J1819">
        <v>4000</v>
      </c>
      <c r="L1819">
        <v>776206587</v>
      </c>
    </row>
    <row r="1820" spans="3:12" x14ac:dyDescent="0.15">
      <c r="C1820" t="s">
        <v>53</v>
      </c>
      <c r="D1820" t="s">
        <v>5189</v>
      </c>
      <c r="E1820" t="s">
        <v>15</v>
      </c>
      <c r="F1820" s="1">
        <v>40670</v>
      </c>
      <c r="G1820" t="s">
        <v>526</v>
      </c>
      <c r="H1820" t="s">
        <v>1766</v>
      </c>
      <c r="I1820" t="s">
        <v>1767</v>
      </c>
      <c r="J1820">
        <v>50000</v>
      </c>
      <c r="L1820">
        <v>776256587</v>
      </c>
    </row>
    <row r="1821" spans="3:12" x14ac:dyDescent="0.15">
      <c r="C1821" t="s">
        <v>53</v>
      </c>
      <c r="D1821" t="s">
        <v>5189</v>
      </c>
      <c r="E1821" t="s">
        <v>15</v>
      </c>
      <c r="F1821" s="1">
        <v>40670</v>
      </c>
      <c r="G1821" t="s">
        <v>526</v>
      </c>
      <c r="H1821" t="s">
        <v>1768</v>
      </c>
      <c r="I1821" t="s">
        <v>1769</v>
      </c>
      <c r="J1821">
        <v>50000</v>
      </c>
      <c r="L1821">
        <v>776306587</v>
      </c>
    </row>
    <row r="1822" spans="3:12" x14ac:dyDescent="0.15">
      <c r="C1822" t="s">
        <v>53</v>
      </c>
      <c r="D1822" t="s">
        <v>5189</v>
      </c>
      <c r="E1822" t="s">
        <v>15</v>
      </c>
      <c r="F1822" s="1">
        <v>40670</v>
      </c>
      <c r="G1822" t="s">
        <v>526</v>
      </c>
      <c r="H1822" t="s">
        <v>1770</v>
      </c>
      <c r="I1822" t="s">
        <v>1418</v>
      </c>
      <c r="J1822">
        <v>2000</v>
      </c>
      <c r="L1822">
        <v>776308587</v>
      </c>
    </row>
    <row r="1823" spans="3:12" x14ac:dyDescent="0.15">
      <c r="C1823" t="s">
        <v>53</v>
      </c>
      <c r="D1823" t="s">
        <v>5189</v>
      </c>
      <c r="E1823" t="s">
        <v>15</v>
      </c>
      <c r="F1823" s="1">
        <v>40670</v>
      </c>
      <c r="G1823" t="s">
        <v>526</v>
      </c>
      <c r="H1823" t="s">
        <v>1771</v>
      </c>
      <c r="I1823" t="s">
        <v>1772</v>
      </c>
      <c r="J1823">
        <v>50000</v>
      </c>
      <c r="L1823">
        <v>776358587</v>
      </c>
    </row>
    <row r="1824" spans="3:12" x14ac:dyDescent="0.15">
      <c r="C1824" t="s">
        <v>53</v>
      </c>
      <c r="D1824" t="s">
        <v>5189</v>
      </c>
      <c r="E1824" t="s">
        <v>15</v>
      </c>
      <c r="F1824" s="1">
        <v>40670</v>
      </c>
      <c r="G1824" t="s">
        <v>526</v>
      </c>
      <c r="H1824" t="s">
        <v>1773</v>
      </c>
      <c r="I1824" t="s">
        <v>1418</v>
      </c>
      <c r="J1824">
        <v>2000</v>
      </c>
      <c r="L1824">
        <v>776360587</v>
      </c>
    </row>
    <row r="1825" spans="3:12" x14ac:dyDescent="0.15">
      <c r="C1825" t="s">
        <v>53</v>
      </c>
      <c r="D1825" t="s">
        <v>5189</v>
      </c>
      <c r="E1825" t="s">
        <v>15</v>
      </c>
      <c r="F1825" s="1">
        <v>40672</v>
      </c>
      <c r="G1825" t="s">
        <v>526</v>
      </c>
      <c r="H1825" t="s">
        <v>1774</v>
      </c>
      <c r="I1825" t="s">
        <v>1418</v>
      </c>
      <c r="J1825">
        <v>2000</v>
      </c>
      <c r="L1825">
        <v>776362587</v>
      </c>
    </row>
    <row r="1826" spans="3:12" x14ac:dyDescent="0.15">
      <c r="C1826" t="s">
        <v>53</v>
      </c>
      <c r="D1826" t="s">
        <v>5189</v>
      </c>
      <c r="E1826" t="s">
        <v>15</v>
      </c>
      <c r="F1826" s="1">
        <v>40672</v>
      </c>
      <c r="G1826" t="s">
        <v>526</v>
      </c>
      <c r="H1826" t="s">
        <v>1775</v>
      </c>
      <c r="I1826" t="s">
        <v>1776</v>
      </c>
      <c r="J1826">
        <v>50000</v>
      </c>
      <c r="L1826">
        <v>776412587</v>
      </c>
    </row>
    <row r="1827" spans="3:12" x14ac:dyDescent="0.15">
      <c r="C1827" t="s">
        <v>53</v>
      </c>
      <c r="D1827" t="s">
        <v>5189</v>
      </c>
      <c r="E1827" t="s">
        <v>15</v>
      </c>
      <c r="F1827" s="1">
        <v>40672</v>
      </c>
      <c r="G1827" t="s">
        <v>526</v>
      </c>
      <c r="H1827" t="s">
        <v>1777</v>
      </c>
      <c r="I1827" t="s">
        <v>1418</v>
      </c>
      <c r="J1827">
        <v>4000</v>
      </c>
      <c r="L1827">
        <v>776416587</v>
      </c>
    </row>
    <row r="1828" spans="3:12" x14ac:dyDescent="0.15">
      <c r="C1828" t="s">
        <v>53</v>
      </c>
      <c r="D1828" t="s">
        <v>5189</v>
      </c>
      <c r="E1828" t="s">
        <v>15</v>
      </c>
      <c r="F1828" s="1">
        <v>40672</v>
      </c>
      <c r="G1828" t="s">
        <v>526</v>
      </c>
      <c r="H1828" t="s">
        <v>1778</v>
      </c>
      <c r="I1828" t="s">
        <v>1418</v>
      </c>
      <c r="J1828">
        <v>500</v>
      </c>
      <c r="L1828">
        <v>776417087</v>
      </c>
    </row>
    <row r="1829" spans="3:12" x14ac:dyDescent="0.15">
      <c r="C1829" t="s">
        <v>53</v>
      </c>
      <c r="D1829" t="s">
        <v>5189</v>
      </c>
      <c r="E1829" t="s">
        <v>15</v>
      </c>
      <c r="F1829" s="1">
        <v>40672</v>
      </c>
      <c r="G1829" t="s">
        <v>526</v>
      </c>
      <c r="H1829" t="s">
        <v>1779</v>
      </c>
      <c r="I1829" t="s">
        <v>1418</v>
      </c>
      <c r="J1829">
        <v>4000</v>
      </c>
      <c r="L1829">
        <v>776421087</v>
      </c>
    </row>
    <row r="1830" spans="3:12" x14ac:dyDescent="0.15">
      <c r="C1830" t="s">
        <v>53</v>
      </c>
      <c r="D1830" t="s">
        <v>5189</v>
      </c>
      <c r="E1830" t="s">
        <v>15</v>
      </c>
      <c r="F1830" s="1">
        <v>40672</v>
      </c>
      <c r="G1830" t="s">
        <v>526</v>
      </c>
      <c r="H1830" t="s">
        <v>1780</v>
      </c>
      <c r="I1830" t="s">
        <v>1418</v>
      </c>
      <c r="J1830">
        <v>2000</v>
      </c>
      <c r="L1830">
        <v>776423087</v>
      </c>
    </row>
    <row r="1831" spans="3:12" x14ac:dyDescent="0.15">
      <c r="C1831" t="s">
        <v>53</v>
      </c>
      <c r="D1831" t="s">
        <v>5189</v>
      </c>
      <c r="E1831" t="s">
        <v>15</v>
      </c>
      <c r="F1831" s="1">
        <v>40672</v>
      </c>
      <c r="G1831" t="s">
        <v>526</v>
      </c>
      <c r="H1831" t="s">
        <v>1781</v>
      </c>
      <c r="I1831" t="s">
        <v>1418</v>
      </c>
      <c r="J1831">
        <v>2000</v>
      </c>
      <c r="L1831">
        <v>776425087</v>
      </c>
    </row>
    <row r="1832" spans="3:12" x14ac:dyDescent="0.15">
      <c r="C1832" t="s">
        <v>53</v>
      </c>
      <c r="D1832" t="s">
        <v>5189</v>
      </c>
      <c r="E1832" t="s">
        <v>15</v>
      </c>
      <c r="F1832" s="1">
        <v>40672</v>
      </c>
      <c r="G1832" t="s">
        <v>526</v>
      </c>
      <c r="H1832" t="s">
        <v>1782</v>
      </c>
      <c r="I1832" t="s">
        <v>1418</v>
      </c>
      <c r="J1832">
        <v>6000</v>
      </c>
      <c r="L1832">
        <v>776431087</v>
      </c>
    </row>
    <row r="1833" spans="3:12" x14ac:dyDescent="0.15">
      <c r="C1833" t="s">
        <v>53</v>
      </c>
      <c r="D1833" t="s">
        <v>5189</v>
      </c>
      <c r="E1833" t="s">
        <v>15</v>
      </c>
      <c r="F1833" s="1">
        <v>40673</v>
      </c>
      <c r="G1833" t="s">
        <v>526</v>
      </c>
      <c r="H1833" t="s">
        <v>1783</v>
      </c>
      <c r="I1833" t="s">
        <v>1784</v>
      </c>
      <c r="J1833">
        <v>500</v>
      </c>
      <c r="L1833">
        <v>776431587</v>
      </c>
    </row>
    <row r="1834" spans="3:12" x14ac:dyDescent="0.15">
      <c r="C1834" t="s">
        <v>53</v>
      </c>
      <c r="D1834" t="s">
        <v>5189</v>
      </c>
      <c r="E1834" t="s">
        <v>15</v>
      </c>
      <c r="F1834" s="1">
        <v>40673</v>
      </c>
      <c r="G1834" t="s">
        <v>526</v>
      </c>
      <c r="H1834" t="s">
        <v>1785</v>
      </c>
      <c r="I1834" t="s">
        <v>1786</v>
      </c>
      <c r="J1834">
        <v>12000</v>
      </c>
      <c r="L1834">
        <v>776443587</v>
      </c>
    </row>
    <row r="1835" spans="3:12" x14ac:dyDescent="0.15">
      <c r="C1835" t="s">
        <v>53</v>
      </c>
      <c r="D1835" t="s">
        <v>5189</v>
      </c>
      <c r="E1835" t="s">
        <v>15</v>
      </c>
      <c r="F1835" s="1">
        <v>40673</v>
      </c>
      <c r="G1835" t="s">
        <v>526</v>
      </c>
      <c r="H1835" t="s">
        <v>1787</v>
      </c>
      <c r="I1835" t="s">
        <v>1786</v>
      </c>
      <c r="J1835">
        <v>12000</v>
      </c>
      <c r="L1835">
        <v>776455587</v>
      </c>
    </row>
    <row r="1836" spans="3:12" x14ac:dyDescent="0.15">
      <c r="C1836" t="s">
        <v>53</v>
      </c>
      <c r="D1836" t="s">
        <v>5189</v>
      </c>
      <c r="E1836" t="s">
        <v>15</v>
      </c>
      <c r="F1836" s="1">
        <v>40673</v>
      </c>
      <c r="G1836" t="s">
        <v>526</v>
      </c>
      <c r="H1836" t="s">
        <v>1788</v>
      </c>
      <c r="I1836" t="s">
        <v>1786</v>
      </c>
      <c r="J1836">
        <v>12000</v>
      </c>
      <c r="L1836">
        <v>776467587</v>
      </c>
    </row>
    <row r="1837" spans="3:12" x14ac:dyDescent="0.15">
      <c r="C1837" t="s">
        <v>53</v>
      </c>
      <c r="D1837" t="s">
        <v>5189</v>
      </c>
      <c r="E1837" t="s">
        <v>15</v>
      </c>
      <c r="F1837" s="1">
        <v>40673</v>
      </c>
      <c r="G1837" t="s">
        <v>526</v>
      </c>
      <c r="H1837" t="s">
        <v>1789</v>
      </c>
      <c r="I1837" t="s">
        <v>1786</v>
      </c>
      <c r="J1837">
        <v>1500</v>
      </c>
      <c r="L1837">
        <v>776469087</v>
      </c>
    </row>
    <row r="1838" spans="3:12" x14ac:dyDescent="0.15">
      <c r="C1838" t="s">
        <v>53</v>
      </c>
      <c r="D1838" t="s">
        <v>5189</v>
      </c>
      <c r="E1838" t="s">
        <v>15</v>
      </c>
      <c r="F1838" s="1">
        <v>40673</v>
      </c>
      <c r="G1838" t="s">
        <v>526</v>
      </c>
      <c r="H1838" t="s">
        <v>1790</v>
      </c>
      <c r="I1838" t="s">
        <v>1786</v>
      </c>
      <c r="J1838">
        <v>1500</v>
      </c>
      <c r="L1838">
        <v>776470587</v>
      </c>
    </row>
    <row r="1839" spans="3:12" x14ac:dyDescent="0.15">
      <c r="C1839" t="s">
        <v>53</v>
      </c>
      <c r="D1839" t="s">
        <v>5189</v>
      </c>
      <c r="E1839" t="s">
        <v>15</v>
      </c>
      <c r="F1839" s="1">
        <v>40673</v>
      </c>
      <c r="G1839" t="s">
        <v>526</v>
      </c>
      <c r="H1839" t="s">
        <v>1791</v>
      </c>
      <c r="I1839" t="s">
        <v>1792</v>
      </c>
      <c r="J1839">
        <v>50000</v>
      </c>
      <c r="L1839">
        <v>776520587</v>
      </c>
    </row>
    <row r="1840" spans="3:12" x14ac:dyDescent="0.15">
      <c r="C1840" t="s">
        <v>53</v>
      </c>
      <c r="D1840" t="s">
        <v>5189</v>
      </c>
      <c r="E1840" t="s">
        <v>15</v>
      </c>
      <c r="F1840" s="1">
        <v>40674</v>
      </c>
      <c r="G1840" t="s">
        <v>526</v>
      </c>
      <c r="H1840" t="s">
        <v>1793</v>
      </c>
      <c r="I1840" t="s">
        <v>1784</v>
      </c>
      <c r="J1840">
        <v>12000</v>
      </c>
      <c r="L1840">
        <v>776532587</v>
      </c>
    </row>
    <row r="1841" spans="3:12" x14ac:dyDescent="0.15">
      <c r="C1841" t="s">
        <v>53</v>
      </c>
      <c r="D1841" t="s">
        <v>5189</v>
      </c>
      <c r="E1841" t="s">
        <v>15</v>
      </c>
      <c r="F1841" s="1">
        <v>40674</v>
      </c>
      <c r="G1841" t="s">
        <v>526</v>
      </c>
      <c r="H1841" t="s">
        <v>1794</v>
      </c>
      <c r="I1841" t="s">
        <v>1784</v>
      </c>
      <c r="J1841">
        <v>600</v>
      </c>
      <c r="L1841">
        <v>776533187</v>
      </c>
    </row>
    <row r="1842" spans="3:12" x14ac:dyDescent="0.15">
      <c r="C1842" t="s">
        <v>53</v>
      </c>
      <c r="D1842" t="s">
        <v>5189</v>
      </c>
      <c r="E1842" t="s">
        <v>15</v>
      </c>
      <c r="F1842" s="1">
        <v>40675</v>
      </c>
      <c r="G1842" t="s">
        <v>526</v>
      </c>
      <c r="H1842" t="s">
        <v>1795</v>
      </c>
      <c r="I1842" t="s">
        <v>1796</v>
      </c>
      <c r="J1842">
        <v>13300</v>
      </c>
      <c r="L1842">
        <v>776546487</v>
      </c>
    </row>
    <row r="1843" spans="3:12" x14ac:dyDescent="0.15">
      <c r="C1843" t="s">
        <v>53</v>
      </c>
      <c r="D1843" t="s">
        <v>5189</v>
      </c>
      <c r="E1843" t="s">
        <v>15</v>
      </c>
      <c r="F1843" s="1">
        <v>40675</v>
      </c>
      <c r="G1843" t="s">
        <v>526</v>
      </c>
      <c r="H1843" t="s">
        <v>1797</v>
      </c>
      <c r="I1843" t="s">
        <v>1798</v>
      </c>
      <c r="J1843">
        <v>13300</v>
      </c>
      <c r="L1843">
        <v>776559787</v>
      </c>
    </row>
    <row r="1844" spans="3:12" x14ac:dyDescent="0.15">
      <c r="C1844" t="s">
        <v>53</v>
      </c>
      <c r="D1844" t="s">
        <v>5189</v>
      </c>
      <c r="E1844" t="s">
        <v>15</v>
      </c>
      <c r="F1844" s="1">
        <v>40675</v>
      </c>
      <c r="G1844" t="s">
        <v>526</v>
      </c>
      <c r="H1844" t="s">
        <v>1799</v>
      </c>
      <c r="I1844" t="s">
        <v>1786</v>
      </c>
      <c r="J1844">
        <v>50000</v>
      </c>
      <c r="L1844">
        <v>776609787</v>
      </c>
    </row>
    <row r="1845" spans="3:12" x14ac:dyDescent="0.15">
      <c r="C1845" t="s">
        <v>53</v>
      </c>
      <c r="D1845" t="s">
        <v>5189</v>
      </c>
      <c r="E1845" t="s">
        <v>15</v>
      </c>
      <c r="F1845" s="1">
        <v>40675</v>
      </c>
      <c r="G1845" t="s">
        <v>526</v>
      </c>
      <c r="H1845" t="s">
        <v>1800</v>
      </c>
      <c r="I1845" t="s">
        <v>1418</v>
      </c>
      <c r="J1845">
        <v>2000</v>
      </c>
      <c r="L1845">
        <v>776611787</v>
      </c>
    </row>
    <row r="1846" spans="3:12" x14ac:dyDescent="0.15">
      <c r="C1846" t="s">
        <v>53</v>
      </c>
      <c r="D1846" t="s">
        <v>5189</v>
      </c>
      <c r="E1846" t="s">
        <v>15</v>
      </c>
      <c r="F1846" s="1">
        <v>40676</v>
      </c>
      <c r="G1846" t="s">
        <v>526</v>
      </c>
      <c r="H1846" t="s">
        <v>1801</v>
      </c>
      <c r="I1846" t="s">
        <v>1784</v>
      </c>
      <c r="J1846">
        <v>500</v>
      </c>
      <c r="L1846">
        <v>776612287</v>
      </c>
    </row>
    <row r="1847" spans="3:12" x14ac:dyDescent="0.15">
      <c r="C1847" t="s">
        <v>53</v>
      </c>
      <c r="D1847" t="s">
        <v>5189</v>
      </c>
      <c r="E1847" t="s">
        <v>15</v>
      </c>
      <c r="F1847" s="1">
        <v>40676</v>
      </c>
      <c r="G1847" t="s">
        <v>526</v>
      </c>
      <c r="H1847" t="s">
        <v>1802</v>
      </c>
      <c r="I1847" t="s">
        <v>1803</v>
      </c>
      <c r="J1847">
        <v>50000</v>
      </c>
      <c r="L1847">
        <v>776662287</v>
      </c>
    </row>
    <row r="1848" spans="3:12" x14ac:dyDescent="0.15">
      <c r="C1848" t="s">
        <v>53</v>
      </c>
      <c r="D1848" t="s">
        <v>5189</v>
      </c>
      <c r="E1848" t="s">
        <v>15</v>
      </c>
      <c r="F1848" s="1">
        <v>40676</v>
      </c>
      <c r="G1848" t="s">
        <v>526</v>
      </c>
      <c r="H1848" t="s">
        <v>1804</v>
      </c>
      <c r="I1848" t="s">
        <v>1805</v>
      </c>
      <c r="J1848">
        <v>50000</v>
      </c>
      <c r="L1848">
        <v>776712287</v>
      </c>
    </row>
    <row r="1849" spans="3:12" x14ac:dyDescent="0.15">
      <c r="C1849" t="s">
        <v>53</v>
      </c>
      <c r="D1849" t="s">
        <v>5189</v>
      </c>
      <c r="E1849" t="s">
        <v>15</v>
      </c>
      <c r="F1849" s="1">
        <v>40681</v>
      </c>
      <c r="G1849" t="s">
        <v>526</v>
      </c>
      <c r="H1849" t="s">
        <v>1806</v>
      </c>
      <c r="I1849" t="s">
        <v>1807</v>
      </c>
      <c r="J1849">
        <v>13325</v>
      </c>
      <c r="L1849">
        <v>776725612</v>
      </c>
    </row>
    <row r="1850" spans="3:12" x14ac:dyDescent="0.15">
      <c r="C1850" t="s">
        <v>53</v>
      </c>
      <c r="D1850" t="s">
        <v>5189</v>
      </c>
      <c r="E1850" t="s">
        <v>15</v>
      </c>
      <c r="F1850" s="1">
        <v>40681</v>
      </c>
      <c r="G1850" t="s">
        <v>526</v>
      </c>
      <c r="H1850" t="s">
        <v>1808</v>
      </c>
      <c r="I1850" t="s">
        <v>1784</v>
      </c>
      <c r="J1850">
        <v>4000</v>
      </c>
      <c r="L1850">
        <v>776729612</v>
      </c>
    </row>
    <row r="1851" spans="3:12" x14ac:dyDescent="0.15">
      <c r="C1851" t="s">
        <v>53</v>
      </c>
      <c r="D1851" t="s">
        <v>5189</v>
      </c>
      <c r="E1851" t="s">
        <v>15</v>
      </c>
      <c r="F1851" s="1">
        <v>40681</v>
      </c>
      <c r="G1851" t="s">
        <v>526</v>
      </c>
      <c r="H1851" t="s">
        <v>1809</v>
      </c>
      <c r="I1851" t="s">
        <v>1784</v>
      </c>
      <c r="J1851">
        <v>4000</v>
      </c>
      <c r="L1851">
        <v>776733612</v>
      </c>
    </row>
    <row r="1852" spans="3:12" x14ac:dyDescent="0.15">
      <c r="C1852" t="s">
        <v>53</v>
      </c>
      <c r="D1852" t="s">
        <v>5189</v>
      </c>
      <c r="E1852" t="s">
        <v>15</v>
      </c>
      <c r="F1852" s="1">
        <v>40681</v>
      </c>
      <c r="G1852" t="s">
        <v>526</v>
      </c>
      <c r="H1852" t="s">
        <v>1810</v>
      </c>
      <c r="I1852" t="s">
        <v>1784</v>
      </c>
      <c r="J1852">
        <v>4000</v>
      </c>
      <c r="L1852">
        <v>776737612</v>
      </c>
    </row>
    <row r="1853" spans="3:12" x14ac:dyDescent="0.15">
      <c r="C1853" t="s">
        <v>53</v>
      </c>
      <c r="D1853" t="s">
        <v>5189</v>
      </c>
      <c r="E1853" t="s">
        <v>15</v>
      </c>
      <c r="F1853" s="1">
        <v>40681</v>
      </c>
      <c r="G1853" t="s">
        <v>526</v>
      </c>
      <c r="H1853" t="s">
        <v>1811</v>
      </c>
      <c r="I1853" t="s">
        <v>1784</v>
      </c>
      <c r="J1853">
        <v>500</v>
      </c>
      <c r="L1853">
        <v>776738112</v>
      </c>
    </row>
    <row r="1854" spans="3:12" x14ac:dyDescent="0.15">
      <c r="C1854" t="s">
        <v>53</v>
      </c>
      <c r="D1854" t="s">
        <v>5189</v>
      </c>
      <c r="E1854" t="s">
        <v>15</v>
      </c>
      <c r="F1854" s="1">
        <v>40682</v>
      </c>
      <c r="G1854" t="s">
        <v>526</v>
      </c>
      <c r="H1854" t="s">
        <v>1812</v>
      </c>
      <c r="I1854" t="s">
        <v>1784</v>
      </c>
      <c r="J1854">
        <v>500</v>
      </c>
      <c r="L1854">
        <v>776738612</v>
      </c>
    </row>
    <row r="1855" spans="3:12" x14ac:dyDescent="0.15">
      <c r="C1855" t="s">
        <v>53</v>
      </c>
      <c r="D1855" t="s">
        <v>5189</v>
      </c>
      <c r="E1855" t="s">
        <v>15</v>
      </c>
      <c r="F1855" s="1">
        <v>40682</v>
      </c>
      <c r="G1855" t="s">
        <v>526</v>
      </c>
      <c r="H1855" t="s">
        <v>1813</v>
      </c>
      <c r="I1855" t="s">
        <v>1784</v>
      </c>
      <c r="J1855">
        <v>1000</v>
      </c>
      <c r="L1855">
        <v>776739612</v>
      </c>
    </row>
    <row r="1856" spans="3:12" x14ac:dyDescent="0.15">
      <c r="C1856" t="s">
        <v>53</v>
      </c>
      <c r="D1856" t="s">
        <v>5189</v>
      </c>
      <c r="E1856" t="s">
        <v>15</v>
      </c>
      <c r="F1856" s="1">
        <v>40682</v>
      </c>
      <c r="G1856" t="s">
        <v>526</v>
      </c>
      <c r="H1856" t="s">
        <v>1814</v>
      </c>
      <c r="I1856" t="s">
        <v>1784</v>
      </c>
      <c r="J1856">
        <v>6000</v>
      </c>
      <c r="L1856">
        <v>776745612</v>
      </c>
    </row>
    <row r="1857" spans="3:12" x14ac:dyDescent="0.15">
      <c r="C1857" t="s">
        <v>53</v>
      </c>
      <c r="D1857" t="s">
        <v>5189</v>
      </c>
      <c r="E1857" t="s">
        <v>15</v>
      </c>
      <c r="F1857" s="1">
        <v>40682</v>
      </c>
      <c r="G1857" t="s">
        <v>526</v>
      </c>
      <c r="H1857" t="s">
        <v>1815</v>
      </c>
      <c r="I1857" t="s">
        <v>1784</v>
      </c>
      <c r="J1857">
        <v>2000</v>
      </c>
      <c r="L1857">
        <v>776747612</v>
      </c>
    </row>
    <row r="1858" spans="3:12" x14ac:dyDescent="0.15">
      <c r="C1858" t="s">
        <v>53</v>
      </c>
      <c r="D1858" t="s">
        <v>5189</v>
      </c>
      <c r="E1858" t="s">
        <v>15</v>
      </c>
      <c r="F1858" s="1">
        <v>40682</v>
      </c>
      <c r="G1858" t="s">
        <v>526</v>
      </c>
      <c r="H1858" t="s">
        <v>1816</v>
      </c>
      <c r="I1858" t="s">
        <v>1784</v>
      </c>
      <c r="J1858">
        <v>4000</v>
      </c>
      <c r="L1858">
        <v>776751612</v>
      </c>
    </row>
    <row r="1859" spans="3:12" x14ac:dyDescent="0.15">
      <c r="C1859" t="s">
        <v>53</v>
      </c>
      <c r="D1859" t="s">
        <v>5189</v>
      </c>
      <c r="E1859" t="s">
        <v>15</v>
      </c>
      <c r="F1859" s="1">
        <v>40682</v>
      </c>
      <c r="G1859" t="s">
        <v>526</v>
      </c>
      <c r="H1859" t="s">
        <v>1817</v>
      </c>
      <c r="I1859" t="s">
        <v>1784</v>
      </c>
      <c r="J1859">
        <v>2000</v>
      </c>
      <c r="L1859">
        <v>776753612</v>
      </c>
    </row>
    <row r="1860" spans="3:12" x14ac:dyDescent="0.15">
      <c r="C1860" t="s">
        <v>53</v>
      </c>
      <c r="D1860" t="s">
        <v>5189</v>
      </c>
      <c r="E1860" t="s">
        <v>15</v>
      </c>
      <c r="F1860" s="1">
        <v>40684</v>
      </c>
      <c r="G1860" t="s">
        <v>526</v>
      </c>
      <c r="H1860" t="s">
        <v>1818</v>
      </c>
      <c r="I1860" t="s">
        <v>1784</v>
      </c>
      <c r="J1860">
        <v>6000</v>
      </c>
      <c r="L1860">
        <v>776759612</v>
      </c>
    </row>
    <row r="1861" spans="3:12" x14ac:dyDescent="0.15">
      <c r="C1861" t="s">
        <v>53</v>
      </c>
      <c r="D1861" t="s">
        <v>5189</v>
      </c>
      <c r="E1861" t="s">
        <v>15</v>
      </c>
      <c r="F1861" s="1">
        <v>40686</v>
      </c>
      <c r="G1861" t="s">
        <v>526</v>
      </c>
      <c r="H1861" t="s">
        <v>1819</v>
      </c>
      <c r="I1861" t="s">
        <v>1820</v>
      </c>
      <c r="J1861">
        <v>15000</v>
      </c>
      <c r="L1861">
        <v>776774612</v>
      </c>
    </row>
    <row r="1862" spans="3:12" x14ac:dyDescent="0.15">
      <c r="C1862" t="s">
        <v>53</v>
      </c>
      <c r="D1862" t="s">
        <v>5189</v>
      </c>
      <c r="E1862" t="s">
        <v>15</v>
      </c>
      <c r="F1862" s="1">
        <v>40686</v>
      </c>
      <c r="G1862" t="s">
        <v>526</v>
      </c>
      <c r="H1862" t="s">
        <v>1821</v>
      </c>
      <c r="I1862" t="s">
        <v>1784</v>
      </c>
      <c r="J1862">
        <v>2000</v>
      </c>
      <c r="L1862">
        <v>776776612</v>
      </c>
    </row>
    <row r="1863" spans="3:12" x14ac:dyDescent="0.15">
      <c r="C1863" t="s">
        <v>53</v>
      </c>
      <c r="D1863" t="s">
        <v>5189</v>
      </c>
      <c r="E1863" t="s">
        <v>15</v>
      </c>
      <c r="F1863" s="1">
        <v>40686</v>
      </c>
      <c r="G1863" t="s">
        <v>526</v>
      </c>
      <c r="H1863" t="s">
        <v>1822</v>
      </c>
      <c r="I1863" t="s">
        <v>1784</v>
      </c>
      <c r="J1863">
        <v>4000</v>
      </c>
      <c r="L1863">
        <v>776780612</v>
      </c>
    </row>
    <row r="1864" spans="3:12" x14ac:dyDescent="0.15">
      <c r="C1864" t="s">
        <v>53</v>
      </c>
      <c r="D1864" t="s">
        <v>5189</v>
      </c>
      <c r="E1864" t="s">
        <v>15</v>
      </c>
      <c r="F1864" s="1">
        <v>40686</v>
      </c>
      <c r="G1864" t="s">
        <v>526</v>
      </c>
      <c r="H1864" t="s">
        <v>1823</v>
      </c>
      <c r="I1864" t="s">
        <v>1784</v>
      </c>
      <c r="J1864">
        <v>4000</v>
      </c>
      <c r="L1864">
        <v>776784612</v>
      </c>
    </row>
    <row r="1865" spans="3:12" x14ac:dyDescent="0.15">
      <c r="C1865" t="s">
        <v>53</v>
      </c>
      <c r="D1865" t="s">
        <v>5189</v>
      </c>
      <c r="E1865" t="s">
        <v>15</v>
      </c>
      <c r="F1865" s="1">
        <v>40686</v>
      </c>
      <c r="G1865" t="s">
        <v>526</v>
      </c>
      <c r="H1865" t="s">
        <v>1824</v>
      </c>
      <c r="I1865" t="s">
        <v>1784</v>
      </c>
      <c r="J1865">
        <v>4000</v>
      </c>
      <c r="L1865">
        <v>776788612</v>
      </c>
    </row>
    <row r="1866" spans="3:12" x14ac:dyDescent="0.15">
      <c r="C1866" t="s">
        <v>53</v>
      </c>
      <c r="D1866" t="s">
        <v>5189</v>
      </c>
      <c r="E1866" t="s">
        <v>15</v>
      </c>
      <c r="F1866" s="1">
        <v>40686</v>
      </c>
      <c r="G1866" t="s">
        <v>526</v>
      </c>
      <c r="H1866" t="s">
        <v>1825</v>
      </c>
      <c r="I1866" t="s">
        <v>1784</v>
      </c>
      <c r="J1866">
        <v>2000</v>
      </c>
      <c r="L1866">
        <v>776790612</v>
      </c>
    </row>
    <row r="1867" spans="3:12" x14ac:dyDescent="0.15">
      <c r="C1867" t="s">
        <v>53</v>
      </c>
      <c r="D1867" t="s">
        <v>5189</v>
      </c>
      <c r="E1867" t="s">
        <v>15</v>
      </c>
      <c r="F1867" s="1">
        <v>40686</v>
      </c>
      <c r="G1867" t="s">
        <v>526</v>
      </c>
      <c r="H1867" t="s">
        <v>1826</v>
      </c>
      <c r="I1867" t="s">
        <v>1784</v>
      </c>
      <c r="J1867">
        <v>10000</v>
      </c>
      <c r="L1867">
        <v>776800612</v>
      </c>
    </row>
    <row r="1868" spans="3:12" x14ac:dyDescent="0.15">
      <c r="C1868" t="s">
        <v>53</v>
      </c>
      <c r="D1868" t="s">
        <v>5189</v>
      </c>
      <c r="E1868" t="s">
        <v>15</v>
      </c>
      <c r="F1868" s="1">
        <v>40688</v>
      </c>
      <c r="G1868" t="s">
        <v>526</v>
      </c>
      <c r="H1868" t="s">
        <v>1827</v>
      </c>
      <c r="I1868" t="s">
        <v>1784</v>
      </c>
      <c r="J1868">
        <v>500</v>
      </c>
      <c r="L1868">
        <v>776801112</v>
      </c>
    </row>
    <row r="1869" spans="3:12" x14ac:dyDescent="0.15">
      <c r="C1869" t="s">
        <v>53</v>
      </c>
      <c r="D1869" t="s">
        <v>5189</v>
      </c>
      <c r="E1869" t="s">
        <v>15</v>
      </c>
      <c r="F1869" s="1">
        <v>40688</v>
      </c>
      <c r="G1869" t="s">
        <v>526</v>
      </c>
      <c r="H1869" t="s">
        <v>1828</v>
      </c>
      <c r="I1869" t="s">
        <v>1784</v>
      </c>
      <c r="J1869">
        <v>500</v>
      </c>
      <c r="L1869">
        <v>776801612</v>
      </c>
    </row>
    <row r="1870" spans="3:12" x14ac:dyDescent="0.15">
      <c r="C1870" t="s">
        <v>53</v>
      </c>
      <c r="D1870" t="s">
        <v>5189</v>
      </c>
      <c r="E1870" t="s">
        <v>15</v>
      </c>
      <c r="F1870" s="1">
        <v>40688</v>
      </c>
      <c r="G1870" t="s">
        <v>526</v>
      </c>
      <c r="H1870" t="s">
        <v>1829</v>
      </c>
      <c r="I1870" t="s">
        <v>1784</v>
      </c>
      <c r="J1870">
        <v>2000</v>
      </c>
      <c r="L1870">
        <v>776803612</v>
      </c>
    </row>
    <row r="1871" spans="3:12" x14ac:dyDescent="0.15">
      <c r="C1871" t="s">
        <v>53</v>
      </c>
      <c r="D1871" t="s">
        <v>5189</v>
      </c>
      <c r="E1871" t="s">
        <v>15</v>
      </c>
      <c r="F1871" s="1">
        <v>40689</v>
      </c>
      <c r="G1871" t="s">
        <v>526</v>
      </c>
      <c r="H1871" t="s">
        <v>1830</v>
      </c>
      <c r="I1871" t="s">
        <v>1784</v>
      </c>
      <c r="J1871">
        <v>3000</v>
      </c>
      <c r="L1871">
        <v>776806612</v>
      </c>
    </row>
    <row r="1872" spans="3:12" x14ac:dyDescent="0.15">
      <c r="C1872" t="s">
        <v>53</v>
      </c>
      <c r="D1872" t="s">
        <v>5189</v>
      </c>
      <c r="E1872" t="s">
        <v>15</v>
      </c>
      <c r="F1872" s="1">
        <v>40690</v>
      </c>
      <c r="G1872" t="s">
        <v>526</v>
      </c>
      <c r="H1872" t="s">
        <v>1831</v>
      </c>
      <c r="I1872" t="s">
        <v>1784</v>
      </c>
      <c r="J1872">
        <v>2000</v>
      </c>
      <c r="L1872">
        <v>776808612</v>
      </c>
    </row>
    <row r="1873" spans="3:12" x14ac:dyDescent="0.15">
      <c r="C1873" t="s">
        <v>53</v>
      </c>
      <c r="D1873" t="s">
        <v>5189</v>
      </c>
      <c r="E1873" t="s">
        <v>15</v>
      </c>
      <c r="F1873" s="1">
        <v>40690</v>
      </c>
      <c r="G1873" t="s">
        <v>526</v>
      </c>
      <c r="H1873" t="s">
        <v>1832</v>
      </c>
      <c r="I1873" t="s">
        <v>1784</v>
      </c>
      <c r="J1873">
        <v>2000</v>
      </c>
      <c r="L1873">
        <v>776810612</v>
      </c>
    </row>
    <row r="1874" spans="3:12" x14ac:dyDescent="0.15">
      <c r="C1874" t="s">
        <v>53</v>
      </c>
      <c r="D1874" t="s">
        <v>5189</v>
      </c>
      <c r="E1874" t="s">
        <v>15</v>
      </c>
      <c r="F1874" s="1">
        <v>40690</v>
      </c>
      <c r="G1874" t="s">
        <v>526</v>
      </c>
      <c r="H1874" t="s">
        <v>1833</v>
      </c>
      <c r="I1874" t="s">
        <v>1784</v>
      </c>
      <c r="J1874">
        <v>2500</v>
      </c>
      <c r="L1874">
        <v>776813112</v>
      </c>
    </row>
    <row r="1875" spans="3:12" x14ac:dyDescent="0.15">
      <c r="C1875" t="s">
        <v>53</v>
      </c>
      <c r="D1875" t="s">
        <v>5189</v>
      </c>
      <c r="E1875" t="s">
        <v>15</v>
      </c>
      <c r="F1875" s="1">
        <v>40690</v>
      </c>
      <c r="G1875" t="s">
        <v>526</v>
      </c>
      <c r="H1875" t="s">
        <v>1834</v>
      </c>
      <c r="I1875" t="s">
        <v>1835</v>
      </c>
      <c r="J1875">
        <v>1500</v>
      </c>
      <c r="L1875">
        <v>776814612</v>
      </c>
    </row>
    <row r="1876" spans="3:12" x14ac:dyDescent="0.15">
      <c r="C1876" t="s">
        <v>53</v>
      </c>
      <c r="D1876" t="s">
        <v>5189</v>
      </c>
      <c r="E1876" t="s">
        <v>15</v>
      </c>
      <c r="F1876" s="1">
        <v>40690</v>
      </c>
      <c r="G1876" t="s">
        <v>526</v>
      </c>
      <c r="H1876" t="s">
        <v>1836</v>
      </c>
      <c r="I1876" t="s">
        <v>1418</v>
      </c>
      <c r="J1876">
        <v>500</v>
      </c>
      <c r="L1876">
        <v>776815112</v>
      </c>
    </row>
    <row r="1877" spans="3:12" x14ac:dyDescent="0.15">
      <c r="C1877" t="s">
        <v>53</v>
      </c>
      <c r="D1877" t="s">
        <v>5189</v>
      </c>
      <c r="E1877" t="s">
        <v>15</v>
      </c>
      <c r="F1877" s="1">
        <v>40693</v>
      </c>
      <c r="G1877" t="s">
        <v>526</v>
      </c>
      <c r="H1877" t="s">
        <v>1837</v>
      </c>
      <c r="I1877" t="s">
        <v>599</v>
      </c>
      <c r="J1877">
        <v>500</v>
      </c>
      <c r="L1877">
        <v>776815612</v>
      </c>
    </row>
    <row r="1878" spans="3:12" x14ac:dyDescent="0.15">
      <c r="C1878" t="s">
        <v>53</v>
      </c>
      <c r="D1878" t="s">
        <v>5189</v>
      </c>
      <c r="E1878" t="s">
        <v>15</v>
      </c>
      <c r="F1878" s="1">
        <v>40693</v>
      </c>
      <c r="G1878" t="s">
        <v>526</v>
      </c>
      <c r="H1878" t="s">
        <v>1838</v>
      </c>
      <c r="I1878" t="s">
        <v>1839</v>
      </c>
      <c r="J1878">
        <v>2000</v>
      </c>
      <c r="L1878">
        <v>776817612</v>
      </c>
    </row>
    <row r="1879" spans="3:12" x14ac:dyDescent="0.15">
      <c r="C1879" t="s">
        <v>53</v>
      </c>
      <c r="D1879" t="s">
        <v>5189</v>
      </c>
      <c r="E1879" t="s">
        <v>15</v>
      </c>
      <c r="F1879" s="1">
        <v>40693</v>
      </c>
      <c r="G1879" t="s">
        <v>526</v>
      </c>
      <c r="H1879" t="s">
        <v>1840</v>
      </c>
      <c r="I1879" t="s">
        <v>1784</v>
      </c>
      <c r="J1879">
        <v>1500</v>
      </c>
      <c r="L1879">
        <v>776819112</v>
      </c>
    </row>
    <row r="1880" spans="3:12" x14ac:dyDescent="0.15">
      <c r="C1880" t="s">
        <v>53</v>
      </c>
      <c r="D1880" t="s">
        <v>5189</v>
      </c>
      <c r="E1880" t="s">
        <v>15</v>
      </c>
      <c r="F1880" s="1">
        <v>40693</v>
      </c>
      <c r="G1880" t="s">
        <v>526</v>
      </c>
      <c r="H1880" t="s">
        <v>1841</v>
      </c>
      <c r="I1880" t="s">
        <v>1784</v>
      </c>
      <c r="J1880">
        <v>1000</v>
      </c>
      <c r="L1880">
        <v>776820112</v>
      </c>
    </row>
    <row r="1881" spans="3:12" x14ac:dyDescent="0.15">
      <c r="C1881" t="s">
        <v>53</v>
      </c>
      <c r="D1881" t="s">
        <v>5189</v>
      </c>
      <c r="E1881" t="s">
        <v>15</v>
      </c>
      <c r="F1881" s="1">
        <v>40693</v>
      </c>
      <c r="G1881" t="s">
        <v>526</v>
      </c>
      <c r="H1881" t="s">
        <v>1842</v>
      </c>
      <c r="I1881" t="s">
        <v>1784</v>
      </c>
      <c r="J1881">
        <v>2000</v>
      </c>
      <c r="L1881">
        <v>776822112</v>
      </c>
    </row>
    <row r="1882" spans="3:12" x14ac:dyDescent="0.15">
      <c r="C1882" t="s">
        <v>53</v>
      </c>
      <c r="D1882" t="s">
        <v>5189</v>
      </c>
      <c r="E1882" t="s">
        <v>15</v>
      </c>
      <c r="F1882" s="1">
        <v>40693</v>
      </c>
      <c r="G1882" t="s">
        <v>526</v>
      </c>
      <c r="H1882" t="s">
        <v>1843</v>
      </c>
      <c r="I1882" t="s">
        <v>1418</v>
      </c>
      <c r="J1882">
        <v>1500</v>
      </c>
      <c r="L1882">
        <v>776823612</v>
      </c>
    </row>
    <row r="1883" spans="3:12" x14ac:dyDescent="0.15">
      <c r="C1883" t="s">
        <v>53</v>
      </c>
      <c r="D1883" t="s">
        <v>5189</v>
      </c>
      <c r="E1883" t="s">
        <v>15</v>
      </c>
      <c r="F1883" s="1">
        <v>40694</v>
      </c>
      <c r="G1883" t="s">
        <v>1375</v>
      </c>
      <c r="H1883" t="s">
        <v>76</v>
      </c>
      <c r="I1883" t="s">
        <v>244</v>
      </c>
      <c r="J1883">
        <v>1943500</v>
      </c>
      <c r="L1883">
        <v>778767112</v>
      </c>
    </row>
    <row r="1884" spans="3:12" x14ac:dyDescent="0.15">
      <c r="C1884" t="s">
        <v>53</v>
      </c>
      <c r="D1884" t="s">
        <v>5189</v>
      </c>
      <c r="E1884" t="s">
        <v>15</v>
      </c>
      <c r="F1884" s="1">
        <v>40694</v>
      </c>
      <c r="G1884" t="s">
        <v>1375</v>
      </c>
      <c r="H1884" t="s">
        <v>76</v>
      </c>
      <c r="I1884" t="s">
        <v>244</v>
      </c>
      <c r="J1884">
        <v>56500</v>
      </c>
      <c r="L1884">
        <v>778823612</v>
      </c>
    </row>
    <row r="1885" spans="3:12" x14ac:dyDescent="0.15">
      <c r="C1885" t="s">
        <v>53</v>
      </c>
      <c r="D1885" t="s">
        <v>5189</v>
      </c>
      <c r="E1885" t="s">
        <v>15</v>
      </c>
      <c r="F1885" s="1">
        <v>40694</v>
      </c>
      <c r="G1885" t="s">
        <v>1377</v>
      </c>
      <c r="H1885" t="s">
        <v>79</v>
      </c>
      <c r="I1885" t="s">
        <v>244</v>
      </c>
      <c r="J1885">
        <v>1173329</v>
      </c>
      <c r="L1885">
        <v>779996941</v>
      </c>
    </row>
    <row r="1886" spans="3:12" x14ac:dyDescent="0.15">
      <c r="C1886" t="s">
        <v>53</v>
      </c>
      <c r="D1886" t="s">
        <v>5189</v>
      </c>
      <c r="E1886" t="s">
        <v>15</v>
      </c>
      <c r="F1886" s="1">
        <v>40694</v>
      </c>
      <c r="G1886" t="s">
        <v>54</v>
      </c>
      <c r="H1886" t="s">
        <v>950</v>
      </c>
      <c r="I1886" t="s">
        <v>1433</v>
      </c>
      <c r="J1886">
        <v>26000</v>
      </c>
      <c r="L1886">
        <v>780022941</v>
      </c>
    </row>
    <row r="1887" spans="3:12" x14ac:dyDescent="0.15">
      <c r="C1887" t="s">
        <v>53</v>
      </c>
      <c r="D1887" t="s">
        <v>5189</v>
      </c>
      <c r="E1887" t="s">
        <v>15</v>
      </c>
      <c r="F1887" s="1">
        <v>40694</v>
      </c>
      <c r="G1887" t="s">
        <v>57</v>
      </c>
      <c r="H1887" t="s">
        <v>243</v>
      </c>
      <c r="I1887" t="s">
        <v>244</v>
      </c>
      <c r="J1887">
        <v>506500</v>
      </c>
      <c r="L1887">
        <v>780529441</v>
      </c>
    </row>
    <row r="1888" spans="3:12" x14ac:dyDescent="0.15">
      <c r="C1888" t="s">
        <v>53</v>
      </c>
      <c r="D1888" t="s">
        <v>5189</v>
      </c>
      <c r="E1888" t="s">
        <v>15</v>
      </c>
      <c r="F1888" s="1">
        <v>40694</v>
      </c>
      <c r="G1888" t="s">
        <v>526</v>
      </c>
      <c r="H1888" t="s">
        <v>1844</v>
      </c>
      <c r="I1888" t="s">
        <v>1784</v>
      </c>
      <c r="J1888">
        <v>500</v>
      </c>
      <c r="L1888">
        <v>780529941</v>
      </c>
    </row>
    <row r="1889" spans="3:12" x14ac:dyDescent="0.15">
      <c r="C1889" t="s">
        <v>53</v>
      </c>
      <c r="D1889" t="s">
        <v>5189</v>
      </c>
      <c r="E1889" t="s">
        <v>15</v>
      </c>
      <c r="F1889" s="1">
        <v>40694</v>
      </c>
      <c r="G1889" t="s">
        <v>526</v>
      </c>
      <c r="H1889" t="s">
        <v>1845</v>
      </c>
      <c r="I1889" t="s">
        <v>1784</v>
      </c>
      <c r="J1889">
        <v>8000</v>
      </c>
      <c r="L1889">
        <v>780537941</v>
      </c>
    </row>
    <row r="1890" spans="3:12" x14ac:dyDescent="0.15">
      <c r="C1890" t="s">
        <v>53</v>
      </c>
      <c r="D1890" t="s">
        <v>5189</v>
      </c>
      <c r="E1890" t="s">
        <v>15</v>
      </c>
      <c r="F1890" s="1">
        <v>40694</v>
      </c>
      <c r="G1890" t="s">
        <v>526</v>
      </c>
      <c r="H1890" t="s">
        <v>1846</v>
      </c>
      <c r="I1890" t="s">
        <v>1784</v>
      </c>
      <c r="J1890">
        <v>500</v>
      </c>
      <c r="L1890">
        <v>780538441</v>
      </c>
    </row>
    <row r="1891" spans="3:12" x14ac:dyDescent="0.15">
      <c r="C1891" t="s">
        <v>53</v>
      </c>
      <c r="D1891" t="s">
        <v>5189</v>
      </c>
      <c r="E1891" t="s">
        <v>15</v>
      </c>
      <c r="F1891" s="1">
        <v>40694</v>
      </c>
      <c r="G1891" t="s">
        <v>526</v>
      </c>
      <c r="H1891" t="s">
        <v>1847</v>
      </c>
      <c r="I1891" t="s">
        <v>1784</v>
      </c>
      <c r="J1891">
        <v>1000</v>
      </c>
      <c r="L1891">
        <v>780539441</v>
      </c>
    </row>
    <row r="1892" spans="3:12" x14ac:dyDescent="0.15">
      <c r="C1892" t="s">
        <v>53</v>
      </c>
      <c r="D1892" t="s">
        <v>5189</v>
      </c>
      <c r="E1892" t="s">
        <v>15</v>
      </c>
      <c r="F1892" s="1">
        <v>40694</v>
      </c>
      <c r="G1892" t="s">
        <v>526</v>
      </c>
      <c r="H1892" t="s">
        <v>1848</v>
      </c>
      <c r="I1892" t="s">
        <v>1784</v>
      </c>
      <c r="J1892">
        <v>1000</v>
      </c>
      <c r="L1892">
        <v>780540441</v>
      </c>
    </row>
    <row r="1893" spans="3:12" x14ac:dyDescent="0.15">
      <c r="C1893" t="s">
        <v>53</v>
      </c>
      <c r="D1893" t="s">
        <v>5189</v>
      </c>
      <c r="E1893" t="s">
        <v>15</v>
      </c>
      <c r="F1893" s="1">
        <v>40694</v>
      </c>
      <c r="G1893" t="s">
        <v>526</v>
      </c>
      <c r="H1893" t="s">
        <v>1849</v>
      </c>
      <c r="I1893" t="s">
        <v>1784</v>
      </c>
      <c r="J1893">
        <v>1000</v>
      </c>
      <c r="L1893">
        <v>780541441</v>
      </c>
    </row>
    <row r="1894" spans="3:12" x14ac:dyDescent="0.15">
      <c r="C1894" t="s">
        <v>53</v>
      </c>
      <c r="D1894" t="s">
        <v>5189</v>
      </c>
      <c r="E1894" t="s">
        <v>15</v>
      </c>
      <c r="F1894" s="1">
        <v>40694</v>
      </c>
      <c r="G1894" t="s">
        <v>526</v>
      </c>
      <c r="H1894" t="s">
        <v>1850</v>
      </c>
      <c r="I1894" t="s">
        <v>1784</v>
      </c>
      <c r="J1894">
        <v>1000</v>
      </c>
      <c r="L1894">
        <v>780542441</v>
      </c>
    </row>
    <row r="1895" spans="3:12" x14ac:dyDescent="0.15">
      <c r="C1895" t="s">
        <v>53</v>
      </c>
      <c r="D1895" t="s">
        <v>5189</v>
      </c>
      <c r="E1895" t="s">
        <v>15</v>
      </c>
      <c r="F1895" s="1">
        <v>40694</v>
      </c>
      <c r="G1895" t="s">
        <v>526</v>
      </c>
      <c r="H1895" t="s">
        <v>1851</v>
      </c>
      <c r="I1895" t="s">
        <v>1784</v>
      </c>
      <c r="J1895">
        <v>4000</v>
      </c>
      <c r="L1895">
        <v>780546441</v>
      </c>
    </row>
    <row r="1896" spans="3:12" x14ac:dyDescent="0.15">
      <c r="C1896" t="s">
        <v>53</v>
      </c>
      <c r="D1896" t="s">
        <v>5189</v>
      </c>
      <c r="E1896" t="s">
        <v>15</v>
      </c>
      <c r="F1896" s="1">
        <v>40694</v>
      </c>
      <c r="G1896" t="s">
        <v>526</v>
      </c>
      <c r="H1896" t="s">
        <v>1852</v>
      </c>
      <c r="I1896" t="s">
        <v>1784</v>
      </c>
      <c r="J1896">
        <v>2000</v>
      </c>
      <c r="L1896">
        <v>780548441</v>
      </c>
    </row>
    <row r="1897" spans="3:12" x14ac:dyDescent="0.15">
      <c r="C1897" t="s">
        <v>53</v>
      </c>
      <c r="D1897" t="s">
        <v>5189</v>
      </c>
      <c r="E1897" t="s">
        <v>15</v>
      </c>
      <c r="F1897" s="1">
        <v>40694</v>
      </c>
      <c r="G1897" t="s">
        <v>526</v>
      </c>
      <c r="H1897" t="s">
        <v>1853</v>
      </c>
      <c r="I1897" t="s">
        <v>1784</v>
      </c>
      <c r="J1897">
        <v>4000</v>
      </c>
      <c r="L1897">
        <v>780552441</v>
      </c>
    </row>
    <row r="1898" spans="3:12" x14ac:dyDescent="0.15">
      <c r="C1898" t="s">
        <v>53</v>
      </c>
      <c r="D1898" t="s">
        <v>5189</v>
      </c>
      <c r="E1898" t="s">
        <v>15</v>
      </c>
      <c r="F1898" s="1">
        <v>40694</v>
      </c>
      <c r="G1898" t="s">
        <v>526</v>
      </c>
      <c r="H1898" t="s">
        <v>1854</v>
      </c>
      <c r="I1898" t="s">
        <v>1418</v>
      </c>
      <c r="J1898">
        <v>1000</v>
      </c>
      <c r="L1898">
        <v>780553441</v>
      </c>
    </row>
    <row r="1899" spans="3:12" x14ac:dyDescent="0.15">
      <c r="C1899" t="s">
        <v>53</v>
      </c>
      <c r="D1899" t="s">
        <v>5189</v>
      </c>
      <c r="E1899" t="s">
        <v>15</v>
      </c>
      <c r="F1899" s="1">
        <v>40694</v>
      </c>
      <c r="G1899" t="s">
        <v>526</v>
      </c>
      <c r="H1899" t="s">
        <v>1855</v>
      </c>
      <c r="I1899" t="s">
        <v>1418</v>
      </c>
      <c r="J1899">
        <v>12000</v>
      </c>
      <c r="L1899">
        <v>780565441</v>
      </c>
    </row>
    <row r="1900" spans="3:12" x14ac:dyDescent="0.15">
      <c r="C1900" t="s">
        <v>53</v>
      </c>
      <c r="D1900" t="s">
        <v>5189</v>
      </c>
      <c r="E1900" t="s">
        <v>15</v>
      </c>
      <c r="F1900" s="1">
        <v>40694</v>
      </c>
      <c r="G1900" t="s">
        <v>526</v>
      </c>
      <c r="H1900" t="s">
        <v>1735</v>
      </c>
      <c r="I1900" t="s">
        <v>1418</v>
      </c>
      <c r="J1900">
        <v>4000</v>
      </c>
      <c r="L1900">
        <v>780569441</v>
      </c>
    </row>
    <row r="1901" spans="3:12" x14ac:dyDescent="0.15">
      <c r="C1901" t="s">
        <v>53</v>
      </c>
      <c r="D1901" t="s">
        <v>5189</v>
      </c>
      <c r="E1901" t="s">
        <v>15</v>
      </c>
      <c r="F1901" s="1">
        <v>40695</v>
      </c>
      <c r="G1901" t="s">
        <v>526</v>
      </c>
      <c r="H1901" t="s">
        <v>1856</v>
      </c>
      <c r="I1901" t="s">
        <v>1857</v>
      </c>
      <c r="J1901">
        <v>1000</v>
      </c>
      <c r="L1901">
        <v>780570441</v>
      </c>
    </row>
    <row r="1902" spans="3:12" x14ac:dyDescent="0.15">
      <c r="C1902" t="s">
        <v>53</v>
      </c>
      <c r="D1902" t="s">
        <v>5189</v>
      </c>
      <c r="E1902" t="s">
        <v>15</v>
      </c>
      <c r="F1902" s="1">
        <v>40695</v>
      </c>
      <c r="G1902" t="s">
        <v>526</v>
      </c>
      <c r="H1902" t="s">
        <v>1858</v>
      </c>
      <c r="I1902" t="s">
        <v>1418</v>
      </c>
      <c r="J1902">
        <v>1000</v>
      </c>
      <c r="L1902">
        <v>780571441</v>
      </c>
    </row>
    <row r="1903" spans="3:12" x14ac:dyDescent="0.15">
      <c r="C1903" t="s">
        <v>53</v>
      </c>
      <c r="D1903" t="s">
        <v>5189</v>
      </c>
      <c r="E1903" t="s">
        <v>15</v>
      </c>
      <c r="F1903" s="1">
        <v>40695</v>
      </c>
      <c r="G1903" t="s">
        <v>526</v>
      </c>
      <c r="H1903" t="s">
        <v>1859</v>
      </c>
      <c r="I1903" t="s">
        <v>1418</v>
      </c>
      <c r="J1903">
        <v>2000</v>
      </c>
      <c r="L1903">
        <v>780573441</v>
      </c>
    </row>
    <row r="1904" spans="3:12" x14ac:dyDescent="0.15">
      <c r="C1904" t="s">
        <v>53</v>
      </c>
      <c r="D1904" t="s">
        <v>5189</v>
      </c>
      <c r="E1904" t="s">
        <v>15</v>
      </c>
      <c r="F1904" s="1">
        <v>40696</v>
      </c>
      <c r="G1904" t="s">
        <v>526</v>
      </c>
      <c r="H1904" t="s">
        <v>1860</v>
      </c>
      <c r="I1904" t="s">
        <v>1861</v>
      </c>
      <c r="J1904">
        <v>2000</v>
      </c>
      <c r="L1904">
        <v>780575441</v>
      </c>
    </row>
    <row r="1905" spans="3:12" x14ac:dyDescent="0.15">
      <c r="C1905" t="s">
        <v>53</v>
      </c>
      <c r="D1905" t="s">
        <v>5189</v>
      </c>
      <c r="E1905" t="s">
        <v>15</v>
      </c>
      <c r="F1905" s="1">
        <v>40697</v>
      </c>
      <c r="G1905" t="s">
        <v>526</v>
      </c>
      <c r="H1905" t="s">
        <v>1862</v>
      </c>
      <c r="I1905" t="s">
        <v>1863</v>
      </c>
      <c r="J1905">
        <v>2000</v>
      </c>
      <c r="L1905">
        <v>780577441</v>
      </c>
    </row>
    <row r="1906" spans="3:12" x14ac:dyDescent="0.15">
      <c r="C1906" t="s">
        <v>53</v>
      </c>
      <c r="D1906" t="s">
        <v>5189</v>
      </c>
      <c r="E1906" t="s">
        <v>15</v>
      </c>
      <c r="F1906" s="1">
        <v>40697</v>
      </c>
      <c r="G1906" t="s">
        <v>526</v>
      </c>
      <c r="H1906" t="s">
        <v>1864</v>
      </c>
      <c r="I1906" t="s">
        <v>1865</v>
      </c>
      <c r="J1906">
        <v>3500</v>
      </c>
      <c r="L1906">
        <v>780580941</v>
      </c>
    </row>
    <row r="1907" spans="3:12" x14ac:dyDescent="0.15">
      <c r="C1907" t="s">
        <v>53</v>
      </c>
      <c r="D1907" t="s">
        <v>5189</v>
      </c>
      <c r="E1907" t="s">
        <v>15</v>
      </c>
      <c r="F1907" s="1">
        <v>40697</v>
      </c>
      <c r="G1907" t="s">
        <v>526</v>
      </c>
      <c r="H1907" t="s">
        <v>1866</v>
      </c>
      <c r="I1907" t="s">
        <v>1867</v>
      </c>
      <c r="J1907">
        <v>1000</v>
      </c>
      <c r="L1907">
        <v>780581941</v>
      </c>
    </row>
    <row r="1908" spans="3:12" x14ac:dyDescent="0.15">
      <c r="C1908" t="s">
        <v>53</v>
      </c>
      <c r="D1908" t="s">
        <v>5189</v>
      </c>
      <c r="E1908" t="s">
        <v>15</v>
      </c>
      <c r="F1908" s="1">
        <v>40697</v>
      </c>
      <c r="G1908" t="s">
        <v>526</v>
      </c>
      <c r="H1908" t="s">
        <v>1868</v>
      </c>
      <c r="I1908" t="s">
        <v>1869</v>
      </c>
      <c r="J1908">
        <v>6000</v>
      </c>
      <c r="L1908">
        <v>780587941</v>
      </c>
    </row>
    <row r="1909" spans="3:12" x14ac:dyDescent="0.15">
      <c r="C1909" t="s">
        <v>53</v>
      </c>
      <c r="D1909" t="s">
        <v>5189</v>
      </c>
      <c r="E1909" t="s">
        <v>15</v>
      </c>
      <c r="F1909" s="1">
        <v>40697</v>
      </c>
      <c r="G1909" t="s">
        <v>526</v>
      </c>
      <c r="H1909" t="s">
        <v>1870</v>
      </c>
      <c r="I1909" t="s">
        <v>1865</v>
      </c>
      <c r="J1909">
        <v>500</v>
      </c>
      <c r="L1909">
        <v>780588441</v>
      </c>
    </row>
    <row r="1910" spans="3:12" x14ac:dyDescent="0.15">
      <c r="C1910" t="s">
        <v>53</v>
      </c>
      <c r="D1910" t="s">
        <v>5189</v>
      </c>
      <c r="E1910" t="s">
        <v>15</v>
      </c>
      <c r="F1910" s="1">
        <v>40697</v>
      </c>
      <c r="G1910" t="s">
        <v>526</v>
      </c>
      <c r="H1910" t="s">
        <v>1871</v>
      </c>
      <c r="I1910" t="s">
        <v>1872</v>
      </c>
      <c r="J1910">
        <v>3000</v>
      </c>
      <c r="L1910">
        <v>780591441</v>
      </c>
    </row>
    <row r="1911" spans="3:12" x14ac:dyDescent="0.15">
      <c r="C1911" t="s">
        <v>53</v>
      </c>
      <c r="D1911" t="s">
        <v>5189</v>
      </c>
      <c r="E1911" t="s">
        <v>15</v>
      </c>
      <c r="F1911" s="1">
        <v>40700</v>
      </c>
      <c r="G1911" t="s">
        <v>526</v>
      </c>
      <c r="H1911" t="s">
        <v>1873</v>
      </c>
      <c r="I1911" t="s">
        <v>1874</v>
      </c>
      <c r="J1911">
        <v>2000</v>
      </c>
      <c r="L1911">
        <v>780593441</v>
      </c>
    </row>
    <row r="1912" spans="3:12" x14ac:dyDescent="0.15">
      <c r="C1912" t="s">
        <v>53</v>
      </c>
      <c r="D1912" t="s">
        <v>5189</v>
      </c>
      <c r="E1912" t="s">
        <v>15</v>
      </c>
      <c r="F1912" s="1">
        <v>40700</v>
      </c>
      <c r="G1912" t="s">
        <v>526</v>
      </c>
      <c r="H1912" t="s">
        <v>1875</v>
      </c>
      <c r="I1912" t="s">
        <v>1876</v>
      </c>
      <c r="J1912">
        <v>2000</v>
      </c>
      <c r="L1912">
        <v>780595441</v>
      </c>
    </row>
    <row r="1913" spans="3:12" x14ac:dyDescent="0.15">
      <c r="C1913" t="s">
        <v>53</v>
      </c>
      <c r="D1913" t="s">
        <v>5189</v>
      </c>
      <c r="E1913" t="s">
        <v>15</v>
      </c>
      <c r="F1913" s="1">
        <v>40700</v>
      </c>
      <c r="G1913" t="s">
        <v>526</v>
      </c>
      <c r="H1913" t="s">
        <v>1877</v>
      </c>
      <c r="I1913" t="s">
        <v>1876</v>
      </c>
      <c r="J1913">
        <v>2000</v>
      </c>
      <c r="L1913">
        <v>780597441</v>
      </c>
    </row>
    <row r="1914" spans="3:12" x14ac:dyDescent="0.15">
      <c r="C1914" t="s">
        <v>53</v>
      </c>
      <c r="D1914" t="s">
        <v>5189</v>
      </c>
      <c r="E1914" t="s">
        <v>15</v>
      </c>
      <c r="F1914" s="1">
        <v>40700</v>
      </c>
      <c r="G1914" t="s">
        <v>526</v>
      </c>
      <c r="H1914" t="s">
        <v>1878</v>
      </c>
      <c r="I1914" t="s">
        <v>1865</v>
      </c>
      <c r="J1914">
        <v>1500</v>
      </c>
      <c r="L1914">
        <v>780598941</v>
      </c>
    </row>
    <row r="1915" spans="3:12" x14ac:dyDescent="0.15">
      <c r="C1915" t="s">
        <v>53</v>
      </c>
      <c r="D1915" t="s">
        <v>5189</v>
      </c>
      <c r="E1915" t="s">
        <v>15</v>
      </c>
      <c r="F1915" s="1">
        <v>40700</v>
      </c>
      <c r="G1915" t="s">
        <v>526</v>
      </c>
      <c r="H1915" t="s">
        <v>1879</v>
      </c>
      <c r="I1915" t="s">
        <v>1880</v>
      </c>
      <c r="J1915">
        <v>50000</v>
      </c>
      <c r="L1915">
        <v>780648941</v>
      </c>
    </row>
    <row r="1916" spans="3:12" x14ac:dyDescent="0.15">
      <c r="C1916" t="s">
        <v>53</v>
      </c>
      <c r="D1916" t="s">
        <v>5189</v>
      </c>
      <c r="E1916" t="s">
        <v>15</v>
      </c>
      <c r="F1916" s="1">
        <v>40701</v>
      </c>
      <c r="G1916" t="s">
        <v>526</v>
      </c>
      <c r="H1916" t="s">
        <v>1881</v>
      </c>
      <c r="I1916" t="s">
        <v>1882</v>
      </c>
      <c r="J1916">
        <v>500</v>
      </c>
      <c r="L1916">
        <v>780649441</v>
      </c>
    </row>
    <row r="1917" spans="3:12" x14ac:dyDescent="0.15">
      <c r="C1917" t="s">
        <v>53</v>
      </c>
      <c r="D1917" t="s">
        <v>5189</v>
      </c>
      <c r="E1917" t="s">
        <v>15</v>
      </c>
      <c r="F1917" s="1">
        <v>40701</v>
      </c>
      <c r="G1917" t="s">
        <v>526</v>
      </c>
      <c r="H1917" t="s">
        <v>1883</v>
      </c>
      <c r="I1917" t="s">
        <v>1884</v>
      </c>
      <c r="J1917">
        <v>50000</v>
      </c>
      <c r="L1917">
        <v>780699441</v>
      </c>
    </row>
    <row r="1918" spans="3:12" x14ac:dyDescent="0.15">
      <c r="C1918" t="s">
        <v>53</v>
      </c>
      <c r="D1918" t="s">
        <v>5189</v>
      </c>
      <c r="E1918" t="s">
        <v>15</v>
      </c>
      <c r="F1918" s="1">
        <v>40701</v>
      </c>
      <c r="G1918" t="s">
        <v>526</v>
      </c>
      <c r="H1918" t="s">
        <v>1885</v>
      </c>
      <c r="I1918" t="s">
        <v>1886</v>
      </c>
      <c r="J1918">
        <v>50000</v>
      </c>
      <c r="L1918">
        <v>780749441</v>
      </c>
    </row>
    <row r="1919" spans="3:12" x14ac:dyDescent="0.15">
      <c r="C1919" t="s">
        <v>53</v>
      </c>
      <c r="D1919" t="s">
        <v>5189</v>
      </c>
      <c r="E1919" t="s">
        <v>15</v>
      </c>
      <c r="F1919" s="1">
        <v>40701</v>
      </c>
      <c r="G1919" t="s">
        <v>526</v>
      </c>
      <c r="H1919" t="s">
        <v>1887</v>
      </c>
      <c r="I1919" t="s">
        <v>1882</v>
      </c>
      <c r="J1919">
        <v>500</v>
      </c>
      <c r="L1919">
        <v>780749941</v>
      </c>
    </row>
    <row r="1920" spans="3:12" x14ac:dyDescent="0.15">
      <c r="C1920" t="s">
        <v>53</v>
      </c>
      <c r="D1920" t="s">
        <v>5189</v>
      </c>
      <c r="E1920" t="s">
        <v>15</v>
      </c>
      <c r="F1920" s="1">
        <v>40701</v>
      </c>
      <c r="G1920" t="s">
        <v>526</v>
      </c>
      <c r="H1920" t="s">
        <v>1888</v>
      </c>
      <c r="I1920" t="s">
        <v>1865</v>
      </c>
      <c r="J1920">
        <v>2500</v>
      </c>
      <c r="L1920">
        <v>780752441</v>
      </c>
    </row>
    <row r="1921" spans="3:12" x14ac:dyDescent="0.15">
      <c r="C1921" t="s">
        <v>53</v>
      </c>
      <c r="D1921" t="s">
        <v>5189</v>
      </c>
      <c r="E1921" t="s">
        <v>15</v>
      </c>
      <c r="F1921" s="1">
        <v>40702</v>
      </c>
      <c r="G1921" t="s">
        <v>526</v>
      </c>
      <c r="H1921" t="s">
        <v>1889</v>
      </c>
      <c r="I1921" t="s">
        <v>1890</v>
      </c>
      <c r="J1921">
        <v>1000</v>
      </c>
      <c r="L1921">
        <v>780753441</v>
      </c>
    </row>
    <row r="1922" spans="3:12" x14ac:dyDescent="0.15">
      <c r="C1922" t="s">
        <v>53</v>
      </c>
      <c r="D1922" t="s">
        <v>5189</v>
      </c>
      <c r="E1922" t="s">
        <v>15</v>
      </c>
      <c r="F1922" s="1">
        <v>40702</v>
      </c>
      <c r="G1922" t="s">
        <v>526</v>
      </c>
      <c r="H1922" t="s">
        <v>1891</v>
      </c>
      <c r="I1922" t="s">
        <v>1892</v>
      </c>
      <c r="J1922">
        <v>50000</v>
      </c>
      <c r="L1922">
        <v>780803441</v>
      </c>
    </row>
    <row r="1923" spans="3:12" x14ac:dyDescent="0.15">
      <c r="C1923" t="s">
        <v>53</v>
      </c>
      <c r="D1923" t="s">
        <v>5189</v>
      </c>
      <c r="E1923" t="s">
        <v>15</v>
      </c>
      <c r="F1923" s="1">
        <v>40703</v>
      </c>
      <c r="G1923" t="s">
        <v>526</v>
      </c>
      <c r="H1923" t="s">
        <v>1893</v>
      </c>
      <c r="I1923" t="s">
        <v>1865</v>
      </c>
      <c r="J1923">
        <v>500</v>
      </c>
      <c r="L1923">
        <v>780803941</v>
      </c>
    </row>
    <row r="1924" spans="3:12" x14ac:dyDescent="0.15">
      <c r="C1924" t="s">
        <v>53</v>
      </c>
      <c r="D1924" t="s">
        <v>5189</v>
      </c>
      <c r="E1924" t="s">
        <v>15</v>
      </c>
      <c r="F1924" s="1">
        <v>40703</v>
      </c>
      <c r="G1924" t="s">
        <v>526</v>
      </c>
      <c r="H1924" t="s">
        <v>1894</v>
      </c>
      <c r="I1924" t="s">
        <v>1895</v>
      </c>
      <c r="J1924">
        <v>2000</v>
      </c>
      <c r="L1924">
        <v>780805941</v>
      </c>
    </row>
    <row r="1925" spans="3:12" x14ac:dyDescent="0.15">
      <c r="C1925" t="s">
        <v>53</v>
      </c>
      <c r="D1925" t="s">
        <v>5189</v>
      </c>
      <c r="E1925" t="s">
        <v>15</v>
      </c>
      <c r="F1925" s="1">
        <v>40704</v>
      </c>
      <c r="G1925" t="s">
        <v>526</v>
      </c>
      <c r="H1925" t="s">
        <v>1896</v>
      </c>
      <c r="I1925" t="s">
        <v>1418</v>
      </c>
      <c r="J1925">
        <v>591</v>
      </c>
      <c r="L1925">
        <v>780806532</v>
      </c>
    </row>
    <row r="1926" spans="3:12" x14ac:dyDescent="0.15">
      <c r="C1926" t="s">
        <v>53</v>
      </c>
      <c r="D1926" t="s">
        <v>5189</v>
      </c>
      <c r="E1926" t="s">
        <v>15</v>
      </c>
      <c r="F1926" s="1">
        <v>40704</v>
      </c>
      <c r="G1926" t="s">
        <v>526</v>
      </c>
      <c r="H1926" t="s">
        <v>1897</v>
      </c>
      <c r="I1926" t="s">
        <v>1898</v>
      </c>
      <c r="J1926">
        <v>2000</v>
      </c>
      <c r="L1926">
        <v>780808532</v>
      </c>
    </row>
    <row r="1927" spans="3:12" x14ac:dyDescent="0.15">
      <c r="C1927" t="s">
        <v>53</v>
      </c>
      <c r="D1927" t="s">
        <v>5189</v>
      </c>
      <c r="E1927" t="s">
        <v>15</v>
      </c>
      <c r="F1927" s="1">
        <v>40704</v>
      </c>
      <c r="G1927" t="s">
        <v>526</v>
      </c>
      <c r="H1927" t="s">
        <v>1899</v>
      </c>
      <c r="I1927" t="s">
        <v>1900</v>
      </c>
      <c r="J1927">
        <v>2000</v>
      </c>
      <c r="L1927">
        <v>780810532</v>
      </c>
    </row>
    <row r="1928" spans="3:12" x14ac:dyDescent="0.15">
      <c r="C1928" t="s">
        <v>53</v>
      </c>
      <c r="D1928" t="s">
        <v>5189</v>
      </c>
      <c r="E1928" t="s">
        <v>15</v>
      </c>
      <c r="F1928" s="1">
        <v>40704</v>
      </c>
      <c r="G1928" t="s">
        <v>526</v>
      </c>
      <c r="H1928" t="s">
        <v>1901</v>
      </c>
      <c r="I1928" t="s">
        <v>1902</v>
      </c>
      <c r="J1928">
        <v>4000</v>
      </c>
      <c r="L1928">
        <v>780814532</v>
      </c>
    </row>
    <row r="1929" spans="3:12" x14ac:dyDescent="0.15">
      <c r="C1929" t="s">
        <v>53</v>
      </c>
      <c r="D1929" t="s">
        <v>5189</v>
      </c>
      <c r="E1929" t="s">
        <v>15</v>
      </c>
      <c r="F1929" s="1">
        <v>40704</v>
      </c>
      <c r="G1929" t="s">
        <v>526</v>
      </c>
      <c r="H1929" t="s">
        <v>1903</v>
      </c>
      <c r="I1929" t="s">
        <v>1418</v>
      </c>
      <c r="J1929">
        <v>2000</v>
      </c>
      <c r="L1929">
        <v>780816532</v>
      </c>
    </row>
    <row r="1930" spans="3:12" x14ac:dyDescent="0.15">
      <c r="C1930" t="s">
        <v>53</v>
      </c>
      <c r="D1930" t="s">
        <v>5189</v>
      </c>
      <c r="E1930" t="s">
        <v>15</v>
      </c>
      <c r="F1930" s="1">
        <v>40704</v>
      </c>
      <c r="G1930" t="s">
        <v>526</v>
      </c>
      <c r="H1930" t="s">
        <v>1904</v>
      </c>
      <c r="I1930" t="s">
        <v>1418</v>
      </c>
      <c r="J1930">
        <v>2000</v>
      </c>
      <c r="L1930">
        <v>780818532</v>
      </c>
    </row>
    <row r="1931" spans="3:12" x14ac:dyDescent="0.15">
      <c r="C1931" t="s">
        <v>53</v>
      </c>
      <c r="D1931" t="s">
        <v>5189</v>
      </c>
      <c r="E1931" t="s">
        <v>15</v>
      </c>
      <c r="F1931" s="1">
        <v>40707</v>
      </c>
      <c r="G1931" t="s">
        <v>526</v>
      </c>
      <c r="H1931" t="s">
        <v>1905</v>
      </c>
      <c r="I1931" t="s">
        <v>1906</v>
      </c>
      <c r="J1931">
        <v>1036</v>
      </c>
      <c r="L1931">
        <v>780819568</v>
      </c>
    </row>
    <row r="1932" spans="3:12" x14ac:dyDescent="0.15">
      <c r="C1932" t="s">
        <v>53</v>
      </c>
      <c r="D1932" t="s">
        <v>5189</v>
      </c>
      <c r="E1932" t="s">
        <v>15</v>
      </c>
      <c r="F1932" s="1">
        <v>40707</v>
      </c>
      <c r="G1932" t="s">
        <v>526</v>
      </c>
      <c r="H1932" t="s">
        <v>1907</v>
      </c>
      <c r="I1932" t="s">
        <v>1908</v>
      </c>
      <c r="J1932">
        <v>2000</v>
      </c>
      <c r="L1932">
        <v>780821568</v>
      </c>
    </row>
    <row r="1933" spans="3:12" x14ac:dyDescent="0.15">
      <c r="C1933" t="s">
        <v>53</v>
      </c>
      <c r="D1933" t="s">
        <v>5189</v>
      </c>
      <c r="E1933" t="s">
        <v>15</v>
      </c>
      <c r="F1933" s="1">
        <v>40707</v>
      </c>
      <c r="G1933" t="s">
        <v>526</v>
      </c>
      <c r="H1933" t="s">
        <v>1909</v>
      </c>
      <c r="I1933" t="s">
        <v>1910</v>
      </c>
      <c r="J1933">
        <v>4000</v>
      </c>
      <c r="L1933">
        <v>780825568</v>
      </c>
    </row>
    <row r="1934" spans="3:12" x14ac:dyDescent="0.15">
      <c r="C1934" t="s">
        <v>53</v>
      </c>
      <c r="D1934" t="s">
        <v>5189</v>
      </c>
      <c r="E1934" t="s">
        <v>15</v>
      </c>
      <c r="F1934" s="1">
        <v>40708</v>
      </c>
      <c r="G1934" t="s">
        <v>526</v>
      </c>
      <c r="H1934" t="s">
        <v>1911</v>
      </c>
      <c r="I1934" t="s">
        <v>1912</v>
      </c>
      <c r="J1934">
        <v>1000</v>
      </c>
      <c r="L1934">
        <v>780826568</v>
      </c>
    </row>
    <row r="1935" spans="3:12" x14ac:dyDescent="0.15">
      <c r="C1935" t="s">
        <v>53</v>
      </c>
      <c r="D1935" t="s">
        <v>5189</v>
      </c>
      <c r="E1935" t="s">
        <v>15</v>
      </c>
      <c r="F1935" s="1">
        <v>40708</v>
      </c>
      <c r="G1935" t="s">
        <v>526</v>
      </c>
      <c r="H1935" t="s">
        <v>1913</v>
      </c>
      <c r="I1935" t="s">
        <v>1882</v>
      </c>
      <c r="J1935">
        <v>2800</v>
      </c>
      <c r="L1935">
        <v>780829368</v>
      </c>
    </row>
    <row r="1936" spans="3:12" x14ac:dyDescent="0.15">
      <c r="C1936" t="s">
        <v>53</v>
      </c>
      <c r="D1936" t="s">
        <v>5189</v>
      </c>
      <c r="E1936" t="s">
        <v>15</v>
      </c>
      <c r="F1936" s="1">
        <v>40708</v>
      </c>
      <c r="G1936" t="s">
        <v>526</v>
      </c>
      <c r="H1936" t="s">
        <v>1914</v>
      </c>
      <c r="I1936" t="s">
        <v>1915</v>
      </c>
      <c r="J1936">
        <v>5000</v>
      </c>
      <c r="L1936">
        <v>780834368</v>
      </c>
    </row>
    <row r="1937" spans="3:12" x14ac:dyDescent="0.15">
      <c r="C1937" t="s">
        <v>53</v>
      </c>
      <c r="D1937" t="s">
        <v>5189</v>
      </c>
      <c r="E1937" t="s">
        <v>15</v>
      </c>
      <c r="F1937" s="1">
        <v>40709</v>
      </c>
      <c r="G1937" t="s">
        <v>526</v>
      </c>
      <c r="H1937" t="s">
        <v>1916</v>
      </c>
      <c r="I1937" t="s">
        <v>1917</v>
      </c>
      <c r="J1937">
        <v>6000</v>
      </c>
      <c r="L1937">
        <v>780840368</v>
      </c>
    </row>
    <row r="1938" spans="3:12" x14ac:dyDescent="0.15">
      <c r="C1938" t="s">
        <v>53</v>
      </c>
      <c r="D1938" t="s">
        <v>5189</v>
      </c>
      <c r="E1938" t="s">
        <v>15</v>
      </c>
      <c r="F1938" s="1">
        <v>40709</v>
      </c>
      <c r="G1938" t="s">
        <v>526</v>
      </c>
      <c r="H1938" t="s">
        <v>1918</v>
      </c>
      <c r="I1938" t="s">
        <v>1919</v>
      </c>
      <c r="J1938">
        <v>4000</v>
      </c>
      <c r="L1938">
        <v>780844368</v>
      </c>
    </row>
    <row r="1939" spans="3:12" x14ac:dyDescent="0.15">
      <c r="C1939" t="s">
        <v>53</v>
      </c>
      <c r="D1939" t="s">
        <v>5189</v>
      </c>
      <c r="E1939" t="s">
        <v>15</v>
      </c>
      <c r="F1939" s="1">
        <v>40709</v>
      </c>
      <c r="G1939" t="s">
        <v>526</v>
      </c>
      <c r="H1939" t="s">
        <v>1920</v>
      </c>
      <c r="I1939" t="s">
        <v>1418</v>
      </c>
      <c r="J1939">
        <v>1000</v>
      </c>
      <c r="L1939">
        <v>780845368</v>
      </c>
    </row>
    <row r="1940" spans="3:12" x14ac:dyDescent="0.15">
      <c r="C1940" t="s">
        <v>53</v>
      </c>
      <c r="D1940" t="s">
        <v>5189</v>
      </c>
      <c r="E1940" t="s">
        <v>15</v>
      </c>
      <c r="F1940" s="1">
        <v>40711</v>
      </c>
      <c r="G1940" t="s">
        <v>526</v>
      </c>
      <c r="H1940" t="s">
        <v>1921</v>
      </c>
      <c r="I1940" t="s">
        <v>1882</v>
      </c>
      <c r="J1940">
        <v>1000</v>
      </c>
      <c r="L1940">
        <v>780846368</v>
      </c>
    </row>
    <row r="1941" spans="3:12" x14ac:dyDescent="0.15">
      <c r="C1941" t="s">
        <v>53</v>
      </c>
      <c r="D1941" t="s">
        <v>5189</v>
      </c>
      <c r="E1941" t="s">
        <v>15</v>
      </c>
      <c r="F1941" s="1">
        <v>40714</v>
      </c>
      <c r="G1941" t="s">
        <v>526</v>
      </c>
      <c r="H1941" t="s">
        <v>1922</v>
      </c>
      <c r="I1941" t="s">
        <v>1923</v>
      </c>
      <c r="J1941">
        <v>2000</v>
      </c>
      <c r="L1941">
        <v>780848368</v>
      </c>
    </row>
    <row r="1942" spans="3:12" x14ac:dyDescent="0.15">
      <c r="C1942" t="s">
        <v>53</v>
      </c>
      <c r="D1942" t="s">
        <v>5189</v>
      </c>
      <c r="E1942" t="s">
        <v>15</v>
      </c>
      <c r="F1942" s="1">
        <v>40714</v>
      </c>
      <c r="G1942" t="s">
        <v>526</v>
      </c>
      <c r="H1942" t="s">
        <v>1924</v>
      </c>
      <c r="I1942" t="s">
        <v>1925</v>
      </c>
      <c r="J1942">
        <v>12000</v>
      </c>
      <c r="L1942">
        <v>780860368</v>
      </c>
    </row>
    <row r="1943" spans="3:12" x14ac:dyDescent="0.15">
      <c r="C1943" t="s">
        <v>53</v>
      </c>
      <c r="D1943" t="s">
        <v>5189</v>
      </c>
      <c r="E1943" t="s">
        <v>15</v>
      </c>
      <c r="F1943" s="1">
        <v>40714</v>
      </c>
      <c r="G1943" t="s">
        <v>526</v>
      </c>
      <c r="H1943" t="s">
        <v>1926</v>
      </c>
      <c r="I1943" t="s">
        <v>1927</v>
      </c>
      <c r="J1943">
        <v>2000</v>
      </c>
      <c r="L1943">
        <v>780862368</v>
      </c>
    </row>
    <row r="1944" spans="3:12" x14ac:dyDescent="0.15">
      <c r="C1944" t="s">
        <v>53</v>
      </c>
      <c r="D1944" t="s">
        <v>5189</v>
      </c>
      <c r="E1944" t="s">
        <v>15</v>
      </c>
      <c r="F1944" s="1">
        <v>40714</v>
      </c>
      <c r="G1944" t="s">
        <v>526</v>
      </c>
      <c r="H1944" t="s">
        <v>1928</v>
      </c>
      <c r="I1944" t="s">
        <v>1929</v>
      </c>
      <c r="J1944">
        <v>2000</v>
      </c>
      <c r="L1944">
        <v>780864368</v>
      </c>
    </row>
    <row r="1945" spans="3:12" x14ac:dyDescent="0.15">
      <c r="C1945" t="s">
        <v>53</v>
      </c>
      <c r="D1945" t="s">
        <v>5189</v>
      </c>
      <c r="E1945" t="s">
        <v>15</v>
      </c>
      <c r="F1945" s="1">
        <v>40714</v>
      </c>
      <c r="G1945" t="s">
        <v>526</v>
      </c>
      <c r="H1945" t="s">
        <v>1930</v>
      </c>
      <c r="I1945" t="s">
        <v>1624</v>
      </c>
      <c r="J1945">
        <v>1000</v>
      </c>
      <c r="L1945">
        <v>780865368</v>
      </c>
    </row>
    <row r="1946" spans="3:12" x14ac:dyDescent="0.15">
      <c r="C1946" t="s">
        <v>53</v>
      </c>
      <c r="D1946" t="s">
        <v>5189</v>
      </c>
      <c r="E1946" t="s">
        <v>15</v>
      </c>
      <c r="F1946" s="1">
        <v>40714</v>
      </c>
      <c r="G1946" t="s">
        <v>526</v>
      </c>
      <c r="H1946" t="s">
        <v>1931</v>
      </c>
      <c r="I1946" t="s">
        <v>1418</v>
      </c>
      <c r="J1946">
        <v>500</v>
      </c>
      <c r="L1946">
        <v>780865868</v>
      </c>
    </row>
    <row r="1947" spans="3:12" x14ac:dyDescent="0.15">
      <c r="C1947" t="s">
        <v>53</v>
      </c>
      <c r="D1947" t="s">
        <v>5189</v>
      </c>
      <c r="E1947" t="s">
        <v>15</v>
      </c>
      <c r="F1947" s="1">
        <v>40715</v>
      </c>
      <c r="G1947" t="s">
        <v>526</v>
      </c>
      <c r="H1947" t="s">
        <v>1932</v>
      </c>
      <c r="I1947" t="s">
        <v>1933</v>
      </c>
      <c r="J1947">
        <v>4000</v>
      </c>
      <c r="L1947">
        <v>780869868</v>
      </c>
    </row>
    <row r="1948" spans="3:12" x14ac:dyDescent="0.15">
      <c r="C1948" t="s">
        <v>53</v>
      </c>
      <c r="D1948" t="s">
        <v>5189</v>
      </c>
      <c r="E1948" t="s">
        <v>15</v>
      </c>
      <c r="F1948" s="1">
        <v>40715</v>
      </c>
      <c r="G1948" t="s">
        <v>526</v>
      </c>
      <c r="H1948" t="s">
        <v>1934</v>
      </c>
      <c r="I1948" t="s">
        <v>1935</v>
      </c>
      <c r="J1948">
        <v>2000</v>
      </c>
      <c r="L1948">
        <v>780871868</v>
      </c>
    </row>
    <row r="1949" spans="3:12" x14ac:dyDescent="0.15">
      <c r="C1949" t="s">
        <v>53</v>
      </c>
      <c r="D1949" t="s">
        <v>5189</v>
      </c>
      <c r="E1949" t="s">
        <v>15</v>
      </c>
      <c r="F1949" s="1">
        <v>40715</v>
      </c>
      <c r="G1949" t="s">
        <v>526</v>
      </c>
      <c r="H1949" t="s">
        <v>1936</v>
      </c>
      <c r="I1949" t="s">
        <v>1418</v>
      </c>
      <c r="J1949">
        <v>1000</v>
      </c>
      <c r="L1949">
        <v>780872868</v>
      </c>
    </row>
    <row r="1950" spans="3:12" x14ac:dyDescent="0.15">
      <c r="C1950" t="s">
        <v>53</v>
      </c>
      <c r="D1950" t="s">
        <v>5189</v>
      </c>
      <c r="E1950" t="s">
        <v>15</v>
      </c>
      <c r="F1950" s="1">
        <v>40715</v>
      </c>
      <c r="G1950" t="s">
        <v>526</v>
      </c>
      <c r="H1950" t="s">
        <v>1937</v>
      </c>
      <c r="I1950" t="s">
        <v>1418</v>
      </c>
      <c r="J1950">
        <v>1000</v>
      </c>
      <c r="L1950">
        <v>780873868</v>
      </c>
    </row>
    <row r="1951" spans="3:12" x14ac:dyDescent="0.15">
      <c r="C1951" t="s">
        <v>53</v>
      </c>
      <c r="D1951" t="s">
        <v>5189</v>
      </c>
      <c r="E1951" t="s">
        <v>15</v>
      </c>
      <c r="F1951" s="1">
        <v>40716</v>
      </c>
      <c r="G1951" t="s">
        <v>526</v>
      </c>
      <c r="H1951" t="s">
        <v>1938</v>
      </c>
      <c r="I1951" t="s">
        <v>1359</v>
      </c>
      <c r="J1951">
        <v>203</v>
      </c>
      <c r="L1951">
        <v>780874071</v>
      </c>
    </row>
    <row r="1952" spans="3:12" x14ac:dyDescent="0.15">
      <c r="C1952" t="s">
        <v>53</v>
      </c>
      <c r="D1952" t="s">
        <v>5189</v>
      </c>
      <c r="E1952" t="s">
        <v>15</v>
      </c>
      <c r="F1952" s="1">
        <v>40716</v>
      </c>
      <c r="G1952" t="s">
        <v>526</v>
      </c>
      <c r="H1952" t="s">
        <v>1939</v>
      </c>
      <c r="I1952" t="s">
        <v>1940</v>
      </c>
      <c r="J1952">
        <v>2000</v>
      </c>
      <c r="L1952">
        <v>780876071</v>
      </c>
    </row>
    <row r="1953" spans="3:12" x14ac:dyDescent="0.15">
      <c r="C1953" t="s">
        <v>53</v>
      </c>
      <c r="D1953" t="s">
        <v>5189</v>
      </c>
      <c r="E1953" t="s">
        <v>15</v>
      </c>
      <c r="F1953" s="1">
        <v>40716</v>
      </c>
      <c r="G1953" t="s">
        <v>526</v>
      </c>
      <c r="H1953" t="s">
        <v>1941</v>
      </c>
      <c r="I1953" t="s">
        <v>1942</v>
      </c>
      <c r="J1953">
        <v>2000</v>
      </c>
      <c r="L1953">
        <v>780878071</v>
      </c>
    </row>
    <row r="1954" spans="3:12" x14ac:dyDescent="0.15">
      <c r="C1954" t="s">
        <v>53</v>
      </c>
      <c r="D1954" t="s">
        <v>5189</v>
      </c>
      <c r="E1954" t="s">
        <v>15</v>
      </c>
      <c r="F1954" s="1">
        <v>40716</v>
      </c>
      <c r="G1954" t="s">
        <v>526</v>
      </c>
      <c r="H1954" t="s">
        <v>1943</v>
      </c>
      <c r="I1954" t="s">
        <v>1882</v>
      </c>
      <c r="J1954">
        <v>1500</v>
      </c>
      <c r="L1954">
        <v>780879571</v>
      </c>
    </row>
    <row r="1955" spans="3:12" x14ac:dyDescent="0.15">
      <c r="C1955" t="s">
        <v>53</v>
      </c>
      <c r="D1955" t="s">
        <v>5189</v>
      </c>
      <c r="E1955" t="s">
        <v>15</v>
      </c>
      <c r="F1955" s="1">
        <v>40717</v>
      </c>
      <c r="G1955" t="s">
        <v>526</v>
      </c>
      <c r="H1955" t="s">
        <v>1944</v>
      </c>
      <c r="I1955" t="s">
        <v>1418</v>
      </c>
      <c r="J1955">
        <v>1000</v>
      </c>
      <c r="L1955">
        <v>780880571</v>
      </c>
    </row>
    <row r="1956" spans="3:12" x14ac:dyDescent="0.15">
      <c r="C1956" t="s">
        <v>53</v>
      </c>
      <c r="D1956" t="s">
        <v>5189</v>
      </c>
      <c r="E1956" t="s">
        <v>15</v>
      </c>
      <c r="F1956" s="1">
        <v>40718</v>
      </c>
      <c r="G1956" t="s">
        <v>526</v>
      </c>
      <c r="H1956" t="s">
        <v>1945</v>
      </c>
      <c r="I1956" t="s">
        <v>1946</v>
      </c>
      <c r="J1956">
        <v>5300</v>
      </c>
      <c r="L1956">
        <v>780885871</v>
      </c>
    </row>
    <row r="1957" spans="3:12" x14ac:dyDescent="0.15">
      <c r="C1957" t="s">
        <v>53</v>
      </c>
      <c r="D1957" t="s">
        <v>5189</v>
      </c>
      <c r="E1957" t="s">
        <v>15</v>
      </c>
      <c r="F1957" s="1">
        <v>40718</v>
      </c>
      <c r="G1957" t="s">
        <v>526</v>
      </c>
      <c r="H1957" t="s">
        <v>1947</v>
      </c>
      <c r="I1957" t="s">
        <v>1882</v>
      </c>
      <c r="J1957">
        <v>2500</v>
      </c>
      <c r="L1957">
        <v>780888371</v>
      </c>
    </row>
    <row r="1958" spans="3:12" x14ac:dyDescent="0.15">
      <c r="C1958" t="s">
        <v>53</v>
      </c>
      <c r="D1958" t="s">
        <v>5189</v>
      </c>
      <c r="E1958" t="s">
        <v>15</v>
      </c>
      <c r="F1958" s="1">
        <v>40718</v>
      </c>
      <c r="G1958" t="s">
        <v>526</v>
      </c>
      <c r="H1958" t="s">
        <v>1948</v>
      </c>
      <c r="I1958" t="s">
        <v>1624</v>
      </c>
      <c r="J1958">
        <v>1000</v>
      </c>
      <c r="L1958">
        <v>780889371</v>
      </c>
    </row>
    <row r="1959" spans="3:12" x14ac:dyDescent="0.15">
      <c r="C1959" t="s">
        <v>53</v>
      </c>
      <c r="D1959" t="s">
        <v>5189</v>
      </c>
      <c r="E1959" t="s">
        <v>15</v>
      </c>
      <c r="F1959" s="1">
        <v>40718</v>
      </c>
      <c r="G1959" t="s">
        <v>526</v>
      </c>
      <c r="H1959" t="s">
        <v>1949</v>
      </c>
      <c r="I1959" t="s">
        <v>1624</v>
      </c>
      <c r="J1959">
        <v>2000</v>
      </c>
      <c r="L1959">
        <v>780891371</v>
      </c>
    </row>
    <row r="1960" spans="3:12" x14ac:dyDescent="0.15">
      <c r="C1960" t="s">
        <v>53</v>
      </c>
      <c r="D1960" t="s">
        <v>5189</v>
      </c>
      <c r="E1960" t="s">
        <v>15</v>
      </c>
      <c r="F1960" s="1">
        <v>40718</v>
      </c>
      <c r="G1960" t="s">
        <v>526</v>
      </c>
      <c r="H1960" t="s">
        <v>1950</v>
      </c>
      <c r="I1960" t="s">
        <v>1951</v>
      </c>
      <c r="J1960">
        <v>4000</v>
      </c>
      <c r="L1960">
        <v>780895371</v>
      </c>
    </row>
    <row r="1961" spans="3:12" x14ac:dyDescent="0.15">
      <c r="C1961" t="s">
        <v>53</v>
      </c>
      <c r="D1961" t="s">
        <v>5189</v>
      </c>
      <c r="E1961" t="s">
        <v>15</v>
      </c>
      <c r="F1961" s="1">
        <v>40721</v>
      </c>
      <c r="G1961" t="s">
        <v>526</v>
      </c>
      <c r="H1961" t="s">
        <v>1952</v>
      </c>
      <c r="I1961" t="s">
        <v>1418</v>
      </c>
      <c r="J1961">
        <v>500</v>
      </c>
      <c r="L1961">
        <v>780895871</v>
      </c>
    </row>
    <row r="1962" spans="3:12" x14ac:dyDescent="0.15">
      <c r="C1962" t="s">
        <v>53</v>
      </c>
      <c r="D1962" t="s">
        <v>5189</v>
      </c>
      <c r="E1962" t="s">
        <v>15</v>
      </c>
      <c r="F1962" s="1">
        <v>40721</v>
      </c>
      <c r="G1962" t="s">
        <v>526</v>
      </c>
      <c r="H1962" t="s">
        <v>1953</v>
      </c>
      <c r="I1962" t="s">
        <v>1954</v>
      </c>
      <c r="J1962">
        <v>6000</v>
      </c>
      <c r="L1962">
        <v>780901871</v>
      </c>
    </row>
    <row r="1963" spans="3:12" x14ac:dyDescent="0.15">
      <c r="C1963" t="s">
        <v>53</v>
      </c>
      <c r="D1963" t="s">
        <v>5189</v>
      </c>
      <c r="E1963" t="s">
        <v>15</v>
      </c>
      <c r="F1963" s="1">
        <v>40721</v>
      </c>
      <c r="G1963" t="s">
        <v>526</v>
      </c>
      <c r="H1963" t="s">
        <v>1955</v>
      </c>
      <c r="I1963" t="s">
        <v>1956</v>
      </c>
      <c r="J1963">
        <v>500</v>
      </c>
      <c r="L1963">
        <v>780902371</v>
      </c>
    </row>
    <row r="1964" spans="3:12" x14ac:dyDescent="0.15">
      <c r="C1964" t="s">
        <v>53</v>
      </c>
      <c r="D1964" t="s">
        <v>5189</v>
      </c>
      <c r="E1964" t="s">
        <v>15</v>
      </c>
      <c r="F1964" s="1">
        <v>40721</v>
      </c>
      <c r="G1964" t="s">
        <v>526</v>
      </c>
      <c r="H1964" t="s">
        <v>1957</v>
      </c>
      <c r="I1964" t="s">
        <v>1958</v>
      </c>
      <c r="J1964">
        <v>8000</v>
      </c>
      <c r="L1964">
        <v>780910371</v>
      </c>
    </row>
    <row r="1965" spans="3:12" x14ac:dyDescent="0.15">
      <c r="C1965" t="s">
        <v>53</v>
      </c>
      <c r="D1965" t="s">
        <v>5189</v>
      </c>
      <c r="E1965" t="s">
        <v>15</v>
      </c>
      <c r="F1965" s="1">
        <v>40721</v>
      </c>
      <c r="G1965" t="s">
        <v>526</v>
      </c>
      <c r="H1965" t="s">
        <v>1959</v>
      </c>
      <c r="I1965" t="s">
        <v>1960</v>
      </c>
      <c r="J1965">
        <v>2000</v>
      </c>
      <c r="L1965">
        <v>780912371</v>
      </c>
    </row>
    <row r="1966" spans="3:12" x14ac:dyDescent="0.15">
      <c r="C1966" t="s">
        <v>53</v>
      </c>
      <c r="D1966" t="s">
        <v>5189</v>
      </c>
      <c r="E1966" t="s">
        <v>15</v>
      </c>
      <c r="F1966" s="1">
        <v>40721</v>
      </c>
      <c r="G1966" t="s">
        <v>526</v>
      </c>
      <c r="H1966" t="s">
        <v>1961</v>
      </c>
      <c r="I1966" t="s">
        <v>1962</v>
      </c>
      <c r="J1966">
        <v>4000</v>
      </c>
      <c r="L1966">
        <v>780916371</v>
      </c>
    </row>
    <row r="1967" spans="3:12" x14ac:dyDescent="0.15">
      <c r="C1967" t="s">
        <v>53</v>
      </c>
      <c r="D1967" t="s">
        <v>5189</v>
      </c>
      <c r="E1967" t="s">
        <v>15</v>
      </c>
      <c r="F1967" s="1">
        <v>40721</v>
      </c>
      <c r="G1967" t="s">
        <v>526</v>
      </c>
      <c r="H1967" t="s">
        <v>1963</v>
      </c>
      <c r="I1967" t="s">
        <v>1964</v>
      </c>
      <c r="J1967">
        <v>2000</v>
      </c>
      <c r="L1967">
        <v>780918371</v>
      </c>
    </row>
    <row r="1968" spans="3:12" x14ac:dyDescent="0.15">
      <c r="C1968" t="s">
        <v>53</v>
      </c>
      <c r="D1968" t="s">
        <v>5189</v>
      </c>
      <c r="E1968" t="s">
        <v>15</v>
      </c>
      <c r="F1968" s="1">
        <v>40721</v>
      </c>
      <c r="G1968" t="s">
        <v>526</v>
      </c>
      <c r="H1968" t="s">
        <v>1965</v>
      </c>
      <c r="I1968" t="s">
        <v>1966</v>
      </c>
      <c r="J1968">
        <v>6000</v>
      </c>
      <c r="L1968">
        <v>780924371</v>
      </c>
    </row>
    <row r="1969" spans="3:12" x14ac:dyDescent="0.15">
      <c r="C1969" t="s">
        <v>53</v>
      </c>
      <c r="D1969" t="s">
        <v>5189</v>
      </c>
      <c r="E1969" t="s">
        <v>15</v>
      </c>
      <c r="F1969" s="1">
        <v>40721</v>
      </c>
      <c r="G1969" t="s">
        <v>526</v>
      </c>
      <c r="H1969" t="s">
        <v>1967</v>
      </c>
      <c r="I1969" t="s">
        <v>1968</v>
      </c>
      <c r="J1969">
        <v>2000</v>
      </c>
      <c r="L1969">
        <v>780926371</v>
      </c>
    </row>
    <row r="1970" spans="3:12" x14ac:dyDescent="0.15">
      <c r="C1970" t="s">
        <v>53</v>
      </c>
      <c r="D1970" t="s">
        <v>5189</v>
      </c>
      <c r="E1970" t="s">
        <v>15</v>
      </c>
      <c r="F1970" s="1">
        <v>40721</v>
      </c>
      <c r="G1970" t="s">
        <v>526</v>
      </c>
      <c r="H1970" t="s">
        <v>1969</v>
      </c>
      <c r="I1970" t="s">
        <v>1970</v>
      </c>
      <c r="J1970">
        <v>2000</v>
      </c>
      <c r="L1970">
        <v>780928371</v>
      </c>
    </row>
    <row r="1971" spans="3:12" x14ac:dyDescent="0.15">
      <c r="C1971" t="s">
        <v>53</v>
      </c>
      <c r="D1971" t="s">
        <v>5189</v>
      </c>
      <c r="E1971" t="s">
        <v>15</v>
      </c>
      <c r="F1971" s="1">
        <v>40721</v>
      </c>
      <c r="G1971" t="s">
        <v>526</v>
      </c>
      <c r="H1971" t="s">
        <v>1971</v>
      </c>
      <c r="I1971" t="s">
        <v>1972</v>
      </c>
      <c r="J1971">
        <v>4000</v>
      </c>
      <c r="L1971">
        <v>780932371</v>
      </c>
    </row>
    <row r="1972" spans="3:12" x14ac:dyDescent="0.15">
      <c r="C1972" t="s">
        <v>53</v>
      </c>
      <c r="D1972" t="s">
        <v>5189</v>
      </c>
      <c r="E1972" t="s">
        <v>15</v>
      </c>
      <c r="F1972" s="1">
        <v>40721</v>
      </c>
      <c r="G1972" t="s">
        <v>526</v>
      </c>
      <c r="H1972" t="s">
        <v>1973</v>
      </c>
      <c r="I1972" t="s">
        <v>1974</v>
      </c>
      <c r="J1972">
        <v>6000</v>
      </c>
      <c r="L1972">
        <v>780938371</v>
      </c>
    </row>
    <row r="1973" spans="3:12" x14ac:dyDescent="0.15">
      <c r="C1973" t="s">
        <v>53</v>
      </c>
      <c r="D1973" t="s">
        <v>5189</v>
      </c>
      <c r="E1973" t="s">
        <v>15</v>
      </c>
      <c r="F1973" s="1">
        <v>40721</v>
      </c>
      <c r="G1973" t="s">
        <v>526</v>
      </c>
      <c r="H1973" t="s">
        <v>1975</v>
      </c>
      <c r="I1973" t="s">
        <v>1976</v>
      </c>
      <c r="J1973">
        <v>4000</v>
      </c>
      <c r="L1973">
        <v>780942371</v>
      </c>
    </row>
    <row r="1974" spans="3:12" x14ac:dyDescent="0.15">
      <c r="C1974" t="s">
        <v>53</v>
      </c>
      <c r="D1974" t="s">
        <v>5189</v>
      </c>
      <c r="E1974" t="s">
        <v>15</v>
      </c>
      <c r="F1974" s="1">
        <v>40721</v>
      </c>
      <c r="G1974" t="s">
        <v>526</v>
      </c>
      <c r="H1974" t="s">
        <v>1977</v>
      </c>
      <c r="I1974" t="s">
        <v>1418</v>
      </c>
      <c r="J1974">
        <v>3000</v>
      </c>
      <c r="L1974">
        <v>780945371</v>
      </c>
    </row>
    <row r="1975" spans="3:12" x14ac:dyDescent="0.15">
      <c r="C1975" t="s">
        <v>53</v>
      </c>
      <c r="D1975" t="s">
        <v>5189</v>
      </c>
      <c r="E1975" t="s">
        <v>15</v>
      </c>
      <c r="F1975" s="1">
        <v>40721</v>
      </c>
      <c r="G1975" t="s">
        <v>526</v>
      </c>
      <c r="H1975" t="s">
        <v>1978</v>
      </c>
      <c r="I1975" t="s">
        <v>1956</v>
      </c>
      <c r="J1975">
        <v>500</v>
      </c>
      <c r="L1975">
        <v>780945871</v>
      </c>
    </row>
    <row r="1976" spans="3:12" x14ac:dyDescent="0.15">
      <c r="C1976" t="s">
        <v>53</v>
      </c>
      <c r="D1976" t="s">
        <v>5189</v>
      </c>
      <c r="E1976" t="s">
        <v>15</v>
      </c>
      <c r="F1976" s="1">
        <v>40722</v>
      </c>
      <c r="G1976" t="s">
        <v>526</v>
      </c>
      <c r="H1976" t="s">
        <v>1979</v>
      </c>
      <c r="I1976" t="s">
        <v>1980</v>
      </c>
      <c r="J1976">
        <v>4000</v>
      </c>
      <c r="L1976">
        <v>780949871</v>
      </c>
    </row>
    <row r="1977" spans="3:12" x14ac:dyDescent="0.15">
      <c r="C1977" t="s">
        <v>53</v>
      </c>
      <c r="D1977" t="s">
        <v>5189</v>
      </c>
      <c r="E1977" t="s">
        <v>15</v>
      </c>
      <c r="F1977" s="1">
        <v>40722</v>
      </c>
      <c r="G1977" t="s">
        <v>526</v>
      </c>
      <c r="H1977" t="s">
        <v>1981</v>
      </c>
      <c r="I1977" t="s">
        <v>1882</v>
      </c>
      <c r="J1977">
        <v>2000</v>
      </c>
      <c r="L1977">
        <v>780951871</v>
      </c>
    </row>
    <row r="1978" spans="3:12" x14ac:dyDescent="0.15">
      <c r="C1978" t="s">
        <v>53</v>
      </c>
      <c r="D1978" t="s">
        <v>5189</v>
      </c>
      <c r="E1978" t="s">
        <v>15</v>
      </c>
      <c r="F1978" s="1">
        <v>40722</v>
      </c>
      <c r="G1978" t="s">
        <v>526</v>
      </c>
      <c r="H1978" t="s">
        <v>1982</v>
      </c>
      <c r="I1978" t="s">
        <v>1983</v>
      </c>
      <c r="J1978">
        <v>6000</v>
      </c>
      <c r="L1978">
        <v>780957871</v>
      </c>
    </row>
    <row r="1979" spans="3:12" x14ac:dyDescent="0.15">
      <c r="C1979" t="s">
        <v>53</v>
      </c>
      <c r="D1979" t="s">
        <v>5189</v>
      </c>
      <c r="E1979" t="s">
        <v>15</v>
      </c>
      <c r="F1979" s="1">
        <v>40722</v>
      </c>
      <c r="G1979" t="s">
        <v>526</v>
      </c>
      <c r="H1979" t="s">
        <v>1984</v>
      </c>
      <c r="I1979" t="s">
        <v>1956</v>
      </c>
      <c r="J1979">
        <v>1000</v>
      </c>
      <c r="L1979">
        <v>780958871</v>
      </c>
    </row>
    <row r="1980" spans="3:12" x14ac:dyDescent="0.15">
      <c r="C1980" t="s">
        <v>53</v>
      </c>
      <c r="D1980" t="s">
        <v>5189</v>
      </c>
      <c r="E1980" t="s">
        <v>15</v>
      </c>
      <c r="F1980" s="1">
        <v>40722</v>
      </c>
      <c r="G1980" t="s">
        <v>526</v>
      </c>
      <c r="H1980" t="s">
        <v>1985</v>
      </c>
      <c r="I1980" t="s">
        <v>1986</v>
      </c>
      <c r="J1980">
        <v>2000</v>
      </c>
      <c r="L1980">
        <v>780960871</v>
      </c>
    </row>
    <row r="1981" spans="3:12" x14ac:dyDescent="0.15">
      <c r="C1981" t="s">
        <v>53</v>
      </c>
      <c r="D1981" t="s">
        <v>5189</v>
      </c>
      <c r="E1981" t="s">
        <v>15</v>
      </c>
      <c r="F1981" s="1">
        <v>40723</v>
      </c>
      <c r="G1981" t="s">
        <v>526</v>
      </c>
      <c r="H1981" t="s">
        <v>1987</v>
      </c>
      <c r="I1981" t="s">
        <v>1418</v>
      </c>
      <c r="J1981">
        <v>500</v>
      </c>
      <c r="L1981">
        <v>780961371</v>
      </c>
    </row>
    <row r="1982" spans="3:12" x14ac:dyDescent="0.15">
      <c r="C1982" t="s">
        <v>53</v>
      </c>
      <c r="D1982" t="s">
        <v>5189</v>
      </c>
      <c r="E1982" t="s">
        <v>15</v>
      </c>
      <c r="F1982" s="1">
        <v>40723</v>
      </c>
      <c r="G1982" t="s">
        <v>526</v>
      </c>
      <c r="H1982" t="s">
        <v>1988</v>
      </c>
      <c r="I1982" t="s">
        <v>1989</v>
      </c>
      <c r="J1982">
        <v>6000</v>
      </c>
      <c r="L1982">
        <v>780967371</v>
      </c>
    </row>
    <row r="1983" spans="3:12" x14ac:dyDescent="0.15">
      <c r="C1983" t="s">
        <v>53</v>
      </c>
      <c r="D1983" t="s">
        <v>5189</v>
      </c>
      <c r="E1983" t="s">
        <v>15</v>
      </c>
      <c r="F1983" s="1">
        <v>40723</v>
      </c>
      <c r="G1983" t="s">
        <v>526</v>
      </c>
      <c r="H1983" t="s">
        <v>1990</v>
      </c>
      <c r="I1983" t="s">
        <v>1991</v>
      </c>
      <c r="J1983">
        <v>4000</v>
      </c>
      <c r="L1983">
        <v>780971371</v>
      </c>
    </row>
    <row r="1984" spans="3:12" x14ac:dyDescent="0.15">
      <c r="C1984" t="s">
        <v>53</v>
      </c>
      <c r="D1984" t="s">
        <v>5189</v>
      </c>
      <c r="E1984" t="s">
        <v>15</v>
      </c>
      <c r="F1984" s="1">
        <v>40723</v>
      </c>
      <c r="G1984" t="s">
        <v>526</v>
      </c>
      <c r="H1984" t="s">
        <v>1992</v>
      </c>
      <c r="I1984" t="s">
        <v>1993</v>
      </c>
      <c r="J1984">
        <v>4000</v>
      </c>
      <c r="L1984">
        <v>780975371</v>
      </c>
    </row>
    <row r="1985" spans="3:12" x14ac:dyDescent="0.15">
      <c r="C1985" t="s">
        <v>53</v>
      </c>
      <c r="D1985" t="s">
        <v>5189</v>
      </c>
      <c r="E1985" t="s">
        <v>15</v>
      </c>
      <c r="F1985" s="1">
        <v>40723</v>
      </c>
      <c r="G1985" t="s">
        <v>526</v>
      </c>
      <c r="H1985" t="s">
        <v>1994</v>
      </c>
      <c r="I1985" t="s">
        <v>1995</v>
      </c>
      <c r="J1985">
        <v>2000</v>
      </c>
      <c r="L1985">
        <v>780977371</v>
      </c>
    </row>
    <row r="1986" spans="3:12" x14ac:dyDescent="0.15">
      <c r="C1986" t="s">
        <v>53</v>
      </c>
      <c r="D1986" t="s">
        <v>5189</v>
      </c>
      <c r="E1986" t="s">
        <v>15</v>
      </c>
      <c r="F1986" s="1">
        <v>40723</v>
      </c>
      <c r="G1986" t="s">
        <v>526</v>
      </c>
      <c r="H1986" t="s">
        <v>1996</v>
      </c>
      <c r="I1986" t="s">
        <v>1997</v>
      </c>
      <c r="J1986">
        <v>12000</v>
      </c>
      <c r="L1986">
        <v>780989371</v>
      </c>
    </row>
    <row r="1987" spans="3:12" x14ac:dyDescent="0.15">
      <c r="C1987" t="s">
        <v>53</v>
      </c>
      <c r="D1987" t="s">
        <v>5189</v>
      </c>
      <c r="E1987" t="s">
        <v>15</v>
      </c>
      <c r="F1987" s="1">
        <v>40723</v>
      </c>
      <c r="G1987" t="s">
        <v>526</v>
      </c>
      <c r="H1987" t="s">
        <v>1998</v>
      </c>
      <c r="I1987" t="s">
        <v>1999</v>
      </c>
      <c r="J1987">
        <v>8000</v>
      </c>
      <c r="L1987">
        <v>780997371</v>
      </c>
    </row>
    <row r="1988" spans="3:12" x14ac:dyDescent="0.15">
      <c r="C1988" t="s">
        <v>53</v>
      </c>
      <c r="D1988" t="s">
        <v>5189</v>
      </c>
      <c r="E1988" t="s">
        <v>15</v>
      </c>
      <c r="F1988" s="1">
        <v>40723</v>
      </c>
      <c r="G1988" t="s">
        <v>526</v>
      </c>
      <c r="H1988" t="s">
        <v>2000</v>
      </c>
      <c r="I1988" t="s">
        <v>2001</v>
      </c>
      <c r="J1988">
        <v>2000</v>
      </c>
      <c r="L1988">
        <v>780999371</v>
      </c>
    </row>
    <row r="1989" spans="3:12" x14ac:dyDescent="0.15">
      <c r="C1989" t="s">
        <v>53</v>
      </c>
      <c r="D1989" t="s">
        <v>5189</v>
      </c>
      <c r="E1989" t="s">
        <v>15</v>
      </c>
      <c r="F1989" s="1">
        <v>40723</v>
      </c>
      <c r="G1989" t="s">
        <v>526</v>
      </c>
      <c r="H1989" t="s">
        <v>2002</v>
      </c>
      <c r="I1989" t="s">
        <v>2003</v>
      </c>
      <c r="J1989">
        <v>1000</v>
      </c>
      <c r="L1989">
        <v>781000371</v>
      </c>
    </row>
    <row r="1990" spans="3:12" x14ac:dyDescent="0.15">
      <c r="C1990" t="s">
        <v>53</v>
      </c>
      <c r="D1990" t="s">
        <v>5189</v>
      </c>
      <c r="E1990" t="s">
        <v>15</v>
      </c>
      <c r="F1990" s="1">
        <v>40724</v>
      </c>
      <c r="G1990" t="s">
        <v>1375</v>
      </c>
      <c r="H1990" t="s">
        <v>576</v>
      </c>
      <c r="I1990" t="s">
        <v>277</v>
      </c>
      <c r="J1990">
        <v>2058500</v>
      </c>
      <c r="L1990">
        <v>783058871</v>
      </c>
    </row>
    <row r="1991" spans="3:12" x14ac:dyDescent="0.15">
      <c r="C1991" t="s">
        <v>53</v>
      </c>
      <c r="D1991" t="s">
        <v>5189</v>
      </c>
      <c r="E1991" t="s">
        <v>15</v>
      </c>
      <c r="F1991" s="1">
        <v>40724</v>
      </c>
      <c r="G1991" t="s">
        <v>1375</v>
      </c>
      <c r="H1991" t="s">
        <v>576</v>
      </c>
      <c r="I1991" t="s">
        <v>277</v>
      </c>
      <c r="J1991">
        <v>56500</v>
      </c>
      <c r="L1991">
        <v>783115371</v>
      </c>
    </row>
    <row r="1992" spans="3:12" x14ac:dyDescent="0.15">
      <c r="C1992" t="s">
        <v>53</v>
      </c>
      <c r="D1992" t="s">
        <v>5189</v>
      </c>
      <c r="E1992" t="s">
        <v>15</v>
      </c>
      <c r="F1992" s="1">
        <v>40724</v>
      </c>
      <c r="G1992" t="s">
        <v>1377</v>
      </c>
      <c r="H1992" t="s">
        <v>78</v>
      </c>
      <c r="I1992" t="s">
        <v>2004</v>
      </c>
      <c r="J1992">
        <v>1400000</v>
      </c>
      <c r="L1992">
        <v>784515371</v>
      </c>
    </row>
    <row r="1993" spans="3:12" x14ac:dyDescent="0.15">
      <c r="C1993" t="s">
        <v>53</v>
      </c>
      <c r="D1993" t="s">
        <v>5189</v>
      </c>
      <c r="E1993" t="s">
        <v>15</v>
      </c>
      <c r="F1993" s="1">
        <v>40724</v>
      </c>
      <c r="G1993" t="s">
        <v>54</v>
      </c>
      <c r="H1993" t="s">
        <v>664</v>
      </c>
      <c r="I1993" t="s">
        <v>1359</v>
      </c>
      <c r="J1993">
        <v>28000</v>
      </c>
      <c r="L1993">
        <v>784543371</v>
      </c>
    </row>
    <row r="1994" spans="3:12" x14ac:dyDescent="0.15">
      <c r="C1994" t="s">
        <v>53</v>
      </c>
      <c r="D1994" t="s">
        <v>5189</v>
      </c>
      <c r="E1994" t="s">
        <v>15</v>
      </c>
      <c r="F1994" s="1">
        <v>40724</v>
      </c>
      <c r="G1994" t="s">
        <v>54</v>
      </c>
      <c r="H1994" t="s">
        <v>664</v>
      </c>
      <c r="I1994" t="s">
        <v>1359</v>
      </c>
      <c r="J1994">
        <v>14000</v>
      </c>
      <c r="L1994">
        <v>784557371</v>
      </c>
    </row>
    <row r="1995" spans="3:12" x14ac:dyDescent="0.15">
      <c r="C1995" t="s">
        <v>53</v>
      </c>
      <c r="D1995" t="s">
        <v>5189</v>
      </c>
      <c r="E1995" t="s">
        <v>15</v>
      </c>
      <c r="F1995" s="1">
        <v>40724</v>
      </c>
      <c r="G1995" t="s">
        <v>57</v>
      </c>
      <c r="H1995" t="s">
        <v>276</v>
      </c>
      <c r="I1995" t="s">
        <v>2004</v>
      </c>
      <c r="J1995">
        <v>756500</v>
      </c>
      <c r="L1995">
        <v>785313871</v>
      </c>
    </row>
    <row r="1996" spans="3:12" x14ac:dyDescent="0.15">
      <c r="C1996" t="s">
        <v>53</v>
      </c>
      <c r="D1996" t="s">
        <v>5189</v>
      </c>
      <c r="E1996" t="s">
        <v>15</v>
      </c>
      <c r="F1996" s="1">
        <v>40724</v>
      </c>
      <c r="G1996" t="s">
        <v>526</v>
      </c>
      <c r="H1996" t="s">
        <v>2005</v>
      </c>
      <c r="I1996" t="s">
        <v>2006</v>
      </c>
      <c r="J1996">
        <v>4000</v>
      </c>
      <c r="L1996">
        <v>785317871</v>
      </c>
    </row>
    <row r="1997" spans="3:12" x14ac:dyDescent="0.15">
      <c r="C1997" t="s">
        <v>53</v>
      </c>
      <c r="D1997" t="s">
        <v>5189</v>
      </c>
      <c r="E1997" t="s">
        <v>15</v>
      </c>
      <c r="F1997" s="1">
        <v>40724</v>
      </c>
      <c r="G1997" t="s">
        <v>526</v>
      </c>
      <c r="H1997" t="s">
        <v>2007</v>
      </c>
      <c r="I1997" t="s">
        <v>2008</v>
      </c>
      <c r="J1997">
        <v>2000</v>
      </c>
      <c r="L1997">
        <v>785319871</v>
      </c>
    </row>
    <row r="1998" spans="3:12" x14ac:dyDescent="0.15">
      <c r="C1998" t="s">
        <v>53</v>
      </c>
      <c r="D1998" t="s">
        <v>5189</v>
      </c>
      <c r="E1998" t="s">
        <v>15</v>
      </c>
      <c r="F1998" s="1">
        <v>40724</v>
      </c>
      <c r="G1998" t="s">
        <v>526</v>
      </c>
      <c r="H1998" t="s">
        <v>2009</v>
      </c>
      <c r="I1998" t="s">
        <v>2010</v>
      </c>
      <c r="J1998">
        <v>2500</v>
      </c>
      <c r="L1998">
        <v>785322371</v>
      </c>
    </row>
    <row r="1999" spans="3:12" x14ac:dyDescent="0.15">
      <c r="C1999" t="s">
        <v>53</v>
      </c>
      <c r="D1999" t="s">
        <v>5189</v>
      </c>
      <c r="E1999" t="s">
        <v>15</v>
      </c>
      <c r="F1999" s="1">
        <v>40724</v>
      </c>
      <c r="G1999" t="s">
        <v>526</v>
      </c>
      <c r="H1999" t="s">
        <v>2011</v>
      </c>
      <c r="I1999" t="s">
        <v>2012</v>
      </c>
      <c r="J1999">
        <v>6000</v>
      </c>
      <c r="L1999">
        <v>785328371</v>
      </c>
    </row>
    <row r="2000" spans="3:12" x14ac:dyDescent="0.15">
      <c r="C2000" t="s">
        <v>53</v>
      </c>
      <c r="D2000" t="s">
        <v>5189</v>
      </c>
      <c r="E2000" t="s">
        <v>15</v>
      </c>
      <c r="F2000" s="1">
        <v>40724</v>
      </c>
      <c r="G2000" t="s">
        <v>526</v>
      </c>
      <c r="H2000" t="s">
        <v>2013</v>
      </c>
      <c r="I2000" t="s">
        <v>1418</v>
      </c>
      <c r="J2000">
        <v>500</v>
      </c>
      <c r="L2000">
        <v>785328871</v>
      </c>
    </row>
    <row r="2001" spans="3:12" x14ac:dyDescent="0.15">
      <c r="C2001" t="s">
        <v>53</v>
      </c>
      <c r="D2001" t="s">
        <v>5189</v>
      </c>
      <c r="E2001" t="s">
        <v>15</v>
      </c>
      <c r="F2001" s="1">
        <v>40724</v>
      </c>
      <c r="G2001" t="s">
        <v>526</v>
      </c>
      <c r="H2001" t="s">
        <v>844</v>
      </c>
      <c r="I2001" t="s">
        <v>1418</v>
      </c>
      <c r="J2001">
        <v>3000</v>
      </c>
      <c r="L2001">
        <v>785331871</v>
      </c>
    </row>
    <row r="2002" spans="3:12" x14ac:dyDescent="0.15">
      <c r="C2002" t="s">
        <v>53</v>
      </c>
      <c r="D2002" t="s">
        <v>5189</v>
      </c>
      <c r="E2002" t="s">
        <v>15</v>
      </c>
      <c r="F2002" s="1">
        <v>40725</v>
      </c>
      <c r="G2002" t="s">
        <v>536</v>
      </c>
      <c r="H2002" t="s">
        <v>2014</v>
      </c>
      <c r="I2002" t="s">
        <v>2015</v>
      </c>
      <c r="J2002">
        <v>390000</v>
      </c>
      <c r="L2002">
        <v>785721871</v>
      </c>
    </row>
    <row r="2003" spans="3:12" x14ac:dyDescent="0.15">
      <c r="C2003" t="s">
        <v>53</v>
      </c>
      <c r="D2003" t="s">
        <v>5189</v>
      </c>
      <c r="E2003" t="s">
        <v>15</v>
      </c>
      <c r="F2003" s="1">
        <v>40725</v>
      </c>
      <c r="G2003" t="s">
        <v>536</v>
      </c>
      <c r="H2003" t="s">
        <v>667</v>
      </c>
      <c r="I2003" t="s">
        <v>2016</v>
      </c>
      <c r="J2003">
        <v>415000</v>
      </c>
      <c r="L2003">
        <v>786136871</v>
      </c>
    </row>
    <row r="2004" spans="3:12" x14ac:dyDescent="0.15">
      <c r="C2004" t="s">
        <v>53</v>
      </c>
      <c r="D2004" t="s">
        <v>5189</v>
      </c>
      <c r="E2004" t="s">
        <v>15</v>
      </c>
      <c r="F2004" s="1">
        <v>40725</v>
      </c>
      <c r="G2004" t="s">
        <v>536</v>
      </c>
      <c r="H2004" t="s">
        <v>1150</v>
      </c>
      <c r="I2004" t="s">
        <v>1466</v>
      </c>
      <c r="J2004">
        <v>415000</v>
      </c>
      <c r="L2004">
        <v>786551871</v>
      </c>
    </row>
    <row r="2005" spans="3:12" x14ac:dyDescent="0.15">
      <c r="C2005" t="s">
        <v>53</v>
      </c>
      <c r="D2005" t="s">
        <v>5189</v>
      </c>
      <c r="E2005" t="s">
        <v>15</v>
      </c>
      <c r="F2005" s="1">
        <v>40725</v>
      </c>
      <c r="G2005" t="s">
        <v>536</v>
      </c>
      <c r="H2005" t="s">
        <v>669</v>
      </c>
      <c r="I2005" t="s">
        <v>2017</v>
      </c>
      <c r="J2005">
        <v>415000</v>
      </c>
      <c r="L2005">
        <v>786966871</v>
      </c>
    </row>
    <row r="2006" spans="3:12" x14ac:dyDescent="0.15">
      <c r="C2006" t="s">
        <v>53</v>
      </c>
      <c r="D2006" t="s">
        <v>5189</v>
      </c>
      <c r="E2006" t="s">
        <v>15</v>
      </c>
      <c r="F2006" s="1">
        <v>40725</v>
      </c>
      <c r="G2006" t="s">
        <v>536</v>
      </c>
      <c r="H2006" t="s">
        <v>1324</v>
      </c>
      <c r="I2006" t="s">
        <v>1466</v>
      </c>
      <c r="J2006">
        <v>415000</v>
      </c>
      <c r="L2006">
        <v>787381871</v>
      </c>
    </row>
    <row r="2007" spans="3:12" x14ac:dyDescent="0.15">
      <c r="C2007" t="s">
        <v>53</v>
      </c>
      <c r="D2007" t="s">
        <v>5189</v>
      </c>
      <c r="E2007" t="s">
        <v>15</v>
      </c>
      <c r="F2007" s="1">
        <v>40725</v>
      </c>
      <c r="G2007" t="s">
        <v>536</v>
      </c>
      <c r="H2007" t="s">
        <v>1355</v>
      </c>
      <c r="I2007" t="s">
        <v>1466</v>
      </c>
      <c r="J2007">
        <v>415000</v>
      </c>
      <c r="L2007">
        <v>787796871</v>
      </c>
    </row>
    <row r="2008" spans="3:12" x14ac:dyDescent="0.15">
      <c r="C2008" t="s">
        <v>53</v>
      </c>
      <c r="D2008" t="s">
        <v>5189</v>
      </c>
      <c r="E2008" t="s">
        <v>15</v>
      </c>
      <c r="F2008" s="1">
        <v>40725</v>
      </c>
      <c r="G2008" t="s">
        <v>536</v>
      </c>
      <c r="H2008" t="s">
        <v>908</v>
      </c>
      <c r="I2008" t="s">
        <v>1466</v>
      </c>
      <c r="J2008">
        <v>415000</v>
      </c>
      <c r="L2008">
        <v>788211871</v>
      </c>
    </row>
    <row r="2009" spans="3:12" x14ac:dyDescent="0.15">
      <c r="C2009" t="s">
        <v>53</v>
      </c>
      <c r="D2009" t="s">
        <v>5189</v>
      </c>
      <c r="E2009" t="s">
        <v>15</v>
      </c>
      <c r="F2009" s="1">
        <v>40725</v>
      </c>
      <c r="G2009" t="s">
        <v>536</v>
      </c>
      <c r="H2009" t="s">
        <v>2018</v>
      </c>
      <c r="I2009" t="s">
        <v>2016</v>
      </c>
      <c r="J2009">
        <v>415000</v>
      </c>
      <c r="L2009">
        <v>788626871</v>
      </c>
    </row>
    <row r="2010" spans="3:12" x14ac:dyDescent="0.15">
      <c r="C2010" t="s">
        <v>53</v>
      </c>
      <c r="D2010" t="s">
        <v>5189</v>
      </c>
      <c r="E2010" t="s">
        <v>15</v>
      </c>
      <c r="F2010" s="1">
        <v>40725</v>
      </c>
      <c r="G2010" t="s">
        <v>536</v>
      </c>
      <c r="H2010" t="s">
        <v>1360</v>
      </c>
      <c r="I2010" t="s">
        <v>2015</v>
      </c>
      <c r="J2010">
        <v>415000</v>
      </c>
      <c r="L2010">
        <v>789041871</v>
      </c>
    </row>
    <row r="2011" spans="3:12" x14ac:dyDescent="0.15">
      <c r="C2011" t="s">
        <v>53</v>
      </c>
      <c r="D2011" t="s">
        <v>5189</v>
      </c>
      <c r="E2011" t="s">
        <v>15</v>
      </c>
      <c r="F2011" s="1">
        <v>40725</v>
      </c>
      <c r="G2011" t="s">
        <v>536</v>
      </c>
      <c r="H2011" t="s">
        <v>1041</v>
      </c>
      <c r="I2011" t="s">
        <v>1466</v>
      </c>
      <c r="J2011">
        <v>415000</v>
      </c>
      <c r="L2011">
        <v>789456871</v>
      </c>
    </row>
    <row r="2012" spans="3:12" x14ac:dyDescent="0.15">
      <c r="C2012" t="s">
        <v>53</v>
      </c>
      <c r="D2012" t="s">
        <v>5189</v>
      </c>
      <c r="E2012" t="s">
        <v>15</v>
      </c>
      <c r="F2012" s="1">
        <v>40725</v>
      </c>
      <c r="G2012" t="s">
        <v>536</v>
      </c>
      <c r="H2012" t="s">
        <v>1362</v>
      </c>
      <c r="I2012" t="s">
        <v>1466</v>
      </c>
      <c r="J2012">
        <v>415000</v>
      </c>
      <c r="L2012">
        <v>789871871</v>
      </c>
    </row>
    <row r="2013" spans="3:12" x14ac:dyDescent="0.15">
      <c r="C2013" t="s">
        <v>53</v>
      </c>
      <c r="D2013" t="s">
        <v>5189</v>
      </c>
      <c r="E2013" t="s">
        <v>15</v>
      </c>
      <c r="F2013" s="1">
        <v>40725</v>
      </c>
      <c r="G2013" t="s">
        <v>526</v>
      </c>
      <c r="H2013" t="s">
        <v>2019</v>
      </c>
      <c r="I2013" t="s">
        <v>1418</v>
      </c>
      <c r="J2013">
        <v>750</v>
      </c>
      <c r="L2013">
        <v>789872621</v>
      </c>
    </row>
    <row r="2014" spans="3:12" x14ac:dyDescent="0.15">
      <c r="C2014" t="s">
        <v>53</v>
      </c>
      <c r="D2014" t="s">
        <v>5189</v>
      </c>
      <c r="E2014" t="s">
        <v>15</v>
      </c>
      <c r="F2014" s="1">
        <v>40725</v>
      </c>
      <c r="G2014" t="s">
        <v>526</v>
      </c>
      <c r="H2014" t="s">
        <v>2020</v>
      </c>
      <c r="I2014" t="s">
        <v>2021</v>
      </c>
      <c r="J2014">
        <v>500</v>
      </c>
      <c r="L2014">
        <v>789873121</v>
      </c>
    </row>
    <row r="2015" spans="3:12" x14ac:dyDescent="0.15">
      <c r="C2015" t="s">
        <v>53</v>
      </c>
      <c r="D2015" t="s">
        <v>5189</v>
      </c>
      <c r="E2015" t="s">
        <v>15</v>
      </c>
      <c r="F2015" s="1">
        <v>40728</v>
      </c>
      <c r="G2015" t="s">
        <v>526</v>
      </c>
      <c r="H2015" t="s">
        <v>2022</v>
      </c>
      <c r="I2015" t="s">
        <v>1418</v>
      </c>
      <c r="J2015">
        <v>2350</v>
      </c>
      <c r="L2015">
        <v>789875471</v>
      </c>
    </row>
    <row r="2016" spans="3:12" x14ac:dyDescent="0.15">
      <c r="C2016" t="s">
        <v>53</v>
      </c>
      <c r="D2016" t="s">
        <v>5189</v>
      </c>
      <c r="E2016" t="s">
        <v>15</v>
      </c>
      <c r="F2016" s="1">
        <v>40728</v>
      </c>
      <c r="G2016" t="s">
        <v>526</v>
      </c>
      <c r="H2016" t="s">
        <v>2023</v>
      </c>
      <c r="I2016" t="s">
        <v>1418</v>
      </c>
      <c r="J2016">
        <v>1000</v>
      </c>
      <c r="L2016">
        <v>789876471</v>
      </c>
    </row>
    <row r="2017" spans="3:12" x14ac:dyDescent="0.15">
      <c r="C2017" t="s">
        <v>53</v>
      </c>
      <c r="D2017" t="s">
        <v>5189</v>
      </c>
      <c r="E2017" t="s">
        <v>15</v>
      </c>
      <c r="F2017" s="1">
        <v>40728</v>
      </c>
      <c r="G2017" t="s">
        <v>526</v>
      </c>
      <c r="H2017" t="s">
        <v>2024</v>
      </c>
      <c r="I2017" t="s">
        <v>1418</v>
      </c>
      <c r="J2017">
        <v>1000</v>
      </c>
      <c r="L2017">
        <v>789877471</v>
      </c>
    </row>
    <row r="2018" spans="3:12" x14ac:dyDescent="0.15">
      <c r="C2018" t="s">
        <v>53</v>
      </c>
      <c r="D2018" t="s">
        <v>5189</v>
      </c>
      <c r="E2018" t="s">
        <v>15</v>
      </c>
      <c r="F2018" s="1">
        <v>40729</v>
      </c>
      <c r="G2018" t="s">
        <v>526</v>
      </c>
      <c r="H2018" t="s">
        <v>2025</v>
      </c>
      <c r="I2018" t="s">
        <v>1359</v>
      </c>
      <c r="J2018">
        <v>1000</v>
      </c>
      <c r="L2018">
        <v>789878471</v>
      </c>
    </row>
    <row r="2019" spans="3:12" x14ac:dyDescent="0.15">
      <c r="C2019" t="s">
        <v>53</v>
      </c>
      <c r="D2019" t="s">
        <v>5189</v>
      </c>
      <c r="E2019" t="s">
        <v>15</v>
      </c>
      <c r="F2019" s="1">
        <v>40729</v>
      </c>
      <c r="G2019" t="s">
        <v>526</v>
      </c>
      <c r="H2019" t="s">
        <v>2026</v>
      </c>
      <c r="I2019" t="s">
        <v>2027</v>
      </c>
      <c r="J2019">
        <v>50000</v>
      </c>
      <c r="L2019">
        <v>789928471</v>
      </c>
    </row>
    <row r="2020" spans="3:12" x14ac:dyDescent="0.15">
      <c r="C2020" t="s">
        <v>53</v>
      </c>
      <c r="D2020" t="s">
        <v>5189</v>
      </c>
      <c r="E2020" t="s">
        <v>15</v>
      </c>
      <c r="F2020" s="1">
        <v>40729</v>
      </c>
      <c r="G2020" t="s">
        <v>526</v>
      </c>
      <c r="H2020" t="s">
        <v>2028</v>
      </c>
      <c r="I2020" t="s">
        <v>1418</v>
      </c>
      <c r="J2020">
        <v>2500</v>
      </c>
      <c r="L2020">
        <v>789930971</v>
      </c>
    </row>
    <row r="2021" spans="3:12" x14ac:dyDescent="0.15">
      <c r="C2021" t="s">
        <v>53</v>
      </c>
      <c r="D2021" t="s">
        <v>5189</v>
      </c>
      <c r="E2021" t="s">
        <v>15</v>
      </c>
      <c r="F2021" s="1">
        <v>40731</v>
      </c>
      <c r="G2021" t="s">
        <v>526</v>
      </c>
      <c r="H2021" t="s">
        <v>2029</v>
      </c>
      <c r="I2021" t="s">
        <v>2030</v>
      </c>
      <c r="J2021">
        <v>4000</v>
      </c>
      <c r="L2021">
        <v>789934971</v>
      </c>
    </row>
    <row r="2022" spans="3:12" x14ac:dyDescent="0.15">
      <c r="C2022" t="s">
        <v>53</v>
      </c>
      <c r="D2022" t="s">
        <v>5189</v>
      </c>
      <c r="E2022" t="s">
        <v>15</v>
      </c>
      <c r="F2022" s="1">
        <v>40731</v>
      </c>
      <c r="G2022" t="s">
        <v>526</v>
      </c>
      <c r="H2022" t="s">
        <v>2031</v>
      </c>
      <c r="I2022" t="s">
        <v>2032</v>
      </c>
      <c r="J2022">
        <v>500</v>
      </c>
      <c r="L2022">
        <v>789935471</v>
      </c>
    </row>
    <row r="2023" spans="3:12" x14ac:dyDescent="0.15">
      <c r="C2023" t="s">
        <v>53</v>
      </c>
      <c r="D2023" t="s">
        <v>5189</v>
      </c>
      <c r="E2023" t="s">
        <v>15</v>
      </c>
      <c r="F2023" s="1">
        <v>40731</v>
      </c>
      <c r="G2023" t="s">
        <v>526</v>
      </c>
      <c r="H2023" t="s">
        <v>2033</v>
      </c>
      <c r="I2023" t="s">
        <v>2032</v>
      </c>
      <c r="J2023">
        <v>1000</v>
      </c>
      <c r="L2023">
        <v>789936471</v>
      </c>
    </row>
    <row r="2024" spans="3:12" x14ac:dyDescent="0.15">
      <c r="C2024" t="s">
        <v>53</v>
      </c>
      <c r="D2024" t="s">
        <v>5189</v>
      </c>
      <c r="E2024" t="s">
        <v>15</v>
      </c>
      <c r="F2024" s="1">
        <v>40731</v>
      </c>
      <c r="G2024" t="s">
        <v>526</v>
      </c>
      <c r="H2024" t="s">
        <v>2034</v>
      </c>
      <c r="I2024" t="s">
        <v>2035</v>
      </c>
      <c r="J2024">
        <v>9000</v>
      </c>
      <c r="L2024">
        <v>789945471</v>
      </c>
    </row>
    <row r="2025" spans="3:12" x14ac:dyDescent="0.15">
      <c r="C2025" t="s">
        <v>53</v>
      </c>
      <c r="D2025" t="s">
        <v>5189</v>
      </c>
      <c r="E2025" t="s">
        <v>15</v>
      </c>
      <c r="F2025" s="1">
        <v>40731</v>
      </c>
      <c r="G2025" t="s">
        <v>526</v>
      </c>
      <c r="H2025" t="s">
        <v>2036</v>
      </c>
      <c r="I2025" t="s">
        <v>2030</v>
      </c>
      <c r="J2025">
        <v>5000</v>
      </c>
      <c r="L2025">
        <v>789950471</v>
      </c>
    </row>
    <row r="2026" spans="3:12" x14ac:dyDescent="0.15">
      <c r="C2026" t="s">
        <v>53</v>
      </c>
      <c r="D2026" t="s">
        <v>5189</v>
      </c>
      <c r="E2026" t="s">
        <v>15</v>
      </c>
      <c r="F2026" s="1">
        <v>40731</v>
      </c>
      <c r="G2026" t="s">
        <v>526</v>
      </c>
      <c r="H2026" t="s">
        <v>2037</v>
      </c>
      <c r="I2026" t="s">
        <v>2030</v>
      </c>
      <c r="J2026">
        <v>6000</v>
      </c>
      <c r="L2026">
        <v>789956471</v>
      </c>
    </row>
    <row r="2027" spans="3:12" x14ac:dyDescent="0.15">
      <c r="C2027" t="s">
        <v>53</v>
      </c>
      <c r="D2027" t="s">
        <v>5189</v>
      </c>
      <c r="E2027" t="s">
        <v>15</v>
      </c>
      <c r="F2027" s="1">
        <v>40731</v>
      </c>
      <c r="G2027" t="s">
        <v>526</v>
      </c>
      <c r="H2027" t="s">
        <v>2038</v>
      </c>
      <c r="I2027" t="s">
        <v>1418</v>
      </c>
      <c r="J2027">
        <v>477</v>
      </c>
      <c r="L2027">
        <v>789956948</v>
      </c>
    </row>
    <row r="2028" spans="3:12" x14ac:dyDescent="0.15">
      <c r="C2028" t="s">
        <v>53</v>
      </c>
      <c r="D2028" t="s">
        <v>5189</v>
      </c>
      <c r="E2028" t="s">
        <v>15</v>
      </c>
      <c r="F2028" s="1">
        <v>40732</v>
      </c>
      <c r="G2028" t="s">
        <v>536</v>
      </c>
      <c r="H2028" t="s">
        <v>681</v>
      </c>
      <c r="I2028" t="s">
        <v>2039</v>
      </c>
      <c r="J2028">
        <v>50000</v>
      </c>
      <c r="L2028">
        <v>790006948</v>
      </c>
    </row>
    <row r="2029" spans="3:12" x14ac:dyDescent="0.15">
      <c r="C2029" t="s">
        <v>53</v>
      </c>
      <c r="D2029" t="s">
        <v>5189</v>
      </c>
      <c r="E2029" t="s">
        <v>15</v>
      </c>
      <c r="F2029" s="1">
        <v>40732</v>
      </c>
      <c r="G2029" t="s">
        <v>526</v>
      </c>
      <c r="H2029" t="s">
        <v>2040</v>
      </c>
      <c r="I2029" t="s">
        <v>2035</v>
      </c>
      <c r="J2029">
        <v>6000</v>
      </c>
      <c r="L2029">
        <v>790012948</v>
      </c>
    </row>
    <row r="2030" spans="3:12" x14ac:dyDescent="0.15">
      <c r="C2030" t="s">
        <v>53</v>
      </c>
      <c r="D2030" t="s">
        <v>5189</v>
      </c>
      <c r="E2030" t="s">
        <v>15</v>
      </c>
      <c r="F2030" s="1">
        <v>40732</v>
      </c>
      <c r="G2030" t="s">
        <v>526</v>
      </c>
      <c r="H2030" t="s">
        <v>2041</v>
      </c>
      <c r="I2030" t="s">
        <v>2042</v>
      </c>
      <c r="J2030">
        <v>900</v>
      </c>
      <c r="L2030">
        <v>790013848</v>
      </c>
    </row>
    <row r="2031" spans="3:12" x14ac:dyDescent="0.15">
      <c r="C2031" t="s">
        <v>53</v>
      </c>
      <c r="D2031" t="s">
        <v>5189</v>
      </c>
      <c r="E2031" t="s">
        <v>15</v>
      </c>
      <c r="F2031" s="1">
        <v>40732</v>
      </c>
      <c r="G2031" t="s">
        <v>526</v>
      </c>
      <c r="H2031" t="s">
        <v>2043</v>
      </c>
      <c r="I2031" t="s">
        <v>1418</v>
      </c>
      <c r="J2031">
        <v>800</v>
      </c>
      <c r="L2031">
        <v>790014648</v>
      </c>
    </row>
    <row r="2032" spans="3:12" x14ac:dyDescent="0.15">
      <c r="C2032" t="s">
        <v>53</v>
      </c>
      <c r="D2032" t="s">
        <v>5189</v>
      </c>
      <c r="E2032" t="s">
        <v>15</v>
      </c>
      <c r="F2032" s="1">
        <v>40732</v>
      </c>
      <c r="G2032" t="s">
        <v>526</v>
      </c>
      <c r="H2032" t="s">
        <v>2044</v>
      </c>
      <c r="I2032" t="s">
        <v>1418</v>
      </c>
      <c r="J2032">
        <v>1700</v>
      </c>
      <c r="L2032">
        <v>790016348</v>
      </c>
    </row>
    <row r="2033" spans="3:12" x14ac:dyDescent="0.15">
      <c r="C2033" t="s">
        <v>53</v>
      </c>
      <c r="D2033" t="s">
        <v>5189</v>
      </c>
      <c r="E2033" t="s">
        <v>15</v>
      </c>
      <c r="F2033" s="1">
        <v>40733</v>
      </c>
      <c r="G2033" t="s">
        <v>536</v>
      </c>
      <c r="H2033" t="s">
        <v>834</v>
      </c>
      <c r="I2033" t="s">
        <v>2039</v>
      </c>
      <c r="J2033">
        <v>15000</v>
      </c>
      <c r="L2033">
        <v>790031348</v>
      </c>
    </row>
    <row r="2034" spans="3:12" x14ac:dyDescent="0.15">
      <c r="C2034" t="s">
        <v>53</v>
      </c>
      <c r="D2034" t="s">
        <v>5189</v>
      </c>
      <c r="E2034" t="s">
        <v>15</v>
      </c>
      <c r="F2034" s="1">
        <v>40733</v>
      </c>
      <c r="G2034" t="s">
        <v>536</v>
      </c>
      <c r="H2034" t="s">
        <v>834</v>
      </c>
      <c r="I2034" t="s">
        <v>2039</v>
      </c>
      <c r="J2034">
        <v>50000</v>
      </c>
      <c r="L2034">
        <v>790081348</v>
      </c>
    </row>
    <row r="2035" spans="3:12" x14ac:dyDescent="0.15">
      <c r="C2035" t="s">
        <v>53</v>
      </c>
      <c r="D2035" t="s">
        <v>5189</v>
      </c>
      <c r="E2035" t="s">
        <v>15</v>
      </c>
      <c r="F2035" s="1">
        <v>40733</v>
      </c>
      <c r="G2035" t="s">
        <v>536</v>
      </c>
      <c r="H2035" t="s">
        <v>834</v>
      </c>
      <c r="I2035" t="s">
        <v>2039</v>
      </c>
      <c r="J2035">
        <v>15000</v>
      </c>
      <c r="L2035">
        <v>790096348</v>
      </c>
    </row>
    <row r="2036" spans="3:12" x14ac:dyDescent="0.15">
      <c r="C2036" t="s">
        <v>53</v>
      </c>
      <c r="D2036" t="s">
        <v>5189</v>
      </c>
      <c r="E2036" t="s">
        <v>15</v>
      </c>
      <c r="F2036" s="1">
        <v>40733</v>
      </c>
      <c r="G2036" t="s">
        <v>536</v>
      </c>
      <c r="H2036" t="s">
        <v>834</v>
      </c>
      <c r="I2036" t="s">
        <v>2039</v>
      </c>
      <c r="J2036">
        <v>15000</v>
      </c>
      <c r="L2036">
        <v>790111348</v>
      </c>
    </row>
    <row r="2037" spans="3:12" x14ac:dyDescent="0.15">
      <c r="C2037" t="s">
        <v>53</v>
      </c>
      <c r="D2037" t="s">
        <v>5189</v>
      </c>
      <c r="E2037" t="s">
        <v>15</v>
      </c>
      <c r="F2037" s="1">
        <v>40733</v>
      </c>
      <c r="G2037" t="s">
        <v>536</v>
      </c>
      <c r="H2037" t="s">
        <v>834</v>
      </c>
      <c r="I2037" t="s">
        <v>2039</v>
      </c>
      <c r="J2037">
        <v>375000</v>
      </c>
      <c r="L2037">
        <v>790486348</v>
      </c>
    </row>
    <row r="2038" spans="3:12" x14ac:dyDescent="0.15">
      <c r="C2038" t="s">
        <v>53</v>
      </c>
      <c r="D2038" t="s">
        <v>5189</v>
      </c>
      <c r="E2038" t="s">
        <v>15</v>
      </c>
      <c r="F2038" s="1">
        <v>40735</v>
      </c>
      <c r="G2038" t="s">
        <v>526</v>
      </c>
      <c r="H2038" t="s">
        <v>2045</v>
      </c>
      <c r="I2038" t="s">
        <v>2030</v>
      </c>
      <c r="J2038">
        <v>17000</v>
      </c>
      <c r="L2038">
        <v>790503348</v>
      </c>
    </row>
    <row r="2039" spans="3:12" x14ac:dyDescent="0.15">
      <c r="C2039" t="s">
        <v>53</v>
      </c>
      <c r="D2039" t="s">
        <v>5189</v>
      </c>
      <c r="E2039" t="s">
        <v>15</v>
      </c>
      <c r="F2039" s="1">
        <v>40735</v>
      </c>
      <c r="G2039" t="s">
        <v>526</v>
      </c>
      <c r="H2039" t="s">
        <v>2046</v>
      </c>
      <c r="I2039" t="s">
        <v>1418</v>
      </c>
      <c r="J2039">
        <v>500</v>
      </c>
      <c r="L2039">
        <v>790503848</v>
      </c>
    </row>
    <row r="2040" spans="3:12" x14ac:dyDescent="0.15">
      <c r="C2040" t="s">
        <v>53</v>
      </c>
      <c r="D2040" t="s">
        <v>5189</v>
      </c>
      <c r="E2040" t="s">
        <v>15</v>
      </c>
      <c r="F2040" s="1">
        <v>40735</v>
      </c>
      <c r="G2040" t="s">
        <v>526</v>
      </c>
      <c r="H2040" t="s">
        <v>2047</v>
      </c>
      <c r="I2040" t="s">
        <v>2048</v>
      </c>
      <c r="J2040">
        <v>50000</v>
      </c>
      <c r="L2040">
        <v>790553848</v>
      </c>
    </row>
    <row r="2041" spans="3:12" x14ac:dyDescent="0.15">
      <c r="C2041" t="s">
        <v>53</v>
      </c>
      <c r="D2041" t="s">
        <v>5189</v>
      </c>
      <c r="E2041" t="s">
        <v>15</v>
      </c>
      <c r="F2041" s="1">
        <v>40735</v>
      </c>
      <c r="G2041" t="s">
        <v>526</v>
      </c>
      <c r="H2041" t="s">
        <v>2049</v>
      </c>
      <c r="I2041" t="s">
        <v>2030</v>
      </c>
      <c r="J2041">
        <v>9000</v>
      </c>
      <c r="L2041">
        <v>790562848</v>
      </c>
    </row>
    <row r="2042" spans="3:12" x14ac:dyDescent="0.15">
      <c r="C2042" t="s">
        <v>53</v>
      </c>
      <c r="D2042" t="s">
        <v>5189</v>
      </c>
      <c r="E2042" t="s">
        <v>15</v>
      </c>
      <c r="F2042" s="1">
        <v>40735</v>
      </c>
      <c r="G2042" t="s">
        <v>526</v>
      </c>
      <c r="H2042" t="s">
        <v>2050</v>
      </c>
      <c r="I2042" t="s">
        <v>1359</v>
      </c>
      <c r="J2042">
        <v>850</v>
      </c>
      <c r="L2042">
        <v>790563698</v>
      </c>
    </row>
    <row r="2043" spans="3:12" x14ac:dyDescent="0.15">
      <c r="C2043" t="s">
        <v>53</v>
      </c>
      <c r="D2043" t="s">
        <v>5189</v>
      </c>
      <c r="E2043" t="s">
        <v>15</v>
      </c>
      <c r="F2043" s="1">
        <v>40736</v>
      </c>
      <c r="G2043" t="s">
        <v>526</v>
      </c>
      <c r="H2043" t="s">
        <v>683</v>
      </c>
      <c r="I2043" t="s">
        <v>1418</v>
      </c>
      <c r="J2043">
        <v>1150</v>
      </c>
      <c r="L2043">
        <v>790564848</v>
      </c>
    </row>
    <row r="2044" spans="3:12" x14ac:dyDescent="0.15">
      <c r="C2044" t="s">
        <v>53</v>
      </c>
      <c r="D2044" t="s">
        <v>5189</v>
      </c>
      <c r="E2044" t="s">
        <v>15</v>
      </c>
      <c r="F2044" s="1">
        <v>40736</v>
      </c>
      <c r="G2044" t="s">
        <v>526</v>
      </c>
      <c r="H2044" t="s">
        <v>2051</v>
      </c>
      <c r="I2044" t="s">
        <v>1359</v>
      </c>
      <c r="J2044">
        <v>2500</v>
      </c>
      <c r="L2044">
        <v>790567348</v>
      </c>
    </row>
    <row r="2045" spans="3:12" x14ac:dyDescent="0.15">
      <c r="C2045" t="s">
        <v>53</v>
      </c>
      <c r="D2045" t="s">
        <v>5189</v>
      </c>
      <c r="E2045" t="s">
        <v>15</v>
      </c>
      <c r="F2045" s="1">
        <v>40736</v>
      </c>
      <c r="G2045" t="s">
        <v>526</v>
      </c>
      <c r="H2045" t="s">
        <v>2052</v>
      </c>
      <c r="I2045" t="s">
        <v>1418</v>
      </c>
      <c r="J2045">
        <v>5000</v>
      </c>
      <c r="L2045">
        <v>790572348</v>
      </c>
    </row>
    <row r="2046" spans="3:12" x14ac:dyDescent="0.15">
      <c r="C2046" t="s">
        <v>53</v>
      </c>
      <c r="D2046" t="s">
        <v>5189</v>
      </c>
      <c r="E2046" t="s">
        <v>15</v>
      </c>
      <c r="F2046" s="1">
        <v>40736</v>
      </c>
      <c r="G2046" t="s">
        <v>526</v>
      </c>
      <c r="H2046" t="s">
        <v>2053</v>
      </c>
      <c r="I2046" t="s">
        <v>2030</v>
      </c>
      <c r="J2046">
        <v>11000</v>
      </c>
      <c r="L2046">
        <v>790583348</v>
      </c>
    </row>
    <row r="2047" spans="3:12" x14ac:dyDescent="0.15">
      <c r="C2047" t="s">
        <v>53</v>
      </c>
      <c r="D2047" t="s">
        <v>5189</v>
      </c>
      <c r="E2047" t="s">
        <v>15</v>
      </c>
      <c r="F2047" s="1">
        <v>40736</v>
      </c>
      <c r="G2047" t="s">
        <v>526</v>
      </c>
      <c r="H2047" t="s">
        <v>2054</v>
      </c>
      <c r="I2047" t="s">
        <v>2030</v>
      </c>
      <c r="J2047">
        <v>4000</v>
      </c>
      <c r="L2047">
        <v>790587348</v>
      </c>
    </row>
    <row r="2048" spans="3:12" x14ac:dyDescent="0.15">
      <c r="C2048" t="s">
        <v>53</v>
      </c>
      <c r="D2048" t="s">
        <v>5189</v>
      </c>
      <c r="E2048" t="s">
        <v>15</v>
      </c>
      <c r="F2048" s="1">
        <v>40736</v>
      </c>
      <c r="G2048" t="s">
        <v>526</v>
      </c>
      <c r="H2048" t="s">
        <v>2055</v>
      </c>
      <c r="I2048" t="s">
        <v>2030</v>
      </c>
      <c r="J2048">
        <v>12000</v>
      </c>
      <c r="L2048">
        <v>790599348</v>
      </c>
    </row>
    <row r="2049" spans="3:12" x14ac:dyDescent="0.15">
      <c r="C2049" t="s">
        <v>53</v>
      </c>
      <c r="D2049" t="s">
        <v>5189</v>
      </c>
      <c r="E2049" t="s">
        <v>15</v>
      </c>
      <c r="F2049" s="1">
        <v>40736</v>
      </c>
      <c r="G2049" t="s">
        <v>526</v>
      </c>
      <c r="H2049" t="s">
        <v>2056</v>
      </c>
      <c r="I2049" t="s">
        <v>1418</v>
      </c>
      <c r="J2049">
        <v>2000</v>
      </c>
      <c r="L2049">
        <v>790601348</v>
      </c>
    </row>
    <row r="2050" spans="3:12" x14ac:dyDescent="0.15">
      <c r="C2050" t="s">
        <v>53</v>
      </c>
      <c r="D2050" t="s">
        <v>5189</v>
      </c>
      <c r="E2050" t="s">
        <v>15</v>
      </c>
      <c r="F2050" s="1">
        <v>40737</v>
      </c>
      <c r="G2050" t="s">
        <v>526</v>
      </c>
      <c r="H2050" t="s">
        <v>2057</v>
      </c>
      <c r="I2050" t="s">
        <v>2030</v>
      </c>
      <c r="J2050">
        <v>2000</v>
      </c>
      <c r="L2050">
        <v>790603348</v>
      </c>
    </row>
    <row r="2051" spans="3:12" x14ac:dyDescent="0.15">
      <c r="C2051" t="s">
        <v>53</v>
      </c>
      <c r="D2051" t="s">
        <v>5189</v>
      </c>
      <c r="E2051" t="s">
        <v>15</v>
      </c>
      <c r="F2051" s="1">
        <v>40737</v>
      </c>
      <c r="G2051" t="s">
        <v>526</v>
      </c>
      <c r="H2051" t="s">
        <v>2058</v>
      </c>
      <c r="I2051" t="s">
        <v>1418</v>
      </c>
      <c r="J2051">
        <v>500</v>
      </c>
      <c r="L2051">
        <v>790603848</v>
      </c>
    </row>
    <row r="2052" spans="3:12" x14ac:dyDescent="0.15">
      <c r="C2052" t="s">
        <v>53</v>
      </c>
      <c r="D2052" t="s">
        <v>5189</v>
      </c>
      <c r="E2052" t="s">
        <v>15</v>
      </c>
      <c r="F2052" s="1">
        <v>40737</v>
      </c>
      <c r="G2052" t="s">
        <v>526</v>
      </c>
      <c r="H2052" t="s">
        <v>2059</v>
      </c>
      <c r="I2052" t="s">
        <v>2030</v>
      </c>
      <c r="J2052">
        <v>8000</v>
      </c>
      <c r="L2052">
        <v>790611848</v>
      </c>
    </row>
    <row r="2053" spans="3:12" x14ac:dyDescent="0.15">
      <c r="C2053" t="s">
        <v>53</v>
      </c>
      <c r="D2053" t="s">
        <v>5189</v>
      </c>
      <c r="E2053" t="s">
        <v>15</v>
      </c>
      <c r="F2053" s="1">
        <v>40737</v>
      </c>
      <c r="G2053" t="s">
        <v>526</v>
      </c>
      <c r="H2053" t="s">
        <v>2060</v>
      </c>
      <c r="I2053" t="s">
        <v>2030</v>
      </c>
      <c r="J2053">
        <v>9000</v>
      </c>
      <c r="L2053">
        <v>790620848</v>
      </c>
    </row>
    <row r="2054" spans="3:12" x14ac:dyDescent="0.15">
      <c r="C2054" t="s">
        <v>53</v>
      </c>
      <c r="D2054" t="s">
        <v>5189</v>
      </c>
      <c r="E2054" t="s">
        <v>15</v>
      </c>
      <c r="F2054" s="1">
        <v>40737</v>
      </c>
      <c r="G2054" t="s">
        <v>526</v>
      </c>
      <c r="H2054" t="s">
        <v>2061</v>
      </c>
      <c r="I2054" t="s">
        <v>2030</v>
      </c>
      <c r="J2054">
        <v>8000</v>
      </c>
      <c r="L2054">
        <v>790628848</v>
      </c>
    </row>
    <row r="2055" spans="3:12" x14ac:dyDescent="0.15">
      <c r="C2055" t="s">
        <v>53</v>
      </c>
      <c r="D2055" t="s">
        <v>5189</v>
      </c>
      <c r="E2055" t="s">
        <v>15</v>
      </c>
      <c r="F2055" s="1">
        <v>40737</v>
      </c>
      <c r="G2055" t="s">
        <v>526</v>
      </c>
      <c r="H2055" t="s">
        <v>2062</v>
      </c>
      <c r="I2055" t="s">
        <v>1418</v>
      </c>
      <c r="J2055">
        <v>1500</v>
      </c>
      <c r="L2055">
        <v>790630348</v>
      </c>
    </row>
    <row r="2056" spans="3:12" x14ac:dyDescent="0.15">
      <c r="C2056" t="s">
        <v>53</v>
      </c>
      <c r="D2056" t="s">
        <v>5189</v>
      </c>
      <c r="E2056" t="s">
        <v>15</v>
      </c>
      <c r="F2056" s="1">
        <v>40737</v>
      </c>
      <c r="G2056" t="s">
        <v>526</v>
      </c>
      <c r="H2056" t="s">
        <v>2063</v>
      </c>
      <c r="I2056" t="s">
        <v>1418</v>
      </c>
      <c r="J2056">
        <v>1000</v>
      </c>
      <c r="L2056">
        <v>790631348</v>
      </c>
    </row>
    <row r="2057" spans="3:12" x14ac:dyDescent="0.15">
      <c r="C2057" t="s">
        <v>53</v>
      </c>
      <c r="D2057" t="s">
        <v>5189</v>
      </c>
      <c r="E2057" t="s">
        <v>15</v>
      </c>
      <c r="F2057" s="1">
        <v>40737</v>
      </c>
      <c r="G2057" t="s">
        <v>526</v>
      </c>
      <c r="H2057" t="s">
        <v>2064</v>
      </c>
      <c r="I2057" t="s">
        <v>1418</v>
      </c>
      <c r="J2057">
        <v>500</v>
      </c>
      <c r="L2057">
        <v>790631848</v>
      </c>
    </row>
    <row r="2058" spans="3:12" x14ac:dyDescent="0.15">
      <c r="C2058" t="s">
        <v>53</v>
      </c>
      <c r="D2058" t="s">
        <v>5189</v>
      </c>
      <c r="E2058" t="s">
        <v>15</v>
      </c>
      <c r="F2058" s="1">
        <v>40738</v>
      </c>
      <c r="G2058" t="s">
        <v>536</v>
      </c>
      <c r="H2058" t="s">
        <v>1363</v>
      </c>
      <c r="I2058" t="s">
        <v>2039</v>
      </c>
      <c r="J2058">
        <v>50000</v>
      </c>
      <c r="L2058">
        <v>790681848</v>
      </c>
    </row>
    <row r="2059" spans="3:12" x14ac:dyDescent="0.15">
      <c r="C2059" t="s">
        <v>53</v>
      </c>
      <c r="D2059" t="s">
        <v>5189</v>
      </c>
      <c r="E2059" t="s">
        <v>15</v>
      </c>
      <c r="F2059" s="1">
        <v>40738</v>
      </c>
      <c r="G2059" t="s">
        <v>536</v>
      </c>
      <c r="H2059" t="s">
        <v>1363</v>
      </c>
      <c r="I2059" t="s">
        <v>2039</v>
      </c>
      <c r="J2059">
        <v>375000</v>
      </c>
      <c r="L2059">
        <v>791056848</v>
      </c>
    </row>
    <row r="2060" spans="3:12" x14ac:dyDescent="0.15">
      <c r="C2060" t="s">
        <v>53</v>
      </c>
      <c r="D2060" t="s">
        <v>5189</v>
      </c>
      <c r="E2060" t="s">
        <v>15</v>
      </c>
      <c r="F2060" s="1">
        <v>40738</v>
      </c>
      <c r="G2060" t="s">
        <v>526</v>
      </c>
      <c r="H2060" t="s">
        <v>2065</v>
      </c>
      <c r="I2060" t="s">
        <v>2030</v>
      </c>
      <c r="J2060">
        <v>5000</v>
      </c>
      <c r="L2060">
        <v>791061848</v>
      </c>
    </row>
    <row r="2061" spans="3:12" x14ac:dyDescent="0.15">
      <c r="C2061" t="s">
        <v>53</v>
      </c>
      <c r="D2061" t="s">
        <v>5189</v>
      </c>
      <c r="E2061" t="s">
        <v>15</v>
      </c>
      <c r="F2061" s="1">
        <v>40738</v>
      </c>
      <c r="G2061" t="s">
        <v>526</v>
      </c>
      <c r="H2061" t="s">
        <v>2066</v>
      </c>
      <c r="I2061" t="s">
        <v>1359</v>
      </c>
      <c r="J2061">
        <v>500</v>
      </c>
      <c r="L2061">
        <v>791062348</v>
      </c>
    </row>
    <row r="2062" spans="3:12" x14ac:dyDescent="0.15">
      <c r="C2062" t="s">
        <v>53</v>
      </c>
      <c r="D2062" t="s">
        <v>5189</v>
      </c>
      <c r="E2062" t="s">
        <v>15</v>
      </c>
      <c r="F2062" s="1">
        <v>40738</v>
      </c>
      <c r="G2062" t="s">
        <v>526</v>
      </c>
      <c r="H2062" t="s">
        <v>2067</v>
      </c>
      <c r="I2062" t="s">
        <v>1387</v>
      </c>
      <c r="J2062">
        <v>9000</v>
      </c>
      <c r="L2062">
        <v>791071348</v>
      </c>
    </row>
    <row r="2063" spans="3:12" x14ac:dyDescent="0.15">
      <c r="C2063" t="s">
        <v>53</v>
      </c>
      <c r="D2063" t="s">
        <v>5189</v>
      </c>
      <c r="E2063" t="s">
        <v>15</v>
      </c>
      <c r="F2063" s="1">
        <v>40738</v>
      </c>
      <c r="G2063" t="s">
        <v>526</v>
      </c>
      <c r="H2063" t="s">
        <v>2068</v>
      </c>
      <c r="I2063" t="s">
        <v>2030</v>
      </c>
      <c r="J2063">
        <v>14000</v>
      </c>
      <c r="L2063">
        <v>791085348</v>
      </c>
    </row>
    <row r="2064" spans="3:12" x14ac:dyDescent="0.15">
      <c r="C2064" t="s">
        <v>53</v>
      </c>
      <c r="D2064" t="s">
        <v>5189</v>
      </c>
      <c r="E2064" t="s">
        <v>15</v>
      </c>
      <c r="F2064" s="1">
        <v>40738</v>
      </c>
      <c r="G2064" t="s">
        <v>526</v>
      </c>
      <c r="H2064" t="s">
        <v>2069</v>
      </c>
      <c r="I2064" t="s">
        <v>2030</v>
      </c>
      <c r="J2064">
        <v>12000</v>
      </c>
      <c r="L2064">
        <v>791097348</v>
      </c>
    </row>
    <row r="2065" spans="3:12" x14ac:dyDescent="0.15">
      <c r="C2065" t="s">
        <v>53</v>
      </c>
      <c r="D2065" t="s">
        <v>5189</v>
      </c>
      <c r="E2065" t="s">
        <v>15</v>
      </c>
      <c r="F2065" s="1">
        <v>40739</v>
      </c>
      <c r="G2065" t="s">
        <v>526</v>
      </c>
      <c r="H2065" t="s">
        <v>2070</v>
      </c>
      <c r="I2065" t="s">
        <v>1418</v>
      </c>
      <c r="J2065">
        <v>2000</v>
      </c>
      <c r="L2065">
        <v>791099348</v>
      </c>
    </row>
    <row r="2066" spans="3:12" x14ac:dyDescent="0.15">
      <c r="C2066" t="s">
        <v>53</v>
      </c>
      <c r="D2066" t="s">
        <v>5189</v>
      </c>
      <c r="E2066" t="s">
        <v>15</v>
      </c>
      <c r="F2066" s="1">
        <v>40739</v>
      </c>
      <c r="G2066" t="s">
        <v>526</v>
      </c>
      <c r="H2066" t="s">
        <v>2071</v>
      </c>
      <c r="I2066" t="s">
        <v>1418</v>
      </c>
      <c r="J2066">
        <v>2000</v>
      </c>
      <c r="L2066">
        <v>791101348</v>
      </c>
    </row>
    <row r="2067" spans="3:12" x14ac:dyDescent="0.15">
      <c r="C2067" t="s">
        <v>53</v>
      </c>
      <c r="D2067" t="s">
        <v>5189</v>
      </c>
      <c r="E2067" t="s">
        <v>15</v>
      </c>
      <c r="F2067" s="1">
        <v>40742</v>
      </c>
      <c r="G2067" t="s">
        <v>526</v>
      </c>
      <c r="H2067" t="s">
        <v>2072</v>
      </c>
      <c r="I2067" t="s">
        <v>2073</v>
      </c>
      <c r="J2067">
        <v>6000</v>
      </c>
      <c r="L2067">
        <v>791107348</v>
      </c>
    </row>
    <row r="2068" spans="3:12" x14ac:dyDescent="0.15">
      <c r="C2068" t="s">
        <v>53</v>
      </c>
      <c r="D2068" t="s">
        <v>5189</v>
      </c>
      <c r="E2068" t="s">
        <v>15</v>
      </c>
      <c r="F2068" s="1">
        <v>40742</v>
      </c>
      <c r="G2068" t="s">
        <v>526</v>
      </c>
      <c r="H2068" t="s">
        <v>2074</v>
      </c>
      <c r="I2068" t="s">
        <v>1387</v>
      </c>
      <c r="J2068">
        <v>5000</v>
      </c>
      <c r="L2068">
        <v>791112348</v>
      </c>
    </row>
    <row r="2069" spans="3:12" x14ac:dyDescent="0.15">
      <c r="C2069" t="s">
        <v>53</v>
      </c>
      <c r="D2069" t="s">
        <v>5189</v>
      </c>
      <c r="E2069" t="s">
        <v>15</v>
      </c>
      <c r="F2069" s="1">
        <v>40742</v>
      </c>
      <c r="G2069" t="s">
        <v>526</v>
      </c>
      <c r="H2069" t="s">
        <v>2075</v>
      </c>
      <c r="I2069" t="s">
        <v>1387</v>
      </c>
      <c r="J2069">
        <v>2000</v>
      </c>
      <c r="L2069">
        <v>791114348</v>
      </c>
    </row>
    <row r="2070" spans="3:12" x14ac:dyDescent="0.15">
      <c r="C2070" t="s">
        <v>53</v>
      </c>
      <c r="D2070" t="s">
        <v>5189</v>
      </c>
      <c r="E2070" t="s">
        <v>15</v>
      </c>
      <c r="F2070" s="1">
        <v>40743</v>
      </c>
      <c r="G2070" t="s">
        <v>526</v>
      </c>
      <c r="H2070" t="s">
        <v>2076</v>
      </c>
      <c r="I2070" t="s">
        <v>2077</v>
      </c>
      <c r="J2070">
        <v>4000</v>
      </c>
      <c r="L2070">
        <v>791118348</v>
      </c>
    </row>
    <row r="2071" spans="3:12" x14ac:dyDescent="0.15">
      <c r="C2071" t="s">
        <v>53</v>
      </c>
      <c r="D2071" t="s">
        <v>5189</v>
      </c>
      <c r="E2071" t="s">
        <v>15</v>
      </c>
      <c r="F2071" s="1">
        <v>40743</v>
      </c>
      <c r="G2071" t="s">
        <v>526</v>
      </c>
      <c r="H2071" t="s">
        <v>2078</v>
      </c>
      <c r="I2071" t="s">
        <v>2077</v>
      </c>
      <c r="J2071">
        <v>2000</v>
      </c>
      <c r="L2071">
        <v>791120348</v>
      </c>
    </row>
    <row r="2072" spans="3:12" x14ac:dyDescent="0.15">
      <c r="C2072" t="s">
        <v>53</v>
      </c>
      <c r="D2072" t="s">
        <v>5189</v>
      </c>
      <c r="E2072" t="s">
        <v>15</v>
      </c>
      <c r="F2072" s="1">
        <v>40743</v>
      </c>
      <c r="G2072" t="s">
        <v>526</v>
      </c>
      <c r="H2072" t="s">
        <v>2079</v>
      </c>
      <c r="I2072" t="s">
        <v>1418</v>
      </c>
      <c r="J2072">
        <v>500</v>
      </c>
      <c r="L2072">
        <v>791120848</v>
      </c>
    </row>
    <row r="2073" spans="3:12" x14ac:dyDescent="0.15">
      <c r="C2073" t="s">
        <v>53</v>
      </c>
      <c r="D2073" t="s">
        <v>5189</v>
      </c>
      <c r="E2073" t="s">
        <v>15</v>
      </c>
      <c r="F2073" s="1">
        <v>40743</v>
      </c>
      <c r="G2073" t="s">
        <v>526</v>
      </c>
      <c r="H2073" t="s">
        <v>2080</v>
      </c>
      <c r="I2073" t="s">
        <v>2021</v>
      </c>
      <c r="J2073">
        <v>2000</v>
      </c>
      <c r="L2073">
        <v>791122848</v>
      </c>
    </row>
    <row r="2074" spans="3:12" x14ac:dyDescent="0.15">
      <c r="C2074" t="s">
        <v>53</v>
      </c>
      <c r="D2074" t="s">
        <v>5189</v>
      </c>
      <c r="E2074" t="s">
        <v>15</v>
      </c>
      <c r="F2074" s="1">
        <v>40743</v>
      </c>
      <c r="G2074" t="s">
        <v>526</v>
      </c>
      <c r="H2074" t="s">
        <v>851</v>
      </c>
      <c r="I2074" t="s">
        <v>1418</v>
      </c>
      <c r="J2074">
        <v>1000</v>
      </c>
      <c r="L2074">
        <v>791123848</v>
      </c>
    </row>
    <row r="2075" spans="3:12" x14ac:dyDescent="0.15">
      <c r="C2075" t="s">
        <v>53</v>
      </c>
      <c r="D2075" t="s">
        <v>5189</v>
      </c>
      <c r="E2075" t="s">
        <v>15</v>
      </c>
      <c r="F2075" s="1">
        <v>40744</v>
      </c>
      <c r="G2075" t="s">
        <v>526</v>
      </c>
      <c r="H2075" t="s">
        <v>2081</v>
      </c>
      <c r="I2075" t="s">
        <v>2082</v>
      </c>
      <c r="J2075">
        <v>10000</v>
      </c>
      <c r="L2075">
        <v>791133848</v>
      </c>
    </row>
    <row r="2076" spans="3:12" x14ac:dyDescent="0.15">
      <c r="C2076" t="s">
        <v>53</v>
      </c>
      <c r="D2076" t="s">
        <v>5189</v>
      </c>
      <c r="E2076" t="s">
        <v>15</v>
      </c>
      <c r="F2076" s="1">
        <v>40744</v>
      </c>
      <c r="G2076" t="s">
        <v>526</v>
      </c>
      <c r="H2076" t="s">
        <v>2083</v>
      </c>
      <c r="I2076" t="s">
        <v>1418</v>
      </c>
      <c r="J2076">
        <v>1000</v>
      </c>
      <c r="L2076">
        <v>791134848</v>
      </c>
    </row>
    <row r="2077" spans="3:12" x14ac:dyDescent="0.15">
      <c r="C2077" t="s">
        <v>53</v>
      </c>
      <c r="D2077" t="s">
        <v>5189</v>
      </c>
      <c r="E2077" t="s">
        <v>15</v>
      </c>
      <c r="F2077" s="1">
        <v>40744</v>
      </c>
      <c r="G2077" t="s">
        <v>526</v>
      </c>
      <c r="H2077" t="s">
        <v>2084</v>
      </c>
      <c r="I2077" t="s">
        <v>1418</v>
      </c>
      <c r="J2077">
        <v>1500</v>
      </c>
      <c r="L2077">
        <v>791136348</v>
      </c>
    </row>
    <row r="2078" spans="3:12" x14ac:dyDescent="0.15">
      <c r="C2078" t="s">
        <v>53</v>
      </c>
      <c r="D2078" t="s">
        <v>5189</v>
      </c>
      <c r="E2078" t="s">
        <v>15</v>
      </c>
      <c r="F2078" s="1">
        <v>40745</v>
      </c>
      <c r="G2078" t="s">
        <v>526</v>
      </c>
      <c r="H2078" t="s">
        <v>2085</v>
      </c>
      <c r="I2078" t="s">
        <v>1418</v>
      </c>
      <c r="J2078">
        <v>1500</v>
      </c>
      <c r="L2078">
        <v>791137848</v>
      </c>
    </row>
    <row r="2079" spans="3:12" x14ac:dyDescent="0.15">
      <c r="C2079" t="s">
        <v>53</v>
      </c>
      <c r="D2079" t="s">
        <v>5189</v>
      </c>
      <c r="E2079" t="s">
        <v>15</v>
      </c>
      <c r="F2079" s="1">
        <v>40745</v>
      </c>
      <c r="G2079" t="s">
        <v>526</v>
      </c>
      <c r="H2079" t="s">
        <v>2086</v>
      </c>
      <c r="I2079" t="s">
        <v>2030</v>
      </c>
      <c r="J2079">
        <v>4000</v>
      </c>
      <c r="L2079">
        <v>791141848</v>
      </c>
    </row>
    <row r="2080" spans="3:12" x14ac:dyDescent="0.15">
      <c r="C2080" t="s">
        <v>53</v>
      </c>
      <c r="D2080" t="s">
        <v>5189</v>
      </c>
      <c r="E2080" t="s">
        <v>15</v>
      </c>
      <c r="F2080" s="1">
        <v>40746</v>
      </c>
      <c r="G2080" t="s">
        <v>526</v>
      </c>
      <c r="H2080" t="s">
        <v>2087</v>
      </c>
      <c r="I2080" t="s">
        <v>2088</v>
      </c>
      <c r="J2080">
        <v>5700</v>
      </c>
      <c r="L2080">
        <v>791147548</v>
      </c>
    </row>
    <row r="2081" spans="3:12" x14ac:dyDescent="0.15">
      <c r="C2081" t="s">
        <v>53</v>
      </c>
      <c r="D2081" t="s">
        <v>5189</v>
      </c>
      <c r="E2081" t="s">
        <v>15</v>
      </c>
      <c r="F2081" s="1">
        <v>40746</v>
      </c>
      <c r="G2081" t="s">
        <v>526</v>
      </c>
      <c r="H2081" t="s">
        <v>2089</v>
      </c>
      <c r="I2081" t="s">
        <v>2030</v>
      </c>
      <c r="J2081">
        <v>4000</v>
      </c>
      <c r="L2081">
        <v>791151548</v>
      </c>
    </row>
    <row r="2082" spans="3:12" x14ac:dyDescent="0.15">
      <c r="C2082" t="s">
        <v>53</v>
      </c>
      <c r="D2082" t="s">
        <v>5189</v>
      </c>
      <c r="E2082" t="s">
        <v>15</v>
      </c>
      <c r="F2082" s="1">
        <v>40746</v>
      </c>
      <c r="G2082" t="s">
        <v>526</v>
      </c>
      <c r="H2082" t="s">
        <v>2090</v>
      </c>
      <c r="I2082" t="s">
        <v>2030</v>
      </c>
      <c r="J2082">
        <v>6000</v>
      </c>
      <c r="L2082">
        <v>791157548</v>
      </c>
    </row>
    <row r="2083" spans="3:12" x14ac:dyDescent="0.15">
      <c r="C2083" t="s">
        <v>53</v>
      </c>
      <c r="D2083" t="s">
        <v>5189</v>
      </c>
      <c r="E2083" t="s">
        <v>15</v>
      </c>
      <c r="F2083" s="1">
        <v>40746</v>
      </c>
      <c r="G2083" t="s">
        <v>526</v>
      </c>
      <c r="H2083" t="s">
        <v>2091</v>
      </c>
      <c r="I2083" t="s">
        <v>2030</v>
      </c>
      <c r="J2083">
        <v>6000</v>
      </c>
      <c r="L2083">
        <v>791163548</v>
      </c>
    </row>
    <row r="2084" spans="3:12" x14ac:dyDescent="0.15">
      <c r="C2084" t="s">
        <v>53</v>
      </c>
      <c r="D2084" t="s">
        <v>5189</v>
      </c>
      <c r="E2084" t="s">
        <v>15</v>
      </c>
      <c r="F2084" s="1">
        <v>40746</v>
      </c>
      <c r="G2084" t="s">
        <v>526</v>
      </c>
      <c r="H2084" t="s">
        <v>2092</v>
      </c>
      <c r="I2084" t="s">
        <v>1418</v>
      </c>
      <c r="J2084">
        <v>400</v>
      </c>
      <c r="L2084">
        <v>791163948</v>
      </c>
    </row>
    <row r="2085" spans="3:12" x14ac:dyDescent="0.15">
      <c r="C2085" t="s">
        <v>53</v>
      </c>
      <c r="D2085" t="s">
        <v>5189</v>
      </c>
      <c r="E2085" t="s">
        <v>15</v>
      </c>
      <c r="F2085" s="1">
        <v>40746</v>
      </c>
      <c r="G2085" t="s">
        <v>526</v>
      </c>
      <c r="H2085" t="s">
        <v>2093</v>
      </c>
      <c r="I2085" t="s">
        <v>1418</v>
      </c>
      <c r="J2085">
        <v>2000</v>
      </c>
      <c r="L2085">
        <v>791165948</v>
      </c>
    </row>
    <row r="2086" spans="3:12" x14ac:dyDescent="0.15">
      <c r="C2086" t="s">
        <v>53</v>
      </c>
      <c r="D2086" t="s">
        <v>5189</v>
      </c>
      <c r="E2086" t="s">
        <v>15</v>
      </c>
      <c r="F2086" s="1">
        <v>40748</v>
      </c>
      <c r="G2086" t="s">
        <v>526</v>
      </c>
      <c r="H2086" t="s">
        <v>2094</v>
      </c>
      <c r="I2086" t="s">
        <v>1418</v>
      </c>
      <c r="J2086">
        <v>1000</v>
      </c>
      <c r="L2086">
        <v>791166948</v>
      </c>
    </row>
    <row r="2087" spans="3:12" x14ac:dyDescent="0.15">
      <c r="C2087" t="s">
        <v>53</v>
      </c>
      <c r="D2087" t="s">
        <v>5189</v>
      </c>
      <c r="E2087" t="s">
        <v>15</v>
      </c>
      <c r="F2087" s="1">
        <v>40749</v>
      </c>
      <c r="G2087" t="s">
        <v>54</v>
      </c>
      <c r="H2087" t="s">
        <v>964</v>
      </c>
      <c r="I2087" t="s">
        <v>1359</v>
      </c>
      <c r="J2087">
        <v>32000</v>
      </c>
      <c r="L2087">
        <v>791198948</v>
      </c>
    </row>
    <row r="2088" spans="3:12" x14ac:dyDescent="0.15">
      <c r="C2088" t="s">
        <v>53</v>
      </c>
      <c r="D2088" t="s">
        <v>5189</v>
      </c>
      <c r="E2088" t="s">
        <v>15</v>
      </c>
      <c r="F2088" s="1">
        <v>40749</v>
      </c>
      <c r="G2088" t="s">
        <v>526</v>
      </c>
      <c r="H2088" t="s">
        <v>2095</v>
      </c>
      <c r="I2088" t="s">
        <v>1418</v>
      </c>
      <c r="J2088">
        <v>3500</v>
      </c>
      <c r="L2088">
        <v>791202448</v>
      </c>
    </row>
    <row r="2089" spans="3:12" x14ac:dyDescent="0.15">
      <c r="C2089" t="s">
        <v>53</v>
      </c>
      <c r="D2089" t="s">
        <v>5189</v>
      </c>
      <c r="E2089" t="s">
        <v>15</v>
      </c>
      <c r="F2089" s="1">
        <v>40749</v>
      </c>
      <c r="G2089" t="s">
        <v>526</v>
      </c>
      <c r="H2089" t="s">
        <v>2096</v>
      </c>
      <c r="I2089" t="s">
        <v>1418</v>
      </c>
      <c r="J2089">
        <v>500</v>
      </c>
      <c r="L2089">
        <v>791202948</v>
      </c>
    </row>
    <row r="2090" spans="3:12" x14ac:dyDescent="0.15">
      <c r="C2090" t="s">
        <v>53</v>
      </c>
      <c r="D2090" t="s">
        <v>5189</v>
      </c>
      <c r="E2090" t="s">
        <v>15</v>
      </c>
      <c r="F2090" s="1">
        <v>40749</v>
      </c>
      <c r="G2090" t="s">
        <v>526</v>
      </c>
      <c r="H2090" t="s">
        <v>2097</v>
      </c>
      <c r="I2090" t="s">
        <v>2021</v>
      </c>
      <c r="J2090">
        <v>2500</v>
      </c>
      <c r="L2090">
        <v>791205448</v>
      </c>
    </row>
    <row r="2091" spans="3:12" x14ac:dyDescent="0.15">
      <c r="C2091" t="s">
        <v>53</v>
      </c>
      <c r="D2091" t="s">
        <v>5189</v>
      </c>
      <c r="E2091" t="s">
        <v>15</v>
      </c>
      <c r="F2091" s="1">
        <v>40750</v>
      </c>
      <c r="G2091" t="s">
        <v>526</v>
      </c>
      <c r="H2091" t="s">
        <v>2098</v>
      </c>
      <c r="I2091" t="s">
        <v>2099</v>
      </c>
      <c r="J2091">
        <v>2000</v>
      </c>
      <c r="L2091">
        <v>791207448</v>
      </c>
    </row>
    <row r="2092" spans="3:12" x14ac:dyDescent="0.15">
      <c r="C2092" t="s">
        <v>53</v>
      </c>
      <c r="D2092" t="s">
        <v>5189</v>
      </c>
      <c r="E2092" t="s">
        <v>15</v>
      </c>
      <c r="F2092" s="1">
        <v>40750</v>
      </c>
      <c r="G2092" t="s">
        <v>526</v>
      </c>
      <c r="H2092" t="s">
        <v>2100</v>
      </c>
      <c r="I2092" t="s">
        <v>2030</v>
      </c>
      <c r="J2092">
        <v>9000</v>
      </c>
      <c r="L2092">
        <v>791216448</v>
      </c>
    </row>
    <row r="2093" spans="3:12" x14ac:dyDescent="0.15">
      <c r="C2093" t="s">
        <v>53</v>
      </c>
      <c r="D2093" t="s">
        <v>5189</v>
      </c>
      <c r="E2093" t="s">
        <v>15</v>
      </c>
      <c r="F2093" s="1">
        <v>40750</v>
      </c>
      <c r="G2093" t="s">
        <v>526</v>
      </c>
      <c r="H2093" t="s">
        <v>2101</v>
      </c>
      <c r="I2093" t="s">
        <v>2035</v>
      </c>
      <c r="J2093">
        <v>8000</v>
      </c>
      <c r="L2093">
        <v>791224448</v>
      </c>
    </row>
    <row r="2094" spans="3:12" x14ac:dyDescent="0.15">
      <c r="C2094" t="s">
        <v>53</v>
      </c>
      <c r="D2094" t="s">
        <v>5189</v>
      </c>
      <c r="E2094" t="s">
        <v>15</v>
      </c>
      <c r="F2094" s="1">
        <v>40751</v>
      </c>
      <c r="G2094" t="s">
        <v>526</v>
      </c>
      <c r="H2094" t="s">
        <v>2102</v>
      </c>
      <c r="I2094" t="s">
        <v>1359</v>
      </c>
      <c r="J2094">
        <v>500</v>
      </c>
      <c r="L2094">
        <v>791224948</v>
      </c>
    </row>
    <row r="2095" spans="3:12" x14ac:dyDescent="0.15">
      <c r="C2095" t="s">
        <v>53</v>
      </c>
      <c r="D2095" t="s">
        <v>5189</v>
      </c>
      <c r="E2095" t="s">
        <v>15</v>
      </c>
      <c r="F2095" s="1">
        <v>40751</v>
      </c>
      <c r="G2095" t="s">
        <v>526</v>
      </c>
      <c r="H2095" t="s">
        <v>854</v>
      </c>
      <c r="I2095" t="s">
        <v>1418</v>
      </c>
      <c r="J2095">
        <v>2015</v>
      </c>
      <c r="L2095">
        <v>791226963</v>
      </c>
    </row>
    <row r="2096" spans="3:12" x14ac:dyDescent="0.15">
      <c r="C2096" t="s">
        <v>53</v>
      </c>
      <c r="D2096" t="s">
        <v>5189</v>
      </c>
      <c r="E2096" t="s">
        <v>15</v>
      </c>
      <c r="F2096" s="1">
        <v>40751</v>
      </c>
      <c r="G2096" t="s">
        <v>526</v>
      </c>
      <c r="H2096" t="s">
        <v>2103</v>
      </c>
      <c r="I2096" t="s">
        <v>1359</v>
      </c>
      <c r="J2096">
        <v>1500</v>
      </c>
      <c r="L2096">
        <v>791228463</v>
      </c>
    </row>
    <row r="2097" spans="3:12" x14ac:dyDescent="0.15">
      <c r="C2097" t="s">
        <v>53</v>
      </c>
      <c r="D2097" t="s">
        <v>5189</v>
      </c>
      <c r="E2097" t="s">
        <v>15</v>
      </c>
      <c r="F2097" s="1">
        <v>40751</v>
      </c>
      <c r="G2097" t="s">
        <v>526</v>
      </c>
      <c r="H2097" t="s">
        <v>2104</v>
      </c>
      <c r="I2097" t="s">
        <v>1418</v>
      </c>
      <c r="J2097">
        <v>500</v>
      </c>
      <c r="L2097">
        <v>791228963</v>
      </c>
    </row>
    <row r="2098" spans="3:12" x14ac:dyDescent="0.15">
      <c r="C2098" t="s">
        <v>53</v>
      </c>
      <c r="D2098" t="s">
        <v>5189</v>
      </c>
      <c r="E2098" t="s">
        <v>15</v>
      </c>
      <c r="F2098" s="1">
        <v>40751</v>
      </c>
      <c r="G2098" t="s">
        <v>526</v>
      </c>
      <c r="H2098" t="s">
        <v>2105</v>
      </c>
      <c r="I2098" t="s">
        <v>1418</v>
      </c>
      <c r="J2098">
        <v>1000</v>
      </c>
      <c r="L2098">
        <v>791229963</v>
      </c>
    </row>
    <row r="2099" spans="3:12" x14ac:dyDescent="0.15">
      <c r="C2099" t="s">
        <v>53</v>
      </c>
      <c r="D2099" t="s">
        <v>5189</v>
      </c>
      <c r="E2099" t="s">
        <v>15</v>
      </c>
      <c r="F2099" s="1">
        <v>40751</v>
      </c>
      <c r="G2099" t="s">
        <v>526</v>
      </c>
      <c r="H2099" t="s">
        <v>2106</v>
      </c>
      <c r="I2099" t="s">
        <v>2030</v>
      </c>
      <c r="J2099">
        <v>13000</v>
      </c>
      <c r="L2099">
        <v>791242963</v>
      </c>
    </row>
    <row r="2100" spans="3:12" x14ac:dyDescent="0.15">
      <c r="C2100" t="s">
        <v>53</v>
      </c>
      <c r="D2100" t="s">
        <v>5189</v>
      </c>
      <c r="E2100" t="s">
        <v>15</v>
      </c>
      <c r="F2100" s="1">
        <v>40752</v>
      </c>
      <c r="G2100" t="s">
        <v>526</v>
      </c>
      <c r="H2100" t="s">
        <v>2107</v>
      </c>
      <c r="I2100" t="s">
        <v>2030</v>
      </c>
      <c r="J2100">
        <v>6000</v>
      </c>
      <c r="L2100">
        <v>791248963</v>
      </c>
    </row>
    <row r="2101" spans="3:12" x14ac:dyDescent="0.15">
      <c r="C2101" t="s">
        <v>53</v>
      </c>
      <c r="D2101" t="s">
        <v>5189</v>
      </c>
      <c r="E2101" t="s">
        <v>15</v>
      </c>
      <c r="F2101" s="1">
        <v>40752</v>
      </c>
      <c r="G2101" t="s">
        <v>526</v>
      </c>
      <c r="H2101" t="s">
        <v>2108</v>
      </c>
      <c r="I2101" t="s">
        <v>2030</v>
      </c>
      <c r="J2101">
        <v>8000</v>
      </c>
      <c r="L2101">
        <v>791256963</v>
      </c>
    </row>
    <row r="2102" spans="3:12" x14ac:dyDescent="0.15">
      <c r="C2102" t="s">
        <v>53</v>
      </c>
      <c r="D2102" t="s">
        <v>5189</v>
      </c>
      <c r="E2102" t="s">
        <v>15</v>
      </c>
      <c r="F2102" s="1">
        <v>40752</v>
      </c>
      <c r="G2102" t="s">
        <v>526</v>
      </c>
      <c r="H2102" t="s">
        <v>2109</v>
      </c>
      <c r="I2102" t="s">
        <v>2035</v>
      </c>
      <c r="J2102">
        <v>10000</v>
      </c>
      <c r="L2102">
        <v>791266963</v>
      </c>
    </row>
    <row r="2103" spans="3:12" x14ac:dyDescent="0.15">
      <c r="C2103" t="s">
        <v>53</v>
      </c>
      <c r="D2103" t="s">
        <v>5189</v>
      </c>
      <c r="E2103" t="s">
        <v>15</v>
      </c>
      <c r="F2103" s="1">
        <v>40752</v>
      </c>
      <c r="G2103" t="s">
        <v>526</v>
      </c>
      <c r="H2103" t="s">
        <v>2110</v>
      </c>
      <c r="I2103" t="s">
        <v>1418</v>
      </c>
      <c r="J2103">
        <v>500</v>
      </c>
      <c r="L2103">
        <v>791267463</v>
      </c>
    </row>
    <row r="2104" spans="3:12" x14ac:dyDescent="0.15">
      <c r="C2104" t="s">
        <v>53</v>
      </c>
      <c r="D2104" t="s">
        <v>5189</v>
      </c>
      <c r="E2104" t="s">
        <v>15</v>
      </c>
      <c r="F2104" s="1">
        <v>40752</v>
      </c>
      <c r="G2104" t="s">
        <v>526</v>
      </c>
      <c r="H2104" t="s">
        <v>2111</v>
      </c>
      <c r="I2104" t="s">
        <v>1418</v>
      </c>
      <c r="J2104">
        <v>500</v>
      </c>
      <c r="L2104">
        <v>791267963</v>
      </c>
    </row>
    <row r="2105" spans="3:12" x14ac:dyDescent="0.15">
      <c r="C2105" t="s">
        <v>53</v>
      </c>
      <c r="D2105" t="s">
        <v>5189</v>
      </c>
      <c r="E2105" t="s">
        <v>15</v>
      </c>
      <c r="F2105" s="1">
        <v>40752</v>
      </c>
      <c r="G2105" t="s">
        <v>526</v>
      </c>
      <c r="H2105" t="s">
        <v>2112</v>
      </c>
      <c r="I2105" t="s">
        <v>1418</v>
      </c>
      <c r="J2105">
        <v>950</v>
      </c>
      <c r="L2105">
        <v>791268913</v>
      </c>
    </row>
    <row r="2106" spans="3:12" x14ac:dyDescent="0.15">
      <c r="C2106" t="s">
        <v>53</v>
      </c>
      <c r="D2106" t="s">
        <v>5189</v>
      </c>
      <c r="E2106" t="s">
        <v>15</v>
      </c>
      <c r="F2106" s="1">
        <v>40753</v>
      </c>
      <c r="G2106" t="s">
        <v>526</v>
      </c>
      <c r="H2106" t="s">
        <v>2113</v>
      </c>
      <c r="I2106" t="s">
        <v>1418</v>
      </c>
      <c r="J2106">
        <v>500</v>
      </c>
      <c r="L2106">
        <v>791269413</v>
      </c>
    </row>
    <row r="2107" spans="3:12" x14ac:dyDescent="0.15">
      <c r="C2107" t="s">
        <v>53</v>
      </c>
      <c r="D2107" t="s">
        <v>5189</v>
      </c>
      <c r="E2107" t="s">
        <v>15</v>
      </c>
      <c r="F2107" s="1">
        <v>40753</v>
      </c>
      <c r="G2107" t="s">
        <v>526</v>
      </c>
      <c r="H2107" t="s">
        <v>2114</v>
      </c>
      <c r="I2107" t="s">
        <v>2030</v>
      </c>
      <c r="J2107">
        <v>4000</v>
      </c>
      <c r="L2107">
        <v>791273413</v>
      </c>
    </row>
    <row r="2108" spans="3:12" x14ac:dyDescent="0.15">
      <c r="C2108" t="s">
        <v>53</v>
      </c>
      <c r="D2108" t="s">
        <v>5189</v>
      </c>
      <c r="E2108" t="s">
        <v>15</v>
      </c>
      <c r="F2108" s="1">
        <v>40753</v>
      </c>
      <c r="G2108" t="s">
        <v>526</v>
      </c>
      <c r="H2108" t="s">
        <v>2115</v>
      </c>
      <c r="I2108" t="s">
        <v>2035</v>
      </c>
      <c r="J2108">
        <v>11000</v>
      </c>
      <c r="L2108">
        <v>791284413</v>
      </c>
    </row>
    <row r="2109" spans="3:12" x14ac:dyDescent="0.15">
      <c r="C2109" t="s">
        <v>53</v>
      </c>
      <c r="D2109" t="s">
        <v>5189</v>
      </c>
      <c r="E2109" t="s">
        <v>15</v>
      </c>
      <c r="F2109" s="1">
        <v>40753</v>
      </c>
      <c r="G2109" t="s">
        <v>526</v>
      </c>
      <c r="H2109" t="s">
        <v>2116</v>
      </c>
      <c r="I2109" t="s">
        <v>2030</v>
      </c>
      <c r="J2109">
        <v>10000</v>
      </c>
      <c r="L2109">
        <v>791294413</v>
      </c>
    </row>
    <row r="2110" spans="3:12" x14ac:dyDescent="0.15">
      <c r="C2110" t="s">
        <v>53</v>
      </c>
      <c r="D2110" t="s">
        <v>5189</v>
      </c>
      <c r="E2110" t="s">
        <v>15</v>
      </c>
      <c r="F2110" s="1">
        <v>40753</v>
      </c>
      <c r="G2110" t="s">
        <v>526</v>
      </c>
      <c r="H2110" t="s">
        <v>2117</v>
      </c>
      <c r="I2110" t="s">
        <v>2035</v>
      </c>
      <c r="J2110">
        <v>10000</v>
      </c>
      <c r="L2110">
        <v>791304413</v>
      </c>
    </row>
    <row r="2111" spans="3:12" x14ac:dyDescent="0.15">
      <c r="C2111" t="s">
        <v>53</v>
      </c>
      <c r="D2111" t="s">
        <v>5189</v>
      </c>
      <c r="E2111" t="s">
        <v>15</v>
      </c>
      <c r="F2111" s="1">
        <v>40753</v>
      </c>
      <c r="G2111" t="s">
        <v>526</v>
      </c>
      <c r="H2111" t="s">
        <v>2118</v>
      </c>
      <c r="I2111" t="s">
        <v>2119</v>
      </c>
      <c r="J2111">
        <v>4000</v>
      </c>
      <c r="L2111">
        <v>791308413</v>
      </c>
    </row>
    <row r="2112" spans="3:12" x14ac:dyDescent="0.15">
      <c r="C2112" t="s">
        <v>53</v>
      </c>
      <c r="D2112" t="s">
        <v>5189</v>
      </c>
      <c r="E2112" t="s">
        <v>15</v>
      </c>
      <c r="F2112" s="1">
        <v>40753</v>
      </c>
      <c r="G2112" t="s">
        <v>526</v>
      </c>
      <c r="H2112" t="s">
        <v>2120</v>
      </c>
      <c r="I2112" t="s">
        <v>2119</v>
      </c>
      <c r="J2112">
        <v>8000</v>
      </c>
      <c r="L2112">
        <v>791316413</v>
      </c>
    </row>
    <row r="2113" spans="3:12" x14ac:dyDescent="0.15">
      <c r="C2113" t="s">
        <v>53</v>
      </c>
      <c r="D2113" t="s">
        <v>5189</v>
      </c>
      <c r="E2113" t="s">
        <v>15</v>
      </c>
      <c r="F2113" s="1">
        <v>40753</v>
      </c>
      <c r="G2113" t="s">
        <v>526</v>
      </c>
      <c r="H2113" t="s">
        <v>2121</v>
      </c>
      <c r="I2113" t="s">
        <v>2030</v>
      </c>
      <c r="J2113">
        <v>8000</v>
      </c>
      <c r="L2113">
        <v>791324413</v>
      </c>
    </row>
    <row r="2114" spans="3:12" x14ac:dyDescent="0.15">
      <c r="C2114" t="s">
        <v>53</v>
      </c>
      <c r="D2114" t="s">
        <v>5189</v>
      </c>
      <c r="E2114" t="s">
        <v>15</v>
      </c>
      <c r="F2114" s="1">
        <v>40753</v>
      </c>
      <c r="G2114" t="s">
        <v>526</v>
      </c>
      <c r="H2114" t="s">
        <v>2122</v>
      </c>
      <c r="I2114" t="s">
        <v>1418</v>
      </c>
      <c r="J2114">
        <v>1000</v>
      </c>
      <c r="L2114">
        <v>791325413</v>
      </c>
    </row>
    <row r="2115" spans="3:12" x14ac:dyDescent="0.15">
      <c r="C2115" t="s">
        <v>53</v>
      </c>
      <c r="D2115" t="s">
        <v>5189</v>
      </c>
      <c r="E2115" t="s">
        <v>15</v>
      </c>
      <c r="F2115" s="1">
        <v>40753</v>
      </c>
      <c r="G2115" t="s">
        <v>526</v>
      </c>
      <c r="H2115" t="s">
        <v>2123</v>
      </c>
      <c r="I2115" t="s">
        <v>1418</v>
      </c>
      <c r="J2115">
        <v>500</v>
      </c>
      <c r="L2115">
        <v>791325913</v>
      </c>
    </row>
    <row r="2116" spans="3:12" x14ac:dyDescent="0.15">
      <c r="C2116" t="s">
        <v>53</v>
      </c>
      <c r="D2116" t="s">
        <v>5189</v>
      </c>
      <c r="E2116" t="s">
        <v>15</v>
      </c>
      <c r="F2116" s="1">
        <v>40754</v>
      </c>
      <c r="G2116" t="s">
        <v>526</v>
      </c>
      <c r="H2116" t="s">
        <v>2124</v>
      </c>
      <c r="I2116" t="s">
        <v>1359</v>
      </c>
      <c r="J2116">
        <v>3000</v>
      </c>
      <c r="L2116">
        <v>791328913</v>
      </c>
    </row>
    <row r="2117" spans="3:12" x14ac:dyDescent="0.15">
      <c r="C2117" t="s">
        <v>53</v>
      </c>
      <c r="D2117" t="s">
        <v>5189</v>
      </c>
      <c r="E2117" t="s">
        <v>15</v>
      </c>
      <c r="F2117" s="1">
        <v>40754</v>
      </c>
      <c r="G2117" t="s">
        <v>526</v>
      </c>
      <c r="H2117" t="s">
        <v>2125</v>
      </c>
      <c r="I2117" t="s">
        <v>2030</v>
      </c>
      <c r="J2117">
        <v>10000</v>
      </c>
      <c r="L2117">
        <v>791338913</v>
      </c>
    </row>
    <row r="2118" spans="3:12" x14ac:dyDescent="0.15">
      <c r="C2118" t="s">
        <v>53</v>
      </c>
      <c r="D2118" t="s">
        <v>5189</v>
      </c>
      <c r="E2118" t="s">
        <v>15</v>
      </c>
      <c r="F2118" s="1">
        <v>40754</v>
      </c>
      <c r="G2118" t="s">
        <v>526</v>
      </c>
      <c r="H2118" t="s">
        <v>2126</v>
      </c>
      <c r="I2118" t="s">
        <v>2035</v>
      </c>
      <c r="J2118">
        <v>7000</v>
      </c>
      <c r="L2118">
        <v>791345913</v>
      </c>
    </row>
    <row r="2119" spans="3:12" x14ac:dyDescent="0.15">
      <c r="C2119" t="s">
        <v>53</v>
      </c>
      <c r="D2119" t="s">
        <v>5189</v>
      </c>
      <c r="E2119" t="s">
        <v>15</v>
      </c>
      <c r="F2119" s="1">
        <v>40754</v>
      </c>
      <c r="G2119" t="s">
        <v>526</v>
      </c>
      <c r="H2119" t="s">
        <v>2127</v>
      </c>
      <c r="I2119" t="s">
        <v>1418</v>
      </c>
      <c r="J2119">
        <v>1000</v>
      </c>
      <c r="L2119">
        <v>791346913</v>
      </c>
    </row>
    <row r="2120" spans="3:12" x14ac:dyDescent="0.15">
      <c r="C2120" t="s">
        <v>53</v>
      </c>
      <c r="D2120" t="s">
        <v>5189</v>
      </c>
      <c r="E2120" t="s">
        <v>15</v>
      </c>
      <c r="F2120" s="1">
        <v>40755</v>
      </c>
      <c r="G2120" t="s">
        <v>1375</v>
      </c>
      <c r="H2120" t="s">
        <v>81</v>
      </c>
      <c r="I2120" t="s">
        <v>2128</v>
      </c>
      <c r="J2120">
        <v>2080163</v>
      </c>
      <c r="L2120">
        <v>793427076</v>
      </c>
    </row>
    <row r="2121" spans="3:12" x14ac:dyDescent="0.15">
      <c r="C2121" t="s">
        <v>53</v>
      </c>
      <c r="D2121" t="s">
        <v>5189</v>
      </c>
      <c r="E2121" t="s">
        <v>15</v>
      </c>
      <c r="F2121" s="1">
        <v>40755</v>
      </c>
      <c r="G2121" t="s">
        <v>1375</v>
      </c>
      <c r="H2121" t="s">
        <v>81</v>
      </c>
      <c r="I2121" t="s">
        <v>2128</v>
      </c>
      <c r="J2121">
        <v>56500</v>
      </c>
      <c r="L2121">
        <v>793483576</v>
      </c>
    </row>
    <row r="2122" spans="3:12" x14ac:dyDescent="0.15">
      <c r="C2122" t="s">
        <v>53</v>
      </c>
      <c r="D2122" t="s">
        <v>5189</v>
      </c>
      <c r="E2122" t="s">
        <v>15</v>
      </c>
      <c r="F2122" s="1">
        <v>40755</v>
      </c>
      <c r="G2122" t="s">
        <v>1377</v>
      </c>
      <c r="H2122" t="s">
        <v>86</v>
      </c>
      <c r="I2122" t="s">
        <v>2129</v>
      </c>
      <c r="J2122">
        <v>1450000</v>
      </c>
      <c r="L2122">
        <v>794933576</v>
      </c>
    </row>
    <row r="2123" spans="3:12" x14ac:dyDescent="0.15">
      <c r="C2123" t="s">
        <v>53</v>
      </c>
      <c r="D2123" t="s">
        <v>5189</v>
      </c>
      <c r="E2123" t="s">
        <v>15</v>
      </c>
      <c r="F2123" s="1">
        <v>40755</v>
      </c>
      <c r="G2123" t="s">
        <v>57</v>
      </c>
      <c r="H2123" t="s">
        <v>314</v>
      </c>
      <c r="I2123" t="s">
        <v>2130</v>
      </c>
      <c r="J2123">
        <v>756500</v>
      </c>
      <c r="L2123">
        <v>795690076</v>
      </c>
    </row>
    <row r="2124" spans="3:12" x14ac:dyDescent="0.15">
      <c r="C2124" t="s">
        <v>53</v>
      </c>
      <c r="D2124" t="s">
        <v>5189</v>
      </c>
      <c r="E2124" t="s">
        <v>15</v>
      </c>
      <c r="F2124" s="1">
        <v>40756</v>
      </c>
      <c r="G2124" t="s">
        <v>526</v>
      </c>
      <c r="H2124" t="s">
        <v>692</v>
      </c>
      <c r="I2124" t="s">
        <v>1418</v>
      </c>
      <c r="J2124">
        <v>450</v>
      </c>
      <c r="L2124">
        <v>795690526</v>
      </c>
    </row>
    <row r="2125" spans="3:12" x14ac:dyDescent="0.15">
      <c r="C2125" t="s">
        <v>53</v>
      </c>
      <c r="D2125" t="s">
        <v>5189</v>
      </c>
      <c r="E2125" t="s">
        <v>15</v>
      </c>
      <c r="F2125" s="1">
        <v>40757</v>
      </c>
      <c r="G2125" t="s">
        <v>526</v>
      </c>
      <c r="H2125" t="s">
        <v>2131</v>
      </c>
      <c r="I2125" t="s">
        <v>1418</v>
      </c>
      <c r="J2125">
        <v>1400</v>
      </c>
      <c r="L2125">
        <v>795691926</v>
      </c>
    </row>
    <row r="2126" spans="3:12" x14ac:dyDescent="0.15">
      <c r="C2126" t="s">
        <v>53</v>
      </c>
      <c r="D2126" t="s">
        <v>5189</v>
      </c>
      <c r="E2126" t="s">
        <v>15</v>
      </c>
      <c r="F2126" s="1">
        <v>40757</v>
      </c>
      <c r="G2126" t="s">
        <v>526</v>
      </c>
      <c r="H2126" t="s">
        <v>2132</v>
      </c>
      <c r="I2126" t="s">
        <v>1418</v>
      </c>
      <c r="J2126">
        <v>500</v>
      </c>
      <c r="L2126">
        <v>795692426</v>
      </c>
    </row>
    <row r="2127" spans="3:12" x14ac:dyDescent="0.15">
      <c r="C2127" t="s">
        <v>53</v>
      </c>
      <c r="D2127" t="s">
        <v>5189</v>
      </c>
      <c r="E2127" t="s">
        <v>15</v>
      </c>
      <c r="F2127" s="1">
        <v>40757</v>
      </c>
      <c r="G2127" t="s">
        <v>526</v>
      </c>
      <c r="H2127" t="s">
        <v>2133</v>
      </c>
      <c r="I2127" t="s">
        <v>1418</v>
      </c>
      <c r="J2127">
        <v>2000</v>
      </c>
      <c r="L2127">
        <v>795694426</v>
      </c>
    </row>
    <row r="2128" spans="3:12" x14ac:dyDescent="0.15">
      <c r="C2128" t="s">
        <v>53</v>
      </c>
      <c r="D2128" t="s">
        <v>5189</v>
      </c>
      <c r="E2128" t="s">
        <v>15</v>
      </c>
      <c r="F2128" s="1">
        <v>40757</v>
      </c>
      <c r="G2128" t="s">
        <v>526</v>
      </c>
      <c r="H2128" t="s">
        <v>2134</v>
      </c>
      <c r="I2128" t="s">
        <v>1418</v>
      </c>
      <c r="J2128">
        <v>1000</v>
      </c>
      <c r="L2128">
        <v>795695426</v>
      </c>
    </row>
    <row r="2129" spans="3:12" x14ac:dyDescent="0.15">
      <c r="C2129" t="s">
        <v>53</v>
      </c>
      <c r="D2129" t="s">
        <v>5189</v>
      </c>
      <c r="E2129" t="s">
        <v>15</v>
      </c>
      <c r="F2129" s="1">
        <v>40757</v>
      </c>
      <c r="G2129" t="s">
        <v>526</v>
      </c>
      <c r="H2129" t="s">
        <v>2135</v>
      </c>
      <c r="I2129" t="s">
        <v>1418</v>
      </c>
      <c r="J2129">
        <v>500</v>
      </c>
      <c r="L2129">
        <v>795695926</v>
      </c>
    </row>
    <row r="2130" spans="3:12" x14ac:dyDescent="0.15">
      <c r="C2130" t="s">
        <v>53</v>
      </c>
      <c r="D2130" t="s">
        <v>5189</v>
      </c>
      <c r="E2130" t="s">
        <v>15</v>
      </c>
      <c r="F2130" s="1">
        <v>40757</v>
      </c>
      <c r="G2130" t="s">
        <v>526</v>
      </c>
      <c r="H2130" t="s">
        <v>966</v>
      </c>
      <c r="I2130" t="s">
        <v>1418</v>
      </c>
      <c r="J2130">
        <v>500</v>
      </c>
      <c r="L2130">
        <v>795696426</v>
      </c>
    </row>
    <row r="2131" spans="3:12" x14ac:dyDescent="0.15">
      <c r="C2131" t="s">
        <v>53</v>
      </c>
      <c r="D2131" t="s">
        <v>5189</v>
      </c>
      <c r="E2131" t="s">
        <v>15</v>
      </c>
      <c r="F2131" s="1">
        <v>40758</v>
      </c>
      <c r="G2131" t="s">
        <v>526</v>
      </c>
      <c r="H2131" t="s">
        <v>2136</v>
      </c>
      <c r="I2131" t="s">
        <v>1418</v>
      </c>
      <c r="J2131">
        <v>500</v>
      </c>
      <c r="L2131">
        <v>795696926</v>
      </c>
    </row>
    <row r="2132" spans="3:12" x14ac:dyDescent="0.15">
      <c r="C2132" t="s">
        <v>53</v>
      </c>
      <c r="D2132" t="s">
        <v>5189</v>
      </c>
      <c r="E2132" t="s">
        <v>15</v>
      </c>
      <c r="F2132" s="1">
        <v>40758</v>
      </c>
      <c r="G2132" t="s">
        <v>526</v>
      </c>
      <c r="H2132" t="s">
        <v>2137</v>
      </c>
      <c r="I2132" t="s">
        <v>2021</v>
      </c>
      <c r="J2132">
        <v>2000</v>
      </c>
      <c r="L2132">
        <v>795698926</v>
      </c>
    </row>
    <row r="2133" spans="3:12" x14ac:dyDescent="0.15">
      <c r="C2133" t="s">
        <v>53</v>
      </c>
      <c r="D2133" t="s">
        <v>5189</v>
      </c>
      <c r="E2133" t="s">
        <v>15</v>
      </c>
      <c r="F2133" s="1">
        <v>40759</v>
      </c>
      <c r="G2133" t="s">
        <v>526</v>
      </c>
      <c r="H2133" t="s">
        <v>2138</v>
      </c>
      <c r="I2133" t="s">
        <v>1418</v>
      </c>
      <c r="J2133">
        <v>500</v>
      </c>
      <c r="L2133">
        <v>795699426</v>
      </c>
    </row>
    <row r="2134" spans="3:12" x14ac:dyDescent="0.15">
      <c r="C2134" t="s">
        <v>53</v>
      </c>
      <c r="D2134" t="s">
        <v>5189</v>
      </c>
      <c r="E2134" t="s">
        <v>15</v>
      </c>
      <c r="F2134" s="1">
        <v>40759</v>
      </c>
      <c r="G2134" t="s">
        <v>526</v>
      </c>
      <c r="H2134" t="s">
        <v>2139</v>
      </c>
      <c r="I2134" t="s">
        <v>1418</v>
      </c>
      <c r="J2134">
        <v>500</v>
      </c>
      <c r="L2134">
        <v>795699926</v>
      </c>
    </row>
    <row r="2135" spans="3:12" x14ac:dyDescent="0.15">
      <c r="C2135" t="s">
        <v>53</v>
      </c>
      <c r="D2135" t="s">
        <v>5189</v>
      </c>
      <c r="E2135" t="s">
        <v>15</v>
      </c>
      <c r="F2135" s="1">
        <v>40759</v>
      </c>
      <c r="G2135" t="s">
        <v>526</v>
      </c>
      <c r="H2135" t="s">
        <v>2140</v>
      </c>
      <c r="I2135" t="s">
        <v>1418</v>
      </c>
      <c r="J2135">
        <v>2500</v>
      </c>
      <c r="L2135">
        <v>795702426</v>
      </c>
    </row>
    <row r="2136" spans="3:12" x14ac:dyDescent="0.15">
      <c r="C2136" t="s">
        <v>53</v>
      </c>
      <c r="D2136" t="s">
        <v>5189</v>
      </c>
      <c r="E2136" t="s">
        <v>15</v>
      </c>
      <c r="F2136" s="1">
        <v>40760</v>
      </c>
      <c r="G2136" t="s">
        <v>526</v>
      </c>
      <c r="H2136" t="s">
        <v>2141</v>
      </c>
      <c r="I2136" t="s">
        <v>1418</v>
      </c>
      <c r="J2136">
        <v>3000</v>
      </c>
      <c r="L2136">
        <v>795705426</v>
      </c>
    </row>
    <row r="2137" spans="3:12" x14ac:dyDescent="0.15">
      <c r="C2137" t="s">
        <v>53</v>
      </c>
      <c r="D2137" t="s">
        <v>5189</v>
      </c>
      <c r="E2137" t="s">
        <v>15</v>
      </c>
      <c r="F2137" s="1">
        <v>40760</v>
      </c>
      <c r="G2137" t="s">
        <v>526</v>
      </c>
      <c r="H2137" t="s">
        <v>2142</v>
      </c>
      <c r="I2137" t="s">
        <v>1418</v>
      </c>
      <c r="J2137">
        <v>500</v>
      </c>
      <c r="L2137">
        <v>795705926</v>
      </c>
    </row>
    <row r="2138" spans="3:12" x14ac:dyDescent="0.15">
      <c r="C2138" t="s">
        <v>53</v>
      </c>
      <c r="D2138" t="s">
        <v>5189</v>
      </c>
      <c r="E2138" t="s">
        <v>15</v>
      </c>
      <c r="F2138" s="1">
        <v>40760</v>
      </c>
      <c r="G2138" t="s">
        <v>526</v>
      </c>
      <c r="H2138" t="s">
        <v>2143</v>
      </c>
      <c r="I2138" t="s">
        <v>1418</v>
      </c>
      <c r="J2138">
        <v>1000</v>
      </c>
      <c r="L2138">
        <v>795706926</v>
      </c>
    </row>
    <row r="2139" spans="3:12" x14ac:dyDescent="0.15">
      <c r="C2139" t="s">
        <v>53</v>
      </c>
      <c r="D2139" t="s">
        <v>5189</v>
      </c>
      <c r="E2139" t="s">
        <v>15</v>
      </c>
      <c r="F2139" s="1">
        <v>40760</v>
      </c>
      <c r="G2139" t="s">
        <v>526</v>
      </c>
      <c r="H2139" t="s">
        <v>2144</v>
      </c>
      <c r="I2139" t="s">
        <v>1418</v>
      </c>
      <c r="J2139">
        <v>1000</v>
      </c>
      <c r="L2139">
        <v>795707926</v>
      </c>
    </row>
    <row r="2140" spans="3:12" x14ac:dyDescent="0.15">
      <c r="C2140" t="s">
        <v>53</v>
      </c>
      <c r="D2140" t="s">
        <v>5189</v>
      </c>
      <c r="E2140" t="s">
        <v>15</v>
      </c>
      <c r="F2140" s="1">
        <v>40763</v>
      </c>
      <c r="G2140" t="s">
        <v>526</v>
      </c>
      <c r="H2140" t="s">
        <v>2145</v>
      </c>
      <c r="I2140" t="s">
        <v>1418</v>
      </c>
      <c r="J2140">
        <v>450</v>
      </c>
      <c r="L2140">
        <v>795708376</v>
      </c>
    </row>
    <row r="2141" spans="3:12" x14ac:dyDescent="0.15">
      <c r="C2141" t="s">
        <v>53</v>
      </c>
      <c r="D2141" t="s">
        <v>5189</v>
      </c>
      <c r="E2141" t="s">
        <v>15</v>
      </c>
      <c r="F2141" s="1">
        <v>40763</v>
      </c>
      <c r="G2141" t="s">
        <v>526</v>
      </c>
      <c r="H2141" t="s">
        <v>2146</v>
      </c>
      <c r="I2141" t="s">
        <v>1418</v>
      </c>
      <c r="J2141">
        <v>500</v>
      </c>
      <c r="L2141">
        <v>795708876</v>
      </c>
    </row>
    <row r="2142" spans="3:12" x14ac:dyDescent="0.15">
      <c r="C2142" t="s">
        <v>53</v>
      </c>
      <c r="D2142" t="s">
        <v>5189</v>
      </c>
      <c r="E2142" t="s">
        <v>15</v>
      </c>
      <c r="F2142" s="1">
        <v>40764</v>
      </c>
      <c r="G2142" t="s">
        <v>526</v>
      </c>
      <c r="H2142" t="s">
        <v>2147</v>
      </c>
      <c r="I2142" t="s">
        <v>1418</v>
      </c>
      <c r="J2142">
        <v>1500</v>
      </c>
      <c r="L2142">
        <v>795710376</v>
      </c>
    </row>
    <row r="2143" spans="3:12" x14ac:dyDescent="0.15">
      <c r="C2143" t="s">
        <v>53</v>
      </c>
      <c r="D2143" t="s">
        <v>5189</v>
      </c>
      <c r="E2143" t="s">
        <v>15</v>
      </c>
      <c r="F2143" s="1">
        <v>40765</v>
      </c>
      <c r="G2143" t="s">
        <v>526</v>
      </c>
      <c r="H2143" t="s">
        <v>700</v>
      </c>
      <c r="I2143" t="s">
        <v>1418</v>
      </c>
      <c r="J2143">
        <v>500</v>
      </c>
      <c r="L2143">
        <v>795710876</v>
      </c>
    </row>
    <row r="2144" spans="3:12" x14ac:dyDescent="0.15">
      <c r="C2144" t="s">
        <v>53</v>
      </c>
      <c r="D2144" t="s">
        <v>5189</v>
      </c>
      <c r="E2144" t="s">
        <v>15</v>
      </c>
      <c r="F2144" s="1">
        <v>40765</v>
      </c>
      <c r="G2144" t="s">
        <v>526</v>
      </c>
      <c r="H2144" t="s">
        <v>2148</v>
      </c>
      <c r="I2144" t="s">
        <v>1418</v>
      </c>
      <c r="J2144">
        <v>1000</v>
      </c>
      <c r="L2144">
        <v>795711876</v>
      </c>
    </row>
    <row r="2145" spans="3:12" x14ac:dyDescent="0.15">
      <c r="C2145" t="s">
        <v>53</v>
      </c>
      <c r="D2145" t="s">
        <v>5189</v>
      </c>
      <c r="E2145" t="s">
        <v>15</v>
      </c>
      <c r="F2145" s="1">
        <v>40765</v>
      </c>
      <c r="G2145" t="s">
        <v>526</v>
      </c>
      <c r="H2145" t="s">
        <v>2149</v>
      </c>
      <c r="I2145" t="s">
        <v>1418</v>
      </c>
      <c r="J2145">
        <v>500</v>
      </c>
      <c r="L2145">
        <v>795712376</v>
      </c>
    </row>
    <row r="2146" spans="3:12" x14ac:dyDescent="0.15">
      <c r="C2146" t="s">
        <v>53</v>
      </c>
      <c r="D2146" t="s">
        <v>5189</v>
      </c>
      <c r="E2146" t="s">
        <v>15</v>
      </c>
      <c r="F2146" s="1">
        <v>40766</v>
      </c>
      <c r="G2146" t="s">
        <v>526</v>
      </c>
      <c r="H2146" t="s">
        <v>2150</v>
      </c>
      <c r="I2146" t="s">
        <v>2151</v>
      </c>
      <c r="J2146">
        <v>50000</v>
      </c>
      <c r="L2146">
        <v>795762376</v>
      </c>
    </row>
    <row r="2147" spans="3:12" x14ac:dyDescent="0.15">
      <c r="C2147" t="s">
        <v>53</v>
      </c>
      <c r="D2147" t="s">
        <v>5189</v>
      </c>
      <c r="E2147" t="s">
        <v>15</v>
      </c>
      <c r="F2147" s="1">
        <v>40766</v>
      </c>
      <c r="G2147" t="s">
        <v>526</v>
      </c>
      <c r="H2147" t="s">
        <v>2152</v>
      </c>
      <c r="I2147" t="s">
        <v>1418</v>
      </c>
      <c r="J2147">
        <v>6300</v>
      </c>
      <c r="L2147">
        <v>795768676</v>
      </c>
    </row>
    <row r="2148" spans="3:12" x14ac:dyDescent="0.15">
      <c r="C2148" t="s">
        <v>53</v>
      </c>
      <c r="D2148" t="s">
        <v>5189</v>
      </c>
      <c r="E2148" t="s">
        <v>15</v>
      </c>
      <c r="F2148" s="1">
        <v>40766</v>
      </c>
      <c r="G2148" t="s">
        <v>526</v>
      </c>
      <c r="H2148" t="s">
        <v>864</v>
      </c>
      <c r="I2148" t="s">
        <v>1418</v>
      </c>
      <c r="J2148">
        <v>2200</v>
      </c>
      <c r="L2148">
        <v>795770876</v>
      </c>
    </row>
    <row r="2149" spans="3:12" x14ac:dyDescent="0.15">
      <c r="C2149" t="s">
        <v>53</v>
      </c>
      <c r="D2149" t="s">
        <v>5189</v>
      </c>
      <c r="E2149" t="s">
        <v>15</v>
      </c>
      <c r="F2149" s="1">
        <v>40767</v>
      </c>
      <c r="G2149" t="s">
        <v>526</v>
      </c>
      <c r="H2149" t="s">
        <v>2153</v>
      </c>
      <c r="I2149" t="s">
        <v>1418</v>
      </c>
      <c r="J2149">
        <v>500</v>
      </c>
      <c r="L2149">
        <v>795771376</v>
      </c>
    </row>
    <row r="2150" spans="3:12" x14ac:dyDescent="0.15">
      <c r="C2150" t="s">
        <v>53</v>
      </c>
      <c r="D2150" t="s">
        <v>5189</v>
      </c>
      <c r="E2150" t="s">
        <v>15</v>
      </c>
      <c r="F2150" s="1">
        <v>40767</v>
      </c>
      <c r="G2150" t="s">
        <v>526</v>
      </c>
      <c r="H2150" t="s">
        <v>2154</v>
      </c>
      <c r="I2150" t="s">
        <v>1418</v>
      </c>
      <c r="J2150">
        <v>500</v>
      </c>
      <c r="L2150">
        <v>795771876</v>
      </c>
    </row>
    <row r="2151" spans="3:12" x14ac:dyDescent="0.15">
      <c r="C2151" t="s">
        <v>53</v>
      </c>
      <c r="D2151" t="s">
        <v>5189</v>
      </c>
      <c r="E2151" t="s">
        <v>15</v>
      </c>
      <c r="F2151" s="1">
        <v>40767</v>
      </c>
      <c r="G2151" t="s">
        <v>526</v>
      </c>
      <c r="H2151" t="s">
        <v>2155</v>
      </c>
      <c r="I2151" t="s">
        <v>1418</v>
      </c>
      <c r="J2151">
        <v>2500</v>
      </c>
      <c r="L2151">
        <v>795774376</v>
      </c>
    </row>
    <row r="2152" spans="3:12" x14ac:dyDescent="0.15">
      <c r="C2152" t="s">
        <v>53</v>
      </c>
      <c r="D2152" t="s">
        <v>5189</v>
      </c>
      <c r="E2152" t="s">
        <v>15</v>
      </c>
      <c r="F2152" s="1">
        <v>40768</v>
      </c>
      <c r="G2152" t="s">
        <v>526</v>
      </c>
      <c r="H2152" t="s">
        <v>2156</v>
      </c>
      <c r="I2152" t="s">
        <v>1418</v>
      </c>
      <c r="J2152">
        <v>2000</v>
      </c>
      <c r="L2152">
        <v>795776376</v>
      </c>
    </row>
    <row r="2153" spans="3:12" x14ac:dyDescent="0.15">
      <c r="C2153" t="s">
        <v>53</v>
      </c>
      <c r="D2153" t="s">
        <v>5189</v>
      </c>
      <c r="E2153" t="s">
        <v>15</v>
      </c>
      <c r="F2153" s="1">
        <v>40771</v>
      </c>
      <c r="G2153" t="s">
        <v>526</v>
      </c>
      <c r="H2153" t="s">
        <v>2157</v>
      </c>
      <c r="I2153" t="s">
        <v>1418</v>
      </c>
      <c r="J2153">
        <v>500</v>
      </c>
      <c r="L2153">
        <v>795776876</v>
      </c>
    </row>
    <row r="2154" spans="3:12" x14ac:dyDescent="0.15">
      <c r="C2154" t="s">
        <v>53</v>
      </c>
      <c r="D2154" t="s">
        <v>5189</v>
      </c>
      <c r="E2154" t="s">
        <v>15</v>
      </c>
      <c r="F2154" s="1">
        <v>40771</v>
      </c>
      <c r="G2154" t="s">
        <v>526</v>
      </c>
      <c r="H2154" t="s">
        <v>2158</v>
      </c>
      <c r="I2154" t="s">
        <v>1418</v>
      </c>
      <c r="J2154">
        <v>1500</v>
      </c>
      <c r="L2154">
        <v>795778376</v>
      </c>
    </row>
    <row r="2155" spans="3:12" x14ac:dyDescent="0.15">
      <c r="C2155" t="s">
        <v>53</v>
      </c>
      <c r="D2155" t="s">
        <v>5189</v>
      </c>
      <c r="E2155" t="s">
        <v>15</v>
      </c>
      <c r="F2155" s="1">
        <v>40771</v>
      </c>
      <c r="G2155" t="s">
        <v>526</v>
      </c>
      <c r="H2155" t="s">
        <v>1217</v>
      </c>
      <c r="I2155" t="s">
        <v>1418</v>
      </c>
      <c r="J2155">
        <v>500</v>
      </c>
      <c r="L2155">
        <v>795778876</v>
      </c>
    </row>
    <row r="2156" spans="3:12" x14ac:dyDescent="0.15">
      <c r="C2156" t="s">
        <v>53</v>
      </c>
      <c r="D2156" t="s">
        <v>5189</v>
      </c>
      <c r="E2156" t="s">
        <v>15</v>
      </c>
      <c r="F2156" s="1">
        <v>40771</v>
      </c>
      <c r="G2156" t="s">
        <v>526</v>
      </c>
      <c r="H2156" t="s">
        <v>2159</v>
      </c>
      <c r="I2156" t="s">
        <v>1418</v>
      </c>
      <c r="J2156">
        <v>2000</v>
      </c>
      <c r="L2156">
        <v>795780876</v>
      </c>
    </row>
    <row r="2157" spans="3:12" x14ac:dyDescent="0.15">
      <c r="C2157" t="s">
        <v>53</v>
      </c>
      <c r="D2157" t="s">
        <v>5189</v>
      </c>
      <c r="E2157" t="s">
        <v>15</v>
      </c>
      <c r="F2157" s="1">
        <v>40771</v>
      </c>
      <c r="G2157" t="s">
        <v>526</v>
      </c>
      <c r="H2157" t="s">
        <v>2160</v>
      </c>
      <c r="I2157" t="s">
        <v>1418</v>
      </c>
      <c r="J2157">
        <v>1000</v>
      </c>
      <c r="L2157">
        <v>795781876</v>
      </c>
    </row>
    <row r="2158" spans="3:12" x14ac:dyDescent="0.15">
      <c r="C2158" t="s">
        <v>53</v>
      </c>
      <c r="D2158" t="s">
        <v>5189</v>
      </c>
      <c r="E2158" t="s">
        <v>15</v>
      </c>
      <c r="F2158" s="1">
        <v>40771</v>
      </c>
      <c r="G2158" t="s">
        <v>526</v>
      </c>
      <c r="H2158" t="s">
        <v>2161</v>
      </c>
      <c r="I2158" t="s">
        <v>1418</v>
      </c>
      <c r="J2158">
        <v>2500</v>
      </c>
      <c r="L2158">
        <v>795784376</v>
      </c>
    </row>
    <row r="2159" spans="3:12" x14ac:dyDescent="0.15">
      <c r="C2159" t="s">
        <v>53</v>
      </c>
      <c r="D2159" t="s">
        <v>5189</v>
      </c>
      <c r="E2159" t="s">
        <v>15</v>
      </c>
      <c r="F2159" s="1">
        <v>40772</v>
      </c>
      <c r="G2159" t="s">
        <v>526</v>
      </c>
      <c r="H2159" t="s">
        <v>2162</v>
      </c>
      <c r="I2159" t="s">
        <v>1418</v>
      </c>
      <c r="J2159">
        <v>5000</v>
      </c>
      <c r="L2159">
        <v>795789376</v>
      </c>
    </row>
    <row r="2160" spans="3:12" x14ac:dyDescent="0.15">
      <c r="C2160" t="s">
        <v>53</v>
      </c>
      <c r="D2160" t="s">
        <v>5189</v>
      </c>
      <c r="E2160" t="s">
        <v>15</v>
      </c>
      <c r="F2160" s="1">
        <v>40772</v>
      </c>
      <c r="G2160" t="s">
        <v>526</v>
      </c>
      <c r="H2160" t="s">
        <v>2163</v>
      </c>
      <c r="I2160" t="s">
        <v>1418</v>
      </c>
      <c r="J2160">
        <v>500</v>
      </c>
      <c r="L2160">
        <v>795789876</v>
      </c>
    </row>
    <row r="2161" spans="3:12" x14ac:dyDescent="0.15">
      <c r="C2161" t="s">
        <v>53</v>
      </c>
      <c r="D2161" t="s">
        <v>5189</v>
      </c>
      <c r="E2161" t="s">
        <v>15</v>
      </c>
      <c r="F2161" s="1">
        <v>40773</v>
      </c>
      <c r="G2161" t="s">
        <v>526</v>
      </c>
      <c r="H2161" t="s">
        <v>2164</v>
      </c>
      <c r="I2161" t="s">
        <v>1418</v>
      </c>
      <c r="J2161">
        <v>1000</v>
      </c>
      <c r="L2161">
        <v>795790876</v>
      </c>
    </row>
    <row r="2162" spans="3:12" x14ac:dyDescent="0.15">
      <c r="C2162" t="s">
        <v>53</v>
      </c>
      <c r="D2162" t="s">
        <v>5189</v>
      </c>
      <c r="E2162" t="s">
        <v>15</v>
      </c>
      <c r="F2162" s="1">
        <v>40773</v>
      </c>
      <c r="G2162" t="s">
        <v>526</v>
      </c>
      <c r="H2162" t="s">
        <v>2165</v>
      </c>
      <c r="I2162" t="s">
        <v>1418</v>
      </c>
      <c r="J2162">
        <v>1500</v>
      </c>
      <c r="L2162">
        <v>795792376</v>
      </c>
    </row>
    <row r="2163" spans="3:12" x14ac:dyDescent="0.15">
      <c r="C2163" t="s">
        <v>53</v>
      </c>
      <c r="D2163" t="s">
        <v>5189</v>
      </c>
      <c r="E2163" t="s">
        <v>15</v>
      </c>
      <c r="F2163" s="1">
        <v>40774</v>
      </c>
      <c r="G2163" t="s">
        <v>526</v>
      </c>
      <c r="H2163" t="s">
        <v>2166</v>
      </c>
      <c r="I2163" t="s">
        <v>1418</v>
      </c>
      <c r="J2163">
        <v>1500</v>
      </c>
      <c r="L2163">
        <v>795793876</v>
      </c>
    </row>
    <row r="2164" spans="3:12" x14ac:dyDescent="0.15">
      <c r="C2164" t="s">
        <v>53</v>
      </c>
      <c r="D2164" t="s">
        <v>5189</v>
      </c>
      <c r="E2164" t="s">
        <v>15</v>
      </c>
      <c r="F2164" s="1">
        <v>40774</v>
      </c>
      <c r="G2164" t="s">
        <v>526</v>
      </c>
      <c r="H2164" t="s">
        <v>2167</v>
      </c>
      <c r="I2164" t="s">
        <v>1418</v>
      </c>
      <c r="J2164">
        <v>500</v>
      </c>
      <c r="L2164">
        <v>795794376</v>
      </c>
    </row>
    <row r="2165" spans="3:12" x14ac:dyDescent="0.15">
      <c r="C2165" t="s">
        <v>53</v>
      </c>
      <c r="D2165" t="s">
        <v>5189</v>
      </c>
      <c r="E2165" t="s">
        <v>15</v>
      </c>
      <c r="F2165" s="1">
        <v>40777</v>
      </c>
      <c r="G2165" t="s">
        <v>526</v>
      </c>
      <c r="H2165" t="s">
        <v>2168</v>
      </c>
      <c r="I2165" t="s">
        <v>1359</v>
      </c>
      <c r="J2165">
        <v>1000</v>
      </c>
      <c r="L2165">
        <v>795795376</v>
      </c>
    </row>
    <row r="2166" spans="3:12" x14ac:dyDescent="0.15">
      <c r="C2166" t="s">
        <v>53</v>
      </c>
      <c r="D2166" t="s">
        <v>5189</v>
      </c>
      <c r="E2166" t="s">
        <v>15</v>
      </c>
      <c r="F2166" s="1">
        <v>40777</v>
      </c>
      <c r="G2166" t="s">
        <v>526</v>
      </c>
      <c r="H2166" t="s">
        <v>2169</v>
      </c>
      <c r="I2166" t="s">
        <v>1418</v>
      </c>
      <c r="J2166">
        <v>3567</v>
      </c>
      <c r="L2166">
        <v>795798943</v>
      </c>
    </row>
    <row r="2167" spans="3:12" x14ac:dyDescent="0.15">
      <c r="C2167" t="s">
        <v>53</v>
      </c>
      <c r="D2167" t="s">
        <v>5189</v>
      </c>
      <c r="E2167" t="s">
        <v>15</v>
      </c>
      <c r="F2167" s="1">
        <v>40778</v>
      </c>
      <c r="G2167" t="s">
        <v>526</v>
      </c>
      <c r="H2167" t="s">
        <v>2170</v>
      </c>
      <c r="I2167" t="s">
        <v>1418</v>
      </c>
      <c r="J2167">
        <v>1500</v>
      </c>
      <c r="L2167">
        <v>795800443</v>
      </c>
    </row>
    <row r="2168" spans="3:12" x14ac:dyDescent="0.15">
      <c r="C2168" t="s">
        <v>53</v>
      </c>
      <c r="D2168" t="s">
        <v>5189</v>
      </c>
      <c r="E2168" t="s">
        <v>15</v>
      </c>
      <c r="F2168" s="1">
        <v>40778</v>
      </c>
      <c r="G2168" t="s">
        <v>526</v>
      </c>
      <c r="H2168" t="s">
        <v>2171</v>
      </c>
      <c r="I2168" t="s">
        <v>1418</v>
      </c>
      <c r="J2168">
        <v>2920</v>
      </c>
      <c r="L2168">
        <v>795803363</v>
      </c>
    </row>
    <row r="2169" spans="3:12" x14ac:dyDescent="0.15">
      <c r="C2169" t="s">
        <v>53</v>
      </c>
      <c r="D2169" t="s">
        <v>5189</v>
      </c>
      <c r="E2169" t="s">
        <v>15</v>
      </c>
      <c r="F2169" s="1">
        <v>40779</v>
      </c>
      <c r="G2169" t="s">
        <v>526</v>
      </c>
      <c r="H2169" t="s">
        <v>2172</v>
      </c>
      <c r="I2169" t="s">
        <v>1418</v>
      </c>
      <c r="J2169">
        <v>1000</v>
      </c>
      <c r="L2169">
        <v>795804363</v>
      </c>
    </row>
    <row r="2170" spans="3:12" x14ac:dyDescent="0.15">
      <c r="C2170" t="s">
        <v>53</v>
      </c>
      <c r="D2170" t="s">
        <v>5189</v>
      </c>
      <c r="E2170" t="s">
        <v>15</v>
      </c>
      <c r="F2170" s="1">
        <v>40779</v>
      </c>
      <c r="G2170" t="s">
        <v>526</v>
      </c>
      <c r="H2170" t="s">
        <v>2173</v>
      </c>
      <c r="I2170" t="s">
        <v>1418</v>
      </c>
      <c r="J2170">
        <v>1000</v>
      </c>
      <c r="L2170">
        <v>795805363</v>
      </c>
    </row>
    <row r="2171" spans="3:12" x14ac:dyDescent="0.15">
      <c r="C2171" t="s">
        <v>53</v>
      </c>
      <c r="D2171" t="s">
        <v>5189</v>
      </c>
      <c r="E2171" t="s">
        <v>15</v>
      </c>
      <c r="F2171" s="1">
        <v>40779</v>
      </c>
      <c r="G2171" t="s">
        <v>526</v>
      </c>
      <c r="H2171" t="s">
        <v>2174</v>
      </c>
      <c r="I2171" t="s">
        <v>2030</v>
      </c>
      <c r="J2171">
        <v>6000</v>
      </c>
      <c r="L2171">
        <v>795811363</v>
      </c>
    </row>
    <row r="2172" spans="3:12" x14ac:dyDescent="0.15">
      <c r="C2172" t="s">
        <v>53</v>
      </c>
      <c r="D2172" t="s">
        <v>5189</v>
      </c>
      <c r="E2172" t="s">
        <v>15</v>
      </c>
      <c r="F2172" s="1">
        <v>40780</v>
      </c>
      <c r="G2172" t="s">
        <v>526</v>
      </c>
      <c r="H2172" t="s">
        <v>2175</v>
      </c>
      <c r="I2172" t="s">
        <v>1418</v>
      </c>
      <c r="J2172">
        <v>1000</v>
      </c>
      <c r="L2172">
        <v>795812363</v>
      </c>
    </row>
    <row r="2173" spans="3:12" x14ac:dyDescent="0.15">
      <c r="C2173" t="s">
        <v>53</v>
      </c>
      <c r="D2173" t="s">
        <v>5189</v>
      </c>
      <c r="E2173" t="s">
        <v>15</v>
      </c>
      <c r="F2173" s="1">
        <v>40780</v>
      </c>
      <c r="G2173" t="s">
        <v>526</v>
      </c>
      <c r="H2173" t="s">
        <v>2176</v>
      </c>
      <c r="I2173" t="s">
        <v>1418</v>
      </c>
      <c r="J2173">
        <v>1520</v>
      </c>
      <c r="L2173">
        <v>795813883</v>
      </c>
    </row>
    <row r="2174" spans="3:12" x14ac:dyDescent="0.15">
      <c r="C2174" t="s">
        <v>53</v>
      </c>
      <c r="D2174" t="s">
        <v>5189</v>
      </c>
      <c r="E2174" t="s">
        <v>15</v>
      </c>
      <c r="F2174" s="1">
        <v>40781</v>
      </c>
      <c r="G2174" t="s">
        <v>526</v>
      </c>
      <c r="H2174" t="s">
        <v>2177</v>
      </c>
      <c r="I2174" t="s">
        <v>1418</v>
      </c>
      <c r="J2174">
        <v>500</v>
      </c>
      <c r="L2174">
        <v>795814383</v>
      </c>
    </row>
    <row r="2175" spans="3:12" x14ac:dyDescent="0.15">
      <c r="C2175" t="s">
        <v>53</v>
      </c>
      <c r="D2175" t="s">
        <v>5189</v>
      </c>
      <c r="E2175" t="s">
        <v>15</v>
      </c>
      <c r="F2175" s="1">
        <v>40781</v>
      </c>
      <c r="G2175" t="s">
        <v>526</v>
      </c>
      <c r="H2175" t="s">
        <v>2178</v>
      </c>
      <c r="I2175" t="s">
        <v>2021</v>
      </c>
      <c r="J2175">
        <v>500</v>
      </c>
      <c r="L2175">
        <v>795814883</v>
      </c>
    </row>
    <row r="2176" spans="3:12" x14ac:dyDescent="0.15">
      <c r="C2176" t="s">
        <v>53</v>
      </c>
      <c r="D2176" t="s">
        <v>5189</v>
      </c>
      <c r="E2176" t="s">
        <v>15</v>
      </c>
      <c r="F2176" s="1">
        <v>40781</v>
      </c>
      <c r="G2176" t="s">
        <v>526</v>
      </c>
      <c r="H2176" t="s">
        <v>2179</v>
      </c>
      <c r="I2176" t="s">
        <v>1418</v>
      </c>
      <c r="J2176">
        <v>500</v>
      </c>
      <c r="L2176">
        <v>795815383</v>
      </c>
    </row>
    <row r="2177" spans="3:12" x14ac:dyDescent="0.15">
      <c r="C2177" t="s">
        <v>53</v>
      </c>
      <c r="D2177" t="s">
        <v>5189</v>
      </c>
      <c r="E2177" t="s">
        <v>15</v>
      </c>
      <c r="F2177" s="1">
        <v>40781</v>
      </c>
      <c r="G2177" t="s">
        <v>526</v>
      </c>
      <c r="H2177" t="s">
        <v>2180</v>
      </c>
      <c r="I2177" t="s">
        <v>2030</v>
      </c>
      <c r="J2177">
        <v>4000</v>
      </c>
      <c r="L2177">
        <v>795819383</v>
      </c>
    </row>
    <row r="2178" spans="3:12" x14ac:dyDescent="0.15">
      <c r="C2178" t="s">
        <v>53</v>
      </c>
      <c r="D2178" t="s">
        <v>5189</v>
      </c>
      <c r="E2178" t="s">
        <v>15</v>
      </c>
      <c r="F2178" s="1">
        <v>40782</v>
      </c>
      <c r="G2178" t="s">
        <v>526</v>
      </c>
      <c r="H2178" t="s">
        <v>2181</v>
      </c>
      <c r="I2178" t="s">
        <v>2030</v>
      </c>
      <c r="J2178">
        <v>500</v>
      </c>
      <c r="L2178">
        <v>795819883</v>
      </c>
    </row>
    <row r="2179" spans="3:12" x14ac:dyDescent="0.15">
      <c r="C2179" t="s">
        <v>53</v>
      </c>
      <c r="D2179" t="s">
        <v>5189</v>
      </c>
      <c r="E2179" t="s">
        <v>15</v>
      </c>
      <c r="F2179" s="1">
        <v>40784</v>
      </c>
      <c r="G2179" t="s">
        <v>526</v>
      </c>
      <c r="H2179" t="s">
        <v>2182</v>
      </c>
      <c r="I2179" t="s">
        <v>1418</v>
      </c>
      <c r="J2179">
        <v>500</v>
      </c>
      <c r="L2179">
        <v>795820383</v>
      </c>
    </row>
    <row r="2180" spans="3:12" x14ac:dyDescent="0.15">
      <c r="C2180" t="s">
        <v>53</v>
      </c>
      <c r="D2180" t="s">
        <v>5189</v>
      </c>
      <c r="E2180" t="s">
        <v>15</v>
      </c>
      <c r="F2180" s="1">
        <v>40786</v>
      </c>
      <c r="G2180" t="s">
        <v>1375</v>
      </c>
      <c r="H2180" t="s">
        <v>1150</v>
      </c>
      <c r="I2180" t="s">
        <v>2183</v>
      </c>
      <c r="J2180">
        <v>2002000</v>
      </c>
      <c r="L2180">
        <v>797822383</v>
      </c>
    </row>
    <row r="2181" spans="3:12" x14ac:dyDescent="0.15">
      <c r="C2181" t="s">
        <v>53</v>
      </c>
      <c r="D2181" t="s">
        <v>5189</v>
      </c>
      <c r="E2181" t="s">
        <v>15</v>
      </c>
      <c r="F2181" s="1">
        <v>40786</v>
      </c>
      <c r="G2181" t="s">
        <v>1375</v>
      </c>
      <c r="H2181" t="s">
        <v>1150</v>
      </c>
      <c r="I2181" t="s">
        <v>2183</v>
      </c>
      <c r="J2181">
        <v>113000</v>
      </c>
      <c r="L2181">
        <v>797935383</v>
      </c>
    </row>
    <row r="2182" spans="3:12" x14ac:dyDescent="0.15">
      <c r="C2182" t="s">
        <v>53</v>
      </c>
      <c r="D2182" t="s">
        <v>5189</v>
      </c>
      <c r="E2182" t="s">
        <v>15</v>
      </c>
      <c r="F2182" s="1">
        <v>40786</v>
      </c>
      <c r="G2182" t="s">
        <v>1377</v>
      </c>
      <c r="H2182" t="s">
        <v>669</v>
      </c>
      <c r="I2182" t="s">
        <v>2184</v>
      </c>
      <c r="J2182">
        <v>1400000</v>
      </c>
      <c r="L2182">
        <v>799335383</v>
      </c>
    </row>
    <row r="2183" spans="3:12" x14ac:dyDescent="0.15">
      <c r="C2183" t="s">
        <v>53</v>
      </c>
      <c r="D2183" t="s">
        <v>5189</v>
      </c>
      <c r="E2183" t="s">
        <v>15</v>
      </c>
      <c r="F2183" s="1">
        <v>40786</v>
      </c>
      <c r="G2183" t="s">
        <v>54</v>
      </c>
      <c r="H2183" t="s">
        <v>2185</v>
      </c>
      <c r="I2183" t="s">
        <v>1359</v>
      </c>
      <c r="J2183">
        <v>26000</v>
      </c>
      <c r="L2183">
        <v>799361383</v>
      </c>
    </row>
    <row r="2184" spans="3:12" x14ac:dyDescent="0.15">
      <c r="C2184" t="s">
        <v>53</v>
      </c>
      <c r="D2184" t="s">
        <v>5189</v>
      </c>
      <c r="E2184" t="s">
        <v>15</v>
      </c>
      <c r="F2184" s="1">
        <v>40786</v>
      </c>
      <c r="G2184" t="s">
        <v>57</v>
      </c>
      <c r="H2184" t="s">
        <v>1416</v>
      </c>
      <c r="I2184" t="s">
        <v>2186</v>
      </c>
      <c r="J2184">
        <v>731500</v>
      </c>
      <c r="L2184">
        <v>800092883</v>
      </c>
    </row>
    <row r="2185" spans="3:12" x14ac:dyDescent="0.15">
      <c r="C2185" t="s">
        <v>53</v>
      </c>
      <c r="D2185" t="s">
        <v>5189</v>
      </c>
      <c r="E2185" t="s">
        <v>15</v>
      </c>
      <c r="F2185" s="1">
        <v>40786</v>
      </c>
      <c r="G2185" t="s">
        <v>526</v>
      </c>
      <c r="H2185" t="s">
        <v>2187</v>
      </c>
      <c r="I2185" t="s">
        <v>2030</v>
      </c>
      <c r="J2185">
        <v>10000</v>
      </c>
      <c r="L2185">
        <v>800102883</v>
      </c>
    </row>
    <row r="2186" spans="3:12" x14ac:dyDescent="0.15">
      <c r="C2186" t="s">
        <v>53</v>
      </c>
      <c r="D2186" t="s">
        <v>5189</v>
      </c>
      <c r="E2186" t="s">
        <v>15</v>
      </c>
      <c r="F2186" s="1">
        <v>40786</v>
      </c>
      <c r="G2186" t="s">
        <v>526</v>
      </c>
      <c r="H2186" t="s">
        <v>2188</v>
      </c>
      <c r="I2186" t="s">
        <v>2030</v>
      </c>
      <c r="J2186">
        <v>18000</v>
      </c>
      <c r="L2186">
        <v>800120883</v>
      </c>
    </row>
    <row r="2187" spans="3:12" x14ac:dyDescent="0.15">
      <c r="C2187" t="s">
        <v>53</v>
      </c>
      <c r="D2187" t="s">
        <v>5189</v>
      </c>
      <c r="E2187" t="s">
        <v>15</v>
      </c>
      <c r="F2187" s="1">
        <v>40786</v>
      </c>
      <c r="G2187" t="s">
        <v>526</v>
      </c>
      <c r="H2187" t="s">
        <v>2189</v>
      </c>
      <c r="I2187" t="s">
        <v>2030</v>
      </c>
      <c r="J2187">
        <v>23000</v>
      </c>
      <c r="L2187">
        <v>800143883</v>
      </c>
    </row>
    <row r="2188" spans="3:12" x14ac:dyDescent="0.15">
      <c r="C2188" t="s">
        <v>53</v>
      </c>
      <c r="D2188" t="s">
        <v>5189</v>
      </c>
      <c r="E2188" t="s">
        <v>15</v>
      </c>
      <c r="F2188" s="1">
        <v>40786</v>
      </c>
      <c r="G2188" t="s">
        <v>526</v>
      </c>
      <c r="H2188" t="s">
        <v>2190</v>
      </c>
      <c r="I2188" t="s">
        <v>2035</v>
      </c>
      <c r="J2188">
        <v>6000</v>
      </c>
      <c r="L2188">
        <v>800149883</v>
      </c>
    </row>
    <row r="2189" spans="3:12" x14ac:dyDescent="0.15">
      <c r="C2189" t="s">
        <v>53</v>
      </c>
      <c r="D2189" t="s">
        <v>5189</v>
      </c>
      <c r="E2189" t="s">
        <v>15</v>
      </c>
      <c r="F2189" s="1">
        <v>40786</v>
      </c>
      <c r="G2189" t="s">
        <v>526</v>
      </c>
      <c r="H2189" t="s">
        <v>2191</v>
      </c>
      <c r="I2189" t="s">
        <v>2035</v>
      </c>
      <c r="J2189">
        <v>22000</v>
      </c>
      <c r="L2189">
        <v>800171883</v>
      </c>
    </row>
    <row r="2190" spans="3:12" x14ac:dyDescent="0.15">
      <c r="C2190" t="s">
        <v>53</v>
      </c>
      <c r="D2190" t="s">
        <v>5189</v>
      </c>
      <c r="E2190" t="s">
        <v>15</v>
      </c>
      <c r="F2190" s="1">
        <v>40786</v>
      </c>
      <c r="G2190" t="s">
        <v>526</v>
      </c>
      <c r="H2190" t="s">
        <v>2192</v>
      </c>
      <c r="I2190" t="s">
        <v>2035</v>
      </c>
      <c r="J2190">
        <v>2000</v>
      </c>
      <c r="L2190">
        <v>800173883</v>
      </c>
    </row>
    <row r="2191" spans="3:12" x14ac:dyDescent="0.15">
      <c r="C2191" t="s">
        <v>53</v>
      </c>
      <c r="D2191" t="s">
        <v>5189</v>
      </c>
      <c r="E2191" t="s">
        <v>15</v>
      </c>
      <c r="F2191" s="1">
        <v>40786</v>
      </c>
      <c r="G2191" t="s">
        <v>526</v>
      </c>
      <c r="H2191" t="s">
        <v>2193</v>
      </c>
      <c r="I2191" t="s">
        <v>1418</v>
      </c>
      <c r="J2191">
        <v>1000</v>
      </c>
      <c r="L2191">
        <v>800174883</v>
      </c>
    </row>
    <row r="2192" spans="3:12" x14ac:dyDescent="0.15">
      <c r="C2192" t="s">
        <v>53</v>
      </c>
      <c r="D2192" t="s">
        <v>5189</v>
      </c>
      <c r="E2192" t="s">
        <v>15</v>
      </c>
      <c r="F2192" s="1">
        <v>40786</v>
      </c>
      <c r="G2192" t="s">
        <v>526</v>
      </c>
      <c r="H2192" t="s">
        <v>2194</v>
      </c>
      <c r="I2192" t="s">
        <v>1418</v>
      </c>
      <c r="J2192">
        <v>1000</v>
      </c>
      <c r="L2192">
        <v>800175883</v>
      </c>
    </row>
    <row r="2193" spans="3:12" x14ac:dyDescent="0.15">
      <c r="C2193" t="s">
        <v>53</v>
      </c>
      <c r="D2193" t="s">
        <v>5189</v>
      </c>
      <c r="E2193" t="s">
        <v>15</v>
      </c>
      <c r="F2193" s="1">
        <v>40787</v>
      </c>
      <c r="G2193" t="s">
        <v>536</v>
      </c>
      <c r="H2193" t="s">
        <v>87</v>
      </c>
      <c r="I2193" t="s">
        <v>1359</v>
      </c>
      <c r="J2193">
        <v>15000</v>
      </c>
      <c r="L2193">
        <v>800190883</v>
      </c>
    </row>
    <row r="2194" spans="3:12" x14ac:dyDescent="0.15">
      <c r="C2194" t="s">
        <v>53</v>
      </c>
      <c r="D2194" t="s">
        <v>5189</v>
      </c>
      <c r="E2194" t="s">
        <v>15</v>
      </c>
      <c r="F2194" s="1">
        <v>40787</v>
      </c>
      <c r="G2194" t="s">
        <v>536</v>
      </c>
      <c r="H2194" t="s">
        <v>87</v>
      </c>
      <c r="I2194" t="s">
        <v>2039</v>
      </c>
      <c r="J2194">
        <v>12500</v>
      </c>
      <c r="L2194">
        <v>800203383</v>
      </c>
    </row>
    <row r="2195" spans="3:12" x14ac:dyDescent="0.15">
      <c r="C2195" t="s">
        <v>53</v>
      </c>
      <c r="D2195" t="s">
        <v>5189</v>
      </c>
      <c r="E2195" t="s">
        <v>15</v>
      </c>
      <c r="F2195" s="1">
        <v>40787</v>
      </c>
      <c r="G2195" t="s">
        <v>536</v>
      </c>
      <c r="H2195" t="s">
        <v>90</v>
      </c>
      <c r="I2195" t="s">
        <v>2015</v>
      </c>
      <c r="J2195">
        <v>360000</v>
      </c>
      <c r="L2195">
        <v>800563383</v>
      </c>
    </row>
    <row r="2196" spans="3:12" x14ac:dyDescent="0.15">
      <c r="C2196" t="s">
        <v>53</v>
      </c>
      <c r="D2196" t="s">
        <v>5189</v>
      </c>
      <c r="E2196" t="s">
        <v>15</v>
      </c>
      <c r="F2196" s="1">
        <v>40787</v>
      </c>
      <c r="G2196" t="s">
        <v>536</v>
      </c>
      <c r="H2196" t="s">
        <v>92</v>
      </c>
      <c r="I2196" t="s">
        <v>2015</v>
      </c>
      <c r="J2196">
        <v>375000</v>
      </c>
      <c r="L2196">
        <v>800938383</v>
      </c>
    </row>
    <row r="2197" spans="3:12" x14ac:dyDescent="0.15">
      <c r="C2197" t="s">
        <v>53</v>
      </c>
      <c r="D2197" t="s">
        <v>5189</v>
      </c>
      <c r="E2197" t="s">
        <v>15</v>
      </c>
      <c r="F2197" s="1">
        <v>40787</v>
      </c>
      <c r="G2197" t="s">
        <v>536</v>
      </c>
      <c r="H2197" t="s">
        <v>92</v>
      </c>
      <c r="I2197" t="s">
        <v>2015</v>
      </c>
      <c r="J2197">
        <v>382500</v>
      </c>
      <c r="L2197">
        <v>801320883</v>
      </c>
    </row>
    <row r="2198" spans="3:12" x14ac:dyDescent="0.15">
      <c r="C2198" t="s">
        <v>53</v>
      </c>
      <c r="D2198" t="s">
        <v>5189</v>
      </c>
      <c r="E2198" t="s">
        <v>15</v>
      </c>
      <c r="F2198" s="1">
        <v>40787</v>
      </c>
      <c r="G2198" t="s">
        <v>526</v>
      </c>
      <c r="H2198" t="s">
        <v>2195</v>
      </c>
      <c r="I2198" t="s">
        <v>1387</v>
      </c>
      <c r="J2198">
        <v>18000</v>
      </c>
      <c r="L2198">
        <v>801338883</v>
      </c>
    </row>
    <row r="2199" spans="3:12" x14ac:dyDescent="0.15">
      <c r="C2199" t="s">
        <v>53</v>
      </c>
      <c r="D2199" t="s">
        <v>5189</v>
      </c>
      <c r="E2199" t="s">
        <v>15</v>
      </c>
      <c r="F2199" s="1">
        <v>40787</v>
      </c>
      <c r="G2199" t="s">
        <v>526</v>
      </c>
      <c r="H2199" t="s">
        <v>2196</v>
      </c>
      <c r="I2199" t="s">
        <v>2077</v>
      </c>
      <c r="J2199">
        <v>12000</v>
      </c>
      <c r="L2199">
        <v>801350883</v>
      </c>
    </row>
    <row r="2200" spans="3:12" x14ac:dyDescent="0.15">
      <c r="C2200" t="s">
        <v>53</v>
      </c>
      <c r="D2200" t="s">
        <v>5189</v>
      </c>
      <c r="E2200" t="s">
        <v>15</v>
      </c>
      <c r="F2200" s="1">
        <v>40787</v>
      </c>
      <c r="G2200" t="s">
        <v>526</v>
      </c>
      <c r="H2200" t="s">
        <v>2197</v>
      </c>
      <c r="I2200" t="s">
        <v>2198</v>
      </c>
      <c r="J2200">
        <v>16000</v>
      </c>
      <c r="L2200">
        <v>801366883</v>
      </c>
    </row>
    <row r="2201" spans="3:12" x14ac:dyDescent="0.15">
      <c r="C2201" t="s">
        <v>53</v>
      </c>
      <c r="D2201" t="s">
        <v>5189</v>
      </c>
      <c r="E2201" t="s">
        <v>15</v>
      </c>
      <c r="F2201" s="1">
        <v>40787</v>
      </c>
      <c r="G2201" t="s">
        <v>526</v>
      </c>
      <c r="H2201" t="s">
        <v>2199</v>
      </c>
      <c r="I2201" t="s">
        <v>2077</v>
      </c>
      <c r="J2201">
        <v>10000</v>
      </c>
      <c r="L2201">
        <v>801376883</v>
      </c>
    </row>
    <row r="2202" spans="3:12" x14ac:dyDescent="0.15">
      <c r="C2202" t="s">
        <v>53</v>
      </c>
      <c r="D2202" t="s">
        <v>5189</v>
      </c>
      <c r="E2202" t="s">
        <v>15</v>
      </c>
      <c r="F2202" s="1">
        <v>40787</v>
      </c>
      <c r="G2202" t="s">
        <v>526</v>
      </c>
      <c r="H2202" t="s">
        <v>2200</v>
      </c>
      <c r="I2202" t="s">
        <v>2198</v>
      </c>
      <c r="J2202">
        <v>2000</v>
      </c>
      <c r="L2202">
        <v>801378883</v>
      </c>
    </row>
    <row r="2203" spans="3:12" x14ac:dyDescent="0.15">
      <c r="C2203" t="s">
        <v>53</v>
      </c>
      <c r="D2203" t="s">
        <v>5189</v>
      </c>
      <c r="E2203" t="s">
        <v>15</v>
      </c>
      <c r="F2203" s="1">
        <v>40787</v>
      </c>
      <c r="G2203" t="s">
        <v>526</v>
      </c>
      <c r="H2203" t="s">
        <v>2201</v>
      </c>
      <c r="I2203" t="s">
        <v>2198</v>
      </c>
      <c r="J2203">
        <v>10000</v>
      </c>
      <c r="L2203">
        <v>801388883</v>
      </c>
    </row>
    <row r="2204" spans="3:12" x14ac:dyDescent="0.15">
      <c r="C2204" t="s">
        <v>53</v>
      </c>
      <c r="D2204" t="s">
        <v>5189</v>
      </c>
      <c r="E2204" t="s">
        <v>15</v>
      </c>
      <c r="F2204" s="1">
        <v>40787</v>
      </c>
      <c r="G2204" t="s">
        <v>526</v>
      </c>
      <c r="H2204" t="s">
        <v>2202</v>
      </c>
      <c r="I2204" t="s">
        <v>1418</v>
      </c>
      <c r="J2204">
        <v>8000</v>
      </c>
      <c r="L2204">
        <v>801396883</v>
      </c>
    </row>
    <row r="2205" spans="3:12" x14ac:dyDescent="0.15">
      <c r="C2205" t="s">
        <v>53</v>
      </c>
      <c r="D2205" t="s">
        <v>5189</v>
      </c>
      <c r="E2205" t="s">
        <v>15</v>
      </c>
      <c r="F2205" s="1">
        <v>40787</v>
      </c>
      <c r="G2205" t="s">
        <v>526</v>
      </c>
      <c r="H2205" t="s">
        <v>2203</v>
      </c>
      <c r="I2205" t="s">
        <v>2021</v>
      </c>
      <c r="J2205">
        <v>2000</v>
      </c>
      <c r="L2205">
        <v>801398883</v>
      </c>
    </row>
    <row r="2206" spans="3:12" x14ac:dyDescent="0.15">
      <c r="C2206" t="s">
        <v>53</v>
      </c>
      <c r="D2206" t="s">
        <v>5189</v>
      </c>
      <c r="E2206" t="s">
        <v>15</v>
      </c>
      <c r="F2206" s="1">
        <v>40787</v>
      </c>
      <c r="G2206" t="s">
        <v>526</v>
      </c>
      <c r="H2206" t="s">
        <v>2204</v>
      </c>
      <c r="I2206" t="s">
        <v>2021</v>
      </c>
      <c r="J2206">
        <v>500</v>
      </c>
      <c r="L2206">
        <v>801399383</v>
      </c>
    </row>
    <row r="2207" spans="3:12" x14ac:dyDescent="0.15">
      <c r="C2207" t="s">
        <v>53</v>
      </c>
      <c r="D2207" t="s">
        <v>5189</v>
      </c>
      <c r="E2207" t="s">
        <v>15</v>
      </c>
      <c r="F2207" s="1">
        <v>40787</v>
      </c>
      <c r="G2207" t="s">
        <v>526</v>
      </c>
      <c r="H2207" t="s">
        <v>2205</v>
      </c>
      <c r="I2207" t="s">
        <v>2021</v>
      </c>
      <c r="J2207">
        <v>500</v>
      </c>
      <c r="L2207">
        <v>801399883</v>
      </c>
    </row>
    <row r="2208" spans="3:12" x14ac:dyDescent="0.15">
      <c r="C2208" t="s">
        <v>53</v>
      </c>
      <c r="D2208" t="s">
        <v>5189</v>
      </c>
      <c r="E2208" t="s">
        <v>15</v>
      </c>
      <c r="F2208" s="1">
        <v>40787</v>
      </c>
      <c r="G2208" t="s">
        <v>526</v>
      </c>
      <c r="H2208" t="s">
        <v>2206</v>
      </c>
      <c r="I2208" t="s">
        <v>2207</v>
      </c>
      <c r="J2208">
        <v>500</v>
      </c>
      <c r="L2208">
        <v>801400383</v>
      </c>
    </row>
    <row r="2209" spans="3:12" x14ac:dyDescent="0.15">
      <c r="C2209" t="s">
        <v>53</v>
      </c>
      <c r="D2209" t="s">
        <v>5189</v>
      </c>
      <c r="E2209" t="s">
        <v>15</v>
      </c>
      <c r="F2209" s="1">
        <v>40788</v>
      </c>
      <c r="G2209" t="s">
        <v>526</v>
      </c>
      <c r="H2209" t="s">
        <v>2208</v>
      </c>
      <c r="I2209" t="s">
        <v>1387</v>
      </c>
      <c r="J2209">
        <v>8000</v>
      </c>
      <c r="L2209">
        <v>801408383</v>
      </c>
    </row>
    <row r="2210" spans="3:12" x14ac:dyDescent="0.15">
      <c r="C2210" t="s">
        <v>53</v>
      </c>
      <c r="D2210" t="s">
        <v>5189</v>
      </c>
      <c r="E2210" t="s">
        <v>15</v>
      </c>
      <c r="F2210" s="1">
        <v>40788</v>
      </c>
      <c r="G2210" t="s">
        <v>526</v>
      </c>
      <c r="H2210" t="s">
        <v>2209</v>
      </c>
      <c r="I2210" t="s">
        <v>1418</v>
      </c>
      <c r="J2210">
        <v>3900</v>
      </c>
      <c r="L2210">
        <v>801412283</v>
      </c>
    </row>
    <row r="2211" spans="3:12" x14ac:dyDescent="0.15">
      <c r="C2211" t="s">
        <v>53</v>
      </c>
      <c r="D2211" t="s">
        <v>5189</v>
      </c>
      <c r="E2211" t="s">
        <v>15</v>
      </c>
      <c r="F2211" s="1">
        <v>40788</v>
      </c>
      <c r="G2211" t="s">
        <v>526</v>
      </c>
      <c r="H2211" t="s">
        <v>2210</v>
      </c>
      <c r="I2211" t="s">
        <v>2030</v>
      </c>
      <c r="J2211">
        <v>2000</v>
      </c>
      <c r="L2211">
        <v>801414283</v>
      </c>
    </row>
    <row r="2212" spans="3:12" x14ac:dyDescent="0.15">
      <c r="C2212" t="s">
        <v>53</v>
      </c>
      <c r="D2212" t="s">
        <v>5189</v>
      </c>
      <c r="E2212" t="s">
        <v>15</v>
      </c>
      <c r="F2212" s="1">
        <v>40788</v>
      </c>
      <c r="G2212" t="s">
        <v>526</v>
      </c>
      <c r="H2212" t="s">
        <v>866</v>
      </c>
      <c r="I2212" t="s">
        <v>1418</v>
      </c>
      <c r="J2212">
        <v>1000</v>
      </c>
      <c r="L2212">
        <v>801415283</v>
      </c>
    </row>
    <row r="2213" spans="3:12" x14ac:dyDescent="0.15">
      <c r="C2213" t="s">
        <v>53</v>
      </c>
      <c r="D2213" t="s">
        <v>5189</v>
      </c>
      <c r="E2213" t="s">
        <v>15</v>
      </c>
      <c r="F2213" s="1">
        <v>40788</v>
      </c>
      <c r="G2213" t="s">
        <v>526</v>
      </c>
      <c r="H2213" t="s">
        <v>2211</v>
      </c>
      <c r="I2213" t="s">
        <v>2151</v>
      </c>
      <c r="J2213">
        <v>50000</v>
      </c>
      <c r="L2213">
        <v>801465283</v>
      </c>
    </row>
    <row r="2214" spans="3:12" x14ac:dyDescent="0.15">
      <c r="C2214" t="s">
        <v>53</v>
      </c>
      <c r="D2214" t="s">
        <v>5189</v>
      </c>
      <c r="E2214" t="s">
        <v>15</v>
      </c>
      <c r="F2214" s="1">
        <v>40788</v>
      </c>
      <c r="G2214" t="s">
        <v>526</v>
      </c>
      <c r="H2214" t="s">
        <v>2212</v>
      </c>
      <c r="I2214" t="s">
        <v>1418</v>
      </c>
      <c r="J2214">
        <v>3000</v>
      </c>
      <c r="L2214">
        <v>801468283</v>
      </c>
    </row>
    <row r="2215" spans="3:12" x14ac:dyDescent="0.15">
      <c r="C2215" t="s">
        <v>53</v>
      </c>
      <c r="D2215" t="s">
        <v>5189</v>
      </c>
      <c r="E2215" t="s">
        <v>15</v>
      </c>
      <c r="F2215" s="1">
        <v>40788</v>
      </c>
      <c r="G2215" t="s">
        <v>526</v>
      </c>
      <c r="H2215" t="s">
        <v>2213</v>
      </c>
      <c r="I2215" t="s">
        <v>2021</v>
      </c>
      <c r="J2215">
        <v>1500</v>
      </c>
      <c r="L2215">
        <v>801469783</v>
      </c>
    </row>
    <row r="2216" spans="3:12" x14ac:dyDescent="0.15">
      <c r="C2216" t="s">
        <v>53</v>
      </c>
      <c r="D2216" t="s">
        <v>5189</v>
      </c>
      <c r="E2216" t="s">
        <v>15</v>
      </c>
      <c r="F2216" s="1">
        <v>40789</v>
      </c>
      <c r="G2216" t="s">
        <v>526</v>
      </c>
      <c r="H2216" t="s">
        <v>2214</v>
      </c>
      <c r="I2216" t="s">
        <v>2030</v>
      </c>
      <c r="J2216">
        <v>15000</v>
      </c>
      <c r="L2216">
        <v>801484783</v>
      </c>
    </row>
    <row r="2217" spans="3:12" x14ac:dyDescent="0.15">
      <c r="C2217" t="s">
        <v>53</v>
      </c>
      <c r="D2217" t="s">
        <v>5189</v>
      </c>
      <c r="E2217" t="s">
        <v>15</v>
      </c>
      <c r="F2217" s="1">
        <v>40789</v>
      </c>
      <c r="G2217" t="s">
        <v>526</v>
      </c>
      <c r="H2217" t="s">
        <v>2215</v>
      </c>
      <c r="I2217" t="s">
        <v>2030</v>
      </c>
      <c r="J2217">
        <v>4000</v>
      </c>
      <c r="L2217">
        <v>801488783</v>
      </c>
    </row>
    <row r="2218" spans="3:12" x14ac:dyDescent="0.15">
      <c r="C2218" t="s">
        <v>53</v>
      </c>
      <c r="D2218" t="s">
        <v>5189</v>
      </c>
      <c r="E2218" t="s">
        <v>15</v>
      </c>
      <c r="F2218" s="1">
        <v>40791</v>
      </c>
      <c r="G2218" t="s">
        <v>526</v>
      </c>
      <c r="H2218" t="s">
        <v>2216</v>
      </c>
      <c r="I2218" t="s">
        <v>2030</v>
      </c>
      <c r="J2218">
        <v>12000</v>
      </c>
      <c r="L2218">
        <v>801500783</v>
      </c>
    </row>
    <row r="2219" spans="3:12" x14ac:dyDescent="0.15">
      <c r="C2219" t="s">
        <v>53</v>
      </c>
      <c r="D2219" t="s">
        <v>5189</v>
      </c>
      <c r="E2219" t="s">
        <v>15</v>
      </c>
      <c r="F2219" s="1">
        <v>40791</v>
      </c>
      <c r="G2219" t="s">
        <v>526</v>
      </c>
      <c r="H2219" t="s">
        <v>2217</v>
      </c>
      <c r="I2219" t="s">
        <v>2035</v>
      </c>
      <c r="J2219">
        <v>20000</v>
      </c>
      <c r="L2219">
        <v>801520783</v>
      </c>
    </row>
    <row r="2220" spans="3:12" x14ac:dyDescent="0.15">
      <c r="C2220" t="s">
        <v>53</v>
      </c>
      <c r="D2220" t="s">
        <v>5189</v>
      </c>
      <c r="E2220" t="s">
        <v>15</v>
      </c>
      <c r="F2220" s="1">
        <v>40791</v>
      </c>
      <c r="G2220" t="s">
        <v>526</v>
      </c>
      <c r="H2220" t="s">
        <v>2218</v>
      </c>
      <c r="I2220" t="s">
        <v>2035</v>
      </c>
      <c r="J2220">
        <v>6000</v>
      </c>
      <c r="L2220">
        <v>801526783</v>
      </c>
    </row>
    <row r="2221" spans="3:12" x14ac:dyDescent="0.15">
      <c r="C2221" t="s">
        <v>53</v>
      </c>
      <c r="D2221" t="s">
        <v>5189</v>
      </c>
      <c r="E2221" t="s">
        <v>15</v>
      </c>
      <c r="F2221" s="1">
        <v>40791</v>
      </c>
      <c r="G2221" t="s">
        <v>526</v>
      </c>
      <c r="H2221" t="s">
        <v>2219</v>
      </c>
      <c r="I2221" t="s">
        <v>2220</v>
      </c>
      <c r="J2221">
        <v>4000</v>
      </c>
      <c r="L2221">
        <v>801530783</v>
      </c>
    </row>
    <row r="2222" spans="3:12" x14ac:dyDescent="0.15">
      <c r="C2222" t="s">
        <v>53</v>
      </c>
      <c r="D2222" t="s">
        <v>5189</v>
      </c>
      <c r="E2222" t="s">
        <v>15</v>
      </c>
      <c r="F2222" s="1">
        <v>40791</v>
      </c>
      <c r="G2222" t="s">
        <v>526</v>
      </c>
      <c r="H2222" t="s">
        <v>2221</v>
      </c>
      <c r="I2222" t="s">
        <v>2222</v>
      </c>
      <c r="J2222">
        <v>50000</v>
      </c>
      <c r="L2222">
        <v>801580783</v>
      </c>
    </row>
    <row r="2223" spans="3:12" x14ac:dyDescent="0.15">
      <c r="C2223" t="s">
        <v>53</v>
      </c>
      <c r="D2223" t="s">
        <v>5189</v>
      </c>
      <c r="E2223" t="s">
        <v>15</v>
      </c>
      <c r="F2223" s="1">
        <v>40791</v>
      </c>
      <c r="G2223" t="s">
        <v>526</v>
      </c>
      <c r="H2223" t="s">
        <v>2223</v>
      </c>
      <c r="I2223" t="s">
        <v>2030</v>
      </c>
      <c r="J2223">
        <v>2000</v>
      </c>
      <c r="L2223">
        <v>801582783</v>
      </c>
    </row>
    <row r="2224" spans="3:12" x14ac:dyDescent="0.15">
      <c r="C2224" t="s">
        <v>53</v>
      </c>
      <c r="D2224" t="s">
        <v>5189</v>
      </c>
      <c r="E2224" t="s">
        <v>15</v>
      </c>
      <c r="F2224" s="1">
        <v>40791</v>
      </c>
      <c r="G2224" t="s">
        <v>526</v>
      </c>
      <c r="H2224" t="s">
        <v>2224</v>
      </c>
      <c r="I2224" t="s">
        <v>2035</v>
      </c>
      <c r="J2224">
        <v>10000</v>
      </c>
      <c r="L2224">
        <v>801592783</v>
      </c>
    </row>
    <row r="2225" spans="3:12" x14ac:dyDescent="0.15">
      <c r="C2225" t="s">
        <v>53</v>
      </c>
      <c r="D2225" t="s">
        <v>5189</v>
      </c>
      <c r="E2225" t="s">
        <v>15</v>
      </c>
      <c r="F2225" s="1">
        <v>40791</v>
      </c>
      <c r="G2225" t="s">
        <v>526</v>
      </c>
      <c r="H2225" t="s">
        <v>2225</v>
      </c>
      <c r="I2225" t="s">
        <v>2222</v>
      </c>
      <c r="J2225">
        <v>50000</v>
      </c>
      <c r="L2225">
        <v>801642783</v>
      </c>
    </row>
    <row r="2226" spans="3:12" x14ac:dyDescent="0.15">
      <c r="C2226" t="s">
        <v>53</v>
      </c>
      <c r="D2226" t="s">
        <v>5189</v>
      </c>
      <c r="E2226" t="s">
        <v>15</v>
      </c>
      <c r="F2226" s="1">
        <v>40791</v>
      </c>
      <c r="G2226" t="s">
        <v>526</v>
      </c>
      <c r="H2226" t="s">
        <v>2226</v>
      </c>
      <c r="I2226" t="s">
        <v>2222</v>
      </c>
      <c r="J2226">
        <v>50000</v>
      </c>
      <c r="L2226">
        <v>801692783</v>
      </c>
    </row>
    <row r="2227" spans="3:12" x14ac:dyDescent="0.15">
      <c r="C2227" t="s">
        <v>53</v>
      </c>
      <c r="D2227" t="s">
        <v>5189</v>
      </c>
      <c r="E2227" t="s">
        <v>15</v>
      </c>
      <c r="F2227" s="1">
        <v>40791</v>
      </c>
      <c r="G2227" t="s">
        <v>526</v>
      </c>
      <c r="H2227" t="s">
        <v>2227</v>
      </c>
      <c r="I2227" t="s">
        <v>1387</v>
      </c>
      <c r="J2227">
        <v>4000</v>
      </c>
      <c r="L2227">
        <v>801696783</v>
      </c>
    </row>
    <row r="2228" spans="3:12" x14ac:dyDescent="0.15">
      <c r="C2228" t="s">
        <v>53</v>
      </c>
      <c r="D2228" t="s">
        <v>5189</v>
      </c>
      <c r="E2228" t="s">
        <v>15</v>
      </c>
      <c r="F2228" s="1">
        <v>40791</v>
      </c>
      <c r="G2228" t="s">
        <v>526</v>
      </c>
      <c r="H2228" t="s">
        <v>2228</v>
      </c>
      <c r="I2228" t="s">
        <v>2030</v>
      </c>
      <c r="J2228">
        <v>10000</v>
      </c>
      <c r="L2228">
        <v>801706783</v>
      </c>
    </row>
    <row r="2229" spans="3:12" x14ac:dyDescent="0.15">
      <c r="C2229" t="s">
        <v>53</v>
      </c>
      <c r="D2229" t="s">
        <v>5189</v>
      </c>
      <c r="E2229" t="s">
        <v>15</v>
      </c>
      <c r="F2229" s="1">
        <v>40791</v>
      </c>
      <c r="G2229" t="s">
        <v>526</v>
      </c>
      <c r="H2229" t="s">
        <v>2229</v>
      </c>
      <c r="I2229" t="s">
        <v>2035</v>
      </c>
      <c r="J2229">
        <v>2000</v>
      </c>
      <c r="L2229">
        <v>801708783</v>
      </c>
    </row>
    <row r="2230" spans="3:12" x14ac:dyDescent="0.15">
      <c r="C2230" t="s">
        <v>53</v>
      </c>
      <c r="D2230" t="s">
        <v>5189</v>
      </c>
      <c r="E2230" t="s">
        <v>15</v>
      </c>
      <c r="F2230" s="1">
        <v>40791</v>
      </c>
      <c r="G2230" t="s">
        <v>526</v>
      </c>
      <c r="H2230" t="s">
        <v>2230</v>
      </c>
      <c r="I2230" t="s">
        <v>2220</v>
      </c>
      <c r="J2230">
        <v>2000</v>
      </c>
      <c r="L2230">
        <v>801710783</v>
      </c>
    </row>
    <row r="2231" spans="3:12" x14ac:dyDescent="0.15">
      <c r="C2231" t="s">
        <v>53</v>
      </c>
      <c r="D2231" t="s">
        <v>5189</v>
      </c>
      <c r="E2231" t="s">
        <v>15</v>
      </c>
      <c r="F2231" s="1">
        <v>40791</v>
      </c>
      <c r="G2231" t="s">
        <v>526</v>
      </c>
      <c r="H2231" t="s">
        <v>2231</v>
      </c>
      <c r="I2231" t="s">
        <v>2222</v>
      </c>
      <c r="J2231">
        <v>50000</v>
      </c>
      <c r="L2231">
        <v>801760783</v>
      </c>
    </row>
    <row r="2232" spans="3:12" x14ac:dyDescent="0.15">
      <c r="C2232" t="s">
        <v>53</v>
      </c>
      <c r="D2232" t="s">
        <v>5189</v>
      </c>
      <c r="E2232" t="s">
        <v>15</v>
      </c>
      <c r="F2232" s="1">
        <v>40791</v>
      </c>
      <c r="G2232" t="s">
        <v>526</v>
      </c>
      <c r="H2232" t="s">
        <v>2232</v>
      </c>
      <c r="I2232" t="s">
        <v>2233</v>
      </c>
      <c r="J2232">
        <v>50000</v>
      </c>
      <c r="L2232">
        <v>801810783</v>
      </c>
    </row>
    <row r="2233" spans="3:12" x14ac:dyDescent="0.15">
      <c r="C2233" t="s">
        <v>53</v>
      </c>
      <c r="D2233" t="s">
        <v>5189</v>
      </c>
      <c r="E2233" t="s">
        <v>15</v>
      </c>
      <c r="F2233" s="1">
        <v>40791</v>
      </c>
      <c r="G2233" t="s">
        <v>526</v>
      </c>
      <c r="H2233" t="s">
        <v>2234</v>
      </c>
      <c r="I2233" t="s">
        <v>2235</v>
      </c>
      <c r="J2233">
        <v>50000</v>
      </c>
      <c r="L2233">
        <v>801860783</v>
      </c>
    </row>
    <row r="2234" spans="3:12" x14ac:dyDescent="0.15">
      <c r="C2234" t="s">
        <v>53</v>
      </c>
      <c r="D2234" t="s">
        <v>5189</v>
      </c>
      <c r="E2234" t="s">
        <v>15</v>
      </c>
      <c r="F2234" s="1">
        <v>40791</v>
      </c>
      <c r="G2234" t="s">
        <v>526</v>
      </c>
      <c r="H2234" t="s">
        <v>2236</v>
      </c>
      <c r="I2234" t="s">
        <v>2030</v>
      </c>
      <c r="J2234">
        <v>2000</v>
      </c>
      <c r="L2234">
        <v>801862783</v>
      </c>
    </row>
    <row r="2235" spans="3:12" x14ac:dyDescent="0.15">
      <c r="C2235" t="s">
        <v>53</v>
      </c>
      <c r="D2235" t="s">
        <v>5189</v>
      </c>
      <c r="E2235" t="s">
        <v>15</v>
      </c>
      <c r="F2235" s="1">
        <v>40791</v>
      </c>
      <c r="G2235" t="s">
        <v>526</v>
      </c>
      <c r="H2235" t="s">
        <v>2237</v>
      </c>
      <c r="I2235" t="s">
        <v>2222</v>
      </c>
      <c r="J2235">
        <v>50000</v>
      </c>
      <c r="L2235">
        <v>801912783</v>
      </c>
    </row>
    <row r="2236" spans="3:12" x14ac:dyDescent="0.15">
      <c r="C2236" t="s">
        <v>53</v>
      </c>
      <c r="D2236" t="s">
        <v>5189</v>
      </c>
      <c r="E2236" t="s">
        <v>15</v>
      </c>
      <c r="F2236" s="1">
        <v>40791</v>
      </c>
      <c r="G2236" t="s">
        <v>526</v>
      </c>
      <c r="H2236" t="s">
        <v>2238</v>
      </c>
      <c r="I2236" t="s">
        <v>2233</v>
      </c>
      <c r="J2236">
        <v>50000</v>
      </c>
      <c r="L2236">
        <v>801962783</v>
      </c>
    </row>
    <row r="2237" spans="3:12" x14ac:dyDescent="0.15">
      <c r="C2237" t="s">
        <v>53</v>
      </c>
      <c r="D2237" t="s">
        <v>5189</v>
      </c>
      <c r="E2237" t="s">
        <v>15</v>
      </c>
      <c r="F2237" s="1">
        <v>40791</v>
      </c>
      <c r="G2237" t="s">
        <v>526</v>
      </c>
      <c r="H2237" t="s">
        <v>2239</v>
      </c>
      <c r="I2237" t="s">
        <v>1418</v>
      </c>
      <c r="J2237">
        <v>2450</v>
      </c>
      <c r="L2237">
        <v>801965233</v>
      </c>
    </row>
    <row r="2238" spans="3:12" x14ac:dyDescent="0.15">
      <c r="C2238" t="s">
        <v>53</v>
      </c>
      <c r="D2238" t="s">
        <v>5189</v>
      </c>
      <c r="E2238" t="s">
        <v>15</v>
      </c>
      <c r="F2238" s="1">
        <v>40791</v>
      </c>
      <c r="G2238" t="s">
        <v>526</v>
      </c>
      <c r="H2238" t="s">
        <v>2240</v>
      </c>
      <c r="I2238" t="s">
        <v>2222</v>
      </c>
      <c r="J2238">
        <v>50000</v>
      </c>
      <c r="L2238">
        <v>802015233</v>
      </c>
    </row>
    <row r="2239" spans="3:12" x14ac:dyDescent="0.15">
      <c r="C2239" t="s">
        <v>53</v>
      </c>
      <c r="D2239" t="s">
        <v>5189</v>
      </c>
      <c r="E2239" t="s">
        <v>15</v>
      </c>
      <c r="F2239" s="1">
        <v>40791</v>
      </c>
      <c r="G2239" t="s">
        <v>526</v>
      </c>
      <c r="H2239" t="s">
        <v>2241</v>
      </c>
      <c r="I2239" t="s">
        <v>1418</v>
      </c>
      <c r="J2239">
        <v>1000</v>
      </c>
      <c r="L2239">
        <v>802016233</v>
      </c>
    </row>
    <row r="2240" spans="3:12" x14ac:dyDescent="0.15">
      <c r="C2240" t="s">
        <v>53</v>
      </c>
      <c r="D2240" t="s">
        <v>5189</v>
      </c>
      <c r="E2240" t="s">
        <v>15</v>
      </c>
      <c r="F2240" s="1">
        <v>40792</v>
      </c>
      <c r="G2240" t="s">
        <v>526</v>
      </c>
      <c r="H2240" t="s">
        <v>2242</v>
      </c>
      <c r="I2240" t="s">
        <v>2222</v>
      </c>
      <c r="J2240">
        <v>50000</v>
      </c>
      <c r="L2240">
        <v>802066233</v>
      </c>
    </row>
    <row r="2241" spans="3:12" x14ac:dyDescent="0.15">
      <c r="C2241" t="s">
        <v>53</v>
      </c>
      <c r="D2241" t="s">
        <v>5189</v>
      </c>
      <c r="E2241" t="s">
        <v>15</v>
      </c>
      <c r="F2241" s="1">
        <v>40792</v>
      </c>
      <c r="G2241" t="s">
        <v>526</v>
      </c>
      <c r="H2241" t="s">
        <v>2243</v>
      </c>
      <c r="I2241" t="s">
        <v>2222</v>
      </c>
      <c r="J2241">
        <v>50000</v>
      </c>
      <c r="L2241">
        <v>802116233</v>
      </c>
    </row>
    <row r="2242" spans="3:12" x14ac:dyDescent="0.15">
      <c r="C2242" t="s">
        <v>53</v>
      </c>
      <c r="D2242" t="s">
        <v>5189</v>
      </c>
      <c r="E2242" t="s">
        <v>15</v>
      </c>
      <c r="F2242" s="1">
        <v>40792</v>
      </c>
      <c r="G2242" t="s">
        <v>526</v>
      </c>
      <c r="H2242" t="s">
        <v>2244</v>
      </c>
      <c r="I2242" t="s">
        <v>2030</v>
      </c>
      <c r="J2242">
        <v>16000</v>
      </c>
      <c r="L2242">
        <v>802132233</v>
      </c>
    </row>
    <row r="2243" spans="3:12" x14ac:dyDescent="0.15">
      <c r="C2243" t="s">
        <v>53</v>
      </c>
      <c r="D2243" t="s">
        <v>5189</v>
      </c>
      <c r="E2243" t="s">
        <v>15</v>
      </c>
      <c r="F2243" s="1">
        <v>40792</v>
      </c>
      <c r="G2243" t="s">
        <v>526</v>
      </c>
      <c r="H2243" t="s">
        <v>2245</v>
      </c>
      <c r="I2243" t="s">
        <v>2222</v>
      </c>
      <c r="J2243">
        <v>50000</v>
      </c>
      <c r="L2243">
        <v>802182233</v>
      </c>
    </row>
    <row r="2244" spans="3:12" x14ac:dyDescent="0.15">
      <c r="C2244" t="s">
        <v>53</v>
      </c>
      <c r="D2244" t="s">
        <v>5189</v>
      </c>
      <c r="E2244" t="s">
        <v>15</v>
      </c>
      <c r="F2244" s="1">
        <v>40792</v>
      </c>
      <c r="G2244" t="s">
        <v>526</v>
      </c>
      <c r="H2244" t="s">
        <v>2246</v>
      </c>
      <c r="I2244" t="s">
        <v>1418</v>
      </c>
      <c r="J2244">
        <v>4500</v>
      </c>
      <c r="L2244">
        <v>802186733</v>
      </c>
    </row>
    <row r="2245" spans="3:12" x14ac:dyDescent="0.15">
      <c r="C2245" t="s">
        <v>53</v>
      </c>
      <c r="D2245" t="s">
        <v>5189</v>
      </c>
      <c r="E2245" t="s">
        <v>15</v>
      </c>
      <c r="F2245" s="1">
        <v>40793</v>
      </c>
      <c r="G2245" t="s">
        <v>526</v>
      </c>
      <c r="H2245" t="s">
        <v>2247</v>
      </c>
      <c r="I2245" t="s">
        <v>1418</v>
      </c>
      <c r="J2245">
        <v>500</v>
      </c>
      <c r="L2245">
        <v>802187233</v>
      </c>
    </row>
    <row r="2246" spans="3:12" x14ac:dyDescent="0.15">
      <c r="C2246" t="s">
        <v>53</v>
      </c>
      <c r="D2246" t="s">
        <v>5189</v>
      </c>
      <c r="E2246" t="s">
        <v>15</v>
      </c>
      <c r="F2246" s="1">
        <v>40793</v>
      </c>
      <c r="G2246" t="s">
        <v>526</v>
      </c>
      <c r="H2246" t="s">
        <v>2248</v>
      </c>
      <c r="I2246" t="s">
        <v>1418</v>
      </c>
      <c r="J2246">
        <v>500</v>
      </c>
      <c r="L2246">
        <v>802187733</v>
      </c>
    </row>
    <row r="2247" spans="3:12" x14ac:dyDescent="0.15">
      <c r="C2247" t="s">
        <v>53</v>
      </c>
      <c r="D2247" t="s">
        <v>5189</v>
      </c>
      <c r="E2247" t="s">
        <v>15</v>
      </c>
      <c r="F2247" s="1">
        <v>40793</v>
      </c>
      <c r="G2247" t="s">
        <v>526</v>
      </c>
      <c r="H2247" t="s">
        <v>2249</v>
      </c>
      <c r="I2247" t="s">
        <v>2250</v>
      </c>
      <c r="J2247">
        <v>50000</v>
      </c>
      <c r="L2247">
        <v>802237733</v>
      </c>
    </row>
    <row r="2248" spans="3:12" x14ac:dyDescent="0.15">
      <c r="C2248" t="s">
        <v>53</v>
      </c>
      <c r="D2248" t="s">
        <v>5189</v>
      </c>
      <c r="E2248" t="s">
        <v>15</v>
      </c>
      <c r="F2248" s="1">
        <v>40794</v>
      </c>
      <c r="G2248" t="s">
        <v>526</v>
      </c>
      <c r="H2248" t="s">
        <v>2251</v>
      </c>
      <c r="I2248" t="s">
        <v>1418</v>
      </c>
      <c r="J2248">
        <v>2000</v>
      </c>
      <c r="L2248">
        <v>802239733</v>
      </c>
    </row>
    <row r="2249" spans="3:12" x14ac:dyDescent="0.15">
      <c r="C2249" t="s">
        <v>53</v>
      </c>
      <c r="D2249" t="s">
        <v>5189</v>
      </c>
      <c r="E2249" t="s">
        <v>15</v>
      </c>
      <c r="F2249" s="1">
        <v>40794</v>
      </c>
      <c r="G2249" t="s">
        <v>526</v>
      </c>
      <c r="H2249" t="s">
        <v>2252</v>
      </c>
      <c r="I2249" t="s">
        <v>2021</v>
      </c>
      <c r="J2249">
        <v>1000</v>
      </c>
      <c r="L2249">
        <v>802240733</v>
      </c>
    </row>
    <row r="2250" spans="3:12" x14ac:dyDescent="0.15">
      <c r="C2250" t="s">
        <v>53</v>
      </c>
      <c r="D2250" t="s">
        <v>5189</v>
      </c>
      <c r="E2250" t="s">
        <v>15</v>
      </c>
      <c r="F2250" s="1">
        <v>40794</v>
      </c>
      <c r="G2250" t="s">
        <v>526</v>
      </c>
      <c r="H2250" t="s">
        <v>2253</v>
      </c>
      <c r="I2250" t="s">
        <v>1418</v>
      </c>
      <c r="J2250">
        <v>2500</v>
      </c>
      <c r="L2250">
        <v>802243233</v>
      </c>
    </row>
    <row r="2251" spans="3:12" x14ac:dyDescent="0.15">
      <c r="C2251" t="s">
        <v>53</v>
      </c>
      <c r="D2251" t="s">
        <v>5189</v>
      </c>
      <c r="E2251" t="s">
        <v>15</v>
      </c>
      <c r="F2251" s="1">
        <v>40795</v>
      </c>
      <c r="G2251" t="s">
        <v>526</v>
      </c>
      <c r="H2251" t="s">
        <v>726</v>
      </c>
      <c r="I2251" t="s">
        <v>1418</v>
      </c>
      <c r="J2251">
        <v>500</v>
      </c>
      <c r="L2251">
        <v>802243733</v>
      </c>
    </row>
    <row r="2252" spans="3:12" x14ac:dyDescent="0.15">
      <c r="C2252" t="s">
        <v>53</v>
      </c>
      <c r="D2252" t="s">
        <v>5189</v>
      </c>
      <c r="E2252" t="s">
        <v>15</v>
      </c>
      <c r="F2252" s="1">
        <v>40795</v>
      </c>
      <c r="G2252" t="s">
        <v>526</v>
      </c>
      <c r="H2252" t="s">
        <v>2254</v>
      </c>
      <c r="I2252" t="s">
        <v>1418</v>
      </c>
      <c r="J2252">
        <v>1500</v>
      </c>
      <c r="L2252">
        <v>802245233</v>
      </c>
    </row>
    <row r="2253" spans="3:12" x14ac:dyDescent="0.15">
      <c r="C2253" t="s">
        <v>53</v>
      </c>
      <c r="D2253" t="s">
        <v>5189</v>
      </c>
      <c r="E2253" t="s">
        <v>15</v>
      </c>
      <c r="F2253" s="1">
        <v>40798</v>
      </c>
      <c r="G2253" t="s">
        <v>526</v>
      </c>
      <c r="H2253" t="s">
        <v>2255</v>
      </c>
      <c r="I2253" t="s">
        <v>1418</v>
      </c>
      <c r="J2253">
        <v>4933</v>
      </c>
      <c r="L2253">
        <v>802250166</v>
      </c>
    </row>
    <row r="2254" spans="3:12" x14ac:dyDescent="0.15">
      <c r="C2254" t="s">
        <v>53</v>
      </c>
      <c r="D2254" t="s">
        <v>5189</v>
      </c>
      <c r="E2254" t="s">
        <v>15</v>
      </c>
      <c r="F2254" s="1">
        <v>40798</v>
      </c>
      <c r="G2254" t="s">
        <v>526</v>
      </c>
      <c r="H2254" t="s">
        <v>2256</v>
      </c>
      <c r="I2254" t="s">
        <v>1418</v>
      </c>
      <c r="J2254">
        <v>2000</v>
      </c>
      <c r="L2254">
        <v>802252166</v>
      </c>
    </row>
    <row r="2255" spans="3:12" x14ac:dyDescent="0.15">
      <c r="C2255" t="s">
        <v>53</v>
      </c>
      <c r="D2255" t="s">
        <v>5189</v>
      </c>
      <c r="E2255" t="s">
        <v>15</v>
      </c>
      <c r="F2255" s="1">
        <v>40798</v>
      </c>
      <c r="G2255" t="s">
        <v>526</v>
      </c>
      <c r="H2255" t="s">
        <v>2257</v>
      </c>
      <c r="I2255" t="s">
        <v>2258</v>
      </c>
      <c r="J2255">
        <v>5000</v>
      </c>
      <c r="L2255">
        <v>802257166</v>
      </c>
    </row>
    <row r="2256" spans="3:12" x14ac:dyDescent="0.15">
      <c r="C2256" t="s">
        <v>53</v>
      </c>
      <c r="D2256" t="s">
        <v>5189</v>
      </c>
      <c r="E2256" t="s">
        <v>15</v>
      </c>
      <c r="F2256" s="1">
        <v>40798</v>
      </c>
      <c r="G2256" t="s">
        <v>526</v>
      </c>
      <c r="H2256" t="s">
        <v>2259</v>
      </c>
      <c r="I2256" t="s">
        <v>2260</v>
      </c>
      <c r="J2256">
        <v>5000</v>
      </c>
      <c r="L2256">
        <v>802262166</v>
      </c>
    </row>
    <row r="2257" spans="3:12" x14ac:dyDescent="0.15">
      <c r="C2257" t="s">
        <v>53</v>
      </c>
      <c r="D2257" t="s">
        <v>5189</v>
      </c>
      <c r="E2257" t="s">
        <v>15</v>
      </c>
      <c r="F2257" s="1">
        <v>40798</v>
      </c>
      <c r="G2257" t="s">
        <v>526</v>
      </c>
      <c r="H2257" t="s">
        <v>2261</v>
      </c>
      <c r="I2257" t="s">
        <v>1418</v>
      </c>
      <c r="J2257">
        <v>500</v>
      </c>
      <c r="L2257">
        <v>802262666</v>
      </c>
    </row>
    <row r="2258" spans="3:12" x14ac:dyDescent="0.15">
      <c r="C2258" t="s">
        <v>53</v>
      </c>
      <c r="D2258" t="s">
        <v>5189</v>
      </c>
      <c r="E2258" t="s">
        <v>15</v>
      </c>
      <c r="F2258" s="1">
        <v>40798</v>
      </c>
      <c r="G2258" t="s">
        <v>526</v>
      </c>
      <c r="H2258" t="s">
        <v>2262</v>
      </c>
      <c r="I2258" t="s">
        <v>1418</v>
      </c>
      <c r="J2258">
        <v>1500</v>
      </c>
      <c r="L2258">
        <v>802264166</v>
      </c>
    </row>
    <row r="2259" spans="3:12" x14ac:dyDescent="0.15">
      <c r="C2259" t="s">
        <v>53</v>
      </c>
      <c r="D2259" t="s">
        <v>5189</v>
      </c>
      <c r="E2259" t="s">
        <v>15</v>
      </c>
      <c r="F2259" s="1">
        <v>40799</v>
      </c>
      <c r="G2259" t="s">
        <v>526</v>
      </c>
      <c r="H2259" t="s">
        <v>2263</v>
      </c>
      <c r="I2259" t="s">
        <v>1418</v>
      </c>
      <c r="J2259">
        <v>3500</v>
      </c>
      <c r="L2259">
        <v>802267666</v>
      </c>
    </row>
    <row r="2260" spans="3:12" x14ac:dyDescent="0.15">
      <c r="C2260" t="s">
        <v>53</v>
      </c>
      <c r="D2260" t="s">
        <v>5189</v>
      </c>
      <c r="E2260" t="s">
        <v>15</v>
      </c>
      <c r="F2260" s="1">
        <v>40799</v>
      </c>
      <c r="G2260" t="s">
        <v>526</v>
      </c>
      <c r="H2260" t="s">
        <v>2264</v>
      </c>
      <c r="I2260" t="s">
        <v>1418</v>
      </c>
      <c r="J2260">
        <v>1000</v>
      </c>
      <c r="L2260">
        <v>802268666</v>
      </c>
    </row>
    <row r="2261" spans="3:12" x14ac:dyDescent="0.15">
      <c r="C2261" t="s">
        <v>53</v>
      </c>
      <c r="D2261" t="s">
        <v>5189</v>
      </c>
      <c r="E2261" t="s">
        <v>15</v>
      </c>
      <c r="F2261" s="1">
        <v>40800</v>
      </c>
      <c r="G2261" t="s">
        <v>526</v>
      </c>
      <c r="H2261" t="s">
        <v>2265</v>
      </c>
      <c r="I2261" t="s">
        <v>1418</v>
      </c>
      <c r="J2261">
        <v>2000</v>
      </c>
      <c r="L2261">
        <v>802270666</v>
      </c>
    </row>
    <row r="2262" spans="3:12" x14ac:dyDescent="0.15">
      <c r="C2262" t="s">
        <v>53</v>
      </c>
      <c r="D2262" t="s">
        <v>5189</v>
      </c>
      <c r="E2262" t="s">
        <v>15</v>
      </c>
      <c r="F2262" s="1">
        <v>40800</v>
      </c>
      <c r="G2262" t="s">
        <v>526</v>
      </c>
      <c r="H2262" t="s">
        <v>2266</v>
      </c>
      <c r="I2262" t="s">
        <v>2021</v>
      </c>
      <c r="J2262">
        <v>500</v>
      </c>
      <c r="L2262">
        <v>802271166</v>
      </c>
    </row>
    <row r="2263" spans="3:12" x14ac:dyDescent="0.15">
      <c r="C2263" t="s">
        <v>53</v>
      </c>
      <c r="D2263" t="s">
        <v>5189</v>
      </c>
      <c r="E2263" t="s">
        <v>15</v>
      </c>
      <c r="F2263" s="1">
        <v>40801</v>
      </c>
      <c r="G2263" t="s">
        <v>526</v>
      </c>
      <c r="H2263" t="s">
        <v>2267</v>
      </c>
      <c r="I2263" t="s">
        <v>1418</v>
      </c>
      <c r="J2263">
        <v>2000</v>
      </c>
      <c r="L2263">
        <v>802273166</v>
      </c>
    </row>
    <row r="2264" spans="3:12" x14ac:dyDescent="0.15">
      <c r="C2264" t="s">
        <v>53</v>
      </c>
      <c r="D2264" t="s">
        <v>5189</v>
      </c>
      <c r="E2264" t="s">
        <v>15</v>
      </c>
      <c r="F2264" s="1">
        <v>40801</v>
      </c>
      <c r="G2264" t="s">
        <v>526</v>
      </c>
      <c r="H2264" t="s">
        <v>2268</v>
      </c>
      <c r="I2264" t="s">
        <v>1418</v>
      </c>
      <c r="J2264">
        <v>1500</v>
      </c>
      <c r="L2264">
        <v>802274666</v>
      </c>
    </row>
    <row r="2265" spans="3:12" x14ac:dyDescent="0.15">
      <c r="C2265" t="s">
        <v>53</v>
      </c>
      <c r="D2265" t="s">
        <v>5189</v>
      </c>
      <c r="E2265" t="s">
        <v>15</v>
      </c>
      <c r="F2265" s="1">
        <v>40801</v>
      </c>
      <c r="G2265" t="s">
        <v>526</v>
      </c>
      <c r="H2265" t="s">
        <v>2269</v>
      </c>
      <c r="I2265" t="s">
        <v>2021</v>
      </c>
      <c r="J2265">
        <v>1500</v>
      </c>
      <c r="L2265">
        <v>802276166</v>
      </c>
    </row>
    <row r="2266" spans="3:12" x14ac:dyDescent="0.15">
      <c r="C2266" t="s">
        <v>53</v>
      </c>
      <c r="D2266" t="s">
        <v>5189</v>
      </c>
      <c r="E2266" t="s">
        <v>15</v>
      </c>
      <c r="F2266" s="1">
        <v>40802</v>
      </c>
      <c r="G2266" t="s">
        <v>526</v>
      </c>
      <c r="H2266" t="s">
        <v>2270</v>
      </c>
      <c r="I2266" t="s">
        <v>1418</v>
      </c>
      <c r="J2266">
        <v>10000</v>
      </c>
      <c r="L2266">
        <v>802286166</v>
      </c>
    </row>
    <row r="2267" spans="3:12" x14ac:dyDescent="0.15">
      <c r="C2267" t="s">
        <v>53</v>
      </c>
      <c r="D2267" t="s">
        <v>5189</v>
      </c>
      <c r="E2267" t="s">
        <v>15</v>
      </c>
      <c r="F2267" s="1">
        <v>40802</v>
      </c>
      <c r="G2267" t="s">
        <v>526</v>
      </c>
      <c r="H2267" t="s">
        <v>2271</v>
      </c>
      <c r="I2267" t="s">
        <v>1418</v>
      </c>
      <c r="J2267">
        <v>3500</v>
      </c>
      <c r="L2267">
        <v>802289666</v>
      </c>
    </row>
    <row r="2268" spans="3:12" x14ac:dyDescent="0.15">
      <c r="C2268" t="s">
        <v>53</v>
      </c>
      <c r="D2268" t="s">
        <v>5189</v>
      </c>
      <c r="E2268" t="s">
        <v>15</v>
      </c>
      <c r="F2268" s="1">
        <v>40802</v>
      </c>
      <c r="G2268" t="s">
        <v>526</v>
      </c>
      <c r="H2268" t="s">
        <v>2272</v>
      </c>
      <c r="I2268" t="s">
        <v>1418</v>
      </c>
      <c r="J2268">
        <v>1000</v>
      </c>
      <c r="L2268">
        <v>802290666</v>
      </c>
    </row>
    <row r="2269" spans="3:12" x14ac:dyDescent="0.15">
      <c r="C2269" t="s">
        <v>53</v>
      </c>
      <c r="D2269" t="s">
        <v>5189</v>
      </c>
      <c r="E2269" t="s">
        <v>15</v>
      </c>
      <c r="F2269" s="1">
        <v>40805</v>
      </c>
      <c r="G2269" t="s">
        <v>526</v>
      </c>
      <c r="H2269" t="s">
        <v>2273</v>
      </c>
      <c r="I2269" t="s">
        <v>2030</v>
      </c>
      <c r="J2269">
        <v>8000</v>
      </c>
      <c r="L2269">
        <v>802298666</v>
      </c>
    </row>
    <row r="2270" spans="3:12" x14ac:dyDescent="0.15">
      <c r="C2270" t="s">
        <v>53</v>
      </c>
      <c r="D2270" t="s">
        <v>5189</v>
      </c>
      <c r="E2270" t="s">
        <v>15</v>
      </c>
      <c r="F2270" s="1">
        <v>40805</v>
      </c>
      <c r="G2270" t="s">
        <v>526</v>
      </c>
      <c r="H2270" t="s">
        <v>2274</v>
      </c>
      <c r="I2270" t="s">
        <v>2035</v>
      </c>
      <c r="J2270">
        <v>15000</v>
      </c>
      <c r="L2270">
        <v>802313666</v>
      </c>
    </row>
    <row r="2271" spans="3:12" x14ac:dyDescent="0.15">
      <c r="C2271" t="s">
        <v>53</v>
      </c>
      <c r="D2271" t="s">
        <v>5189</v>
      </c>
      <c r="E2271" t="s">
        <v>15</v>
      </c>
      <c r="F2271" s="1">
        <v>40805</v>
      </c>
      <c r="G2271" t="s">
        <v>526</v>
      </c>
      <c r="H2271" t="s">
        <v>2275</v>
      </c>
      <c r="I2271" t="s">
        <v>2035</v>
      </c>
      <c r="J2271">
        <v>2000</v>
      </c>
      <c r="L2271">
        <v>802315666</v>
      </c>
    </row>
    <row r="2272" spans="3:12" x14ac:dyDescent="0.15">
      <c r="C2272" t="s">
        <v>53</v>
      </c>
      <c r="D2272" t="s">
        <v>5189</v>
      </c>
      <c r="E2272" t="s">
        <v>15</v>
      </c>
      <c r="F2272" s="1">
        <v>40805</v>
      </c>
      <c r="G2272" t="s">
        <v>526</v>
      </c>
      <c r="H2272" t="s">
        <v>2276</v>
      </c>
      <c r="I2272" t="s">
        <v>2220</v>
      </c>
      <c r="J2272">
        <v>2000</v>
      </c>
      <c r="L2272">
        <v>802317666</v>
      </c>
    </row>
    <row r="2273" spans="3:12" x14ac:dyDescent="0.15">
      <c r="C2273" t="s">
        <v>53</v>
      </c>
      <c r="D2273" t="s">
        <v>5189</v>
      </c>
      <c r="E2273" t="s">
        <v>15</v>
      </c>
      <c r="F2273" s="1">
        <v>40805</v>
      </c>
      <c r="G2273" t="s">
        <v>526</v>
      </c>
      <c r="H2273" t="s">
        <v>2277</v>
      </c>
      <c r="I2273" t="s">
        <v>2278</v>
      </c>
      <c r="J2273">
        <v>14000</v>
      </c>
      <c r="L2273">
        <v>802331666</v>
      </c>
    </row>
    <row r="2274" spans="3:12" x14ac:dyDescent="0.15">
      <c r="C2274" t="s">
        <v>53</v>
      </c>
      <c r="D2274" t="s">
        <v>5189</v>
      </c>
      <c r="E2274" t="s">
        <v>15</v>
      </c>
      <c r="F2274" s="1">
        <v>40805</v>
      </c>
      <c r="G2274" t="s">
        <v>526</v>
      </c>
      <c r="H2274" t="s">
        <v>2279</v>
      </c>
      <c r="I2274" t="s">
        <v>2035</v>
      </c>
      <c r="J2274">
        <v>14000</v>
      </c>
      <c r="L2274">
        <v>802345666</v>
      </c>
    </row>
    <row r="2275" spans="3:12" x14ac:dyDescent="0.15">
      <c r="C2275" t="s">
        <v>53</v>
      </c>
      <c r="D2275" t="s">
        <v>5189</v>
      </c>
      <c r="E2275" t="s">
        <v>15</v>
      </c>
      <c r="F2275" s="1">
        <v>40805</v>
      </c>
      <c r="G2275" t="s">
        <v>526</v>
      </c>
      <c r="H2275" t="s">
        <v>2280</v>
      </c>
      <c r="I2275" t="s">
        <v>2035</v>
      </c>
      <c r="J2275">
        <v>12000</v>
      </c>
      <c r="L2275">
        <v>802357666</v>
      </c>
    </row>
    <row r="2276" spans="3:12" x14ac:dyDescent="0.15">
      <c r="C2276" t="s">
        <v>53</v>
      </c>
      <c r="D2276" t="s">
        <v>5189</v>
      </c>
      <c r="E2276" t="s">
        <v>15</v>
      </c>
      <c r="F2276" s="1">
        <v>40805</v>
      </c>
      <c r="G2276" t="s">
        <v>526</v>
      </c>
      <c r="H2276" t="s">
        <v>2281</v>
      </c>
      <c r="I2276" t="s">
        <v>2030</v>
      </c>
      <c r="J2276">
        <v>14000</v>
      </c>
      <c r="L2276">
        <v>802371666</v>
      </c>
    </row>
    <row r="2277" spans="3:12" x14ac:dyDescent="0.15">
      <c r="C2277" t="s">
        <v>53</v>
      </c>
      <c r="D2277" t="s">
        <v>5189</v>
      </c>
      <c r="E2277" t="s">
        <v>15</v>
      </c>
      <c r="F2277" s="1">
        <v>40805</v>
      </c>
      <c r="G2277" t="s">
        <v>526</v>
      </c>
      <c r="H2277" t="s">
        <v>2282</v>
      </c>
      <c r="I2277" t="s">
        <v>2035</v>
      </c>
      <c r="J2277">
        <v>2000</v>
      </c>
      <c r="L2277">
        <v>802373666</v>
      </c>
    </row>
    <row r="2278" spans="3:12" x14ac:dyDescent="0.15">
      <c r="C2278" t="s">
        <v>53</v>
      </c>
      <c r="D2278" t="s">
        <v>5189</v>
      </c>
      <c r="E2278" t="s">
        <v>15</v>
      </c>
      <c r="F2278" s="1">
        <v>40805</v>
      </c>
      <c r="G2278" t="s">
        <v>526</v>
      </c>
      <c r="H2278" t="s">
        <v>2283</v>
      </c>
      <c r="I2278" t="s">
        <v>2220</v>
      </c>
      <c r="J2278">
        <v>2000</v>
      </c>
      <c r="L2278">
        <v>802375666</v>
      </c>
    </row>
    <row r="2279" spans="3:12" x14ac:dyDescent="0.15">
      <c r="C2279" t="s">
        <v>53</v>
      </c>
      <c r="D2279" t="s">
        <v>5189</v>
      </c>
      <c r="E2279" t="s">
        <v>15</v>
      </c>
      <c r="F2279" s="1">
        <v>40805</v>
      </c>
      <c r="G2279" t="s">
        <v>526</v>
      </c>
      <c r="H2279" t="s">
        <v>2284</v>
      </c>
      <c r="I2279" t="s">
        <v>1418</v>
      </c>
      <c r="J2279">
        <v>2150</v>
      </c>
      <c r="L2279">
        <v>802377816</v>
      </c>
    </row>
    <row r="2280" spans="3:12" x14ac:dyDescent="0.15">
      <c r="C2280" t="s">
        <v>53</v>
      </c>
      <c r="D2280" t="s">
        <v>5189</v>
      </c>
      <c r="E2280" t="s">
        <v>15</v>
      </c>
      <c r="F2280" s="1">
        <v>40805</v>
      </c>
      <c r="G2280" t="s">
        <v>526</v>
      </c>
      <c r="H2280" t="s">
        <v>2285</v>
      </c>
      <c r="I2280" t="s">
        <v>1418</v>
      </c>
      <c r="J2280">
        <v>500</v>
      </c>
      <c r="L2280">
        <v>802378316</v>
      </c>
    </row>
    <row r="2281" spans="3:12" x14ac:dyDescent="0.15">
      <c r="C2281" t="s">
        <v>53</v>
      </c>
      <c r="D2281" t="s">
        <v>5189</v>
      </c>
      <c r="E2281" t="s">
        <v>15</v>
      </c>
      <c r="F2281" s="1">
        <v>40806</v>
      </c>
      <c r="G2281" t="s">
        <v>526</v>
      </c>
      <c r="H2281" t="s">
        <v>2286</v>
      </c>
      <c r="I2281" t="s">
        <v>2030</v>
      </c>
      <c r="J2281">
        <v>8000</v>
      </c>
      <c r="L2281">
        <v>802386316</v>
      </c>
    </row>
    <row r="2282" spans="3:12" x14ac:dyDescent="0.15">
      <c r="C2282" t="s">
        <v>53</v>
      </c>
      <c r="D2282" t="s">
        <v>5189</v>
      </c>
      <c r="E2282" t="s">
        <v>15</v>
      </c>
      <c r="F2282" s="1">
        <v>40806</v>
      </c>
      <c r="G2282" t="s">
        <v>526</v>
      </c>
      <c r="H2282" t="s">
        <v>2287</v>
      </c>
      <c r="I2282" t="s">
        <v>1418</v>
      </c>
      <c r="J2282">
        <v>2450</v>
      </c>
      <c r="L2282">
        <v>802388766</v>
      </c>
    </row>
    <row r="2283" spans="3:12" x14ac:dyDescent="0.15">
      <c r="C2283" t="s">
        <v>53</v>
      </c>
      <c r="D2283" t="s">
        <v>5189</v>
      </c>
      <c r="E2283" t="s">
        <v>15</v>
      </c>
      <c r="F2283" s="1">
        <v>40806</v>
      </c>
      <c r="G2283" t="s">
        <v>526</v>
      </c>
      <c r="H2283" t="s">
        <v>2288</v>
      </c>
      <c r="I2283" t="s">
        <v>2021</v>
      </c>
      <c r="J2283">
        <v>2500</v>
      </c>
      <c r="L2283">
        <v>802391266</v>
      </c>
    </row>
    <row r="2284" spans="3:12" x14ac:dyDescent="0.15">
      <c r="C2284" t="s">
        <v>53</v>
      </c>
      <c r="D2284" t="s">
        <v>5189</v>
      </c>
      <c r="E2284" t="s">
        <v>15</v>
      </c>
      <c r="F2284" s="1">
        <v>40806</v>
      </c>
      <c r="G2284" t="s">
        <v>526</v>
      </c>
      <c r="H2284" t="s">
        <v>2289</v>
      </c>
      <c r="I2284" t="s">
        <v>1418</v>
      </c>
      <c r="J2284">
        <v>500</v>
      </c>
      <c r="L2284">
        <v>802391766</v>
      </c>
    </row>
    <row r="2285" spans="3:12" x14ac:dyDescent="0.15">
      <c r="C2285" t="s">
        <v>53</v>
      </c>
      <c r="D2285" t="s">
        <v>5189</v>
      </c>
      <c r="E2285" t="s">
        <v>15</v>
      </c>
      <c r="F2285" s="1">
        <v>40807</v>
      </c>
      <c r="G2285" t="s">
        <v>526</v>
      </c>
      <c r="H2285" t="s">
        <v>2290</v>
      </c>
      <c r="I2285" t="s">
        <v>1418</v>
      </c>
      <c r="J2285">
        <v>3825</v>
      </c>
      <c r="L2285">
        <v>802395591</v>
      </c>
    </row>
    <row r="2286" spans="3:12" x14ac:dyDescent="0.15">
      <c r="C2286" t="s">
        <v>53</v>
      </c>
      <c r="D2286" t="s">
        <v>5189</v>
      </c>
      <c r="E2286" t="s">
        <v>15</v>
      </c>
      <c r="F2286" s="1">
        <v>40808</v>
      </c>
      <c r="G2286" t="s">
        <v>526</v>
      </c>
      <c r="H2286" t="s">
        <v>2291</v>
      </c>
      <c r="I2286" t="s">
        <v>1418</v>
      </c>
      <c r="J2286">
        <v>1000</v>
      </c>
      <c r="L2286">
        <v>802396591</v>
      </c>
    </row>
    <row r="2287" spans="3:12" x14ac:dyDescent="0.15">
      <c r="C2287" t="s">
        <v>53</v>
      </c>
      <c r="D2287" t="s">
        <v>5189</v>
      </c>
      <c r="E2287" t="s">
        <v>15</v>
      </c>
      <c r="F2287" s="1">
        <v>40808</v>
      </c>
      <c r="G2287" t="s">
        <v>526</v>
      </c>
      <c r="H2287" t="s">
        <v>2292</v>
      </c>
      <c r="I2287" t="s">
        <v>1418</v>
      </c>
      <c r="J2287">
        <v>2075</v>
      </c>
      <c r="L2287">
        <v>802398666</v>
      </c>
    </row>
    <row r="2288" spans="3:12" x14ac:dyDescent="0.15">
      <c r="C2288" t="s">
        <v>53</v>
      </c>
      <c r="D2288" t="s">
        <v>5189</v>
      </c>
      <c r="E2288" t="s">
        <v>15</v>
      </c>
      <c r="F2288" s="1">
        <v>40808</v>
      </c>
      <c r="G2288" t="s">
        <v>526</v>
      </c>
      <c r="H2288" t="s">
        <v>2293</v>
      </c>
      <c r="I2288" t="s">
        <v>1418</v>
      </c>
      <c r="J2288">
        <v>2000</v>
      </c>
      <c r="L2288">
        <v>802400666</v>
      </c>
    </row>
    <row r="2289" spans="3:12" x14ac:dyDescent="0.15">
      <c r="C2289" t="s">
        <v>53</v>
      </c>
      <c r="D2289" t="s">
        <v>5189</v>
      </c>
      <c r="E2289" t="s">
        <v>15</v>
      </c>
      <c r="F2289" s="1">
        <v>40808</v>
      </c>
      <c r="G2289" t="s">
        <v>526</v>
      </c>
      <c r="H2289" t="s">
        <v>2294</v>
      </c>
      <c r="I2289" t="s">
        <v>1418</v>
      </c>
      <c r="J2289">
        <v>1000</v>
      </c>
      <c r="L2289">
        <v>802401666</v>
      </c>
    </row>
    <row r="2290" spans="3:12" x14ac:dyDescent="0.15">
      <c r="C2290" t="s">
        <v>53</v>
      </c>
      <c r="D2290" t="s">
        <v>5189</v>
      </c>
      <c r="E2290" t="s">
        <v>15</v>
      </c>
      <c r="F2290" s="1">
        <v>40809</v>
      </c>
      <c r="G2290" t="s">
        <v>526</v>
      </c>
      <c r="H2290" t="s">
        <v>2295</v>
      </c>
      <c r="I2290" t="s">
        <v>1418</v>
      </c>
      <c r="J2290">
        <v>3500</v>
      </c>
      <c r="L2290">
        <v>802405166</v>
      </c>
    </row>
    <row r="2291" spans="3:12" x14ac:dyDescent="0.15">
      <c r="C2291" t="s">
        <v>53</v>
      </c>
      <c r="D2291" t="s">
        <v>5189</v>
      </c>
      <c r="E2291" t="s">
        <v>15</v>
      </c>
      <c r="F2291" s="1">
        <v>40809</v>
      </c>
      <c r="G2291" t="s">
        <v>526</v>
      </c>
      <c r="H2291" t="s">
        <v>2296</v>
      </c>
      <c r="I2291" t="s">
        <v>2030</v>
      </c>
      <c r="J2291">
        <v>4000</v>
      </c>
      <c r="L2291">
        <v>802409166</v>
      </c>
    </row>
    <row r="2292" spans="3:12" x14ac:dyDescent="0.15">
      <c r="C2292" t="s">
        <v>53</v>
      </c>
      <c r="D2292" t="s">
        <v>5189</v>
      </c>
      <c r="E2292" t="s">
        <v>15</v>
      </c>
      <c r="F2292" s="1">
        <v>40809</v>
      </c>
      <c r="G2292" t="s">
        <v>526</v>
      </c>
      <c r="H2292" t="s">
        <v>2297</v>
      </c>
      <c r="I2292" t="s">
        <v>1418</v>
      </c>
      <c r="J2292">
        <v>1500</v>
      </c>
      <c r="L2292">
        <v>802410666</v>
      </c>
    </row>
    <row r="2293" spans="3:12" x14ac:dyDescent="0.15">
      <c r="C2293" t="s">
        <v>53</v>
      </c>
      <c r="D2293" t="s">
        <v>5189</v>
      </c>
      <c r="E2293" t="s">
        <v>15</v>
      </c>
      <c r="F2293" s="1">
        <v>40809</v>
      </c>
      <c r="G2293" t="s">
        <v>526</v>
      </c>
      <c r="H2293" t="s">
        <v>2298</v>
      </c>
      <c r="I2293" t="s">
        <v>2030</v>
      </c>
      <c r="J2293">
        <v>2000</v>
      </c>
      <c r="L2293">
        <v>802412666</v>
      </c>
    </row>
    <row r="2294" spans="3:12" x14ac:dyDescent="0.15">
      <c r="C2294" t="s">
        <v>53</v>
      </c>
      <c r="D2294" t="s">
        <v>5189</v>
      </c>
      <c r="E2294" t="s">
        <v>15</v>
      </c>
      <c r="F2294" s="1">
        <v>40810</v>
      </c>
      <c r="G2294" t="s">
        <v>526</v>
      </c>
      <c r="H2294" t="s">
        <v>2299</v>
      </c>
      <c r="I2294" t="s">
        <v>1418</v>
      </c>
      <c r="J2294">
        <v>2000</v>
      </c>
      <c r="L2294">
        <v>802414666</v>
      </c>
    </row>
    <row r="2295" spans="3:12" x14ac:dyDescent="0.15">
      <c r="C2295" t="s">
        <v>53</v>
      </c>
      <c r="D2295" t="s">
        <v>5189</v>
      </c>
      <c r="E2295" t="s">
        <v>15</v>
      </c>
      <c r="F2295" s="1">
        <v>40812</v>
      </c>
      <c r="G2295" t="s">
        <v>526</v>
      </c>
      <c r="H2295" t="s">
        <v>748</v>
      </c>
      <c r="I2295" t="s">
        <v>1418</v>
      </c>
      <c r="J2295">
        <v>605</v>
      </c>
      <c r="L2295">
        <v>802415271</v>
      </c>
    </row>
    <row r="2296" spans="3:12" x14ac:dyDescent="0.15">
      <c r="C2296" t="s">
        <v>53</v>
      </c>
      <c r="D2296" t="s">
        <v>5189</v>
      </c>
      <c r="E2296" t="s">
        <v>15</v>
      </c>
      <c r="F2296" s="1">
        <v>40812</v>
      </c>
      <c r="G2296" t="s">
        <v>526</v>
      </c>
      <c r="H2296" t="s">
        <v>2300</v>
      </c>
      <c r="I2296" t="s">
        <v>1387</v>
      </c>
      <c r="J2296">
        <v>12000</v>
      </c>
      <c r="L2296">
        <v>802427271</v>
      </c>
    </row>
    <row r="2297" spans="3:12" x14ac:dyDescent="0.15">
      <c r="C2297" t="s">
        <v>53</v>
      </c>
      <c r="D2297" t="s">
        <v>5189</v>
      </c>
      <c r="E2297" t="s">
        <v>15</v>
      </c>
      <c r="F2297" s="1">
        <v>40812</v>
      </c>
      <c r="G2297" t="s">
        <v>526</v>
      </c>
      <c r="H2297" t="s">
        <v>2301</v>
      </c>
      <c r="I2297" t="s">
        <v>1418</v>
      </c>
      <c r="J2297">
        <v>16000</v>
      </c>
      <c r="L2297">
        <v>802443271</v>
      </c>
    </row>
    <row r="2298" spans="3:12" x14ac:dyDescent="0.15">
      <c r="C2298" t="s">
        <v>53</v>
      </c>
      <c r="D2298" t="s">
        <v>5189</v>
      </c>
      <c r="E2298" t="s">
        <v>15</v>
      </c>
      <c r="F2298" s="1">
        <v>40812</v>
      </c>
      <c r="G2298" t="s">
        <v>526</v>
      </c>
      <c r="H2298" t="s">
        <v>2302</v>
      </c>
      <c r="I2298" t="s">
        <v>1387</v>
      </c>
      <c r="J2298">
        <v>8000</v>
      </c>
      <c r="L2298">
        <v>802451271</v>
      </c>
    </row>
    <row r="2299" spans="3:12" x14ac:dyDescent="0.15">
      <c r="C2299" t="s">
        <v>53</v>
      </c>
      <c r="D2299" t="s">
        <v>5189</v>
      </c>
      <c r="E2299" t="s">
        <v>15</v>
      </c>
      <c r="F2299" s="1">
        <v>40812</v>
      </c>
      <c r="G2299" t="s">
        <v>526</v>
      </c>
      <c r="H2299" t="s">
        <v>2303</v>
      </c>
      <c r="I2299" t="s">
        <v>1387</v>
      </c>
      <c r="J2299">
        <v>6000</v>
      </c>
      <c r="L2299">
        <v>802457271</v>
      </c>
    </row>
    <row r="2300" spans="3:12" x14ac:dyDescent="0.15">
      <c r="C2300" t="s">
        <v>53</v>
      </c>
      <c r="D2300" t="s">
        <v>5189</v>
      </c>
      <c r="E2300" t="s">
        <v>15</v>
      </c>
      <c r="F2300" s="1">
        <v>40812</v>
      </c>
      <c r="G2300" t="s">
        <v>526</v>
      </c>
      <c r="H2300" t="s">
        <v>2304</v>
      </c>
      <c r="I2300" t="s">
        <v>1387</v>
      </c>
      <c r="J2300">
        <v>12000</v>
      </c>
      <c r="L2300">
        <v>802469271</v>
      </c>
    </row>
    <row r="2301" spans="3:12" x14ac:dyDescent="0.15">
      <c r="C2301" t="s">
        <v>53</v>
      </c>
      <c r="D2301" t="s">
        <v>5189</v>
      </c>
      <c r="E2301" t="s">
        <v>15</v>
      </c>
      <c r="F2301" s="1">
        <v>40812</v>
      </c>
      <c r="G2301" t="s">
        <v>526</v>
      </c>
      <c r="H2301" t="s">
        <v>2305</v>
      </c>
      <c r="I2301" t="s">
        <v>1418</v>
      </c>
      <c r="J2301">
        <v>1500</v>
      </c>
      <c r="L2301">
        <v>802470771</v>
      </c>
    </row>
    <row r="2302" spans="3:12" x14ac:dyDescent="0.15">
      <c r="C2302" t="s">
        <v>53</v>
      </c>
      <c r="D2302" t="s">
        <v>5189</v>
      </c>
      <c r="E2302" t="s">
        <v>15</v>
      </c>
      <c r="F2302" s="1">
        <v>40813</v>
      </c>
      <c r="G2302" t="s">
        <v>526</v>
      </c>
      <c r="H2302" t="s">
        <v>2306</v>
      </c>
      <c r="I2302" t="s">
        <v>1387</v>
      </c>
      <c r="J2302">
        <v>8000</v>
      </c>
      <c r="L2302">
        <v>802478771</v>
      </c>
    </row>
    <row r="2303" spans="3:12" x14ac:dyDescent="0.15">
      <c r="C2303" t="s">
        <v>53</v>
      </c>
      <c r="D2303" t="s">
        <v>5189</v>
      </c>
      <c r="E2303" t="s">
        <v>15</v>
      </c>
      <c r="F2303" s="1">
        <v>40813</v>
      </c>
      <c r="G2303" t="s">
        <v>526</v>
      </c>
      <c r="H2303" t="s">
        <v>2307</v>
      </c>
      <c r="I2303" t="s">
        <v>1387</v>
      </c>
      <c r="J2303">
        <v>6000</v>
      </c>
      <c r="L2303">
        <v>802484771</v>
      </c>
    </row>
    <row r="2304" spans="3:12" x14ac:dyDescent="0.15">
      <c r="C2304" t="s">
        <v>53</v>
      </c>
      <c r="D2304" t="s">
        <v>5189</v>
      </c>
      <c r="E2304" t="s">
        <v>15</v>
      </c>
      <c r="F2304" s="1">
        <v>40813</v>
      </c>
      <c r="G2304" t="s">
        <v>526</v>
      </c>
      <c r="H2304" t="s">
        <v>2308</v>
      </c>
      <c r="I2304" t="s">
        <v>1418</v>
      </c>
      <c r="J2304">
        <v>500</v>
      </c>
      <c r="L2304">
        <v>802485271</v>
      </c>
    </row>
    <row r="2305" spans="3:12" x14ac:dyDescent="0.15">
      <c r="C2305" t="s">
        <v>53</v>
      </c>
      <c r="D2305" t="s">
        <v>5189</v>
      </c>
      <c r="E2305" t="s">
        <v>15</v>
      </c>
      <c r="F2305" s="1">
        <v>40813</v>
      </c>
      <c r="G2305" t="s">
        <v>526</v>
      </c>
      <c r="H2305" t="s">
        <v>2309</v>
      </c>
      <c r="I2305" t="s">
        <v>1418</v>
      </c>
      <c r="J2305">
        <v>2500</v>
      </c>
      <c r="L2305">
        <v>802487771</v>
      </c>
    </row>
    <row r="2306" spans="3:12" x14ac:dyDescent="0.15">
      <c r="C2306" t="s">
        <v>53</v>
      </c>
      <c r="D2306" t="s">
        <v>5189</v>
      </c>
      <c r="E2306" t="s">
        <v>15</v>
      </c>
      <c r="F2306" s="1">
        <v>40814</v>
      </c>
      <c r="G2306" t="s">
        <v>526</v>
      </c>
      <c r="H2306" t="s">
        <v>2310</v>
      </c>
      <c r="I2306" t="s">
        <v>2030</v>
      </c>
      <c r="J2306">
        <v>4000</v>
      </c>
      <c r="L2306">
        <v>802491771</v>
      </c>
    </row>
    <row r="2307" spans="3:12" x14ac:dyDescent="0.15">
      <c r="C2307" t="s">
        <v>53</v>
      </c>
      <c r="D2307" t="s">
        <v>5189</v>
      </c>
      <c r="E2307" t="s">
        <v>15</v>
      </c>
      <c r="F2307" s="1">
        <v>40814</v>
      </c>
      <c r="G2307" t="s">
        <v>526</v>
      </c>
      <c r="H2307" t="s">
        <v>2311</v>
      </c>
      <c r="I2307" t="s">
        <v>1359</v>
      </c>
      <c r="J2307">
        <v>1000</v>
      </c>
      <c r="L2307">
        <v>802492771</v>
      </c>
    </row>
    <row r="2308" spans="3:12" x14ac:dyDescent="0.15">
      <c r="C2308" t="s">
        <v>53</v>
      </c>
      <c r="D2308" t="s">
        <v>5189</v>
      </c>
      <c r="E2308" t="s">
        <v>15</v>
      </c>
      <c r="F2308" s="1">
        <v>40814</v>
      </c>
      <c r="G2308" t="s">
        <v>526</v>
      </c>
      <c r="H2308" t="s">
        <v>2312</v>
      </c>
      <c r="I2308" t="s">
        <v>1387</v>
      </c>
      <c r="J2308">
        <v>4000</v>
      </c>
      <c r="L2308">
        <v>802496771</v>
      </c>
    </row>
    <row r="2309" spans="3:12" x14ac:dyDescent="0.15">
      <c r="C2309" t="s">
        <v>53</v>
      </c>
      <c r="D2309" t="s">
        <v>5189</v>
      </c>
      <c r="E2309" t="s">
        <v>15</v>
      </c>
      <c r="F2309" s="1">
        <v>40815</v>
      </c>
      <c r="G2309" t="s">
        <v>526</v>
      </c>
      <c r="H2309" t="s">
        <v>2313</v>
      </c>
      <c r="I2309" t="s">
        <v>1387</v>
      </c>
      <c r="J2309">
        <v>2000</v>
      </c>
      <c r="L2309">
        <v>802498771</v>
      </c>
    </row>
    <row r="2310" spans="3:12" x14ac:dyDescent="0.15">
      <c r="C2310" t="s">
        <v>53</v>
      </c>
      <c r="D2310" t="s">
        <v>5189</v>
      </c>
      <c r="E2310" t="s">
        <v>15</v>
      </c>
      <c r="F2310" s="1">
        <v>40815</v>
      </c>
      <c r="G2310" t="s">
        <v>526</v>
      </c>
      <c r="H2310" t="s">
        <v>2314</v>
      </c>
      <c r="I2310" t="s">
        <v>1387</v>
      </c>
      <c r="J2310">
        <v>2000</v>
      </c>
      <c r="L2310">
        <v>802500771</v>
      </c>
    </row>
    <row r="2311" spans="3:12" x14ac:dyDescent="0.15">
      <c r="C2311" t="s">
        <v>53</v>
      </c>
      <c r="D2311" t="s">
        <v>5189</v>
      </c>
      <c r="E2311" t="s">
        <v>15</v>
      </c>
      <c r="F2311" s="1">
        <v>40815</v>
      </c>
      <c r="G2311" t="s">
        <v>526</v>
      </c>
      <c r="H2311" t="s">
        <v>2315</v>
      </c>
      <c r="I2311" t="s">
        <v>1418</v>
      </c>
      <c r="J2311">
        <v>500</v>
      </c>
      <c r="L2311">
        <v>802501271</v>
      </c>
    </row>
    <row r="2312" spans="3:12" x14ac:dyDescent="0.15">
      <c r="C2312" t="s">
        <v>53</v>
      </c>
      <c r="D2312" t="s">
        <v>5189</v>
      </c>
      <c r="E2312" t="s">
        <v>15</v>
      </c>
      <c r="F2312" s="1">
        <v>40816</v>
      </c>
      <c r="G2312" t="s">
        <v>1377</v>
      </c>
      <c r="H2312" t="s">
        <v>1355</v>
      </c>
      <c r="I2312" t="s">
        <v>2316</v>
      </c>
      <c r="J2312">
        <v>1363336</v>
      </c>
      <c r="L2312">
        <v>803864607</v>
      </c>
    </row>
    <row r="2313" spans="3:12" x14ac:dyDescent="0.15">
      <c r="C2313" t="s">
        <v>53</v>
      </c>
      <c r="D2313" t="s">
        <v>5189</v>
      </c>
      <c r="E2313" t="s">
        <v>15</v>
      </c>
      <c r="F2313" s="1">
        <v>40816</v>
      </c>
      <c r="G2313" t="s">
        <v>1375</v>
      </c>
      <c r="H2313" t="s">
        <v>1355</v>
      </c>
      <c r="I2313" t="s">
        <v>2316</v>
      </c>
      <c r="J2313">
        <v>2008500</v>
      </c>
      <c r="L2313">
        <v>805873107</v>
      </c>
    </row>
    <row r="2314" spans="3:12" x14ac:dyDescent="0.15">
      <c r="C2314" t="s">
        <v>53</v>
      </c>
      <c r="D2314" t="s">
        <v>5189</v>
      </c>
      <c r="E2314" t="s">
        <v>15</v>
      </c>
      <c r="F2314" s="1">
        <v>40816</v>
      </c>
      <c r="G2314" t="s">
        <v>1375</v>
      </c>
      <c r="H2314" t="s">
        <v>1355</v>
      </c>
      <c r="I2314" t="s">
        <v>2316</v>
      </c>
      <c r="J2314">
        <v>56500</v>
      </c>
      <c r="L2314">
        <v>805929607</v>
      </c>
    </row>
    <row r="2315" spans="3:12" x14ac:dyDescent="0.15">
      <c r="C2315" t="s">
        <v>53</v>
      </c>
      <c r="D2315" t="s">
        <v>5189</v>
      </c>
      <c r="E2315" t="s">
        <v>15</v>
      </c>
      <c r="F2315" s="1">
        <v>40816</v>
      </c>
      <c r="G2315" t="s">
        <v>54</v>
      </c>
      <c r="H2315" t="s">
        <v>353</v>
      </c>
      <c r="I2315" t="s">
        <v>1359</v>
      </c>
      <c r="J2315">
        <v>50000</v>
      </c>
      <c r="L2315">
        <v>805979607</v>
      </c>
    </row>
    <row r="2316" spans="3:12" x14ac:dyDescent="0.15">
      <c r="C2316" t="s">
        <v>53</v>
      </c>
      <c r="D2316" t="s">
        <v>5189</v>
      </c>
      <c r="E2316" t="s">
        <v>15</v>
      </c>
      <c r="F2316" s="1">
        <v>40816</v>
      </c>
      <c r="G2316" t="s">
        <v>54</v>
      </c>
      <c r="H2316" t="s">
        <v>349</v>
      </c>
      <c r="I2316" t="s">
        <v>1359</v>
      </c>
      <c r="J2316">
        <v>111000</v>
      </c>
      <c r="L2316">
        <v>806090607</v>
      </c>
    </row>
    <row r="2317" spans="3:12" x14ac:dyDescent="0.15">
      <c r="C2317" t="s">
        <v>53</v>
      </c>
      <c r="D2317" t="s">
        <v>5189</v>
      </c>
      <c r="E2317" t="s">
        <v>15</v>
      </c>
      <c r="F2317" s="1">
        <v>40816</v>
      </c>
      <c r="G2317" t="s">
        <v>57</v>
      </c>
      <c r="H2317" t="s">
        <v>382</v>
      </c>
      <c r="I2317" t="s">
        <v>2317</v>
      </c>
      <c r="J2317">
        <v>706500</v>
      </c>
      <c r="L2317">
        <v>806797107</v>
      </c>
    </row>
    <row r="2318" spans="3:12" x14ac:dyDescent="0.15">
      <c r="C2318" t="s">
        <v>53</v>
      </c>
      <c r="D2318" t="s">
        <v>5189</v>
      </c>
      <c r="E2318" t="s">
        <v>15</v>
      </c>
      <c r="F2318" s="1">
        <v>40816</v>
      </c>
      <c r="G2318" t="s">
        <v>526</v>
      </c>
      <c r="H2318" t="s">
        <v>2318</v>
      </c>
      <c r="I2318" t="s">
        <v>1418</v>
      </c>
      <c r="J2318">
        <v>500</v>
      </c>
      <c r="L2318">
        <v>806797607</v>
      </c>
    </row>
    <row r="2319" spans="3:12" x14ac:dyDescent="0.15">
      <c r="C2319" t="s">
        <v>53</v>
      </c>
      <c r="D2319" t="s">
        <v>5189</v>
      </c>
      <c r="E2319" t="s">
        <v>15</v>
      </c>
      <c r="F2319" s="1">
        <v>40816</v>
      </c>
      <c r="G2319" t="s">
        <v>526</v>
      </c>
      <c r="H2319" t="s">
        <v>2319</v>
      </c>
      <c r="I2319" t="s">
        <v>1387</v>
      </c>
      <c r="J2319">
        <v>4000</v>
      </c>
      <c r="L2319">
        <v>806801607</v>
      </c>
    </row>
    <row r="2320" spans="3:12" x14ac:dyDescent="0.15">
      <c r="C2320" t="s">
        <v>53</v>
      </c>
      <c r="D2320" t="s">
        <v>5189</v>
      </c>
      <c r="E2320" t="s">
        <v>15</v>
      </c>
      <c r="F2320" s="1">
        <v>40816</v>
      </c>
      <c r="G2320" t="s">
        <v>526</v>
      </c>
      <c r="H2320" t="s">
        <v>2320</v>
      </c>
      <c r="I2320" t="s">
        <v>1418</v>
      </c>
      <c r="J2320">
        <v>7000</v>
      </c>
      <c r="L2320">
        <v>806808607</v>
      </c>
    </row>
    <row r="2321" spans="3:12" x14ac:dyDescent="0.15">
      <c r="C2321" t="s">
        <v>53</v>
      </c>
      <c r="D2321" t="s">
        <v>5189</v>
      </c>
      <c r="E2321" t="s">
        <v>15</v>
      </c>
      <c r="F2321" s="1">
        <v>40817</v>
      </c>
      <c r="G2321" t="s">
        <v>536</v>
      </c>
      <c r="H2321" t="s">
        <v>95</v>
      </c>
      <c r="I2321" t="s">
        <v>1531</v>
      </c>
      <c r="J2321">
        <v>387500</v>
      </c>
      <c r="L2321">
        <v>807196107</v>
      </c>
    </row>
    <row r="2322" spans="3:12" x14ac:dyDescent="0.15">
      <c r="C2322" t="s">
        <v>53</v>
      </c>
      <c r="D2322" t="s">
        <v>5189</v>
      </c>
      <c r="E2322" t="s">
        <v>15</v>
      </c>
      <c r="F2322" s="1">
        <v>40817</v>
      </c>
      <c r="G2322" t="s">
        <v>536</v>
      </c>
      <c r="H2322" t="s">
        <v>97</v>
      </c>
      <c r="I2322" t="s">
        <v>2039</v>
      </c>
      <c r="J2322">
        <v>7000</v>
      </c>
      <c r="L2322">
        <v>807203107</v>
      </c>
    </row>
    <row r="2323" spans="3:12" x14ac:dyDescent="0.15">
      <c r="C2323" t="s">
        <v>53</v>
      </c>
      <c r="D2323" t="s">
        <v>5189</v>
      </c>
      <c r="E2323" t="s">
        <v>15</v>
      </c>
      <c r="F2323" s="1">
        <v>40817</v>
      </c>
      <c r="G2323" t="s">
        <v>536</v>
      </c>
      <c r="H2323" t="s">
        <v>97</v>
      </c>
      <c r="I2323" t="s">
        <v>2039</v>
      </c>
      <c r="J2323">
        <v>10000</v>
      </c>
      <c r="L2323">
        <v>807213107</v>
      </c>
    </row>
    <row r="2324" spans="3:12" x14ac:dyDescent="0.15">
      <c r="C2324" t="s">
        <v>53</v>
      </c>
      <c r="D2324" t="s">
        <v>5189</v>
      </c>
      <c r="E2324" t="s">
        <v>15</v>
      </c>
      <c r="F2324" s="1">
        <v>40817</v>
      </c>
      <c r="G2324" t="s">
        <v>536</v>
      </c>
      <c r="H2324" t="s">
        <v>97</v>
      </c>
      <c r="I2324" t="s">
        <v>1531</v>
      </c>
      <c r="J2324">
        <v>390000</v>
      </c>
      <c r="L2324">
        <v>807603107</v>
      </c>
    </row>
    <row r="2325" spans="3:12" x14ac:dyDescent="0.15">
      <c r="C2325" t="s">
        <v>53</v>
      </c>
      <c r="D2325" t="s">
        <v>5189</v>
      </c>
      <c r="E2325" t="s">
        <v>15</v>
      </c>
      <c r="F2325" s="1">
        <v>40817</v>
      </c>
      <c r="G2325" t="s">
        <v>536</v>
      </c>
      <c r="H2325" t="s">
        <v>755</v>
      </c>
      <c r="I2325" t="s">
        <v>2039</v>
      </c>
      <c r="J2325">
        <v>5000</v>
      </c>
      <c r="L2325">
        <v>807608107</v>
      </c>
    </row>
    <row r="2326" spans="3:12" x14ac:dyDescent="0.15">
      <c r="C2326" t="s">
        <v>53</v>
      </c>
      <c r="D2326" t="s">
        <v>5189</v>
      </c>
      <c r="E2326" t="s">
        <v>15</v>
      </c>
      <c r="F2326" s="1">
        <v>40817</v>
      </c>
      <c r="G2326" t="s">
        <v>536</v>
      </c>
      <c r="H2326" t="s">
        <v>755</v>
      </c>
      <c r="I2326" t="s">
        <v>1531</v>
      </c>
      <c r="J2326">
        <v>395000</v>
      </c>
      <c r="L2326">
        <v>808003107</v>
      </c>
    </row>
    <row r="2327" spans="3:12" x14ac:dyDescent="0.15">
      <c r="C2327" t="s">
        <v>53</v>
      </c>
      <c r="D2327" t="s">
        <v>5189</v>
      </c>
      <c r="E2327" t="s">
        <v>15</v>
      </c>
      <c r="F2327" s="1">
        <v>40817</v>
      </c>
      <c r="G2327" t="s">
        <v>536</v>
      </c>
      <c r="H2327" t="s">
        <v>101</v>
      </c>
      <c r="I2327" t="s">
        <v>1466</v>
      </c>
      <c r="J2327">
        <v>415000</v>
      </c>
      <c r="L2327">
        <v>808418107</v>
      </c>
    </row>
    <row r="2328" spans="3:12" x14ac:dyDescent="0.15">
      <c r="C2328" t="s">
        <v>53</v>
      </c>
      <c r="D2328" t="s">
        <v>5189</v>
      </c>
      <c r="E2328" t="s">
        <v>15</v>
      </c>
      <c r="F2328" s="1">
        <v>40817</v>
      </c>
      <c r="G2328" t="s">
        <v>536</v>
      </c>
      <c r="H2328" t="s">
        <v>757</v>
      </c>
      <c r="I2328" t="s">
        <v>2039</v>
      </c>
      <c r="J2328">
        <v>10000</v>
      </c>
      <c r="L2328">
        <v>808428107</v>
      </c>
    </row>
    <row r="2329" spans="3:12" x14ac:dyDescent="0.15">
      <c r="C2329" t="s">
        <v>53</v>
      </c>
      <c r="D2329" t="s">
        <v>5189</v>
      </c>
      <c r="E2329" t="s">
        <v>15</v>
      </c>
      <c r="F2329" s="1">
        <v>40817</v>
      </c>
      <c r="G2329" t="s">
        <v>536</v>
      </c>
      <c r="H2329" t="s">
        <v>757</v>
      </c>
      <c r="I2329" t="s">
        <v>1466</v>
      </c>
      <c r="J2329">
        <v>392000</v>
      </c>
      <c r="L2329">
        <v>808820107</v>
      </c>
    </row>
    <row r="2330" spans="3:12" x14ac:dyDescent="0.15">
      <c r="C2330" t="s">
        <v>53</v>
      </c>
      <c r="D2330" t="s">
        <v>5189</v>
      </c>
      <c r="E2330" t="s">
        <v>15</v>
      </c>
      <c r="F2330" s="1">
        <v>40817</v>
      </c>
      <c r="G2330" t="s">
        <v>536</v>
      </c>
      <c r="H2330" t="s">
        <v>1364</v>
      </c>
      <c r="I2330" t="s">
        <v>2039</v>
      </c>
      <c r="J2330">
        <v>10000</v>
      </c>
      <c r="L2330">
        <v>808830107</v>
      </c>
    </row>
    <row r="2331" spans="3:12" x14ac:dyDescent="0.15">
      <c r="C2331" t="s">
        <v>53</v>
      </c>
      <c r="D2331" t="s">
        <v>5189</v>
      </c>
      <c r="E2331" t="s">
        <v>15</v>
      </c>
      <c r="F2331" s="1">
        <v>40817</v>
      </c>
      <c r="G2331" t="s">
        <v>536</v>
      </c>
      <c r="H2331" t="s">
        <v>1364</v>
      </c>
      <c r="I2331" t="s">
        <v>1531</v>
      </c>
      <c r="J2331">
        <v>405000</v>
      </c>
      <c r="L2331">
        <v>809235107</v>
      </c>
    </row>
    <row r="2332" spans="3:12" x14ac:dyDescent="0.15">
      <c r="C2332" t="s">
        <v>53</v>
      </c>
      <c r="D2332" t="s">
        <v>5189</v>
      </c>
      <c r="E2332" t="s">
        <v>15</v>
      </c>
      <c r="F2332" s="1">
        <v>40817</v>
      </c>
      <c r="G2332" t="s">
        <v>536</v>
      </c>
      <c r="H2332" t="s">
        <v>758</v>
      </c>
      <c r="I2332" t="s">
        <v>1531</v>
      </c>
      <c r="J2332">
        <v>367500</v>
      </c>
      <c r="L2332">
        <v>809602607</v>
      </c>
    </row>
    <row r="2333" spans="3:12" x14ac:dyDescent="0.15">
      <c r="C2333" t="s">
        <v>53</v>
      </c>
      <c r="D2333" t="s">
        <v>5189</v>
      </c>
      <c r="E2333" t="s">
        <v>15</v>
      </c>
      <c r="F2333" s="1">
        <v>40817</v>
      </c>
      <c r="G2333" t="s">
        <v>536</v>
      </c>
      <c r="H2333" t="s">
        <v>759</v>
      </c>
      <c r="I2333" t="s">
        <v>1466</v>
      </c>
      <c r="J2333">
        <v>380000</v>
      </c>
      <c r="L2333">
        <v>809982607</v>
      </c>
    </row>
    <row r="2334" spans="3:12" x14ac:dyDescent="0.15">
      <c r="C2334" t="s">
        <v>53</v>
      </c>
      <c r="D2334" t="s">
        <v>5189</v>
      </c>
      <c r="E2334" t="s">
        <v>15</v>
      </c>
      <c r="F2334" s="1">
        <v>40817</v>
      </c>
      <c r="G2334" t="s">
        <v>526</v>
      </c>
      <c r="H2334" t="s">
        <v>2321</v>
      </c>
      <c r="I2334" t="s">
        <v>1418</v>
      </c>
      <c r="J2334">
        <v>2500</v>
      </c>
      <c r="L2334">
        <v>809985107</v>
      </c>
    </row>
    <row r="2335" spans="3:12" x14ac:dyDescent="0.15">
      <c r="C2335" t="s">
        <v>53</v>
      </c>
      <c r="D2335" t="s">
        <v>5189</v>
      </c>
      <c r="E2335" t="s">
        <v>15</v>
      </c>
      <c r="F2335" s="1">
        <v>40819</v>
      </c>
      <c r="G2335" t="s">
        <v>526</v>
      </c>
      <c r="H2335" t="s">
        <v>2322</v>
      </c>
      <c r="I2335" t="s">
        <v>2030</v>
      </c>
      <c r="J2335">
        <v>2000</v>
      </c>
      <c r="L2335">
        <v>809987107</v>
      </c>
    </row>
    <row r="2336" spans="3:12" x14ac:dyDescent="0.15">
      <c r="C2336" t="s">
        <v>53</v>
      </c>
      <c r="D2336" t="s">
        <v>5189</v>
      </c>
      <c r="E2336" t="s">
        <v>15</v>
      </c>
      <c r="F2336" s="1">
        <v>40819</v>
      </c>
      <c r="G2336" t="s">
        <v>526</v>
      </c>
      <c r="H2336" t="s">
        <v>2323</v>
      </c>
      <c r="I2336" t="s">
        <v>1418</v>
      </c>
      <c r="J2336">
        <v>500</v>
      </c>
      <c r="L2336">
        <v>809987607</v>
      </c>
    </row>
    <row r="2337" spans="3:12" x14ac:dyDescent="0.15">
      <c r="C2337" t="s">
        <v>53</v>
      </c>
      <c r="D2337" t="s">
        <v>5189</v>
      </c>
      <c r="E2337" t="s">
        <v>15</v>
      </c>
      <c r="F2337" s="1">
        <v>40820</v>
      </c>
      <c r="G2337" t="s">
        <v>526</v>
      </c>
      <c r="H2337" t="s">
        <v>2324</v>
      </c>
      <c r="I2337" t="s">
        <v>1418</v>
      </c>
      <c r="J2337">
        <v>2000</v>
      </c>
      <c r="L2337">
        <v>809989607</v>
      </c>
    </row>
    <row r="2338" spans="3:12" x14ac:dyDescent="0.15">
      <c r="C2338" t="s">
        <v>53</v>
      </c>
      <c r="D2338" t="s">
        <v>5189</v>
      </c>
      <c r="E2338" t="s">
        <v>15</v>
      </c>
      <c r="F2338" s="1">
        <v>40820</v>
      </c>
      <c r="G2338" t="s">
        <v>526</v>
      </c>
      <c r="H2338" t="s">
        <v>2325</v>
      </c>
      <c r="I2338" t="s">
        <v>1418</v>
      </c>
      <c r="J2338">
        <v>2000</v>
      </c>
      <c r="L2338">
        <v>809991607</v>
      </c>
    </row>
    <row r="2339" spans="3:12" x14ac:dyDescent="0.15">
      <c r="C2339" t="s">
        <v>53</v>
      </c>
      <c r="D2339" t="s">
        <v>5189</v>
      </c>
      <c r="E2339" t="s">
        <v>15</v>
      </c>
      <c r="F2339" s="1">
        <v>40820</v>
      </c>
      <c r="G2339" t="s">
        <v>526</v>
      </c>
      <c r="H2339" t="s">
        <v>2326</v>
      </c>
      <c r="I2339" t="s">
        <v>2035</v>
      </c>
      <c r="J2339">
        <v>2000</v>
      </c>
      <c r="L2339">
        <v>809993607</v>
      </c>
    </row>
    <row r="2340" spans="3:12" x14ac:dyDescent="0.15">
      <c r="C2340" t="s">
        <v>53</v>
      </c>
      <c r="D2340" t="s">
        <v>5189</v>
      </c>
      <c r="E2340" t="s">
        <v>15</v>
      </c>
      <c r="F2340" s="1">
        <v>40821</v>
      </c>
      <c r="G2340" t="s">
        <v>526</v>
      </c>
      <c r="H2340" t="s">
        <v>2327</v>
      </c>
      <c r="I2340" t="s">
        <v>1418</v>
      </c>
      <c r="J2340">
        <v>12310</v>
      </c>
      <c r="L2340">
        <v>810005917</v>
      </c>
    </row>
    <row r="2341" spans="3:12" x14ac:dyDescent="0.15">
      <c r="C2341" t="s">
        <v>53</v>
      </c>
      <c r="D2341" t="s">
        <v>5189</v>
      </c>
      <c r="E2341" t="s">
        <v>15</v>
      </c>
      <c r="F2341" s="1">
        <v>40821</v>
      </c>
      <c r="G2341" t="s">
        <v>526</v>
      </c>
      <c r="H2341" t="s">
        <v>2328</v>
      </c>
      <c r="I2341" t="s">
        <v>2329</v>
      </c>
      <c r="J2341">
        <v>39000</v>
      </c>
      <c r="L2341">
        <v>810044917</v>
      </c>
    </row>
    <row r="2342" spans="3:12" x14ac:dyDescent="0.15">
      <c r="C2342" t="s">
        <v>53</v>
      </c>
      <c r="D2342" t="s">
        <v>5189</v>
      </c>
      <c r="E2342" t="s">
        <v>15</v>
      </c>
      <c r="F2342" s="1">
        <v>40821</v>
      </c>
      <c r="G2342" t="s">
        <v>526</v>
      </c>
      <c r="H2342" t="s">
        <v>2330</v>
      </c>
      <c r="I2342" t="s">
        <v>2329</v>
      </c>
      <c r="J2342">
        <v>2000</v>
      </c>
      <c r="L2342">
        <v>810046917</v>
      </c>
    </row>
    <row r="2343" spans="3:12" x14ac:dyDescent="0.15">
      <c r="C2343" t="s">
        <v>53</v>
      </c>
      <c r="D2343" t="s">
        <v>5189</v>
      </c>
      <c r="E2343" t="s">
        <v>15</v>
      </c>
      <c r="F2343" s="1">
        <v>40821</v>
      </c>
      <c r="G2343" t="s">
        <v>526</v>
      </c>
      <c r="H2343" t="s">
        <v>2331</v>
      </c>
      <c r="I2343" t="s">
        <v>1418</v>
      </c>
      <c r="J2343">
        <v>500</v>
      </c>
      <c r="L2343">
        <v>810047417</v>
      </c>
    </row>
    <row r="2344" spans="3:12" x14ac:dyDescent="0.15">
      <c r="C2344" t="s">
        <v>53</v>
      </c>
      <c r="D2344" t="s">
        <v>5189</v>
      </c>
      <c r="E2344" t="s">
        <v>15</v>
      </c>
      <c r="F2344" s="1">
        <v>40821</v>
      </c>
      <c r="G2344" t="s">
        <v>526</v>
      </c>
      <c r="H2344" t="s">
        <v>2332</v>
      </c>
      <c r="I2344" t="s">
        <v>1418</v>
      </c>
      <c r="J2344">
        <v>2500</v>
      </c>
      <c r="L2344">
        <v>810049917</v>
      </c>
    </row>
    <row r="2345" spans="3:12" x14ac:dyDescent="0.15">
      <c r="C2345" t="s">
        <v>53</v>
      </c>
      <c r="D2345" t="s">
        <v>5189</v>
      </c>
      <c r="E2345" t="s">
        <v>15</v>
      </c>
      <c r="F2345" s="1">
        <v>40821</v>
      </c>
      <c r="G2345" t="s">
        <v>526</v>
      </c>
      <c r="H2345" t="s">
        <v>2333</v>
      </c>
      <c r="I2345" t="s">
        <v>2030</v>
      </c>
      <c r="J2345">
        <v>4000</v>
      </c>
      <c r="L2345">
        <v>810053917</v>
      </c>
    </row>
    <row r="2346" spans="3:12" x14ac:dyDescent="0.15">
      <c r="C2346" t="s">
        <v>53</v>
      </c>
      <c r="D2346" t="s">
        <v>5189</v>
      </c>
      <c r="E2346" t="s">
        <v>15</v>
      </c>
      <c r="F2346" s="1">
        <v>40822</v>
      </c>
      <c r="G2346" t="s">
        <v>536</v>
      </c>
      <c r="H2346" t="s">
        <v>2334</v>
      </c>
      <c r="I2346" t="s">
        <v>1531</v>
      </c>
      <c r="J2346">
        <v>370000</v>
      </c>
      <c r="L2346">
        <v>810423917</v>
      </c>
    </row>
    <row r="2347" spans="3:12" x14ac:dyDescent="0.15">
      <c r="C2347" t="s">
        <v>53</v>
      </c>
      <c r="D2347" t="s">
        <v>5189</v>
      </c>
      <c r="E2347" t="s">
        <v>15</v>
      </c>
      <c r="F2347" s="1">
        <v>40822</v>
      </c>
      <c r="G2347" t="s">
        <v>526</v>
      </c>
      <c r="H2347" t="s">
        <v>2335</v>
      </c>
      <c r="I2347" t="s">
        <v>2030</v>
      </c>
      <c r="J2347">
        <v>2000</v>
      </c>
      <c r="L2347">
        <v>810425917</v>
      </c>
    </row>
    <row r="2348" spans="3:12" x14ac:dyDescent="0.15">
      <c r="C2348" t="s">
        <v>53</v>
      </c>
      <c r="D2348" t="s">
        <v>5189</v>
      </c>
      <c r="E2348" t="s">
        <v>15</v>
      </c>
      <c r="F2348" s="1">
        <v>40822</v>
      </c>
      <c r="G2348" t="s">
        <v>526</v>
      </c>
      <c r="H2348" t="s">
        <v>2336</v>
      </c>
      <c r="I2348" t="s">
        <v>2035</v>
      </c>
      <c r="J2348">
        <v>4000</v>
      </c>
      <c r="L2348">
        <v>810429917</v>
      </c>
    </row>
    <row r="2349" spans="3:12" x14ac:dyDescent="0.15">
      <c r="C2349" t="s">
        <v>53</v>
      </c>
      <c r="D2349" t="s">
        <v>5189</v>
      </c>
      <c r="E2349" t="s">
        <v>15</v>
      </c>
      <c r="F2349" s="1">
        <v>40822</v>
      </c>
      <c r="G2349" t="s">
        <v>526</v>
      </c>
      <c r="H2349" t="s">
        <v>2337</v>
      </c>
      <c r="I2349" t="s">
        <v>2035</v>
      </c>
      <c r="J2349">
        <v>2000</v>
      </c>
      <c r="L2349">
        <v>810431917</v>
      </c>
    </row>
    <row r="2350" spans="3:12" x14ac:dyDescent="0.15">
      <c r="C2350" t="s">
        <v>53</v>
      </c>
      <c r="D2350" t="s">
        <v>5189</v>
      </c>
      <c r="E2350" t="s">
        <v>15</v>
      </c>
      <c r="F2350" s="1">
        <v>40822</v>
      </c>
      <c r="G2350" t="s">
        <v>526</v>
      </c>
      <c r="H2350" t="s">
        <v>2338</v>
      </c>
      <c r="I2350" t="s">
        <v>2220</v>
      </c>
      <c r="J2350">
        <v>2000</v>
      </c>
      <c r="L2350">
        <v>810433917</v>
      </c>
    </row>
    <row r="2351" spans="3:12" x14ac:dyDescent="0.15">
      <c r="C2351" t="s">
        <v>53</v>
      </c>
      <c r="D2351" t="s">
        <v>5189</v>
      </c>
      <c r="E2351" t="s">
        <v>15</v>
      </c>
      <c r="F2351" s="1">
        <v>40822</v>
      </c>
      <c r="G2351" t="s">
        <v>526</v>
      </c>
      <c r="H2351" t="s">
        <v>2339</v>
      </c>
      <c r="I2351" t="s">
        <v>2151</v>
      </c>
      <c r="J2351">
        <v>50000</v>
      </c>
      <c r="L2351">
        <v>810483917</v>
      </c>
    </row>
    <row r="2352" spans="3:12" x14ac:dyDescent="0.15">
      <c r="C2352" t="s">
        <v>53</v>
      </c>
      <c r="D2352" t="s">
        <v>5189</v>
      </c>
      <c r="E2352" t="s">
        <v>15</v>
      </c>
      <c r="F2352" s="1">
        <v>40822</v>
      </c>
      <c r="G2352" t="s">
        <v>526</v>
      </c>
      <c r="H2352" t="s">
        <v>767</v>
      </c>
      <c r="I2352" t="s">
        <v>1418</v>
      </c>
      <c r="J2352">
        <v>500</v>
      </c>
      <c r="L2352">
        <v>810484417</v>
      </c>
    </row>
    <row r="2353" spans="3:12" x14ac:dyDescent="0.15">
      <c r="C2353" t="s">
        <v>53</v>
      </c>
      <c r="D2353" t="s">
        <v>5189</v>
      </c>
      <c r="E2353" t="s">
        <v>15</v>
      </c>
      <c r="F2353" s="1">
        <v>40822</v>
      </c>
      <c r="G2353" t="s">
        <v>526</v>
      </c>
      <c r="H2353" t="s">
        <v>2340</v>
      </c>
      <c r="I2353" t="s">
        <v>1418</v>
      </c>
      <c r="J2353">
        <v>2000</v>
      </c>
      <c r="L2353">
        <v>810486417</v>
      </c>
    </row>
    <row r="2354" spans="3:12" x14ac:dyDescent="0.15">
      <c r="C2354" t="s">
        <v>53</v>
      </c>
      <c r="D2354" t="s">
        <v>5189</v>
      </c>
      <c r="E2354" t="s">
        <v>15</v>
      </c>
      <c r="F2354" s="1">
        <v>40822</v>
      </c>
      <c r="G2354" t="s">
        <v>526</v>
      </c>
      <c r="H2354" t="s">
        <v>2341</v>
      </c>
      <c r="I2354" t="s">
        <v>1418</v>
      </c>
      <c r="J2354">
        <v>500</v>
      </c>
      <c r="L2354">
        <v>810486917</v>
      </c>
    </row>
    <row r="2355" spans="3:12" x14ac:dyDescent="0.15">
      <c r="C2355" t="s">
        <v>53</v>
      </c>
      <c r="D2355" t="s">
        <v>5189</v>
      </c>
      <c r="E2355" t="s">
        <v>15</v>
      </c>
      <c r="F2355" s="1">
        <v>40823</v>
      </c>
      <c r="G2355" t="s">
        <v>526</v>
      </c>
      <c r="H2355" t="s">
        <v>768</v>
      </c>
      <c r="I2355" t="s">
        <v>1418</v>
      </c>
      <c r="J2355">
        <v>1600</v>
      </c>
      <c r="L2355">
        <v>810488517</v>
      </c>
    </row>
    <row r="2356" spans="3:12" x14ac:dyDescent="0.15">
      <c r="C2356" t="s">
        <v>53</v>
      </c>
      <c r="D2356" t="s">
        <v>5189</v>
      </c>
      <c r="E2356" t="s">
        <v>15</v>
      </c>
      <c r="F2356" s="1">
        <v>40823</v>
      </c>
      <c r="G2356" t="s">
        <v>526</v>
      </c>
      <c r="H2356" t="s">
        <v>2342</v>
      </c>
      <c r="I2356" t="s">
        <v>1387</v>
      </c>
      <c r="J2356">
        <v>4000</v>
      </c>
      <c r="L2356">
        <v>810492517</v>
      </c>
    </row>
    <row r="2357" spans="3:12" x14ac:dyDescent="0.15">
      <c r="C2357" t="s">
        <v>53</v>
      </c>
      <c r="D2357" t="s">
        <v>5189</v>
      </c>
      <c r="E2357" t="s">
        <v>15</v>
      </c>
      <c r="F2357" s="1">
        <v>40823</v>
      </c>
      <c r="G2357" t="s">
        <v>526</v>
      </c>
      <c r="H2357" t="s">
        <v>2343</v>
      </c>
      <c r="I2357" t="s">
        <v>1418</v>
      </c>
      <c r="J2357">
        <v>2000</v>
      </c>
      <c r="L2357">
        <v>810494517</v>
      </c>
    </row>
    <row r="2358" spans="3:12" x14ac:dyDescent="0.15">
      <c r="C2358" t="s">
        <v>53</v>
      </c>
      <c r="D2358" t="s">
        <v>5189</v>
      </c>
      <c r="E2358" t="s">
        <v>15</v>
      </c>
      <c r="F2358" s="1">
        <v>40823</v>
      </c>
      <c r="G2358" t="s">
        <v>526</v>
      </c>
      <c r="H2358" t="s">
        <v>2344</v>
      </c>
      <c r="I2358" t="s">
        <v>1418</v>
      </c>
      <c r="J2358">
        <v>500</v>
      </c>
      <c r="L2358">
        <v>810495017</v>
      </c>
    </row>
    <row r="2359" spans="3:12" x14ac:dyDescent="0.15">
      <c r="C2359" t="s">
        <v>53</v>
      </c>
      <c r="D2359" t="s">
        <v>5189</v>
      </c>
      <c r="E2359" t="s">
        <v>15</v>
      </c>
      <c r="F2359" s="1">
        <v>40826</v>
      </c>
      <c r="G2359" t="s">
        <v>526</v>
      </c>
      <c r="H2359" t="s">
        <v>2345</v>
      </c>
      <c r="I2359" t="s">
        <v>1418</v>
      </c>
      <c r="J2359">
        <v>1575</v>
      </c>
      <c r="L2359">
        <v>810496592</v>
      </c>
    </row>
    <row r="2360" spans="3:12" x14ac:dyDescent="0.15">
      <c r="C2360" t="s">
        <v>53</v>
      </c>
      <c r="D2360" t="s">
        <v>5189</v>
      </c>
      <c r="E2360" t="s">
        <v>15</v>
      </c>
      <c r="F2360" s="1">
        <v>40826</v>
      </c>
      <c r="G2360" t="s">
        <v>526</v>
      </c>
      <c r="H2360" t="s">
        <v>2346</v>
      </c>
      <c r="I2360" t="s">
        <v>2021</v>
      </c>
      <c r="J2360">
        <v>1000</v>
      </c>
      <c r="L2360">
        <v>810497592</v>
      </c>
    </row>
    <row r="2361" spans="3:12" x14ac:dyDescent="0.15">
      <c r="C2361" t="s">
        <v>53</v>
      </c>
      <c r="D2361" t="s">
        <v>5189</v>
      </c>
      <c r="E2361" t="s">
        <v>15</v>
      </c>
      <c r="F2361" s="1">
        <v>40826</v>
      </c>
      <c r="G2361" t="s">
        <v>526</v>
      </c>
      <c r="H2361" t="s">
        <v>2347</v>
      </c>
      <c r="I2361" t="s">
        <v>2030</v>
      </c>
      <c r="J2361">
        <v>2000</v>
      </c>
      <c r="L2361">
        <v>810499592</v>
      </c>
    </row>
    <row r="2362" spans="3:12" x14ac:dyDescent="0.15">
      <c r="C2362" t="s">
        <v>53</v>
      </c>
      <c r="D2362" t="s">
        <v>5189</v>
      </c>
      <c r="E2362" t="s">
        <v>15</v>
      </c>
      <c r="F2362" s="1">
        <v>40826</v>
      </c>
      <c r="G2362" t="s">
        <v>526</v>
      </c>
      <c r="H2362" t="s">
        <v>2348</v>
      </c>
      <c r="I2362" t="s">
        <v>2035</v>
      </c>
      <c r="J2362">
        <v>14000</v>
      </c>
      <c r="L2362">
        <v>810513592</v>
      </c>
    </row>
    <row r="2363" spans="3:12" x14ac:dyDescent="0.15">
      <c r="C2363" t="s">
        <v>53</v>
      </c>
      <c r="D2363" t="s">
        <v>5189</v>
      </c>
      <c r="E2363" t="s">
        <v>15</v>
      </c>
      <c r="F2363" s="1">
        <v>40826</v>
      </c>
      <c r="G2363" t="s">
        <v>526</v>
      </c>
      <c r="H2363" t="s">
        <v>2349</v>
      </c>
      <c r="I2363" t="s">
        <v>2220</v>
      </c>
      <c r="J2363">
        <v>4000</v>
      </c>
      <c r="L2363">
        <v>810517592</v>
      </c>
    </row>
    <row r="2364" spans="3:12" x14ac:dyDescent="0.15">
      <c r="C2364" t="s">
        <v>53</v>
      </c>
      <c r="D2364" t="s">
        <v>5189</v>
      </c>
      <c r="E2364" t="s">
        <v>15</v>
      </c>
      <c r="F2364" s="1">
        <v>40826</v>
      </c>
      <c r="G2364" t="s">
        <v>526</v>
      </c>
      <c r="H2364" t="s">
        <v>2350</v>
      </c>
      <c r="I2364" t="s">
        <v>2278</v>
      </c>
      <c r="J2364">
        <v>8000</v>
      </c>
      <c r="L2364">
        <v>810525592</v>
      </c>
    </row>
    <row r="2365" spans="3:12" x14ac:dyDescent="0.15">
      <c r="C2365" t="s">
        <v>53</v>
      </c>
      <c r="D2365" t="s">
        <v>5189</v>
      </c>
      <c r="E2365" t="s">
        <v>15</v>
      </c>
      <c r="F2365" s="1">
        <v>40826</v>
      </c>
      <c r="G2365" t="s">
        <v>526</v>
      </c>
      <c r="H2365" t="s">
        <v>2351</v>
      </c>
      <c r="I2365" t="s">
        <v>2352</v>
      </c>
      <c r="J2365">
        <v>2000</v>
      </c>
      <c r="L2365">
        <v>810527592</v>
      </c>
    </row>
    <row r="2366" spans="3:12" x14ac:dyDescent="0.15">
      <c r="C2366" t="s">
        <v>53</v>
      </c>
      <c r="D2366" t="s">
        <v>5189</v>
      </c>
      <c r="E2366" t="s">
        <v>15</v>
      </c>
      <c r="F2366" s="1">
        <v>40826</v>
      </c>
      <c r="G2366" t="s">
        <v>526</v>
      </c>
      <c r="H2366" t="s">
        <v>2353</v>
      </c>
      <c r="I2366" t="s">
        <v>2354</v>
      </c>
      <c r="J2366">
        <v>2000</v>
      </c>
      <c r="L2366">
        <v>810529592</v>
      </c>
    </row>
    <row r="2367" spans="3:12" x14ac:dyDescent="0.15">
      <c r="C2367" t="s">
        <v>53</v>
      </c>
      <c r="D2367" t="s">
        <v>5189</v>
      </c>
      <c r="E2367" t="s">
        <v>15</v>
      </c>
      <c r="F2367" s="1">
        <v>40827</v>
      </c>
      <c r="G2367" t="s">
        <v>526</v>
      </c>
      <c r="H2367" t="s">
        <v>2355</v>
      </c>
      <c r="I2367" t="s">
        <v>1418</v>
      </c>
      <c r="J2367">
        <v>500</v>
      </c>
      <c r="L2367">
        <v>810530092</v>
      </c>
    </row>
    <row r="2368" spans="3:12" x14ac:dyDescent="0.15">
      <c r="C2368" t="s">
        <v>53</v>
      </c>
      <c r="D2368" t="s">
        <v>5189</v>
      </c>
      <c r="E2368" t="s">
        <v>15</v>
      </c>
      <c r="F2368" s="1">
        <v>40827</v>
      </c>
      <c r="G2368" t="s">
        <v>526</v>
      </c>
      <c r="H2368" t="s">
        <v>2356</v>
      </c>
      <c r="I2368" t="s">
        <v>2021</v>
      </c>
      <c r="J2368">
        <v>500</v>
      </c>
      <c r="L2368">
        <v>810530592</v>
      </c>
    </row>
    <row r="2369" spans="3:12" x14ac:dyDescent="0.15">
      <c r="C2369" t="s">
        <v>53</v>
      </c>
      <c r="D2369" t="s">
        <v>5189</v>
      </c>
      <c r="E2369" t="s">
        <v>15</v>
      </c>
      <c r="F2369" s="1">
        <v>40827</v>
      </c>
      <c r="G2369" t="s">
        <v>526</v>
      </c>
      <c r="H2369" t="s">
        <v>2357</v>
      </c>
      <c r="I2369" t="s">
        <v>2021</v>
      </c>
      <c r="J2369">
        <v>500</v>
      </c>
      <c r="L2369">
        <v>810531092</v>
      </c>
    </row>
    <row r="2370" spans="3:12" x14ac:dyDescent="0.15">
      <c r="C2370" t="s">
        <v>53</v>
      </c>
      <c r="D2370" t="s">
        <v>5189</v>
      </c>
      <c r="E2370" t="s">
        <v>15</v>
      </c>
      <c r="F2370" s="1">
        <v>40828</v>
      </c>
      <c r="G2370" t="s">
        <v>526</v>
      </c>
      <c r="H2370" t="s">
        <v>2358</v>
      </c>
      <c r="I2370" t="s">
        <v>1418</v>
      </c>
      <c r="J2370">
        <v>3660</v>
      </c>
      <c r="L2370">
        <v>810534752</v>
      </c>
    </row>
    <row r="2371" spans="3:12" x14ac:dyDescent="0.15">
      <c r="C2371" t="s">
        <v>53</v>
      </c>
      <c r="D2371" t="s">
        <v>5189</v>
      </c>
      <c r="E2371" t="s">
        <v>15</v>
      </c>
      <c r="F2371" s="1">
        <v>40828</v>
      </c>
      <c r="G2371" t="s">
        <v>526</v>
      </c>
      <c r="H2371" t="s">
        <v>2359</v>
      </c>
      <c r="I2371" t="s">
        <v>2030</v>
      </c>
      <c r="J2371">
        <v>4000</v>
      </c>
      <c r="L2371">
        <v>810538752</v>
      </c>
    </row>
    <row r="2372" spans="3:12" x14ac:dyDescent="0.15">
      <c r="C2372" t="s">
        <v>53</v>
      </c>
      <c r="D2372" t="s">
        <v>5189</v>
      </c>
      <c r="E2372" t="s">
        <v>15</v>
      </c>
      <c r="F2372" s="1">
        <v>40828</v>
      </c>
      <c r="G2372" t="s">
        <v>526</v>
      </c>
      <c r="H2372" t="s">
        <v>2360</v>
      </c>
      <c r="I2372" t="s">
        <v>1418</v>
      </c>
      <c r="J2372">
        <v>4000</v>
      </c>
      <c r="L2372">
        <v>810542752</v>
      </c>
    </row>
    <row r="2373" spans="3:12" x14ac:dyDescent="0.15">
      <c r="C2373" t="s">
        <v>53</v>
      </c>
      <c r="D2373" t="s">
        <v>5189</v>
      </c>
      <c r="E2373" t="s">
        <v>15</v>
      </c>
      <c r="F2373" s="1">
        <v>40828</v>
      </c>
      <c r="G2373" t="s">
        <v>526</v>
      </c>
      <c r="H2373" t="s">
        <v>2361</v>
      </c>
      <c r="I2373" t="s">
        <v>1418</v>
      </c>
      <c r="J2373">
        <v>1000</v>
      </c>
      <c r="L2373">
        <v>810543752</v>
      </c>
    </row>
    <row r="2374" spans="3:12" x14ac:dyDescent="0.15">
      <c r="C2374" t="s">
        <v>53</v>
      </c>
      <c r="D2374" t="s">
        <v>5189</v>
      </c>
      <c r="E2374" t="s">
        <v>15</v>
      </c>
      <c r="F2374" s="1">
        <v>40829</v>
      </c>
      <c r="G2374" t="s">
        <v>526</v>
      </c>
      <c r="H2374" t="s">
        <v>2362</v>
      </c>
      <c r="I2374" t="s">
        <v>1418</v>
      </c>
      <c r="J2374">
        <v>2511</v>
      </c>
      <c r="L2374">
        <v>810546263</v>
      </c>
    </row>
    <row r="2375" spans="3:12" x14ac:dyDescent="0.15">
      <c r="C2375" t="s">
        <v>53</v>
      </c>
      <c r="D2375" t="s">
        <v>5189</v>
      </c>
      <c r="E2375" t="s">
        <v>15</v>
      </c>
      <c r="F2375" s="1">
        <v>40829</v>
      </c>
      <c r="G2375" t="s">
        <v>526</v>
      </c>
      <c r="H2375" t="s">
        <v>2363</v>
      </c>
      <c r="I2375" t="s">
        <v>2021</v>
      </c>
      <c r="J2375">
        <v>1500</v>
      </c>
      <c r="L2375">
        <v>810547763</v>
      </c>
    </row>
    <row r="2376" spans="3:12" x14ac:dyDescent="0.15">
      <c r="C2376" t="s">
        <v>53</v>
      </c>
      <c r="D2376" t="s">
        <v>5189</v>
      </c>
      <c r="E2376" t="s">
        <v>15</v>
      </c>
      <c r="F2376" s="1">
        <v>40830</v>
      </c>
      <c r="G2376" t="s">
        <v>536</v>
      </c>
      <c r="H2376" t="s">
        <v>2364</v>
      </c>
      <c r="I2376" t="s">
        <v>1531</v>
      </c>
      <c r="J2376">
        <v>367500</v>
      </c>
      <c r="L2376">
        <v>810915263</v>
      </c>
    </row>
    <row r="2377" spans="3:12" x14ac:dyDescent="0.15">
      <c r="C2377" t="s">
        <v>53</v>
      </c>
      <c r="D2377" t="s">
        <v>5189</v>
      </c>
      <c r="E2377" t="s">
        <v>15</v>
      </c>
      <c r="F2377" s="1">
        <v>40830</v>
      </c>
      <c r="G2377" t="s">
        <v>526</v>
      </c>
      <c r="H2377" t="s">
        <v>2365</v>
      </c>
      <c r="I2377" t="s">
        <v>1418</v>
      </c>
      <c r="J2377">
        <v>2350</v>
      </c>
      <c r="L2377">
        <v>810917613</v>
      </c>
    </row>
    <row r="2378" spans="3:12" x14ac:dyDescent="0.15">
      <c r="C2378" t="s">
        <v>53</v>
      </c>
      <c r="D2378" t="s">
        <v>5189</v>
      </c>
      <c r="E2378" t="s">
        <v>15</v>
      </c>
      <c r="F2378" s="1">
        <v>40830</v>
      </c>
      <c r="G2378" t="s">
        <v>526</v>
      </c>
      <c r="H2378" t="s">
        <v>2366</v>
      </c>
      <c r="I2378" t="s">
        <v>1418</v>
      </c>
      <c r="J2378">
        <v>1500</v>
      </c>
      <c r="L2378">
        <v>810919113</v>
      </c>
    </row>
    <row r="2379" spans="3:12" x14ac:dyDescent="0.15">
      <c r="C2379" t="s">
        <v>53</v>
      </c>
      <c r="D2379" t="s">
        <v>5189</v>
      </c>
      <c r="E2379" t="s">
        <v>15</v>
      </c>
      <c r="F2379" s="1">
        <v>40831</v>
      </c>
      <c r="G2379" t="s">
        <v>526</v>
      </c>
      <c r="H2379" t="s">
        <v>2367</v>
      </c>
      <c r="I2379" t="s">
        <v>1418</v>
      </c>
      <c r="J2379">
        <v>3000</v>
      </c>
      <c r="L2379">
        <v>810922113</v>
      </c>
    </row>
    <row r="2380" spans="3:12" x14ac:dyDescent="0.15">
      <c r="C2380" t="s">
        <v>53</v>
      </c>
      <c r="D2380" t="s">
        <v>5189</v>
      </c>
      <c r="E2380" t="s">
        <v>15</v>
      </c>
      <c r="F2380" s="1">
        <v>40833</v>
      </c>
      <c r="G2380" t="s">
        <v>526</v>
      </c>
      <c r="H2380" t="s">
        <v>2368</v>
      </c>
      <c r="I2380" t="s">
        <v>1418</v>
      </c>
      <c r="J2380">
        <v>2000</v>
      </c>
      <c r="L2380">
        <v>810924113</v>
      </c>
    </row>
    <row r="2381" spans="3:12" x14ac:dyDescent="0.15">
      <c r="C2381" t="s">
        <v>53</v>
      </c>
      <c r="D2381" t="s">
        <v>5189</v>
      </c>
      <c r="E2381" t="s">
        <v>15</v>
      </c>
      <c r="F2381" s="1">
        <v>40833</v>
      </c>
      <c r="G2381" t="s">
        <v>526</v>
      </c>
      <c r="H2381" t="s">
        <v>2369</v>
      </c>
      <c r="I2381" t="s">
        <v>1418</v>
      </c>
      <c r="J2381">
        <v>2850</v>
      </c>
      <c r="L2381">
        <v>810926963</v>
      </c>
    </row>
    <row r="2382" spans="3:12" x14ac:dyDescent="0.15">
      <c r="C2382" t="s">
        <v>53</v>
      </c>
      <c r="D2382" t="s">
        <v>5189</v>
      </c>
      <c r="E2382" t="s">
        <v>15</v>
      </c>
      <c r="F2382" s="1">
        <v>40833</v>
      </c>
      <c r="G2382" t="s">
        <v>526</v>
      </c>
      <c r="H2382" t="s">
        <v>2370</v>
      </c>
      <c r="I2382" t="s">
        <v>1387</v>
      </c>
      <c r="J2382">
        <v>4000</v>
      </c>
      <c r="L2382">
        <v>810930963</v>
      </c>
    </row>
    <row r="2383" spans="3:12" x14ac:dyDescent="0.15">
      <c r="C2383" t="s">
        <v>53</v>
      </c>
      <c r="D2383" t="s">
        <v>5189</v>
      </c>
      <c r="E2383" t="s">
        <v>15</v>
      </c>
      <c r="F2383" s="1">
        <v>40833</v>
      </c>
      <c r="G2383" t="s">
        <v>526</v>
      </c>
      <c r="H2383" t="s">
        <v>2371</v>
      </c>
      <c r="I2383" t="s">
        <v>1387</v>
      </c>
      <c r="J2383">
        <v>4000</v>
      </c>
      <c r="L2383">
        <v>810934963</v>
      </c>
    </row>
    <row r="2384" spans="3:12" x14ac:dyDescent="0.15">
      <c r="C2384" t="s">
        <v>53</v>
      </c>
      <c r="D2384" t="s">
        <v>5189</v>
      </c>
      <c r="E2384" t="s">
        <v>15</v>
      </c>
      <c r="F2384" s="1">
        <v>40834</v>
      </c>
      <c r="G2384" t="s">
        <v>526</v>
      </c>
      <c r="H2384" t="s">
        <v>2372</v>
      </c>
      <c r="I2384" t="s">
        <v>1418</v>
      </c>
      <c r="J2384">
        <v>500</v>
      </c>
      <c r="L2384">
        <v>810935463</v>
      </c>
    </row>
    <row r="2385" spans="3:12" x14ac:dyDescent="0.15">
      <c r="C2385" t="s">
        <v>53</v>
      </c>
      <c r="D2385" t="s">
        <v>5189</v>
      </c>
      <c r="E2385" t="s">
        <v>15</v>
      </c>
      <c r="F2385" s="1">
        <v>40834</v>
      </c>
      <c r="G2385" t="s">
        <v>526</v>
      </c>
      <c r="H2385" t="s">
        <v>2373</v>
      </c>
      <c r="I2385" t="s">
        <v>2021</v>
      </c>
      <c r="J2385">
        <v>4000</v>
      </c>
      <c r="L2385">
        <v>810939463</v>
      </c>
    </row>
    <row r="2386" spans="3:12" x14ac:dyDescent="0.15">
      <c r="C2386" t="s">
        <v>53</v>
      </c>
      <c r="D2386" t="s">
        <v>5189</v>
      </c>
      <c r="E2386" t="s">
        <v>15</v>
      </c>
      <c r="F2386" s="1">
        <v>40834</v>
      </c>
      <c r="G2386" t="s">
        <v>526</v>
      </c>
      <c r="H2386" t="s">
        <v>2374</v>
      </c>
      <c r="I2386" t="s">
        <v>1418</v>
      </c>
      <c r="J2386">
        <v>2500</v>
      </c>
      <c r="L2386">
        <v>810941963</v>
      </c>
    </row>
    <row r="2387" spans="3:12" x14ac:dyDescent="0.15">
      <c r="C2387" t="s">
        <v>53</v>
      </c>
      <c r="D2387" t="s">
        <v>5189</v>
      </c>
      <c r="E2387" t="s">
        <v>15</v>
      </c>
      <c r="F2387" s="1">
        <v>40834</v>
      </c>
      <c r="G2387" t="s">
        <v>526</v>
      </c>
      <c r="H2387" t="s">
        <v>2375</v>
      </c>
      <c r="I2387" t="s">
        <v>1418</v>
      </c>
      <c r="J2387">
        <v>1500</v>
      </c>
      <c r="L2387">
        <v>810943463</v>
      </c>
    </row>
    <row r="2388" spans="3:12" x14ac:dyDescent="0.15">
      <c r="C2388" t="s">
        <v>53</v>
      </c>
      <c r="D2388" t="s">
        <v>5189</v>
      </c>
      <c r="E2388" t="s">
        <v>15</v>
      </c>
      <c r="F2388" s="1">
        <v>40835</v>
      </c>
      <c r="G2388" t="s">
        <v>526</v>
      </c>
      <c r="H2388" t="s">
        <v>2376</v>
      </c>
      <c r="I2388" t="s">
        <v>1418</v>
      </c>
      <c r="J2388">
        <v>5150</v>
      </c>
      <c r="L2388">
        <v>810948613</v>
      </c>
    </row>
    <row r="2389" spans="3:12" x14ac:dyDescent="0.15">
      <c r="C2389" t="s">
        <v>53</v>
      </c>
      <c r="D2389" t="s">
        <v>5189</v>
      </c>
      <c r="E2389" t="s">
        <v>15</v>
      </c>
      <c r="F2389" s="1">
        <v>40835</v>
      </c>
      <c r="G2389" t="s">
        <v>526</v>
      </c>
      <c r="H2389" t="s">
        <v>2377</v>
      </c>
      <c r="I2389" t="s">
        <v>2021</v>
      </c>
      <c r="J2389">
        <v>1000</v>
      </c>
      <c r="L2389">
        <v>810949613</v>
      </c>
    </row>
    <row r="2390" spans="3:12" x14ac:dyDescent="0.15">
      <c r="C2390" t="s">
        <v>53</v>
      </c>
      <c r="D2390" t="s">
        <v>5189</v>
      </c>
      <c r="E2390" t="s">
        <v>15</v>
      </c>
      <c r="F2390" s="1">
        <v>40836</v>
      </c>
      <c r="G2390" t="s">
        <v>526</v>
      </c>
      <c r="H2390" t="s">
        <v>2378</v>
      </c>
      <c r="I2390" t="s">
        <v>1418</v>
      </c>
      <c r="J2390">
        <v>2000</v>
      </c>
      <c r="L2390">
        <v>810951613</v>
      </c>
    </row>
    <row r="2391" spans="3:12" x14ac:dyDescent="0.15">
      <c r="C2391" t="s">
        <v>53</v>
      </c>
      <c r="D2391" t="s">
        <v>5189</v>
      </c>
      <c r="E2391" t="s">
        <v>15</v>
      </c>
      <c r="F2391" s="1">
        <v>40836</v>
      </c>
      <c r="G2391" t="s">
        <v>526</v>
      </c>
      <c r="H2391" t="s">
        <v>2379</v>
      </c>
      <c r="I2391" t="s">
        <v>1418</v>
      </c>
      <c r="J2391">
        <v>500</v>
      </c>
      <c r="L2391">
        <v>810952113</v>
      </c>
    </row>
    <row r="2392" spans="3:12" x14ac:dyDescent="0.15">
      <c r="C2392" t="s">
        <v>53</v>
      </c>
      <c r="D2392" t="s">
        <v>5189</v>
      </c>
      <c r="E2392" t="s">
        <v>15</v>
      </c>
      <c r="F2392" s="1">
        <v>40837</v>
      </c>
      <c r="G2392" t="s">
        <v>526</v>
      </c>
      <c r="H2392" t="s">
        <v>2380</v>
      </c>
      <c r="I2392" t="s">
        <v>1418</v>
      </c>
      <c r="J2392">
        <v>2000</v>
      </c>
      <c r="L2392">
        <v>810954113</v>
      </c>
    </row>
    <row r="2393" spans="3:12" x14ac:dyDescent="0.15">
      <c r="C2393" t="s">
        <v>53</v>
      </c>
      <c r="D2393" t="s">
        <v>5189</v>
      </c>
      <c r="E2393" t="s">
        <v>15</v>
      </c>
      <c r="F2393" s="1">
        <v>40837</v>
      </c>
      <c r="G2393" t="s">
        <v>526</v>
      </c>
      <c r="H2393" t="s">
        <v>1223</v>
      </c>
      <c r="I2393" t="s">
        <v>1418</v>
      </c>
      <c r="J2393">
        <v>500</v>
      </c>
      <c r="L2393">
        <v>810954613</v>
      </c>
    </row>
    <row r="2394" spans="3:12" x14ac:dyDescent="0.15">
      <c r="C2394" t="s">
        <v>53</v>
      </c>
      <c r="D2394" t="s">
        <v>5189</v>
      </c>
      <c r="E2394" t="s">
        <v>15</v>
      </c>
      <c r="F2394" s="1">
        <v>40837</v>
      </c>
      <c r="G2394" t="s">
        <v>526</v>
      </c>
      <c r="H2394" t="s">
        <v>2381</v>
      </c>
      <c r="I2394" t="s">
        <v>1418</v>
      </c>
      <c r="J2394">
        <v>4603</v>
      </c>
      <c r="L2394">
        <v>810959216</v>
      </c>
    </row>
    <row r="2395" spans="3:12" x14ac:dyDescent="0.15">
      <c r="C2395" t="s">
        <v>53</v>
      </c>
      <c r="D2395" t="s">
        <v>5189</v>
      </c>
      <c r="E2395" t="s">
        <v>15</v>
      </c>
      <c r="F2395" s="1">
        <v>40837</v>
      </c>
      <c r="G2395" t="s">
        <v>526</v>
      </c>
      <c r="H2395" t="s">
        <v>2382</v>
      </c>
      <c r="I2395" t="s">
        <v>1418</v>
      </c>
      <c r="J2395">
        <v>1000</v>
      </c>
      <c r="L2395">
        <v>810960216</v>
      </c>
    </row>
    <row r="2396" spans="3:12" x14ac:dyDescent="0.15">
      <c r="C2396" t="s">
        <v>53</v>
      </c>
      <c r="D2396" t="s">
        <v>5189</v>
      </c>
      <c r="E2396" t="s">
        <v>15</v>
      </c>
      <c r="F2396" s="1">
        <v>40838</v>
      </c>
      <c r="G2396" t="s">
        <v>526</v>
      </c>
      <c r="H2396" t="s">
        <v>2383</v>
      </c>
      <c r="I2396" t="s">
        <v>1418</v>
      </c>
      <c r="J2396">
        <v>2000</v>
      </c>
      <c r="L2396">
        <v>810962216</v>
      </c>
    </row>
    <row r="2397" spans="3:12" x14ac:dyDescent="0.15">
      <c r="C2397" t="s">
        <v>53</v>
      </c>
      <c r="D2397" t="s">
        <v>5189</v>
      </c>
      <c r="E2397" t="s">
        <v>15</v>
      </c>
      <c r="F2397" s="1">
        <v>40840</v>
      </c>
      <c r="G2397" t="s">
        <v>526</v>
      </c>
      <c r="H2397" t="s">
        <v>2384</v>
      </c>
      <c r="I2397" t="s">
        <v>2030</v>
      </c>
      <c r="J2397">
        <v>2000</v>
      </c>
      <c r="L2397">
        <v>810964216</v>
      </c>
    </row>
    <row r="2398" spans="3:12" x14ac:dyDescent="0.15">
      <c r="C2398" t="s">
        <v>53</v>
      </c>
      <c r="D2398" t="s">
        <v>5189</v>
      </c>
      <c r="E2398" t="s">
        <v>15</v>
      </c>
      <c r="F2398" s="1">
        <v>40840</v>
      </c>
      <c r="G2398" t="s">
        <v>526</v>
      </c>
      <c r="H2398" t="s">
        <v>2385</v>
      </c>
      <c r="I2398" t="s">
        <v>1418</v>
      </c>
      <c r="J2398">
        <v>2275</v>
      </c>
      <c r="L2398">
        <v>810966491</v>
      </c>
    </row>
    <row r="2399" spans="3:12" x14ac:dyDescent="0.15">
      <c r="C2399" t="s">
        <v>53</v>
      </c>
      <c r="D2399" t="s">
        <v>5189</v>
      </c>
      <c r="E2399" t="s">
        <v>15</v>
      </c>
      <c r="F2399" s="1">
        <v>40840</v>
      </c>
      <c r="G2399" t="s">
        <v>526</v>
      </c>
      <c r="H2399" t="s">
        <v>2386</v>
      </c>
      <c r="I2399" t="s">
        <v>2021</v>
      </c>
      <c r="J2399">
        <v>1000</v>
      </c>
      <c r="L2399">
        <v>810967491</v>
      </c>
    </row>
    <row r="2400" spans="3:12" x14ac:dyDescent="0.15">
      <c r="C2400" t="s">
        <v>53</v>
      </c>
      <c r="D2400" t="s">
        <v>5189</v>
      </c>
      <c r="E2400" t="s">
        <v>15</v>
      </c>
      <c r="F2400" s="1">
        <v>40841</v>
      </c>
      <c r="G2400" t="s">
        <v>526</v>
      </c>
      <c r="H2400" t="s">
        <v>2387</v>
      </c>
      <c r="I2400" t="s">
        <v>1418</v>
      </c>
      <c r="J2400">
        <v>2000</v>
      </c>
      <c r="L2400">
        <v>810969491</v>
      </c>
    </row>
    <row r="2401" spans="3:12" x14ac:dyDescent="0.15">
      <c r="C2401" t="s">
        <v>53</v>
      </c>
      <c r="D2401" t="s">
        <v>5189</v>
      </c>
      <c r="E2401" t="s">
        <v>15</v>
      </c>
      <c r="F2401" s="1">
        <v>40841</v>
      </c>
      <c r="G2401" t="s">
        <v>526</v>
      </c>
      <c r="H2401" t="s">
        <v>2388</v>
      </c>
      <c r="I2401" t="s">
        <v>1418</v>
      </c>
      <c r="J2401">
        <v>500</v>
      </c>
      <c r="L2401">
        <v>810969991</v>
      </c>
    </row>
    <row r="2402" spans="3:12" x14ac:dyDescent="0.15">
      <c r="C2402" t="s">
        <v>53</v>
      </c>
      <c r="D2402" t="s">
        <v>5189</v>
      </c>
      <c r="E2402" t="s">
        <v>15</v>
      </c>
      <c r="F2402" s="1">
        <v>40842</v>
      </c>
      <c r="G2402" t="s">
        <v>526</v>
      </c>
      <c r="H2402" t="s">
        <v>2389</v>
      </c>
      <c r="I2402" t="s">
        <v>1418</v>
      </c>
      <c r="J2402">
        <v>500</v>
      </c>
      <c r="L2402">
        <v>810970491</v>
      </c>
    </row>
    <row r="2403" spans="3:12" x14ac:dyDescent="0.15">
      <c r="C2403" t="s">
        <v>53</v>
      </c>
      <c r="D2403" t="s">
        <v>5189</v>
      </c>
      <c r="E2403" t="s">
        <v>15</v>
      </c>
      <c r="F2403" s="1">
        <v>40843</v>
      </c>
      <c r="G2403" t="s">
        <v>526</v>
      </c>
      <c r="H2403" t="s">
        <v>2390</v>
      </c>
      <c r="I2403" t="s">
        <v>1418</v>
      </c>
      <c r="J2403">
        <v>3100</v>
      </c>
      <c r="L2403">
        <v>810973591</v>
      </c>
    </row>
    <row r="2404" spans="3:12" x14ac:dyDescent="0.15">
      <c r="C2404" t="s">
        <v>53</v>
      </c>
      <c r="D2404" t="s">
        <v>5189</v>
      </c>
      <c r="E2404" t="s">
        <v>15</v>
      </c>
      <c r="F2404" s="1">
        <v>40843</v>
      </c>
      <c r="G2404" t="s">
        <v>526</v>
      </c>
      <c r="H2404" t="s">
        <v>2391</v>
      </c>
      <c r="I2404" t="s">
        <v>2021</v>
      </c>
      <c r="J2404">
        <v>1000</v>
      </c>
      <c r="L2404">
        <v>810974591</v>
      </c>
    </row>
    <row r="2405" spans="3:12" x14ac:dyDescent="0.15">
      <c r="C2405" t="s">
        <v>53</v>
      </c>
      <c r="D2405" t="s">
        <v>5189</v>
      </c>
      <c r="E2405" t="s">
        <v>15</v>
      </c>
      <c r="F2405" s="1">
        <v>40844</v>
      </c>
      <c r="G2405" t="s">
        <v>526</v>
      </c>
      <c r="H2405" t="s">
        <v>2392</v>
      </c>
      <c r="I2405" t="s">
        <v>1418</v>
      </c>
      <c r="J2405">
        <v>500</v>
      </c>
      <c r="L2405">
        <v>810975091</v>
      </c>
    </row>
    <row r="2406" spans="3:12" x14ac:dyDescent="0.15">
      <c r="C2406" t="s">
        <v>53</v>
      </c>
      <c r="D2406" t="s">
        <v>5189</v>
      </c>
      <c r="E2406" t="s">
        <v>15</v>
      </c>
      <c r="F2406" s="1">
        <v>40844</v>
      </c>
      <c r="G2406" t="s">
        <v>526</v>
      </c>
      <c r="H2406" t="s">
        <v>2393</v>
      </c>
      <c r="I2406" t="s">
        <v>1418</v>
      </c>
      <c r="J2406">
        <v>500</v>
      </c>
      <c r="L2406">
        <v>810975591</v>
      </c>
    </row>
    <row r="2407" spans="3:12" x14ac:dyDescent="0.15">
      <c r="C2407" t="s">
        <v>53</v>
      </c>
      <c r="D2407" t="s">
        <v>5189</v>
      </c>
      <c r="E2407" t="s">
        <v>15</v>
      </c>
      <c r="F2407" s="1">
        <v>40844</v>
      </c>
      <c r="G2407" t="s">
        <v>526</v>
      </c>
      <c r="H2407" t="s">
        <v>2394</v>
      </c>
      <c r="I2407" t="s">
        <v>2021</v>
      </c>
      <c r="J2407">
        <v>1479</v>
      </c>
      <c r="L2407">
        <v>810977070</v>
      </c>
    </row>
    <row r="2408" spans="3:12" x14ac:dyDescent="0.15">
      <c r="C2408" t="s">
        <v>53</v>
      </c>
      <c r="D2408" t="s">
        <v>5189</v>
      </c>
      <c r="E2408" t="s">
        <v>15</v>
      </c>
      <c r="F2408" s="1">
        <v>40847</v>
      </c>
      <c r="G2408" t="s">
        <v>1377</v>
      </c>
      <c r="H2408" t="s">
        <v>2018</v>
      </c>
      <c r="I2408" t="s">
        <v>2395</v>
      </c>
      <c r="J2408">
        <v>1350000</v>
      </c>
      <c r="L2408">
        <v>812327070</v>
      </c>
    </row>
    <row r="2409" spans="3:12" x14ac:dyDescent="0.15">
      <c r="C2409" t="s">
        <v>53</v>
      </c>
      <c r="D2409" t="s">
        <v>5189</v>
      </c>
      <c r="E2409" t="s">
        <v>15</v>
      </c>
      <c r="F2409" s="1">
        <v>40847</v>
      </c>
      <c r="G2409" t="s">
        <v>1375</v>
      </c>
      <c r="H2409" t="s">
        <v>1041</v>
      </c>
      <c r="I2409" t="s">
        <v>2395</v>
      </c>
      <c r="J2409">
        <v>1955127</v>
      </c>
      <c r="L2409">
        <v>814282197</v>
      </c>
    </row>
    <row r="2410" spans="3:12" x14ac:dyDescent="0.15">
      <c r="C2410" t="s">
        <v>53</v>
      </c>
      <c r="D2410" t="s">
        <v>5189</v>
      </c>
      <c r="E2410" t="s">
        <v>15</v>
      </c>
      <c r="F2410" s="1">
        <v>40847</v>
      </c>
      <c r="G2410" t="s">
        <v>1375</v>
      </c>
      <c r="H2410" t="s">
        <v>1041</v>
      </c>
      <c r="I2410" t="s">
        <v>2395</v>
      </c>
      <c r="J2410">
        <v>106500</v>
      </c>
      <c r="L2410">
        <v>814388697</v>
      </c>
    </row>
    <row r="2411" spans="3:12" x14ac:dyDescent="0.15">
      <c r="C2411" t="s">
        <v>53</v>
      </c>
      <c r="D2411" t="s">
        <v>5189</v>
      </c>
      <c r="E2411" t="s">
        <v>15</v>
      </c>
      <c r="F2411" s="1">
        <v>40847</v>
      </c>
      <c r="G2411" t="s">
        <v>54</v>
      </c>
      <c r="H2411" t="s">
        <v>782</v>
      </c>
      <c r="I2411" t="s">
        <v>1359</v>
      </c>
      <c r="J2411">
        <v>15000</v>
      </c>
      <c r="L2411">
        <v>814403697</v>
      </c>
    </row>
    <row r="2412" spans="3:12" x14ac:dyDescent="0.15">
      <c r="C2412" t="s">
        <v>53</v>
      </c>
      <c r="D2412" t="s">
        <v>5189</v>
      </c>
      <c r="E2412" t="s">
        <v>15</v>
      </c>
      <c r="F2412" s="1">
        <v>40847</v>
      </c>
      <c r="G2412" t="s">
        <v>54</v>
      </c>
      <c r="H2412" t="s">
        <v>2396</v>
      </c>
      <c r="I2412" t="s">
        <v>1359</v>
      </c>
      <c r="J2412">
        <v>65000</v>
      </c>
      <c r="L2412">
        <v>814468697</v>
      </c>
    </row>
    <row r="2413" spans="3:12" x14ac:dyDescent="0.15">
      <c r="C2413" t="s">
        <v>53</v>
      </c>
      <c r="D2413" t="s">
        <v>5189</v>
      </c>
      <c r="E2413" t="s">
        <v>15</v>
      </c>
      <c r="F2413" s="1">
        <v>40847</v>
      </c>
      <c r="G2413" t="s">
        <v>54</v>
      </c>
      <c r="H2413" t="s">
        <v>1341</v>
      </c>
      <c r="I2413" t="s">
        <v>1359</v>
      </c>
      <c r="J2413">
        <v>2300</v>
      </c>
      <c r="L2413">
        <v>814470997</v>
      </c>
    </row>
    <row r="2414" spans="3:12" x14ac:dyDescent="0.15">
      <c r="C2414" t="s">
        <v>53</v>
      </c>
      <c r="D2414" t="s">
        <v>5189</v>
      </c>
      <c r="E2414" t="s">
        <v>15</v>
      </c>
      <c r="F2414" s="1">
        <v>40847</v>
      </c>
      <c r="G2414" t="s">
        <v>54</v>
      </c>
      <c r="H2414" t="s">
        <v>1341</v>
      </c>
      <c r="I2414" t="s">
        <v>1359</v>
      </c>
      <c r="J2414">
        <v>5000</v>
      </c>
      <c r="L2414">
        <v>814475997</v>
      </c>
    </row>
    <row r="2415" spans="3:12" x14ac:dyDescent="0.15">
      <c r="C2415" t="s">
        <v>53</v>
      </c>
      <c r="D2415" t="s">
        <v>5189</v>
      </c>
      <c r="E2415" t="s">
        <v>15</v>
      </c>
      <c r="F2415" s="1">
        <v>40847</v>
      </c>
      <c r="G2415" t="s">
        <v>54</v>
      </c>
      <c r="H2415" t="s">
        <v>1341</v>
      </c>
      <c r="I2415" t="s">
        <v>1359</v>
      </c>
      <c r="J2415">
        <v>5000</v>
      </c>
      <c r="L2415">
        <v>814480997</v>
      </c>
    </row>
    <row r="2416" spans="3:12" x14ac:dyDescent="0.15">
      <c r="C2416" t="s">
        <v>53</v>
      </c>
      <c r="D2416" t="s">
        <v>5189</v>
      </c>
      <c r="E2416" t="s">
        <v>15</v>
      </c>
      <c r="F2416" s="1">
        <v>40847</v>
      </c>
      <c r="G2416" t="s">
        <v>54</v>
      </c>
      <c r="H2416" t="s">
        <v>1341</v>
      </c>
      <c r="I2416" t="s">
        <v>1359</v>
      </c>
      <c r="J2416">
        <v>10000</v>
      </c>
      <c r="L2416">
        <v>814490997</v>
      </c>
    </row>
    <row r="2417" spans="3:12" x14ac:dyDescent="0.15">
      <c r="C2417" t="s">
        <v>53</v>
      </c>
      <c r="D2417" t="s">
        <v>5189</v>
      </c>
      <c r="E2417" t="s">
        <v>15</v>
      </c>
      <c r="F2417" s="1">
        <v>40847</v>
      </c>
      <c r="G2417" t="s">
        <v>54</v>
      </c>
      <c r="H2417" t="s">
        <v>1341</v>
      </c>
      <c r="I2417" t="s">
        <v>1359</v>
      </c>
      <c r="J2417">
        <v>20000</v>
      </c>
      <c r="L2417">
        <v>814510997</v>
      </c>
    </row>
    <row r="2418" spans="3:12" x14ac:dyDescent="0.15">
      <c r="C2418" t="s">
        <v>53</v>
      </c>
      <c r="D2418" t="s">
        <v>5189</v>
      </c>
      <c r="E2418" t="s">
        <v>15</v>
      </c>
      <c r="F2418" s="1">
        <v>40847</v>
      </c>
      <c r="G2418" t="s">
        <v>54</v>
      </c>
      <c r="H2418" t="s">
        <v>390</v>
      </c>
      <c r="I2418" t="s">
        <v>1359</v>
      </c>
      <c r="J2418">
        <v>30000</v>
      </c>
      <c r="L2418">
        <v>814540997</v>
      </c>
    </row>
    <row r="2419" spans="3:12" x14ac:dyDescent="0.15">
      <c r="C2419" t="s">
        <v>53</v>
      </c>
      <c r="D2419" t="s">
        <v>5189</v>
      </c>
      <c r="E2419" t="s">
        <v>15</v>
      </c>
      <c r="F2419" s="1">
        <v>40847</v>
      </c>
      <c r="G2419" t="s">
        <v>54</v>
      </c>
      <c r="H2419" t="s">
        <v>391</v>
      </c>
      <c r="I2419" t="s">
        <v>1359</v>
      </c>
      <c r="J2419">
        <v>60000</v>
      </c>
      <c r="L2419">
        <v>814600997</v>
      </c>
    </row>
    <row r="2420" spans="3:12" x14ac:dyDescent="0.15">
      <c r="C2420" t="s">
        <v>53</v>
      </c>
      <c r="D2420" t="s">
        <v>5189</v>
      </c>
      <c r="E2420" t="s">
        <v>15</v>
      </c>
      <c r="F2420" s="1">
        <v>40847</v>
      </c>
      <c r="G2420" t="s">
        <v>54</v>
      </c>
      <c r="H2420" t="s">
        <v>391</v>
      </c>
      <c r="I2420" t="s">
        <v>1359</v>
      </c>
      <c r="J2420">
        <v>20000</v>
      </c>
      <c r="L2420">
        <v>814620997</v>
      </c>
    </row>
    <row r="2421" spans="3:12" x14ac:dyDescent="0.15">
      <c r="C2421" t="s">
        <v>53</v>
      </c>
      <c r="D2421" t="s">
        <v>5189</v>
      </c>
      <c r="E2421" t="s">
        <v>15</v>
      </c>
      <c r="F2421" s="1">
        <v>40847</v>
      </c>
      <c r="G2421" t="s">
        <v>57</v>
      </c>
      <c r="H2421" t="s">
        <v>429</v>
      </c>
      <c r="I2421" t="s">
        <v>2395</v>
      </c>
      <c r="J2421">
        <v>1406500</v>
      </c>
      <c r="L2421">
        <v>816027497</v>
      </c>
    </row>
    <row r="2422" spans="3:12" x14ac:dyDescent="0.15">
      <c r="C2422" t="s">
        <v>53</v>
      </c>
      <c r="D2422" t="s">
        <v>5189</v>
      </c>
      <c r="E2422" t="s">
        <v>15</v>
      </c>
      <c r="F2422" s="1">
        <v>40847</v>
      </c>
      <c r="G2422" t="s">
        <v>526</v>
      </c>
      <c r="H2422" t="s">
        <v>2397</v>
      </c>
      <c r="I2422" t="s">
        <v>1418</v>
      </c>
      <c r="J2422">
        <v>3920</v>
      </c>
      <c r="L2422">
        <v>816031417</v>
      </c>
    </row>
    <row r="2423" spans="3:12" x14ac:dyDescent="0.15">
      <c r="C2423" t="s">
        <v>53</v>
      </c>
      <c r="D2423" t="s">
        <v>5189</v>
      </c>
      <c r="E2423" t="s">
        <v>15</v>
      </c>
      <c r="F2423" s="1">
        <v>40847</v>
      </c>
      <c r="G2423" t="s">
        <v>526</v>
      </c>
      <c r="H2423" t="s">
        <v>2398</v>
      </c>
      <c r="I2423" t="s">
        <v>2021</v>
      </c>
      <c r="J2423">
        <v>15000</v>
      </c>
      <c r="L2423">
        <v>816046417</v>
      </c>
    </row>
    <row r="2424" spans="3:12" x14ac:dyDescent="0.15">
      <c r="C2424" t="s">
        <v>53</v>
      </c>
      <c r="D2424" t="s">
        <v>5189</v>
      </c>
      <c r="E2424" t="s">
        <v>15</v>
      </c>
      <c r="F2424" s="1">
        <v>40847</v>
      </c>
      <c r="G2424" t="s">
        <v>526</v>
      </c>
      <c r="H2424" t="s">
        <v>2399</v>
      </c>
      <c r="I2424" t="s">
        <v>2021</v>
      </c>
      <c r="J2424">
        <v>2000</v>
      </c>
      <c r="L2424">
        <v>816048417</v>
      </c>
    </row>
    <row r="2425" spans="3:12" x14ac:dyDescent="0.15">
      <c r="C2425" t="s">
        <v>53</v>
      </c>
      <c r="D2425" t="s">
        <v>5189</v>
      </c>
      <c r="E2425" t="s">
        <v>15</v>
      </c>
      <c r="F2425" s="1">
        <v>40847</v>
      </c>
      <c r="G2425" t="s">
        <v>526</v>
      </c>
      <c r="H2425" t="s">
        <v>2400</v>
      </c>
      <c r="I2425" t="s">
        <v>1418</v>
      </c>
      <c r="J2425">
        <v>2000</v>
      </c>
      <c r="L2425">
        <v>816050417</v>
      </c>
    </row>
    <row r="2426" spans="3:12" x14ac:dyDescent="0.15">
      <c r="C2426" t="s">
        <v>53</v>
      </c>
      <c r="D2426" t="s">
        <v>5189</v>
      </c>
      <c r="E2426" t="s">
        <v>15</v>
      </c>
      <c r="F2426" s="1">
        <v>40848</v>
      </c>
      <c r="G2426" t="s">
        <v>526</v>
      </c>
      <c r="H2426" t="s">
        <v>2401</v>
      </c>
      <c r="I2426" t="s">
        <v>1418</v>
      </c>
      <c r="J2426">
        <v>3600</v>
      </c>
      <c r="L2426">
        <v>816054017</v>
      </c>
    </row>
    <row r="2427" spans="3:12" x14ac:dyDescent="0.15">
      <c r="C2427" t="s">
        <v>53</v>
      </c>
      <c r="D2427" t="s">
        <v>5189</v>
      </c>
      <c r="E2427" t="s">
        <v>15</v>
      </c>
      <c r="F2427" s="1">
        <v>40848</v>
      </c>
      <c r="G2427" t="s">
        <v>526</v>
      </c>
      <c r="H2427" t="s">
        <v>2402</v>
      </c>
      <c r="I2427" t="s">
        <v>1418</v>
      </c>
      <c r="J2427">
        <v>1000</v>
      </c>
      <c r="L2427">
        <v>816055017</v>
      </c>
    </row>
    <row r="2428" spans="3:12" x14ac:dyDescent="0.15">
      <c r="C2428" t="s">
        <v>53</v>
      </c>
      <c r="D2428" t="s">
        <v>5189</v>
      </c>
      <c r="E2428" t="s">
        <v>15</v>
      </c>
      <c r="F2428" s="1">
        <v>40849</v>
      </c>
      <c r="G2428" t="s">
        <v>526</v>
      </c>
      <c r="H2428" t="s">
        <v>2403</v>
      </c>
      <c r="I2428" t="s">
        <v>2404</v>
      </c>
      <c r="J2428">
        <v>16667</v>
      </c>
      <c r="L2428">
        <v>816071684</v>
      </c>
    </row>
    <row r="2429" spans="3:12" x14ac:dyDescent="0.15">
      <c r="C2429" t="s">
        <v>53</v>
      </c>
      <c r="D2429" t="s">
        <v>5189</v>
      </c>
      <c r="E2429" t="s">
        <v>15</v>
      </c>
      <c r="F2429" s="1">
        <v>40849</v>
      </c>
      <c r="G2429" t="s">
        <v>526</v>
      </c>
      <c r="H2429" t="s">
        <v>2405</v>
      </c>
      <c r="I2429" t="s">
        <v>1418</v>
      </c>
      <c r="J2429">
        <v>6450</v>
      </c>
      <c r="L2429">
        <v>816078134</v>
      </c>
    </row>
    <row r="2430" spans="3:12" x14ac:dyDescent="0.15">
      <c r="C2430" t="s">
        <v>53</v>
      </c>
      <c r="D2430" t="s">
        <v>5189</v>
      </c>
      <c r="E2430" t="s">
        <v>15</v>
      </c>
      <c r="F2430" s="1">
        <v>40850</v>
      </c>
      <c r="G2430" t="s">
        <v>526</v>
      </c>
      <c r="H2430" t="s">
        <v>2406</v>
      </c>
      <c r="I2430" t="s">
        <v>1418</v>
      </c>
      <c r="J2430">
        <v>1000</v>
      </c>
      <c r="L2430">
        <v>816079134</v>
      </c>
    </row>
    <row r="2431" spans="3:12" x14ac:dyDescent="0.15">
      <c r="C2431" t="s">
        <v>53</v>
      </c>
      <c r="D2431" t="s">
        <v>5189</v>
      </c>
      <c r="E2431" t="s">
        <v>15</v>
      </c>
      <c r="F2431" s="1">
        <v>40850</v>
      </c>
      <c r="G2431" t="s">
        <v>526</v>
      </c>
      <c r="H2431" t="s">
        <v>2407</v>
      </c>
      <c r="I2431" t="s">
        <v>1418</v>
      </c>
      <c r="J2431">
        <v>500</v>
      </c>
      <c r="L2431">
        <v>816079634</v>
      </c>
    </row>
    <row r="2432" spans="3:12" x14ac:dyDescent="0.15">
      <c r="C2432" t="s">
        <v>53</v>
      </c>
      <c r="D2432" t="s">
        <v>5189</v>
      </c>
      <c r="E2432" t="s">
        <v>15</v>
      </c>
      <c r="F2432" s="1">
        <v>40851</v>
      </c>
      <c r="G2432" t="s">
        <v>526</v>
      </c>
      <c r="H2432" t="s">
        <v>2408</v>
      </c>
      <c r="I2432" t="s">
        <v>1418</v>
      </c>
      <c r="J2432">
        <v>500</v>
      </c>
      <c r="L2432">
        <v>816080134</v>
      </c>
    </row>
    <row r="2433" spans="3:12" x14ac:dyDescent="0.15">
      <c r="C2433" t="s">
        <v>53</v>
      </c>
      <c r="D2433" t="s">
        <v>5189</v>
      </c>
      <c r="E2433" t="s">
        <v>15</v>
      </c>
      <c r="F2433" s="1">
        <v>40851</v>
      </c>
      <c r="G2433" t="s">
        <v>526</v>
      </c>
      <c r="H2433" t="s">
        <v>2409</v>
      </c>
      <c r="I2433" t="s">
        <v>1418</v>
      </c>
      <c r="J2433">
        <v>1500</v>
      </c>
      <c r="L2433">
        <v>816081634</v>
      </c>
    </row>
    <row r="2434" spans="3:12" x14ac:dyDescent="0.15">
      <c r="C2434" t="s">
        <v>53</v>
      </c>
      <c r="D2434" t="s">
        <v>5189</v>
      </c>
      <c r="E2434" t="s">
        <v>15</v>
      </c>
      <c r="F2434" s="1">
        <v>40852</v>
      </c>
      <c r="G2434" t="s">
        <v>526</v>
      </c>
      <c r="H2434" t="s">
        <v>2410</v>
      </c>
      <c r="I2434" t="s">
        <v>1418</v>
      </c>
      <c r="J2434">
        <v>2000</v>
      </c>
      <c r="L2434">
        <v>816083634</v>
      </c>
    </row>
    <row r="2435" spans="3:12" x14ac:dyDescent="0.15">
      <c r="C2435" t="s">
        <v>53</v>
      </c>
      <c r="D2435" t="s">
        <v>5189</v>
      </c>
      <c r="E2435" t="s">
        <v>15</v>
      </c>
      <c r="F2435" s="1">
        <v>40852</v>
      </c>
      <c r="G2435" t="s">
        <v>526</v>
      </c>
      <c r="H2435" t="s">
        <v>2411</v>
      </c>
      <c r="I2435" t="s">
        <v>1418</v>
      </c>
      <c r="J2435">
        <v>500</v>
      </c>
      <c r="L2435">
        <v>816084134</v>
      </c>
    </row>
    <row r="2436" spans="3:12" x14ac:dyDescent="0.15">
      <c r="C2436" t="s">
        <v>53</v>
      </c>
      <c r="D2436" t="s">
        <v>5189</v>
      </c>
      <c r="E2436" t="s">
        <v>15</v>
      </c>
      <c r="F2436" s="1">
        <v>40855</v>
      </c>
      <c r="G2436" t="s">
        <v>526</v>
      </c>
      <c r="H2436" t="s">
        <v>2412</v>
      </c>
      <c r="I2436" t="s">
        <v>1418</v>
      </c>
      <c r="J2436">
        <v>5150</v>
      </c>
      <c r="L2436">
        <v>816089284</v>
      </c>
    </row>
    <row r="2437" spans="3:12" x14ac:dyDescent="0.15">
      <c r="C2437" t="s">
        <v>53</v>
      </c>
      <c r="D2437" t="s">
        <v>5189</v>
      </c>
      <c r="E2437" t="s">
        <v>15</v>
      </c>
      <c r="F2437" s="1">
        <v>40855</v>
      </c>
      <c r="G2437" t="s">
        <v>526</v>
      </c>
      <c r="H2437" t="s">
        <v>2413</v>
      </c>
      <c r="I2437" t="s">
        <v>1418</v>
      </c>
      <c r="J2437">
        <v>1000</v>
      </c>
      <c r="L2437">
        <v>816090284</v>
      </c>
    </row>
    <row r="2438" spans="3:12" x14ac:dyDescent="0.15">
      <c r="C2438" t="s">
        <v>53</v>
      </c>
      <c r="D2438" t="s">
        <v>5189</v>
      </c>
      <c r="E2438" t="s">
        <v>15</v>
      </c>
      <c r="F2438" s="1">
        <v>40855</v>
      </c>
      <c r="G2438" t="s">
        <v>526</v>
      </c>
      <c r="H2438" t="s">
        <v>2414</v>
      </c>
      <c r="I2438" t="s">
        <v>2021</v>
      </c>
      <c r="J2438">
        <v>2000</v>
      </c>
      <c r="L2438">
        <v>816092284</v>
      </c>
    </row>
    <row r="2439" spans="3:12" x14ac:dyDescent="0.15">
      <c r="C2439" t="s">
        <v>53</v>
      </c>
      <c r="D2439" t="s">
        <v>5189</v>
      </c>
      <c r="E2439" t="s">
        <v>15</v>
      </c>
      <c r="F2439" s="1">
        <v>40856</v>
      </c>
      <c r="G2439" t="s">
        <v>526</v>
      </c>
      <c r="H2439" t="s">
        <v>2415</v>
      </c>
      <c r="I2439" t="s">
        <v>2416</v>
      </c>
      <c r="J2439">
        <v>50000</v>
      </c>
      <c r="L2439">
        <v>816142284</v>
      </c>
    </row>
    <row r="2440" spans="3:12" x14ac:dyDescent="0.15">
      <c r="C2440" t="s">
        <v>53</v>
      </c>
      <c r="D2440" t="s">
        <v>5189</v>
      </c>
      <c r="E2440" t="s">
        <v>15</v>
      </c>
      <c r="F2440" s="1">
        <v>40856</v>
      </c>
      <c r="G2440" t="s">
        <v>526</v>
      </c>
      <c r="H2440" t="s">
        <v>2417</v>
      </c>
      <c r="I2440" t="s">
        <v>1418</v>
      </c>
      <c r="J2440">
        <v>514</v>
      </c>
      <c r="L2440">
        <v>816142798</v>
      </c>
    </row>
    <row r="2441" spans="3:12" x14ac:dyDescent="0.15">
      <c r="C2441" t="s">
        <v>53</v>
      </c>
      <c r="D2441" t="s">
        <v>5189</v>
      </c>
      <c r="E2441" t="s">
        <v>15</v>
      </c>
      <c r="F2441" s="1">
        <v>40856</v>
      </c>
      <c r="G2441" t="s">
        <v>526</v>
      </c>
      <c r="H2441" t="s">
        <v>2418</v>
      </c>
      <c r="I2441" t="s">
        <v>1418</v>
      </c>
      <c r="J2441">
        <v>3000</v>
      </c>
      <c r="L2441">
        <v>816145798</v>
      </c>
    </row>
    <row r="2442" spans="3:12" x14ac:dyDescent="0.15">
      <c r="C2442" t="s">
        <v>53</v>
      </c>
      <c r="D2442" t="s">
        <v>5189</v>
      </c>
      <c r="E2442" t="s">
        <v>15</v>
      </c>
      <c r="F2442" s="1">
        <v>40857</v>
      </c>
      <c r="G2442" t="s">
        <v>526</v>
      </c>
      <c r="H2442" t="s">
        <v>2419</v>
      </c>
      <c r="I2442" t="s">
        <v>1418</v>
      </c>
      <c r="J2442">
        <v>500</v>
      </c>
      <c r="L2442">
        <v>816146298</v>
      </c>
    </row>
    <row r="2443" spans="3:12" x14ac:dyDescent="0.15">
      <c r="C2443" t="s">
        <v>53</v>
      </c>
      <c r="D2443" t="s">
        <v>5189</v>
      </c>
      <c r="E2443" t="s">
        <v>15</v>
      </c>
      <c r="F2443" s="1">
        <v>40857</v>
      </c>
      <c r="G2443" t="s">
        <v>526</v>
      </c>
      <c r="H2443" t="s">
        <v>2420</v>
      </c>
      <c r="I2443" t="s">
        <v>2021</v>
      </c>
      <c r="J2443">
        <v>11000</v>
      </c>
      <c r="L2443">
        <v>816157298</v>
      </c>
    </row>
    <row r="2444" spans="3:12" x14ac:dyDescent="0.15">
      <c r="C2444" t="s">
        <v>53</v>
      </c>
      <c r="D2444" t="s">
        <v>5189</v>
      </c>
      <c r="E2444" t="s">
        <v>15</v>
      </c>
      <c r="F2444" s="1">
        <v>40857</v>
      </c>
      <c r="G2444" t="s">
        <v>526</v>
      </c>
      <c r="H2444" t="s">
        <v>2421</v>
      </c>
      <c r="I2444" t="s">
        <v>2207</v>
      </c>
      <c r="J2444">
        <v>1000</v>
      </c>
      <c r="L2444">
        <v>816158298</v>
      </c>
    </row>
    <row r="2445" spans="3:12" x14ac:dyDescent="0.15">
      <c r="C2445" t="s">
        <v>53</v>
      </c>
      <c r="D2445" t="s">
        <v>5189</v>
      </c>
      <c r="E2445" t="s">
        <v>15</v>
      </c>
      <c r="F2445" s="1">
        <v>40858</v>
      </c>
      <c r="G2445" t="s">
        <v>526</v>
      </c>
      <c r="H2445" t="s">
        <v>2422</v>
      </c>
      <c r="I2445" t="s">
        <v>1418</v>
      </c>
      <c r="J2445">
        <v>4000</v>
      </c>
      <c r="L2445">
        <v>816162298</v>
      </c>
    </row>
    <row r="2446" spans="3:12" x14ac:dyDescent="0.15">
      <c r="C2446" t="s">
        <v>53</v>
      </c>
      <c r="D2446" t="s">
        <v>5189</v>
      </c>
      <c r="E2446" t="s">
        <v>15</v>
      </c>
      <c r="F2446" s="1">
        <v>40858</v>
      </c>
      <c r="G2446" t="s">
        <v>526</v>
      </c>
      <c r="H2446" t="s">
        <v>2423</v>
      </c>
      <c r="I2446" t="s">
        <v>1418</v>
      </c>
      <c r="J2446">
        <v>3550</v>
      </c>
      <c r="L2446">
        <v>816165848</v>
      </c>
    </row>
    <row r="2447" spans="3:12" x14ac:dyDescent="0.15">
      <c r="C2447" t="s">
        <v>53</v>
      </c>
      <c r="D2447" t="s">
        <v>5189</v>
      </c>
      <c r="E2447" t="s">
        <v>15</v>
      </c>
      <c r="F2447" s="1">
        <v>40858</v>
      </c>
      <c r="G2447" t="s">
        <v>526</v>
      </c>
      <c r="H2447" t="s">
        <v>2424</v>
      </c>
      <c r="I2447" t="s">
        <v>1418</v>
      </c>
      <c r="J2447">
        <v>500</v>
      </c>
      <c r="L2447">
        <v>816166348</v>
      </c>
    </row>
    <row r="2448" spans="3:12" x14ac:dyDescent="0.15">
      <c r="C2448" t="s">
        <v>53</v>
      </c>
      <c r="D2448" t="s">
        <v>5189</v>
      </c>
      <c r="E2448" t="s">
        <v>15</v>
      </c>
      <c r="F2448" s="1">
        <v>40861</v>
      </c>
      <c r="G2448" t="s">
        <v>526</v>
      </c>
      <c r="H2448" t="s">
        <v>2425</v>
      </c>
      <c r="I2448" t="s">
        <v>1418</v>
      </c>
      <c r="J2448">
        <v>2420</v>
      </c>
      <c r="L2448">
        <v>816168768</v>
      </c>
    </row>
    <row r="2449" spans="3:12" x14ac:dyDescent="0.15">
      <c r="C2449" t="s">
        <v>53</v>
      </c>
      <c r="D2449" t="s">
        <v>5189</v>
      </c>
      <c r="E2449" t="s">
        <v>15</v>
      </c>
      <c r="F2449" s="1">
        <v>40861</v>
      </c>
      <c r="G2449" t="s">
        <v>526</v>
      </c>
      <c r="H2449" t="s">
        <v>2426</v>
      </c>
      <c r="I2449" t="s">
        <v>1418</v>
      </c>
      <c r="J2449">
        <v>1500</v>
      </c>
      <c r="L2449">
        <v>816170268</v>
      </c>
    </row>
    <row r="2450" spans="3:12" x14ac:dyDescent="0.15">
      <c r="C2450" t="s">
        <v>53</v>
      </c>
      <c r="D2450" t="s">
        <v>5189</v>
      </c>
      <c r="E2450" t="s">
        <v>15</v>
      </c>
      <c r="F2450" s="1">
        <v>40861</v>
      </c>
      <c r="G2450" t="s">
        <v>526</v>
      </c>
      <c r="H2450" t="s">
        <v>2427</v>
      </c>
      <c r="I2450" t="s">
        <v>2035</v>
      </c>
      <c r="J2450">
        <v>4000</v>
      </c>
      <c r="L2450">
        <v>816174268</v>
      </c>
    </row>
    <row r="2451" spans="3:12" x14ac:dyDescent="0.15">
      <c r="C2451" t="s">
        <v>53</v>
      </c>
      <c r="D2451" t="s">
        <v>5189</v>
      </c>
      <c r="E2451" t="s">
        <v>15</v>
      </c>
      <c r="F2451" s="1">
        <v>40861</v>
      </c>
      <c r="G2451" t="s">
        <v>526</v>
      </c>
      <c r="H2451" t="s">
        <v>2428</v>
      </c>
      <c r="I2451" t="s">
        <v>2220</v>
      </c>
      <c r="J2451">
        <v>2000</v>
      </c>
      <c r="L2451">
        <v>816176268</v>
      </c>
    </row>
    <row r="2452" spans="3:12" x14ac:dyDescent="0.15">
      <c r="C2452" t="s">
        <v>53</v>
      </c>
      <c r="D2452" t="s">
        <v>5189</v>
      </c>
      <c r="E2452" t="s">
        <v>15</v>
      </c>
      <c r="F2452" s="1">
        <v>40861</v>
      </c>
      <c r="G2452" t="s">
        <v>526</v>
      </c>
      <c r="H2452" t="s">
        <v>2429</v>
      </c>
      <c r="I2452" t="s">
        <v>2030</v>
      </c>
      <c r="J2452">
        <v>2000</v>
      </c>
      <c r="L2452">
        <v>816178268</v>
      </c>
    </row>
    <row r="2453" spans="3:12" x14ac:dyDescent="0.15">
      <c r="C2453" t="s">
        <v>53</v>
      </c>
      <c r="D2453" t="s">
        <v>5189</v>
      </c>
      <c r="E2453" t="s">
        <v>15</v>
      </c>
      <c r="F2453" s="1">
        <v>40862</v>
      </c>
      <c r="G2453" t="s">
        <v>526</v>
      </c>
      <c r="H2453" t="s">
        <v>2430</v>
      </c>
      <c r="I2453" t="s">
        <v>1418</v>
      </c>
      <c r="J2453">
        <v>2000</v>
      </c>
      <c r="L2453">
        <v>816180268</v>
      </c>
    </row>
    <row r="2454" spans="3:12" x14ac:dyDescent="0.15">
      <c r="C2454" t="s">
        <v>53</v>
      </c>
      <c r="D2454" t="s">
        <v>5189</v>
      </c>
      <c r="E2454" t="s">
        <v>15</v>
      </c>
      <c r="F2454" s="1">
        <v>40862</v>
      </c>
      <c r="G2454" t="s">
        <v>526</v>
      </c>
      <c r="H2454" t="s">
        <v>2431</v>
      </c>
      <c r="I2454" t="s">
        <v>2021</v>
      </c>
      <c r="J2454">
        <v>500</v>
      </c>
      <c r="L2454">
        <v>816180768</v>
      </c>
    </row>
    <row r="2455" spans="3:12" x14ac:dyDescent="0.15">
      <c r="C2455" t="s">
        <v>53</v>
      </c>
      <c r="D2455" t="s">
        <v>5189</v>
      </c>
      <c r="E2455" t="s">
        <v>15</v>
      </c>
      <c r="F2455" s="1">
        <v>40863</v>
      </c>
      <c r="G2455" t="s">
        <v>526</v>
      </c>
      <c r="H2455" t="s">
        <v>2432</v>
      </c>
      <c r="I2455" t="s">
        <v>1418</v>
      </c>
      <c r="J2455">
        <v>500</v>
      </c>
      <c r="L2455">
        <v>816181268</v>
      </c>
    </row>
    <row r="2456" spans="3:12" x14ac:dyDescent="0.15">
      <c r="C2456" t="s">
        <v>53</v>
      </c>
      <c r="D2456" t="s">
        <v>5189</v>
      </c>
      <c r="E2456" t="s">
        <v>15</v>
      </c>
      <c r="F2456" s="1">
        <v>40863</v>
      </c>
      <c r="G2456" t="s">
        <v>526</v>
      </c>
      <c r="H2456" t="s">
        <v>2433</v>
      </c>
      <c r="I2456" t="s">
        <v>2021</v>
      </c>
      <c r="J2456">
        <v>2600</v>
      </c>
      <c r="L2456">
        <v>816183868</v>
      </c>
    </row>
    <row r="2457" spans="3:12" x14ac:dyDescent="0.15">
      <c r="C2457" t="s">
        <v>53</v>
      </c>
      <c r="D2457" t="s">
        <v>5189</v>
      </c>
      <c r="E2457" t="s">
        <v>15</v>
      </c>
      <c r="F2457" s="1">
        <v>40863</v>
      </c>
      <c r="G2457" t="s">
        <v>526</v>
      </c>
      <c r="H2457" t="s">
        <v>2434</v>
      </c>
      <c r="I2457" t="s">
        <v>2030</v>
      </c>
      <c r="J2457">
        <v>16000</v>
      </c>
      <c r="L2457">
        <v>816199868</v>
      </c>
    </row>
    <row r="2458" spans="3:12" x14ac:dyDescent="0.15">
      <c r="C2458" t="s">
        <v>53</v>
      </c>
      <c r="D2458" t="s">
        <v>5189</v>
      </c>
      <c r="E2458" t="s">
        <v>15</v>
      </c>
      <c r="F2458" s="1">
        <v>40864</v>
      </c>
      <c r="G2458" t="s">
        <v>526</v>
      </c>
      <c r="H2458" t="s">
        <v>2435</v>
      </c>
      <c r="I2458" t="s">
        <v>1418</v>
      </c>
      <c r="J2458">
        <v>2000</v>
      </c>
      <c r="L2458">
        <v>816201868</v>
      </c>
    </row>
    <row r="2459" spans="3:12" x14ac:dyDescent="0.15">
      <c r="C2459" t="s">
        <v>53</v>
      </c>
      <c r="D2459" t="s">
        <v>5189</v>
      </c>
      <c r="E2459" t="s">
        <v>15</v>
      </c>
      <c r="F2459" s="1">
        <v>40864</v>
      </c>
      <c r="G2459" t="s">
        <v>526</v>
      </c>
      <c r="H2459" t="s">
        <v>2436</v>
      </c>
      <c r="I2459" t="s">
        <v>2021</v>
      </c>
      <c r="J2459">
        <v>1000</v>
      </c>
      <c r="L2459">
        <v>816202868</v>
      </c>
    </row>
    <row r="2460" spans="3:12" x14ac:dyDescent="0.15">
      <c r="C2460" t="s">
        <v>53</v>
      </c>
      <c r="D2460" t="s">
        <v>5189</v>
      </c>
      <c r="E2460" t="s">
        <v>15</v>
      </c>
      <c r="F2460" s="1">
        <v>40864</v>
      </c>
      <c r="G2460" t="s">
        <v>526</v>
      </c>
      <c r="H2460" t="s">
        <v>885</v>
      </c>
      <c r="I2460" t="s">
        <v>1418</v>
      </c>
      <c r="J2460">
        <v>4150</v>
      </c>
      <c r="L2460">
        <v>816207018</v>
      </c>
    </row>
    <row r="2461" spans="3:12" x14ac:dyDescent="0.15">
      <c r="C2461" t="s">
        <v>53</v>
      </c>
      <c r="D2461" t="s">
        <v>5189</v>
      </c>
      <c r="E2461" t="s">
        <v>15</v>
      </c>
      <c r="F2461" s="1">
        <v>40865</v>
      </c>
      <c r="G2461" t="s">
        <v>526</v>
      </c>
      <c r="H2461" t="s">
        <v>2437</v>
      </c>
      <c r="I2461" t="s">
        <v>1418</v>
      </c>
      <c r="J2461">
        <v>1000</v>
      </c>
      <c r="L2461">
        <v>816208018</v>
      </c>
    </row>
    <row r="2462" spans="3:12" x14ac:dyDescent="0.15">
      <c r="C2462" t="s">
        <v>53</v>
      </c>
      <c r="D2462" t="s">
        <v>5189</v>
      </c>
      <c r="E2462" t="s">
        <v>15</v>
      </c>
      <c r="F2462" s="1">
        <v>40867</v>
      </c>
      <c r="G2462" t="s">
        <v>526</v>
      </c>
      <c r="H2462" t="s">
        <v>2438</v>
      </c>
      <c r="I2462" t="s">
        <v>1418</v>
      </c>
      <c r="J2462">
        <v>2000</v>
      </c>
      <c r="L2462">
        <v>816210018</v>
      </c>
    </row>
    <row r="2463" spans="3:12" x14ac:dyDescent="0.15">
      <c r="C2463" t="s">
        <v>53</v>
      </c>
      <c r="D2463" t="s">
        <v>5189</v>
      </c>
      <c r="E2463" t="s">
        <v>15</v>
      </c>
      <c r="F2463" s="1">
        <v>40868</v>
      </c>
      <c r="G2463" t="s">
        <v>526</v>
      </c>
      <c r="H2463" t="s">
        <v>2439</v>
      </c>
      <c r="I2463" t="s">
        <v>1418</v>
      </c>
      <c r="J2463">
        <v>500</v>
      </c>
      <c r="L2463">
        <v>816210518</v>
      </c>
    </row>
    <row r="2464" spans="3:12" x14ac:dyDescent="0.15">
      <c r="C2464" t="s">
        <v>53</v>
      </c>
      <c r="D2464" t="s">
        <v>5189</v>
      </c>
      <c r="E2464" t="s">
        <v>15</v>
      </c>
      <c r="F2464" s="1">
        <v>40868</v>
      </c>
      <c r="G2464" t="s">
        <v>526</v>
      </c>
      <c r="H2464" t="s">
        <v>2440</v>
      </c>
      <c r="I2464" t="s">
        <v>1418</v>
      </c>
      <c r="J2464">
        <v>9775</v>
      </c>
      <c r="L2464">
        <v>816220293</v>
      </c>
    </row>
    <row r="2465" spans="3:12" x14ac:dyDescent="0.15">
      <c r="C2465" t="s">
        <v>53</v>
      </c>
      <c r="D2465" t="s">
        <v>5189</v>
      </c>
      <c r="E2465" t="s">
        <v>15</v>
      </c>
      <c r="F2465" s="1">
        <v>40869</v>
      </c>
      <c r="G2465" t="s">
        <v>526</v>
      </c>
      <c r="H2465" t="s">
        <v>2441</v>
      </c>
      <c r="I2465" t="s">
        <v>1418</v>
      </c>
      <c r="J2465">
        <v>1500</v>
      </c>
      <c r="L2465">
        <v>816221793</v>
      </c>
    </row>
    <row r="2466" spans="3:12" x14ac:dyDescent="0.15">
      <c r="C2466" t="s">
        <v>53</v>
      </c>
      <c r="D2466" t="s">
        <v>5189</v>
      </c>
      <c r="E2466" t="s">
        <v>15</v>
      </c>
      <c r="F2466" s="1">
        <v>40869</v>
      </c>
      <c r="G2466" t="s">
        <v>526</v>
      </c>
      <c r="H2466" t="s">
        <v>2442</v>
      </c>
      <c r="I2466" t="s">
        <v>1418</v>
      </c>
      <c r="J2466">
        <v>500</v>
      </c>
      <c r="L2466">
        <v>816222293</v>
      </c>
    </row>
    <row r="2467" spans="3:12" x14ac:dyDescent="0.15">
      <c r="C2467" t="s">
        <v>53</v>
      </c>
      <c r="D2467" t="s">
        <v>5189</v>
      </c>
      <c r="E2467" t="s">
        <v>15</v>
      </c>
      <c r="F2467" s="1">
        <v>40869</v>
      </c>
      <c r="G2467" t="s">
        <v>526</v>
      </c>
      <c r="H2467" t="s">
        <v>799</v>
      </c>
      <c r="I2467" t="s">
        <v>1418</v>
      </c>
      <c r="J2467">
        <v>2150</v>
      </c>
      <c r="L2467">
        <v>816224443</v>
      </c>
    </row>
    <row r="2468" spans="3:12" x14ac:dyDescent="0.15">
      <c r="C2468" t="s">
        <v>53</v>
      </c>
      <c r="D2468" t="s">
        <v>5189</v>
      </c>
      <c r="E2468" t="s">
        <v>15</v>
      </c>
      <c r="F2468" s="1">
        <v>40870</v>
      </c>
      <c r="G2468" t="s">
        <v>526</v>
      </c>
      <c r="H2468" t="s">
        <v>2443</v>
      </c>
      <c r="I2468" t="s">
        <v>1418</v>
      </c>
      <c r="J2468">
        <v>1000</v>
      </c>
      <c r="L2468">
        <v>816225443</v>
      </c>
    </row>
    <row r="2469" spans="3:12" x14ac:dyDescent="0.15">
      <c r="C2469" t="s">
        <v>53</v>
      </c>
      <c r="D2469" t="s">
        <v>5189</v>
      </c>
      <c r="E2469" t="s">
        <v>15</v>
      </c>
      <c r="F2469" s="1">
        <v>40872</v>
      </c>
      <c r="G2469" t="s">
        <v>526</v>
      </c>
      <c r="H2469" t="s">
        <v>2444</v>
      </c>
      <c r="I2469" t="s">
        <v>1418</v>
      </c>
      <c r="J2469">
        <v>500</v>
      </c>
      <c r="L2469">
        <v>816225943</v>
      </c>
    </row>
    <row r="2470" spans="3:12" x14ac:dyDescent="0.15">
      <c r="C2470" t="s">
        <v>53</v>
      </c>
      <c r="D2470" t="s">
        <v>5189</v>
      </c>
      <c r="E2470" t="s">
        <v>15</v>
      </c>
      <c r="F2470" s="1">
        <v>40872</v>
      </c>
      <c r="G2470" t="s">
        <v>526</v>
      </c>
      <c r="H2470" t="s">
        <v>2445</v>
      </c>
      <c r="I2470" t="s">
        <v>1418</v>
      </c>
      <c r="J2470">
        <v>1000</v>
      </c>
      <c r="L2470">
        <v>816226943</v>
      </c>
    </row>
    <row r="2471" spans="3:12" x14ac:dyDescent="0.15">
      <c r="C2471" t="s">
        <v>53</v>
      </c>
      <c r="D2471" t="s">
        <v>5189</v>
      </c>
      <c r="E2471" t="s">
        <v>15</v>
      </c>
      <c r="F2471" s="1">
        <v>40872</v>
      </c>
      <c r="G2471" t="s">
        <v>526</v>
      </c>
      <c r="H2471" t="s">
        <v>2446</v>
      </c>
      <c r="I2471" t="s">
        <v>1418</v>
      </c>
      <c r="J2471">
        <v>4000</v>
      </c>
      <c r="L2471">
        <v>816230943</v>
      </c>
    </row>
    <row r="2472" spans="3:12" x14ac:dyDescent="0.15">
      <c r="C2472" t="s">
        <v>53</v>
      </c>
      <c r="D2472" t="s">
        <v>5189</v>
      </c>
      <c r="E2472" t="s">
        <v>15</v>
      </c>
      <c r="F2472" s="1">
        <v>40873</v>
      </c>
      <c r="G2472" t="s">
        <v>526</v>
      </c>
      <c r="H2472" t="s">
        <v>2447</v>
      </c>
      <c r="I2472" t="s">
        <v>1418</v>
      </c>
      <c r="J2472">
        <v>2000</v>
      </c>
      <c r="L2472">
        <v>816232943</v>
      </c>
    </row>
    <row r="2473" spans="3:12" x14ac:dyDescent="0.15">
      <c r="C2473" t="s">
        <v>53</v>
      </c>
      <c r="D2473" t="s">
        <v>5189</v>
      </c>
      <c r="E2473" t="s">
        <v>15</v>
      </c>
      <c r="F2473" s="1">
        <v>40875</v>
      </c>
      <c r="G2473" t="s">
        <v>526</v>
      </c>
      <c r="H2473" t="s">
        <v>2448</v>
      </c>
      <c r="I2473" t="s">
        <v>1418</v>
      </c>
      <c r="J2473">
        <v>1000</v>
      </c>
      <c r="L2473">
        <v>816233943</v>
      </c>
    </row>
    <row r="2474" spans="3:12" x14ac:dyDescent="0.15">
      <c r="C2474" t="s">
        <v>53</v>
      </c>
      <c r="D2474" t="s">
        <v>5189</v>
      </c>
      <c r="E2474" t="s">
        <v>15</v>
      </c>
      <c r="F2474" s="1">
        <v>40876</v>
      </c>
      <c r="G2474" t="s">
        <v>526</v>
      </c>
      <c r="H2474" t="s">
        <v>2449</v>
      </c>
      <c r="I2474" t="s">
        <v>1418</v>
      </c>
      <c r="J2474">
        <v>500</v>
      </c>
      <c r="L2474">
        <v>816234443</v>
      </c>
    </row>
    <row r="2475" spans="3:12" x14ac:dyDescent="0.15">
      <c r="C2475" t="s">
        <v>53</v>
      </c>
      <c r="D2475" t="s">
        <v>5189</v>
      </c>
      <c r="E2475" t="s">
        <v>15</v>
      </c>
      <c r="F2475" s="1">
        <v>40876</v>
      </c>
      <c r="G2475" t="s">
        <v>526</v>
      </c>
      <c r="H2475" t="s">
        <v>2450</v>
      </c>
      <c r="I2475" t="s">
        <v>1418</v>
      </c>
      <c r="J2475">
        <v>2270</v>
      </c>
      <c r="L2475">
        <v>816236713</v>
      </c>
    </row>
    <row r="2476" spans="3:12" x14ac:dyDescent="0.15">
      <c r="C2476" t="s">
        <v>53</v>
      </c>
      <c r="D2476" t="s">
        <v>5189</v>
      </c>
      <c r="E2476" t="s">
        <v>15</v>
      </c>
      <c r="F2476" s="1">
        <v>40877</v>
      </c>
      <c r="G2476" t="s">
        <v>1377</v>
      </c>
      <c r="H2476" t="s">
        <v>1041</v>
      </c>
      <c r="I2476" t="s">
        <v>2451</v>
      </c>
      <c r="J2476">
        <v>1250003</v>
      </c>
      <c r="L2476">
        <v>817486716</v>
      </c>
    </row>
    <row r="2477" spans="3:12" x14ac:dyDescent="0.15">
      <c r="C2477" t="s">
        <v>53</v>
      </c>
      <c r="D2477" t="s">
        <v>5189</v>
      </c>
      <c r="E2477" t="s">
        <v>15</v>
      </c>
      <c r="F2477" s="1">
        <v>40877</v>
      </c>
      <c r="G2477" t="s">
        <v>1375</v>
      </c>
      <c r="H2477" t="s">
        <v>2452</v>
      </c>
      <c r="I2477" t="s">
        <v>2453</v>
      </c>
      <c r="J2477">
        <v>2002000</v>
      </c>
      <c r="L2477">
        <v>819488716</v>
      </c>
    </row>
    <row r="2478" spans="3:12" x14ac:dyDescent="0.15">
      <c r="C2478" t="s">
        <v>53</v>
      </c>
      <c r="D2478" t="s">
        <v>5189</v>
      </c>
      <c r="E2478" t="s">
        <v>15</v>
      </c>
      <c r="F2478" s="1">
        <v>40877</v>
      </c>
      <c r="G2478" t="s">
        <v>54</v>
      </c>
      <c r="H2478" t="s">
        <v>454</v>
      </c>
      <c r="I2478" t="s">
        <v>1359</v>
      </c>
      <c r="J2478">
        <v>22000</v>
      </c>
      <c r="L2478">
        <v>819510716</v>
      </c>
    </row>
    <row r="2479" spans="3:12" x14ac:dyDescent="0.15">
      <c r="C2479" t="s">
        <v>53</v>
      </c>
      <c r="D2479" t="s">
        <v>5189</v>
      </c>
      <c r="E2479" t="s">
        <v>15</v>
      </c>
      <c r="F2479" s="1">
        <v>40877</v>
      </c>
      <c r="G2479" t="s">
        <v>57</v>
      </c>
      <c r="H2479" t="s">
        <v>460</v>
      </c>
      <c r="I2479" t="s">
        <v>2454</v>
      </c>
      <c r="J2479">
        <v>1528000</v>
      </c>
      <c r="L2479">
        <v>821038716</v>
      </c>
    </row>
    <row r="2480" spans="3:12" x14ac:dyDescent="0.15">
      <c r="C2480" t="s">
        <v>53</v>
      </c>
      <c r="D2480" t="s">
        <v>5189</v>
      </c>
      <c r="E2480" t="s">
        <v>15</v>
      </c>
      <c r="F2480" s="1">
        <v>40877</v>
      </c>
      <c r="G2480" t="s">
        <v>57</v>
      </c>
      <c r="H2480" t="s">
        <v>460</v>
      </c>
      <c r="I2480" t="s">
        <v>2454</v>
      </c>
      <c r="J2480">
        <v>56500</v>
      </c>
      <c r="L2480">
        <v>821095216</v>
      </c>
    </row>
    <row r="2481" spans="3:12" x14ac:dyDescent="0.15">
      <c r="C2481" t="s">
        <v>53</v>
      </c>
      <c r="D2481" t="s">
        <v>5189</v>
      </c>
      <c r="E2481" t="s">
        <v>15</v>
      </c>
      <c r="F2481" s="1">
        <v>40877</v>
      </c>
      <c r="G2481" t="s">
        <v>526</v>
      </c>
      <c r="H2481" t="s">
        <v>2455</v>
      </c>
      <c r="I2481" t="s">
        <v>1418</v>
      </c>
      <c r="J2481">
        <v>1036</v>
      </c>
      <c r="L2481">
        <v>821096252</v>
      </c>
    </row>
    <row r="2482" spans="3:12" x14ac:dyDescent="0.15">
      <c r="C2482" t="s">
        <v>53</v>
      </c>
      <c r="D2482" t="s">
        <v>5189</v>
      </c>
      <c r="E2482" t="s">
        <v>15</v>
      </c>
      <c r="F2482" s="1">
        <v>40877</v>
      </c>
      <c r="G2482" t="s">
        <v>526</v>
      </c>
      <c r="H2482" t="s">
        <v>2456</v>
      </c>
      <c r="I2482" t="s">
        <v>1418</v>
      </c>
      <c r="J2482">
        <v>500</v>
      </c>
      <c r="L2482">
        <v>821096752</v>
      </c>
    </row>
    <row r="2483" spans="3:12" x14ac:dyDescent="0.15">
      <c r="C2483" t="s">
        <v>53</v>
      </c>
      <c r="D2483" t="s">
        <v>5189</v>
      </c>
      <c r="E2483" t="s">
        <v>15</v>
      </c>
      <c r="F2483" s="1">
        <v>40877</v>
      </c>
      <c r="G2483" t="s">
        <v>526</v>
      </c>
      <c r="H2483" t="s">
        <v>2457</v>
      </c>
      <c r="I2483" t="s">
        <v>1418</v>
      </c>
      <c r="J2483">
        <v>1000</v>
      </c>
      <c r="L2483">
        <v>821097752</v>
      </c>
    </row>
    <row r="2484" spans="3:12" x14ac:dyDescent="0.15">
      <c r="C2484" t="s">
        <v>53</v>
      </c>
      <c r="D2484" t="s">
        <v>5189</v>
      </c>
      <c r="E2484" t="s">
        <v>15</v>
      </c>
      <c r="F2484" s="1">
        <v>40878</v>
      </c>
      <c r="G2484" t="s">
        <v>536</v>
      </c>
      <c r="H2484" t="s">
        <v>802</v>
      </c>
      <c r="I2484" t="s">
        <v>1466</v>
      </c>
      <c r="J2484">
        <v>418500</v>
      </c>
      <c r="L2484">
        <v>821516252</v>
      </c>
    </row>
    <row r="2485" spans="3:12" x14ac:dyDescent="0.15">
      <c r="C2485" t="s">
        <v>53</v>
      </c>
      <c r="D2485" t="s">
        <v>5189</v>
      </c>
      <c r="E2485" t="s">
        <v>15</v>
      </c>
      <c r="F2485" s="1">
        <v>40878</v>
      </c>
      <c r="G2485" t="s">
        <v>536</v>
      </c>
      <c r="H2485" t="s">
        <v>2458</v>
      </c>
      <c r="I2485" t="s">
        <v>2459</v>
      </c>
      <c r="J2485">
        <v>350000</v>
      </c>
      <c r="L2485">
        <v>821866252</v>
      </c>
    </row>
    <row r="2486" spans="3:12" x14ac:dyDescent="0.15">
      <c r="C2486" t="s">
        <v>53</v>
      </c>
      <c r="D2486" t="s">
        <v>5189</v>
      </c>
      <c r="E2486" t="s">
        <v>15</v>
      </c>
      <c r="F2486" s="1">
        <v>40878</v>
      </c>
      <c r="G2486" t="s">
        <v>536</v>
      </c>
      <c r="H2486" t="s">
        <v>804</v>
      </c>
      <c r="I2486" t="s">
        <v>2460</v>
      </c>
      <c r="J2486">
        <v>370000</v>
      </c>
      <c r="L2486">
        <v>822236252</v>
      </c>
    </row>
    <row r="2487" spans="3:12" x14ac:dyDescent="0.15">
      <c r="C2487" t="s">
        <v>53</v>
      </c>
      <c r="D2487" t="s">
        <v>5189</v>
      </c>
      <c r="E2487" t="s">
        <v>15</v>
      </c>
      <c r="F2487" s="1">
        <v>40878</v>
      </c>
      <c r="G2487" t="s">
        <v>536</v>
      </c>
      <c r="H2487" t="s">
        <v>805</v>
      </c>
      <c r="I2487" t="s">
        <v>1531</v>
      </c>
      <c r="J2487">
        <v>372500</v>
      </c>
      <c r="L2487">
        <v>822608752</v>
      </c>
    </row>
    <row r="2488" spans="3:12" x14ac:dyDescent="0.15">
      <c r="C2488" t="s">
        <v>53</v>
      </c>
      <c r="D2488" t="s">
        <v>5189</v>
      </c>
      <c r="E2488" t="s">
        <v>15</v>
      </c>
      <c r="F2488" s="1">
        <v>40878</v>
      </c>
      <c r="G2488" t="s">
        <v>536</v>
      </c>
      <c r="H2488" t="s">
        <v>105</v>
      </c>
      <c r="I2488" t="s">
        <v>1466</v>
      </c>
      <c r="J2488">
        <v>384000</v>
      </c>
      <c r="L2488">
        <v>822992752</v>
      </c>
    </row>
    <row r="2489" spans="3:12" x14ac:dyDescent="0.15">
      <c r="C2489" t="s">
        <v>53</v>
      </c>
      <c r="D2489" t="s">
        <v>5189</v>
      </c>
      <c r="E2489" t="s">
        <v>15</v>
      </c>
      <c r="F2489" s="1">
        <v>40878</v>
      </c>
      <c r="G2489" t="s">
        <v>526</v>
      </c>
      <c r="H2489" t="s">
        <v>2461</v>
      </c>
      <c r="I2489" t="s">
        <v>1418</v>
      </c>
      <c r="J2489">
        <v>2000</v>
      </c>
      <c r="L2489">
        <v>822994752</v>
      </c>
    </row>
    <row r="2490" spans="3:12" x14ac:dyDescent="0.15">
      <c r="C2490" t="s">
        <v>53</v>
      </c>
      <c r="D2490" t="s">
        <v>5189</v>
      </c>
      <c r="E2490" t="s">
        <v>15</v>
      </c>
      <c r="F2490" s="1">
        <v>40879</v>
      </c>
      <c r="G2490" t="s">
        <v>526</v>
      </c>
      <c r="H2490" t="s">
        <v>2462</v>
      </c>
      <c r="I2490" t="s">
        <v>1418</v>
      </c>
      <c r="J2490">
        <v>1500</v>
      </c>
      <c r="L2490">
        <v>822996252</v>
      </c>
    </row>
    <row r="2491" spans="3:12" x14ac:dyDescent="0.15">
      <c r="C2491" t="s">
        <v>53</v>
      </c>
      <c r="D2491" t="s">
        <v>5189</v>
      </c>
      <c r="E2491" t="s">
        <v>15</v>
      </c>
      <c r="F2491" s="1">
        <v>40879</v>
      </c>
      <c r="G2491" t="s">
        <v>526</v>
      </c>
      <c r="H2491" t="s">
        <v>2463</v>
      </c>
      <c r="I2491" t="s">
        <v>2077</v>
      </c>
      <c r="J2491">
        <v>2000</v>
      </c>
      <c r="L2491">
        <v>822998252</v>
      </c>
    </row>
    <row r="2492" spans="3:12" x14ac:dyDescent="0.15">
      <c r="C2492" t="s">
        <v>53</v>
      </c>
      <c r="D2492" t="s">
        <v>5189</v>
      </c>
      <c r="E2492" t="s">
        <v>15</v>
      </c>
      <c r="F2492" s="1">
        <v>40879</v>
      </c>
      <c r="G2492" t="s">
        <v>526</v>
      </c>
      <c r="H2492" t="s">
        <v>2464</v>
      </c>
      <c r="I2492" t="s">
        <v>1418</v>
      </c>
      <c r="J2492">
        <v>4312</v>
      </c>
      <c r="L2492">
        <v>823002564</v>
      </c>
    </row>
    <row r="2493" spans="3:12" x14ac:dyDescent="0.15">
      <c r="C2493" t="s">
        <v>53</v>
      </c>
      <c r="D2493" t="s">
        <v>5189</v>
      </c>
      <c r="E2493" t="s">
        <v>15</v>
      </c>
      <c r="F2493" s="1">
        <v>40881</v>
      </c>
      <c r="G2493" t="s">
        <v>536</v>
      </c>
      <c r="H2493" t="s">
        <v>107</v>
      </c>
      <c r="I2493" t="s">
        <v>2465</v>
      </c>
      <c r="J2493">
        <v>377500</v>
      </c>
      <c r="L2493">
        <v>823380064</v>
      </c>
    </row>
    <row r="2494" spans="3:12" x14ac:dyDescent="0.15">
      <c r="C2494" t="s">
        <v>53</v>
      </c>
      <c r="D2494" t="s">
        <v>5189</v>
      </c>
      <c r="E2494" t="s">
        <v>15</v>
      </c>
      <c r="F2494" s="1">
        <v>40882</v>
      </c>
      <c r="G2494" t="s">
        <v>526</v>
      </c>
      <c r="H2494" t="s">
        <v>2466</v>
      </c>
      <c r="I2494" t="s">
        <v>1418</v>
      </c>
      <c r="J2494">
        <v>5700</v>
      </c>
      <c r="L2494">
        <v>823385764</v>
      </c>
    </row>
    <row r="2495" spans="3:12" x14ac:dyDescent="0.15">
      <c r="C2495" t="s">
        <v>53</v>
      </c>
      <c r="D2495" t="s">
        <v>5189</v>
      </c>
      <c r="E2495" t="s">
        <v>15</v>
      </c>
      <c r="F2495" s="1">
        <v>40882</v>
      </c>
      <c r="G2495" t="s">
        <v>526</v>
      </c>
      <c r="H2495" t="s">
        <v>2467</v>
      </c>
      <c r="I2495" t="s">
        <v>1418</v>
      </c>
      <c r="J2495">
        <v>2000</v>
      </c>
      <c r="L2495">
        <v>823387764</v>
      </c>
    </row>
    <row r="2496" spans="3:12" x14ac:dyDescent="0.15">
      <c r="C2496" t="s">
        <v>53</v>
      </c>
      <c r="D2496" t="s">
        <v>5189</v>
      </c>
      <c r="E2496" t="s">
        <v>15</v>
      </c>
      <c r="F2496" s="1">
        <v>40883</v>
      </c>
      <c r="G2496" t="s">
        <v>526</v>
      </c>
      <c r="H2496" t="s">
        <v>2468</v>
      </c>
      <c r="I2496" t="s">
        <v>1418</v>
      </c>
      <c r="J2496">
        <v>3000</v>
      </c>
      <c r="L2496">
        <v>823390764</v>
      </c>
    </row>
    <row r="2497" spans="3:12" x14ac:dyDescent="0.15">
      <c r="C2497" t="s">
        <v>53</v>
      </c>
      <c r="D2497" t="s">
        <v>5189</v>
      </c>
      <c r="E2497" t="s">
        <v>15</v>
      </c>
      <c r="F2497" s="1">
        <v>40884</v>
      </c>
      <c r="G2497" t="s">
        <v>536</v>
      </c>
      <c r="H2497" t="s">
        <v>103</v>
      </c>
      <c r="I2497" t="s">
        <v>2465</v>
      </c>
      <c r="J2497">
        <v>355000</v>
      </c>
      <c r="L2497">
        <v>823745764</v>
      </c>
    </row>
    <row r="2498" spans="3:12" x14ac:dyDescent="0.15">
      <c r="C2498" t="s">
        <v>53</v>
      </c>
      <c r="D2498" t="s">
        <v>5189</v>
      </c>
      <c r="E2498" t="s">
        <v>15</v>
      </c>
      <c r="F2498" s="1">
        <v>40884</v>
      </c>
      <c r="G2498" t="s">
        <v>526</v>
      </c>
      <c r="H2498" t="s">
        <v>2469</v>
      </c>
      <c r="I2498" t="s">
        <v>1418</v>
      </c>
      <c r="J2498">
        <v>3035</v>
      </c>
      <c r="L2498">
        <v>823748799</v>
      </c>
    </row>
    <row r="2499" spans="3:12" x14ac:dyDescent="0.15">
      <c r="C2499" t="s">
        <v>53</v>
      </c>
      <c r="D2499" t="s">
        <v>5189</v>
      </c>
      <c r="E2499" t="s">
        <v>15</v>
      </c>
      <c r="F2499" s="1">
        <v>40884</v>
      </c>
      <c r="G2499" t="s">
        <v>526</v>
      </c>
      <c r="H2499" t="s">
        <v>2470</v>
      </c>
      <c r="I2499" t="s">
        <v>1418</v>
      </c>
      <c r="J2499">
        <v>500</v>
      </c>
      <c r="L2499">
        <v>823749299</v>
      </c>
    </row>
    <row r="2500" spans="3:12" x14ac:dyDescent="0.15">
      <c r="C2500" t="s">
        <v>53</v>
      </c>
      <c r="D2500" t="s">
        <v>5189</v>
      </c>
      <c r="E2500" t="s">
        <v>15</v>
      </c>
      <c r="F2500" s="1">
        <v>40884</v>
      </c>
      <c r="G2500" t="s">
        <v>526</v>
      </c>
      <c r="H2500" t="s">
        <v>2471</v>
      </c>
      <c r="I2500" t="s">
        <v>1418</v>
      </c>
      <c r="J2500">
        <v>2000</v>
      </c>
      <c r="L2500">
        <v>823751299</v>
      </c>
    </row>
    <row r="2501" spans="3:12" x14ac:dyDescent="0.15">
      <c r="C2501" t="s">
        <v>53</v>
      </c>
      <c r="D2501" t="s">
        <v>5189</v>
      </c>
      <c r="E2501" t="s">
        <v>15</v>
      </c>
      <c r="F2501" s="1">
        <v>40885</v>
      </c>
      <c r="G2501" t="s">
        <v>526</v>
      </c>
      <c r="H2501" t="s">
        <v>2472</v>
      </c>
      <c r="I2501" t="s">
        <v>2151</v>
      </c>
      <c r="J2501">
        <v>50000</v>
      </c>
      <c r="L2501">
        <v>823801299</v>
      </c>
    </row>
    <row r="2502" spans="3:12" x14ac:dyDescent="0.15">
      <c r="C2502" t="s">
        <v>53</v>
      </c>
      <c r="D2502" t="s">
        <v>5189</v>
      </c>
      <c r="E2502" t="s">
        <v>15</v>
      </c>
      <c r="F2502" s="1">
        <v>40885</v>
      </c>
      <c r="G2502" t="s">
        <v>526</v>
      </c>
      <c r="H2502" t="s">
        <v>2473</v>
      </c>
      <c r="I2502" t="s">
        <v>1418</v>
      </c>
      <c r="J2502">
        <v>1000</v>
      </c>
      <c r="L2502">
        <v>823802299</v>
      </c>
    </row>
    <row r="2503" spans="3:12" x14ac:dyDescent="0.15">
      <c r="C2503" t="s">
        <v>53</v>
      </c>
      <c r="D2503" t="s">
        <v>5189</v>
      </c>
      <c r="E2503" t="s">
        <v>15</v>
      </c>
      <c r="F2503" s="1">
        <v>40885</v>
      </c>
      <c r="G2503" t="s">
        <v>526</v>
      </c>
      <c r="H2503" t="s">
        <v>2474</v>
      </c>
      <c r="I2503" t="s">
        <v>1418</v>
      </c>
      <c r="J2503">
        <v>3000</v>
      </c>
      <c r="L2503">
        <v>823805299</v>
      </c>
    </row>
    <row r="2504" spans="3:12" x14ac:dyDescent="0.15">
      <c r="C2504" t="s">
        <v>53</v>
      </c>
      <c r="D2504" t="s">
        <v>5189</v>
      </c>
      <c r="E2504" t="s">
        <v>15</v>
      </c>
      <c r="F2504" s="1">
        <v>40886</v>
      </c>
      <c r="G2504" t="s">
        <v>526</v>
      </c>
      <c r="H2504" t="s">
        <v>2475</v>
      </c>
      <c r="I2504" t="s">
        <v>1418</v>
      </c>
      <c r="J2504">
        <v>2000</v>
      </c>
      <c r="L2504">
        <v>823807299</v>
      </c>
    </row>
    <row r="2505" spans="3:12" x14ac:dyDescent="0.15">
      <c r="C2505" t="s">
        <v>53</v>
      </c>
      <c r="D2505" t="s">
        <v>5189</v>
      </c>
      <c r="E2505" t="s">
        <v>15</v>
      </c>
      <c r="F2505" s="1">
        <v>40886</v>
      </c>
      <c r="G2505" t="s">
        <v>526</v>
      </c>
      <c r="H2505" t="s">
        <v>2476</v>
      </c>
      <c r="I2505" t="s">
        <v>2021</v>
      </c>
      <c r="J2505">
        <v>500</v>
      </c>
      <c r="L2505">
        <v>823807799</v>
      </c>
    </row>
    <row r="2506" spans="3:12" x14ac:dyDescent="0.15">
      <c r="C2506" t="s">
        <v>53</v>
      </c>
      <c r="D2506" t="s">
        <v>5189</v>
      </c>
      <c r="E2506" t="s">
        <v>15</v>
      </c>
      <c r="F2506" s="1">
        <v>40888</v>
      </c>
      <c r="G2506" t="s">
        <v>526</v>
      </c>
      <c r="H2506" t="s">
        <v>2477</v>
      </c>
      <c r="I2506" t="s">
        <v>1418</v>
      </c>
      <c r="J2506">
        <v>2000</v>
      </c>
      <c r="L2506">
        <v>823809799</v>
      </c>
    </row>
    <row r="2507" spans="3:12" x14ac:dyDescent="0.15">
      <c r="C2507" t="s">
        <v>53</v>
      </c>
      <c r="D2507" t="s">
        <v>5189</v>
      </c>
      <c r="E2507" t="s">
        <v>15</v>
      </c>
      <c r="F2507" s="1">
        <v>40889</v>
      </c>
      <c r="G2507" t="s">
        <v>526</v>
      </c>
      <c r="H2507" t="s">
        <v>2478</v>
      </c>
      <c r="I2507" t="s">
        <v>1418</v>
      </c>
      <c r="J2507">
        <v>1000</v>
      </c>
      <c r="L2507">
        <v>823810799</v>
      </c>
    </row>
    <row r="2508" spans="3:12" x14ac:dyDescent="0.15">
      <c r="C2508" t="s">
        <v>53</v>
      </c>
      <c r="D2508" t="s">
        <v>5189</v>
      </c>
      <c r="E2508" t="s">
        <v>15</v>
      </c>
      <c r="F2508" s="1">
        <v>40889</v>
      </c>
      <c r="G2508" t="s">
        <v>526</v>
      </c>
      <c r="H2508" t="s">
        <v>2479</v>
      </c>
      <c r="I2508" t="s">
        <v>1418</v>
      </c>
      <c r="J2508">
        <v>1809</v>
      </c>
      <c r="L2508">
        <v>823812608</v>
      </c>
    </row>
    <row r="2509" spans="3:12" x14ac:dyDescent="0.15">
      <c r="C2509" t="s">
        <v>53</v>
      </c>
      <c r="D2509" t="s">
        <v>5189</v>
      </c>
      <c r="E2509" t="s">
        <v>15</v>
      </c>
      <c r="F2509" s="1">
        <v>40890</v>
      </c>
      <c r="G2509" t="s">
        <v>526</v>
      </c>
      <c r="H2509" t="s">
        <v>2480</v>
      </c>
      <c r="I2509" t="s">
        <v>1418</v>
      </c>
      <c r="J2509">
        <v>1500</v>
      </c>
      <c r="L2509">
        <v>823814108</v>
      </c>
    </row>
    <row r="2510" spans="3:12" x14ac:dyDescent="0.15">
      <c r="C2510" t="s">
        <v>53</v>
      </c>
      <c r="D2510" t="s">
        <v>5189</v>
      </c>
      <c r="E2510" t="s">
        <v>15</v>
      </c>
      <c r="F2510" s="1">
        <v>40890</v>
      </c>
      <c r="G2510" t="s">
        <v>526</v>
      </c>
      <c r="H2510" t="s">
        <v>2481</v>
      </c>
      <c r="I2510" t="s">
        <v>2021</v>
      </c>
      <c r="J2510">
        <v>1000</v>
      </c>
      <c r="L2510">
        <v>823815108</v>
      </c>
    </row>
    <row r="2511" spans="3:12" x14ac:dyDescent="0.15">
      <c r="C2511" t="s">
        <v>53</v>
      </c>
      <c r="D2511" t="s">
        <v>5189</v>
      </c>
      <c r="E2511" t="s">
        <v>15</v>
      </c>
      <c r="F2511" s="1">
        <v>40891</v>
      </c>
      <c r="G2511" t="s">
        <v>536</v>
      </c>
      <c r="H2511" t="s">
        <v>114</v>
      </c>
      <c r="I2511" t="s">
        <v>2465</v>
      </c>
      <c r="J2511">
        <v>347500</v>
      </c>
      <c r="L2511">
        <v>824162608</v>
      </c>
    </row>
    <row r="2512" spans="3:12" x14ac:dyDescent="0.15">
      <c r="C2512" t="s">
        <v>53</v>
      </c>
      <c r="D2512" t="s">
        <v>5189</v>
      </c>
      <c r="E2512" t="s">
        <v>15</v>
      </c>
      <c r="F2512" s="1">
        <v>40891</v>
      </c>
      <c r="G2512" t="s">
        <v>526</v>
      </c>
      <c r="H2512" t="s">
        <v>2482</v>
      </c>
      <c r="I2512" t="s">
        <v>2207</v>
      </c>
      <c r="J2512">
        <v>7000</v>
      </c>
      <c r="L2512">
        <v>824169608</v>
      </c>
    </row>
    <row r="2513" spans="3:12" x14ac:dyDescent="0.15">
      <c r="C2513" t="s">
        <v>53</v>
      </c>
      <c r="D2513" t="s">
        <v>5189</v>
      </c>
      <c r="E2513" t="s">
        <v>15</v>
      </c>
      <c r="F2513" s="1">
        <v>40891</v>
      </c>
      <c r="G2513" t="s">
        <v>526</v>
      </c>
      <c r="H2513" t="s">
        <v>2483</v>
      </c>
      <c r="I2513" t="s">
        <v>1387</v>
      </c>
      <c r="J2513">
        <v>10000</v>
      </c>
      <c r="L2513">
        <v>824179608</v>
      </c>
    </row>
    <row r="2514" spans="3:12" x14ac:dyDescent="0.15">
      <c r="C2514" t="s">
        <v>53</v>
      </c>
      <c r="D2514" t="s">
        <v>5189</v>
      </c>
      <c r="E2514" t="s">
        <v>15</v>
      </c>
      <c r="F2514" s="1">
        <v>40891</v>
      </c>
      <c r="G2514" t="s">
        <v>526</v>
      </c>
      <c r="H2514" t="s">
        <v>2484</v>
      </c>
      <c r="I2514" t="s">
        <v>1418</v>
      </c>
      <c r="J2514">
        <v>500</v>
      </c>
      <c r="L2514">
        <v>824180108</v>
      </c>
    </row>
    <row r="2515" spans="3:12" x14ac:dyDescent="0.15">
      <c r="C2515" t="s">
        <v>53</v>
      </c>
      <c r="D2515" t="s">
        <v>5189</v>
      </c>
      <c r="E2515" t="s">
        <v>15</v>
      </c>
      <c r="F2515" s="1">
        <v>40892</v>
      </c>
      <c r="G2515" t="s">
        <v>526</v>
      </c>
      <c r="H2515" t="s">
        <v>2485</v>
      </c>
      <c r="I2515" t="s">
        <v>1418</v>
      </c>
      <c r="J2515">
        <v>1500</v>
      </c>
      <c r="L2515">
        <v>824181608</v>
      </c>
    </row>
    <row r="2516" spans="3:12" x14ac:dyDescent="0.15">
      <c r="C2516" t="s">
        <v>53</v>
      </c>
      <c r="D2516" t="s">
        <v>5189</v>
      </c>
      <c r="E2516" t="s">
        <v>15</v>
      </c>
      <c r="F2516" s="1">
        <v>40892</v>
      </c>
      <c r="G2516" t="s">
        <v>526</v>
      </c>
      <c r="H2516" t="s">
        <v>2486</v>
      </c>
      <c r="I2516" t="s">
        <v>1418</v>
      </c>
      <c r="J2516">
        <v>17000</v>
      </c>
      <c r="L2516">
        <v>824198608</v>
      </c>
    </row>
    <row r="2517" spans="3:12" x14ac:dyDescent="0.15">
      <c r="C2517" t="s">
        <v>53</v>
      </c>
      <c r="D2517" t="s">
        <v>5189</v>
      </c>
      <c r="E2517" t="s">
        <v>15</v>
      </c>
      <c r="F2517" s="1">
        <v>40893</v>
      </c>
      <c r="G2517" t="s">
        <v>526</v>
      </c>
      <c r="H2517" t="s">
        <v>2487</v>
      </c>
      <c r="I2517" t="s">
        <v>1418</v>
      </c>
      <c r="J2517">
        <v>500</v>
      </c>
      <c r="L2517">
        <v>824199108</v>
      </c>
    </row>
    <row r="2518" spans="3:12" x14ac:dyDescent="0.15">
      <c r="C2518" t="s">
        <v>53</v>
      </c>
      <c r="D2518" t="s">
        <v>5189</v>
      </c>
      <c r="E2518" t="s">
        <v>15</v>
      </c>
      <c r="F2518" s="1">
        <v>40893</v>
      </c>
      <c r="G2518" t="s">
        <v>526</v>
      </c>
      <c r="H2518" t="s">
        <v>2488</v>
      </c>
      <c r="I2518" t="s">
        <v>2021</v>
      </c>
      <c r="J2518">
        <v>1000</v>
      </c>
      <c r="L2518">
        <v>824200108</v>
      </c>
    </row>
    <row r="2519" spans="3:12" x14ac:dyDescent="0.15">
      <c r="C2519" t="s">
        <v>53</v>
      </c>
      <c r="D2519" t="s">
        <v>5189</v>
      </c>
      <c r="E2519" t="s">
        <v>15</v>
      </c>
      <c r="F2519" s="1">
        <v>40896</v>
      </c>
      <c r="G2519" t="s">
        <v>526</v>
      </c>
      <c r="H2519" t="s">
        <v>2489</v>
      </c>
      <c r="I2519" t="s">
        <v>2030</v>
      </c>
      <c r="J2519">
        <v>2000</v>
      </c>
      <c r="L2519">
        <v>824202108</v>
      </c>
    </row>
    <row r="2520" spans="3:12" x14ac:dyDescent="0.15">
      <c r="C2520" t="s">
        <v>53</v>
      </c>
      <c r="D2520" t="s">
        <v>5189</v>
      </c>
      <c r="E2520" t="s">
        <v>15</v>
      </c>
      <c r="F2520" s="1">
        <v>40896</v>
      </c>
      <c r="G2520" t="s">
        <v>526</v>
      </c>
      <c r="H2520" t="s">
        <v>2490</v>
      </c>
      <c r="I2520" t="s">
        <v>1418</v>
      </c>
      <c r="J2520">
        <v>2050</v>
      </c>
      <c r="L2520">
        <v>824204158</v>
      </c>
    </row>
    <row r="2521" spans="3:12" x14ac:dyDescent="0.15">
      <c r="C2521" t="s">
        <v>53</v>
      </c>
      <c r="D2521" t="s">
        <v>5189</v>
      </c>
      <c r="E2521" t="s">
        <v>15</v>
      </c>
      <c r="F2521" s="1">
        <v>40896</v>
      </c>
      <c r="G2521" t="s">
        <v>526</v>
      </c>
      <c r="H2521" t="s">
        <v>2491</v>
      </c>
      <c r="I2521" t="s">
        <v>2021</v>
      </c>
      <c r="J2521">
        <v>1000</v>
      </c>
      <c r="L2521">
        <v>824205158</v>
      </c>
    </row>
    <row r="2522" spans="3:12" x14ac:dyDescent="0.15">
      <c r="C2522" t="s">
        <v>53</v>
      </c>
      <c r="D2522" t="s">
        <v>5189</v>
      </c>
      <c r="E2522" t="s">
        <v>15</v>
      </c>
      <c r="F2522" s="1">
        <v>40897</v>
      </c>
      <c r="G2522" t="s">
        <v>526</v>
      </c>
      <c r="H2522" t="s">
        <v>2492</v>
      </c>
      <c r="I2522" t="s">
        <v>1418</v>
      </c>
      <c r="J2522">
        <v>2000</v>
      </c>
      <c r="L2522">
        <v>824207158</v>
      </c>
    </row>
    <row r="2523" spans="3:12" x14ac:dyDescent="0.15">
      <c r="C2523" t="s">
        <v>53</v>
      </c>
      <c r="D2523" t="s">
        <v>5189</v>
      </c>
      <c r="E2523" t="s">
        <v>15</v>
      </c>
      <c r="F2523" s="1">
        <v>40898</v>
      </c>
      <c r="G2523" t="s">
        <v>526</v>
      </c>
      <c r="H2523" t="s">
        <v>2493</v>
      </c>
      <c r="I2523" t="s">
        <v>1359</v>
      </c>
      <c r="J2523">
        <v>1100</v>
      </c>
      <c r="L2523">
        <v>824208258</v>
      </c>
    </row>
    <row r="2524" spans="3:12" x14ac:dyDescent="0.15">
      <c r="C2524" t="s">
        <v>53</v>
      </c>
      <c r="D2524" t="s">
        <v>5189</v>
      </c>
      <c r="E2524" t="s">
        <v>15</v>
      </c>
      <c r="F2524" s="1">
        <v>40898</v>
      </c>
      <c r="G2524" t="s">
        <v>526</v>
      </c>
      <c r="H2524" t="s">
        <v>2494</v>
      </c>
      <c r="I2524" t="s">
        <v>1418</v>
      </c>
      <c r="J2524">
        <v>1500</v>
      </c>
      <c r="L2524">
        <v>824209758</v>
      </c>
    </row>
    <row r="2525" spans="3:12" x14ac:dyDescent="0.15">
      <c r="C2525" t="s">
        <v>53</v>
      </c>
      <c r="D2525" t="s">
        <v>5189</v>
      </c>
      <c r="E2525" t="s">
        <v>15</v>
      </c>
      <c r="F2525" s="1">
        <v>40899</v>
      </c>
      <c r="G2525" t="s">
        <v>526</v>
      </c>
      <c r="H2525" t="s">
        <v>2495</v>
      </c>
      <c r="I2525" t="s">
        <v>1418</v>
      </c>
      <c r="J2525">
        <v>4500</v>
      </c>
      <c r="L2525">
        <v>824214258</v>
      </c>
    </row>
    <row r="2526" spans="3:12" x14ac:dyDescent="0.15">
      <c r="C2526" t="s">
        <v>53</v>
      </c>
      <c r="D2526" t="s">
        <v>5189</v>
      </c>
      <c r="E2526" t="s">
        <v>15</v>
      </c>
      <c r="F2526" s="1">
        <v>40899</v>
      </c>
      <c r="G2526" t="s">
        <v>526</v>
      </c>
      <c r="H2526" t="s">
        <v>2496</v>
      </c>
      <c r="I2526" t="s">
        <v>2030</v>
      </c>
      <c r="J2526">
        <v>8000</v>
      </c>
      <c r="L2526">
        <v>824222258</v>
      </c>
    </row>
    <row r="2527" spans="3:12" x14ac:dyDescent="0.15">
      <c r="C2527" t="s">
        <v>53</v>
      </c>
      <c r="D2527" t="s">
        <v>5189</v>
      </c>
      <c r="E2527" t="s">
        <v>15</v>
      </c>
      <c r="F2527" s="1">
        <v>40900</v>
      </c>
      <c r="G2527" t="s">
        <v>526</v>
      </c>
      <c r="H2527" t="s">
        <v>2497</v>
      </c>
      <c r="I2527" t="s">
        <v>1418</v>
      </c>
      <c r="J2527">
        <v>1000</v>
      </c>
      <c r="L2527">
        <v>824223258</v>
      </c>
    </row>
    <row r="2528" spans="3:12" x14ac:dyDescent="0.15">
      <c r="C2528" t="s">
        <v>53</v>
      </c>
      <c r="D2528" t="s">
        <v>5189</v>
      </c>
      <c r="E2528" t="s">
        <v>15</v>
      </c>
      <c r="F2528" s="1">
        <v>40900</v>
      </c>
      <c r="G2528" t="s">
        <v>526</v>
      </c>
      <c r="H2528" t="s">
        <v>2498</v>
      </c>
      <c r="I2528" t="s">
        <v>1418</v>
      </c>
      <c r="J2528">
        <v>541</v>
      </c>
      <c r="L2528">
        <v>824223799</v>
      </c>
    </row>
    <row r="2529" spans="3:12" x14ac:dyDescent="0.15">
      <c r="C2529" t="s">
        <v>53</v>
      </c>
      <c r="D2529" t="s">
        <v>5189</v>
      </c>
      <c r="E2529" t="s">
        <v>15</v>
      </c>
      <c r="F2529" s="1">
        <v>40900</v>
      </c>
      <c r="G2529" t="s">
        <v>526</v>
      </c>
      <c r="H2529" t="s">
        <v>2499</v>
      </c>
      <c r="I2529" t="s">
        <v>1418</v>
      </c>
      <c r="J2529">
        <v>3000</v>
      </c>
      <c r="L2529">
        <v>824226799</v>
      </c>
    </row>
    <row r="2530" spans="3:12" x14ac:dyDescent="0.15">
      <c r="C2530" t="s">
        <v>53</v>
      </c>
      <c r="D2530" t="s">
        <v>5189</v>
      </c>
      <c r="E2530" t="s">
        <v>15</v>
      </c>
      <c r="F2530" s="1">
        <v>40900</v>
      </c>
      <c r="G2530" t="s">
        <v>526</v>
      </c>
      <c r="H2530" t="s">
        <v>2500</v>
      </c>
      <c r="I2530" t="s">
        <v>1418</v>
      </c>
      <c r="J2530">
        <v>2000</v>
      </c>
      <c r="L2530">
        <v>824228799</v>
      </c>
    </row>
    <row r="2531" spans="3:12" x14ac:dyDescent="0.15">
      <c r="C2531" t="s">
        <v>53</v>
      </c>
      <c r="D2531" t="s">
        <v>5189</v>
      </c>
      <c r="E2531" t="s">
        <v>15</v>
      </c>
      <c r="F2531" s="1">
        <v>40904</v>
      </c>
      <c r="G2531" t="s">
        <v>536</v>
      </c>
      <c r="H2531" t="s">
        <v>822</v>
      </c>
      <c r="I2531" t="s">
        <v>2501</v>
      </c>
      <c r="J2531">
        <v>375000</v>
      </c>
      <c r="L2531">
        <v>824603799</v>
      </c>
    </row>
    <row r="2532" spans="3:12" x14ac:dyDescent="0.15">
      <c r="C2532" t="s">
        <v>53</v>
      </c>
      <c r="D2532" t="s">
        <v>5189</v>
      </c>
      <c r="E2532" t="s">
        <v>15</v>
      </c>
      <c r="F2532" s="1">
        <v>40904</v>
      </c>
      <c r="G2532" t="s">
        <v>536</v>
      </c>
      <c r="H2532" t="s">
        <v>822</v>
      </c>
      <c r="I2532" t="s">
        <v>2501</v>
      </c>
      <c r="J2532">
        <v>375000</v>
      </c>
      <c r="L2532">
        <v>824978799</v>
      </c>
    </row>
    <row r="2533" spans="3:12" x14ac:dyDescent="0.15">
      <c r="C2533" t="s">
        <v>53</v>
      </c>
      <c r="D2533" t="s">
        <v>5189</v>
      </c>
      <c r="E2533" t="s">
        <v>15</v>
      </c>
      <c r="F2533" s="1">
        <v>40904</v>
      </c>
      <c r="G2533" t="s">
        <v>526</v>
      </c>
      <c r="H2533" t="s">
        <v>2502</v>
      </c>
      <c r="I2533" t="s">
        <v>2030</v>
      </c>
      <c r="J2533">
        <v>10000</v>
      </c>
      <c r="L2533">
        <v>824988799</v>
      </c>
    </row>
    <row r="2534" spans="3:12" x14ac:dyDescent="0.15">
      <c r="C2534" t="s">
        <v>53</v>
      </c>
      <c r="D2534" t="s">
        <v>5189</v>
      </c>
      <c r="E2534" t="s">
        <v>15</v>
      </c>
      <c r="F2534" s="1">
        <v>40904</v>
      </c>
      <c r="G2534" t="s">
        <v>526</v>
      </c>
      <c r="H2534" t="s">
        <v>2503</v>
      </c>
      <c r="I2534" t="s">
        <v>2035</v>
      </c>
      <c r="J2534">
        <v>2000</v>
      </c>
      <c r="L2534">
        <v>824990799</v>
      </c>
    </row>
    <row r="2535" spans="3:12" x14ac:dyDescent="0.15">
      <c r="C2535" t="s">
        <v>53</v>
      </c>
      <c r="D2535" t="s">
        <v>5189</v>
      </c>
      <c r="E2535" t="s">
        <v>15</v>
      </c>
      <c r="F2535" s="1">
        <v>40904</v>
      </c>
      <c r="G2535" t="s">
        <v>526</v>
      </c>
      <c r="H2535" t="s">
        <v>2504</v>
      </c>
      <c r="I2535" t="s">
        <v>2220</v>
      </c>
      <c r="J2535">
        <v>2000</v>
      </c>
      <c r="L2535">
        <v>824992799</v>
      </c>
    </row>
    <row r="2536" spans="3:12" x14ac:dyDescent="0.15">
      <c r="C2536" t="s">
        <v>53</v>
      </c>
      <c r="D2536" t="s">
        <v>5189</v>
      </c>
      <c r="E2536" t="s">
        <v>15</v>
      </c>
      <c r="F2536" s="1">
        <v>40904</v>
      </c>
      <c r="G2536" t="s">
        <v>526</v>
      </c>
      <c r="H2536" t="s">
        <v>2505</v>
      </c>
      <c r="I2536" t="s">
        <v>2030</v>
      </c>
      <c r="J2536">
        <v>4000</v>
      </c>
      <c r="L2536">
        <v>824996799</v>
      </c>
    </row>
    <row r="2537" spans="3:12" x14ac:dyDescent="0.15">
      <c r="C2537" t="s">
        <v>53</v>
      </c>
      <c r="D2537" t="s">
        <v>5189</v>
      </c>
      <c r="E2537" t="s">
        <v>15</v>
      </c>
      <c r="F2537" s="1">
        <v>40904</v>
      </c>
      <c r="G2537" t="s">
        <v>526</v>
      </c>
      <c r="H2537" t="s">
        <v>2506</v>
      </c>
      <c r="I2537" t="s">
        <v>2035</v>
      </c>
      <c r="J2537">
        <v>4000</v>
      </c>
      <c r="L2537">
        <v>825000799</v>
      </c>
    </row>
    <row r="2538" spans="3:12" x14ac:dyDescent="0.15">
      <c r="C2538" t="s">
        <v>53</v>
      </c>
      <c r="D2538" t="s">
        <v>5189</v>
      </c>
      <c r="E2538" t="s">
        <v>15</v>
      </c>
      <c r="F2538" s="1">
        <v>40904</v>
      </c>
      <c r="G2538" t="s">
        <v>526</v>
      </c>
      <c r="H2538" t="s">
        <v>2507</v>
      </c>
      <c r="I2538" t="s">
        <v>2030</v>
      </c>
      <c r="J2538">
        <v>2000</v>
      </c>
      <c r="L2538">
        <v>825002799</v>
      </c>
    </row>
    <row r="2539" spans="3:12" x14ac:dyDescent="0.15">
      <c r="C2539" t="s">
        <v>53</v>
      </c>
      <c r="D2539" t="s">
        <v>5189</v>
      </c>
      <c r="E2539" t="s">
        <v>15</v>
      </c>
      <c r="F2539" s="1">
        <v>40904</v>
      </c>
      <c r="G2539" t="s">
        <v>526</v>
      </c>
      <c r="H2539" t="s">
        <v>2508</v>
      </c>
      <c r="I2539" t="s">
        <v>2035</v>
      </c>
      <c r="J2539">
        <v>10000</v>
      </c>
      <c r="L2539">
        <v>825012799</v>
      </c>
    </row>
    <row r="2540" spans="3:12" x14ac:dyDescent="0.15">
      <c r="C2540" t="s">
        <v>53</v>
      </c>
      <c r="D2540" t="s">
        <v>5189</v>
      </c>
      <c r="E2540" t="s">
        <v>15</v>
      </c>
      <c r="F2540" s="1">
        <v>40904</v>
      </c>
      <c r="G2540" t="s">
        <v>526</v>
      </c>
      <c r="H2540" t="s">
        <v>2509</v>
      </c>
      <c r="I2540" t="s">
        <v>2220</v>
      </c>
      <c r="J2540">
        <v>2000</v>
      </c>
      <c r="L2540">
        <v>825014799</v>
      </c>
    </row>
    <row r="2541" spans="3:12" x14ac:dyDescent="0.15">
      <c r="C2541" t="s">
        <v>53</v>
      </c>
      <c r="D2541" t="s">
        <v>5189</v>
      </c>
      <c r="E2541" t="s">
        <v>15</v>
      </c>
      <c r="F2541" s="1">
        <v>40904</v>
      </c>
      <c r="G2541" t="s">
        <v>526</v>
      </c>
      <c r="H2541" t="s">
        <v>2510</v>
      </c>
      <c r="I2541" t="s">
        <v>1418</v>
      </c>
      <c r="J2541">
        <v>2750</v>
      </c>
      <c r="L2541">
        <v>825017549</v>
      </c>
    </row>
    <row r="2542" spans="3:12" x14ac:dyDescent="0.15">
      <c r="C2542" t="s">
        <v>53</v>
      </c>
      <c r="D2542" t="s">
        <v>5189</v>
      </c>
      <c r="E2542" t="s">
        <v>15</v>
      </c>
      <c r="F2542" s="1">
        <v>40904</v>
      </c>
      <c r="G2542" t="s">
        <v>526</v>
      </c>
      <c r="H2542" t="s">
        <v>2511</v>
      </c>
      <c r="I2542" t="s">
        <v>2021</v>
      </c>
      <c r="J2542">
        <v>500</v>
      </c>
      <c r="L2542">
        <v>825018049</v>
      </c>
    </row>
    <row r="2543" spans="3:12" x14ac:dyDescent="0.15">
      <c r="C2543" t="s">
        <v>53</v>
      </c>
      <c r="D2543" t="s">
        <v>5189</v>
      </c>
      <c r="E2543" t="s">
        <v>15</v>
      </c>
      <c r="F2543" s="1">
        <v>40905</v>
      </c>
      <c r="G2543" t="s">
        <v>526</v>
      </c>
      <c r="H2543" t="s">
        <v>2512</v>
      </c>
      <c r="I2543" t="s">
        <v>1418</v>
      </c>
      <c r="J2543">
        <v>500</v>
      </c>
      <c r="L2543">
        <v>825018549</v>
      </c>
    </row>
    <row r="2544" spans="3:12" x14ac:dyDescent="0.15">
      <c r="C2544" t="s">
        <v>53</v>
      </c>
      <c r="D2544" t="s">
        <v>5189</v>
      </c>
      <c r="E2544" t="s">
        <v>15</v>
      </c>
      <c r="F2544" s="1">
        <v>40905</v>
      </c>
      <c r="G2544" t="s">
        <v>526</v>
      </c>
      <c r="H2544" t="s">
        <v>2513</v>
      </c>
      <c r="I2544" t="s">
        <v>1418</v>
      </c>
      <c r="J2544">
        <v>2500</v>
      </c>
      <c r="L2544">
        <v>825021049</v>
      </c>
    </row>
    <row r="2545" spans="3:12" x14ac:dyDescent="0.15">
      <c r="C2545" t="s">
        <v>53</v>
      </c>
      <c r="D2545" t="s">
        <v>5189</v>
      </c>
      <c r="E2545" t="s">
        <v>15</v>
      </c>
      <c r="F2545" s="1">
        <v>40905</v>
      </c>
      <c r="G2545" t="s">
        <v>526</v>
      </c>
      <c r="H2545" t="s">
        <v>2514</v>
      </c>
      <c r="I2545" t="s">
        <v>2515</v>
      </c>
      <c r="J2545">
        <v>50000</v>
      </c>
      <c r="L2545">
        <v>825071049</v>
      </c>
    </row>
    <row r="2546" spans="3:12" x14ac:dyDescent="0.15">
      <c r="C2546" t="s">
        <v>53</v>
      </c>
      <c r="D2546" t="s">
        <v>5189</v>
      </c>
      <c r="E2546" t="s">
        <v>15</v>
      </c>
      <c r="F2546" s="1">
        <v>40905</v>
      </c>
      <c r="G2546" t="s">
        <v>526</v>
      </c>
      <c r="H2546" t="s">
        <v>2516</v>
      </c>
      <c r="I2546" t="s">
        <v>2030</v>
      </c>
      <c r="J2546">
        <v>4000</v>
      </c>
      <c r="L2546">
        <v>825075049</v>
      </c>
    </row>
    <row r="2547" spans="3:12" x14ac:dyDescent="0.15">
      <c r="C2547" t="s">
        <v>53</v>
      </c>
      <c r="D2547" t="s">
        <v>5189</v>
      </c>
      <c r="E2547" t="s">
        <v>15</v>
      </c>
      <c r="F2547" s="1">
        <v>40905</v>
      </c>
      <c r="G2547" t="s">
        <v>526</v>
      </c>
      <c r="H2547" t="s">
        <v>2517</v>
      </c>
      <c r="I2547" t="s">
        <v>1387</v>
      </c>
      <c r="J2547">
        <v>10000</v>
      </c>
      <c r="L2547">
        <v>825085049</v>
      </c>
    </row>
    <row r="2548" spans="3:12" x14ac:dyDescent="0.15">
      <c r="C2548" t="s">
        <v>53</v>
      </c>
      <c r="D2548" t="s">
        <v>5189</v>
      </c>
      <c r="E2548" t="s">
        <v>15</v>
      </c>
      <c r="F2548" s="1">
        <v>40905</v>
      </c>
      <c r="G2548" t="s">
        <v>526</v>
      </c>
      <c r="H2548" t="s">
        <v>2518</v>
      </c>
      <c r="I2548" t="s">
        <v>1418</v>
      </c>
      <c r="J2548">
        <v>2500</v>
      </c>
      <c r="L2548">
        <v>825087549</v>
      </c>
    </row>
    <row r="2549" spans="3:12" x14ac:dyDescent="0.15">
      <c r="C2549" t="s">
        <v>53</v>
      </c>
      <c r="D2549" t="s">
        <v>5189</v>
      </c>
      <c r="E2549" t="s">
        <v>15</v>
      </c>
      <c r="F2549" s="1">
        <v>40906</v>
      </c>
      <c r="G2549" t="s">
        <v>526</v>
      </c>
      <c r="H2549" t="s">
        <v>2519</v>
      </c>
      <c r="I2549" t="s">
        <v>2030</v>
      </c>
      <c r="J2549">
        <v>2000</v>
      </c>
      <c r="L2549">
        <v>825089549</v>
      </c>
    </row>
    <row r="2550" spans="3:12" x14ac:dyDescent="0.15">
      <c r="C2550" t="s">
        <v>53</v>
      </c>
      <c r="D2550" t="s">
        <v>5189</v>
      </c>
      <c r="E2550" t="s">
        <v>15</v>
      </c>
      <c r="F2550" s="1">
        <v>40906</v>
      </c>
      <c r="G2550" t="s">
        <v>526</v>
      </c>
      <c r="H2550" t="s">
        <v>2520</v>
      </c>
      <c r="I2550" t="s">
        <v>2030</v>
      </c>
      <c r="J2550">
        <v>8000</v>
      </c>
      <c r="L2550">
        <v>825097549</v>
      </c>
    </row>
    <row r="2551" spans="3:12" x14ac:dyDescent="0.15">
      <c r="C2551" t="s">
        <v>53</v>
      </c>
      <c r="D2551" t="s">
        <v>5189</v>
      </c>
      <c r="E2551" t="s">
        <v>15</v>
      </c>
      <c r="F2551" s="1">
        <v>40906</v>
      </c>
      <c r="G2551" t="s">
        <v>526</v>
      </c>
      <c r="H2551" t="s">
        <v>2521</v>
      </c>
      <c r="I2551" t="s">
        <v>2030</v>
      </c>
      <c r="J2551">
        <v>6000</v>
      </c>
      <c r="L2551">
        <v>825103549</v>
      </c>
    </row>
    <row r="2552" spans="3:12" x14ac:dyDescent="0.15">
      <c r="C2552" t="s">
        <v>53</v>
      </c>
      <c r="D2552" t="s">
        <v>5189</v>
      </c>
      <c r="E2552" t="s">
        <v>15</v>
      </c>
      <c r="F2552" s="1">
        <v>40906</v>
      </c>
      <c r="G2552" t="s">
        <v>526</v>
      </c>
      <c r="H2552" t="s">
        <v>2522</v>
      </c>
      <c r="I2552" t="s">
        <v>2523</v>
      </c>
      <c r="J2552">
        <v>6000</v>
      </c>
      <c r="L2552">
        <v>825109549</v>
      </c>
    </row>
    <row r="2553" spans="3:12" x14ac:dyDescent="0.15">
      <c r="C2553" t="s">
        <v>53</v>
      </c>
      <c r="D2553" t="s">
        <v>5189</v>
      </c>
      <c r="E2553" t="s">
        <v>15</v>
      </c>
      <c r="F2553" s="1">
        <v>40906</v>
      </c>
      <c r="G2553" t="s">
        <v>526</v>
      </c>
      <c r="H2553" t="s">
        <v>2524</v>
      </c>
      <c r="I2553" t="s">
        <v>2030</v>
      </c>
      <c r="J2553">
        <v>22000</v>
      </c>
      <c r="L2553">
        <v>825131549</v>
      </c>
    </row>
    <row r="2554" spans="3:12" x14ac:dyDescent="0.15">
      <c r="C2554" t="s">
        <v>53</v>
      </c>
      <c r="D2554" t="s">
        <v>5189</v>
      </c>
      <c r="E2554" t="s">
        <v>15</v>
      </c>
      <c r="F2554" s="1">
        <v>40906</v>
      </c>
      <c r="G2554" t="s">
        <v>526</v>
      </c>
      <c r="H2554" t="s">
        <v>2525</v>
      </c>
      <c r="I2554" t="s">
        <v>2030</v>
      </c>
      <c r="J2554">
        <v>2000</v>
      </c>
      <c r="L2554">
        <v>825133549</v>
      </c>
    </row>
    <row r="2555" spans="3:12" x14ac:dyDescent="0.15">
      <c r="C2555" t="s">
        <v>53</v>
      </c>
      <c r="D2555" t="s">
        <v>5189</v>
      </c>
      <c r="E2555" t="s">
        <v>15</v>
      </c>
      <c r="F2555" s="1">
        <v>40906</v>
      </c>
      <c r="G2555" t="s">
        <v>526</v>
      </c>
      <c r="H2555" t="s">
        <v>2526</v>
      </c>
      <c r="I2555" t="s">
        <v>2035</v>
      </c>
      <c r="J2555">
        <v>2000</v>
      </c>
      <c r="L2555">
        <v>825135549</v>
      </c>
    </row>
    <row r="2556" spans="3:12" x14ac:dyDescent="0.15">
      <c r="C2556" t="s">
        <v>53</v>
      </c>
      <c r="D2556" t="s">
        <v>5189</v>
      </c>
      <c r="E2556" t="s">
        <v>15</v>
      </c>
      <c r="F2556" s="1">
        <v>40906</v>
      </c>
      <c r="G2556" t="s">
        <v>526</v>
      </c>
      <c r="H2556" t="s">
        <v>2527</v>
      </c>
      <c r="I2556" t="s">
        <v>2030</v>
      </c>
      <c r="J2556">
        <v>6000</v>
      </c>
      <c r="L2556">
        <v>825141549</v>
      </c>
    </row>
    <row r="2557" spans="3:12" x14ac:dyDescent="0.15">
      <c r="C2557" t="s">
        <v>53</v>
      </c>
      <c r="D2557" t="s">
        <v>5189</v>
      </c>
      <c r="E2557" t="s">
        <v>15</v>
      </c>
      <c r="F2557" s="1">
        <v>40906</v>
      </c>
      <c r="G2557" t="s">
        <v>526</v>
      </c>
      <c r="H2557" t="s">
        <v>2528</v>
      </c>
      <c r="I2557" t="s">
        <v>1418</v>
      </c>
      <c r="J2557">
        <v>2000</v>
      </c>
      <c r="L2557">
        <v>825143549</v>
      </c>
    </row>
    <row r="2558" spans="3:12" x14ac:dyDescent="0.15">
      <c r="C2558" t="s">
        <v>53</v>
      </c>
      <c r="D2558" t="s">
        <v>5189</v>
      </c>
      <c r="E2558" t="s">
        <v>15</v>
      </c>
      <c r="F2558" s="1">
        <v>40906</v>
      </c>
      <c r="G2558" t="s">
        <v>526</v>
      </c>
      <c r="H2558" t="s">
        <v>2529</v>
      </c>
      <c r="I2558" t="s">
        <v>2030</v>
      </c>
      <c r="J2558">
        <v>8000</v>
      </c>
      <c r="L2558">
        <v>825151549</v>
      </c>
    </row>
    <row r="2559" spans="3:12" x14ac:dyDescent="0.15">
      <c r="C2559" t="s">
        <v>53</v>
      </c>
      <c r="D2559" t="s">
        <v>5189</v>
      </c>
      <c r="E2559" t="s">
        <v>15</v>
      </c>
      <c r="F2559" s="1">
        <v>40906</v>
      </c>
      <c r="G2559" t="s">
        <v>526</v>
      </c>
      <c r="H2559" t="s">
        <v>2530</v>
      </c>
      <c r="I2559" t="s">
        <v>2030</v>
      </c>
      <c r="J2559">
        <v>4000</v>
      </c>
      <c r="L2559">
        <v>825155549</v>
      </c>
    </row>
    <row r="2560" spans="3:12" x14ac:dyDescent="0.15">
      <c r="C2560" t="s">
        <v>53</v>
      </c>
      <c r="D2560" t="s">
        <v>5189</v>
      </c>
      <c r="E2560" t="s">
        <v>15</v>
      </c>
      <c r="F2560" s="1">
        <v>40906</v>
      </c>
      <c r="G2560" t="s">
        <v>526</v>
      </c>
      <c r="H2560" t="s">
        <v>2531</v>
      </c>
      <c r="I2560" t="s">
        <v>1418</v>
      </c>
      <c r="J2560">
        <v>1500</v>
      </c>
      <c r="L2560">
        <v>825157049</v>
      </c>
    </row>
    <row r="2561" spans="3:12" x14ac:dyDescent="0.15">
      <c r="C2561" t="s">
        <v>53</v>
      </c>
      <c r="D2561" t="s">
        <v>5189</v>
      </c>
      <c r="E2561" t="s">
        <v>15</v>
      </c>
      <c r="F2561" s="1">
        <v>40907</v>
      </c>
      <c r="G2561" t="s">
        <v>526</v>
      </c>
      <c r="H2561" t="s">
        <v>2532</v>
      </c>
      <c r="I2561" t="s">
        <v>1418</v>
      </c>
      <c r="J2561">
        <v>638</v>
      </c>
      <c r="L2561">
        <v>825157687</v>
      </c>
    </row>
    <row r="2562" spans="3:12" x14ac:dyDescent="0.15">
      <c r="C2562" t="s">
        <v>53</v>
      </c>
      <c r="D2562" t="s">
        <v>5189</v>
      </c>
      <c r="E2562" t="s">
        <v>15</v>
      </c>
      <c r="F2562" s="1">
        <v>40907</v>
      </c>
      <c r="G2562" t="s">
        <v>526</v>
      </c>
      <c r="H2562" t="s">
        <v>2533</v>
      </c>
      <c r="I2562" t="s">
        <v>2030</v>
      </c>
      <c r="J2562">
        <v>10000</v>
      </c>
      <c r="L2562">
        <v>825167687</v>
      </c>
    </row>
    <row r="2563" spans="3:12" x14ac:dyDescent="0.15">
      <c r="C2563" t="s">
        <v>53</v>
      </c>
      <c r="D2563" t="s">
        <v>5189</v>
      </c>
      <c r="E2563" t="s">
        <v>15</v>
      </c>
      <c r="F2563" s="1">
        <v>40907</v>
      </c>
      <c r="G2563" t="s">
        <v>526</v>
      </c>
      <c r="H2563" t="s">
        <v>2534</v>
      </c>
      <c r="I2563" t="s">
        <v>2030</v>
      </c>
      <c r="J2563">
        <v>10000</v>
      </c>
      <c r="L2563">
        <v>825177687</v>
      </c>
    </row>
    <row r="2564" spans="3:12" x14ac:dyDescent="0.15">
      <c r="C2564" t="s">
        <v>53</v>
      </c>
      <c r="D2564" t="s">
        <v>5189</v>
      </c>
      <c r="E2564" t="s">
        <v>15</v>
      </c>
      <c r="F2564" s="1">
        <v>40907</v>
      </c>
      <c r="G2564" t="s">
        <v>526</v>
      </c>
      <c r="H2564" t="s">
        <v>2535</v>
      </c>
      <c r="I2564" t="s">
        <v>2035</v>
      </c>
      <c r="J2564">
        <v>16000</v>
      </c>
      <c r="L2564">
        <v>825193687</v>
      </c>
    </row>
    <row r="2565" spans="3:12" x14ac:dyDescent="0.15">
      <c r="C2565" t="s">
        <v>53</v>
      </c>
      <c r="D2565" t="s">
        <v>5189</v>
      </c>
      <c r="E2565" t="s">
        <v>15</v>
      </c>
      <c r="F2565" s="1">
        <v>40907</v>
      </c>
      <c r="G2565" t="s">
        <v>526</v>
      </c>
      <c r="H2565" t="s">
        <v>2536</v>
      </c>
      <c r="I2565" t="s">
        <v>2035</v>
      </c>
      <c r="J2565">
        <v>2000</v>
      </c>
      <c r="L2565">
        <v>825195687</v>
      </c>
    </row>
    <row r="2566" spans="3:12" x14ac:dyDescent="0.15">
      <c r="C2566" t="s">
        <v>53</v>
      </c>
      <c r="D2566" t="s">
        <v>5189</v>
      </c>
      <c r="E2566" t="s">
        <v>15</v>
      </c>
      <c r="F2566" s="1">
        <v>40907</v>
      </c>
      <c r="G2566" t="s">
        <v>526</v>
      </c>
      <c r="H2566" t="s">
        <v>2537</v>
      </c>
      <c r="I2566" t="s">
        <v>2035</v>
      </c>
      <c r="J2566">
        <v>10000</v>
      </c>
      <c r="L2566">
        <v>825205687</v>
      </c>
    </row>
    <row r="2567" spans="3:12" x14ac:dyDescent="0.15">
      <c r="C2567" t="s">
        <v>53</v>
      </c>
      <c r="D2567" t="s">
        <v>5189</v>
      </c>
      <c r="E2567" t="s">
        <v>15</v>
      </c>
      <c r="F2567" s="1">
        <v>40907</v>
      </c>
      <c r="G2567" t="s">
        <v>526</v>
      </c>
      <c r="H2567" t="s">
        <v>2538</v>
      </c>
      <c r="I2567" t="s">
        <v>1418</v>
      </c>
      <c r="J2567">
        <v>2000</v>
      </c>
      <c r="L2567">
        <v>825207687</v>
      </c>
    </row>
    <row r="2568" spans="3:12" x14ac:dyDescent="0.15">
      <c r="C2568" t="s">
        <v>53</v>
      </c>
      <c r="D2568" t="s">
        <v>5189</v>
      </c>
      <c r="E2568" t="s">
        <v>15</v>
      </c>
      <c r="F2568" s="1">
        <v>40908</v>
      </c>
      <c r="G2568" t="s">
        <v>1377</v>
      </c>
      <c r="H2568" t="s">
        <v>1363</v>
      </c>
      <c r="I2568" t="s">
        <v>2539</v>
      </c>
      <c r="J2568">
        <v>1250000</v>
      </c>
      <c r="L2568">
        <v>826457687</v>
      </c>
    </row>
    <row r="2569" spans="3:12" x14ac:dyDescent="0.15">
      <c r="C2569" t="s">
        <v>53</v>
      </c>
      <c r="D2569" t="s">
        <v>5189</v>
      </c>
      <c r="E2569" t="s">
        <v>15</v>
      </c>
      <c r="F2569" s="1">
        <v>40908</v>
      </c>
      <c r="G2569" t="s">
        <v>1377</v>
      </c>
      <c r="H2569" t="s">
        <v>1363</v>
      </c>
      <c r="I2569" t="s">
        <v>2539</v>
      </c>
      <c r="J2569">
        <v>1240000</v>
      </c>
      <c r="L2569">
        <v>827697687</v>
      </c>
    </row>
    <row r="2570" spans="3:12" x14ac:dyDescent="0.15">
      <c r="C2570" t="s">
        <v>53</v>
      </c>
      <c r="D2570" t="s">
        <v>5189</v>
      </c>
      <c r="E2570" t="s">
        <v>15</v>
      </c>
      <c r="F2570" s="1">
        <v>40908</v>
      </c>
      <c r="G2570" t="s">
        <v>1375</v>
      </c>
      <c r="H2570" t="s">
        <v>95</v>
      </c>
      <c r="I2570" t="s">
        <v>2539</v>
      </c>
      <c r="J2570">
        <v>1995500</v>
      </c>
      <c r="L2570">
        <v>829693187</v>
      </c>
    </row>
    <row r="2571" spans="3:12" x14ac:dyDescent="0.15">
      <c r="C2571" t="s">
        <v>53</v>
      </c>
      <c r="D2571" t="s">
        <v>5189</v>
      </c>
      <c r="E2571" t="s">
        <v>15</v>
      </c>
      <c r="F2571" s="1">
        <v>40908</v>
      </c>
      <c r="G2571" t="s">
        <v>1375</v>
      </c>
      <c r="H2571" t="s">
        <v>95</v>
      </c>
      <c r="I2571" t="s">
        <v>2539</v>
      </c>
      <c r="J2571">
        <v>1972167</v>
      </c>
      <c r="L2571">
        <v>831665354</v>
      </c>
    </row>
    <row r="2572" spans="3:12" x14ac:dyDescent="0.15">
      <c r="C2572" t="s">
        <v>53</v>
      </c>
      <c r="D2572" t="s">
        <v>5189</v>
      </c>
      <c r="E2572" t="s">
        <v>15</v>
      </c>
      <c r="F2572" s="1">
        <v>40908</v>
      </c>
      <c r="G2572" t="s">
        <v>1375</v>
      </c>
      <c r="H2572" t="s">
        <v>95</v>
      </c>
      <c r="I2572" t="s">
        <v>2540</v>
      </c>
      <c r="J2572">
        <v>46627</v>
      </c>
      <c r="L2572">
        <v>831711981</v>
      </c>
    </row>
    <row r="2573" spans="3:12" x14ac:dyDescent="0.15">
      <c r="C2573" t="s">
        <v>53</v>
      </c>
      <c r="D2573" t="s">
        <v>5189</v>
      </c>
      <c r="E2573" t="s">
        <v>15</v>
      </c>
      <c r="F2573" s="1">
        <v>40908</v>
      </c>
      <c r="G2573" t="s">
        <v>1375</v>
      </c>
      <c r="H2573" t="s">
        <v>95</v>
      </c>
      <c r="I2573" t="s">
        <v>2539</v>
      </c>
      <c r="J2573">
        <v>56500</v>
      </c>
      <c r="L2573">
        <v>831768481</v>
      </c>
    </row>
    <row r="2574" spans="3:12" x14ac:dyDescent="0.15">
      <c r="C2574" t="s">
        <v>53</v>
      </c>
      <c r="D2574" t="s">
        <v>5189</v>
      </c>
      <c r="E2574" t="s">
        <v>15</v>
      </c>
      <c r="F2574" s="1">
        <v>40908</v>
      </c>
      <c r="G2574" t="s">
        <v>1375</v>
      </c>
      <c r="H2574" t="s">
        <v>95</v>
      </c>
      <c r="I2574" t="s">
        <v>2539</v>
      </c>
      <c r="J2574">
        <v>56500</v>
      </c>
      <c r="L2574">
        <v>831824981</v>
      </c>
    </row>
    <row r="2575" spans="3:12" x14ac:dyDescent="0.15">
      <c r="C2575" t="s">
        <v>53</v>
      </c>
      <c r="D2575" t="s">
        <v>5189</v>
      </c>
      <c r="E2575" t="s">
        <v>15</v>
      </c>
      <c r="F2575" s="1">
        <v>40908</v>
      </c>
      <c r="G2575" t="s">
        <v>57</v>
      </c>
      <c r="H2575" t="s">
        <v>2541</v>
      </c>
      <c r="I2575" t="s">
        <v>2539</v>
      </c>
      <c r="J2575">
        <v>1563000</v>
      </c>
      <c r="L2575">
        <v>833387981</v>
      </c>
    </row>
    <row r="2576" spans="3:12" x14ac:dyDescent="0.15">
      <c r="C2576" t="s">
        <v>53</v>
      </c>
      <c r="D2576" t="s">
        <v>5189</v>
      </c>
      <c r="E2576" t="s">
        <v>15</v>
      </c>
      <c r="F2576" s="1">
        <v>40908</v>
      </c>
      <c r="G2576" t="s">
        <v>57</v>
      </c>
      <c r="H2576" t="s">
        <v>2541</v>
      </c>
      <c r="I2576" t="s">
        <v>2539</v>
      </c>
      <c r="J2576">
        <v>1563000</v>
      </c>
      <c r="L2576">
        <v>834950981</v>
      </c>
    </row>
    <row r="2577" spans="3:12" x14ac:dyDescent="0.15">
      <c r="C2577" t="s">
        <v>53</v>
      </c>
      <c r="D2577" t="s">
        <v>5189</v>
      </c>
      <c r="E2577" t="s">
        <v>15</v>
      </c>
      <c r="F2577" s="1">
        <v>40908</v>
      </c>
      <c r="G2577" t="s">
        <v>57</v>
      </c>
      <c r="H2577" t="s">
        <v>2541</v>
      </c>
      <c r="I2577" t="s">
        <v>2539</v>
      </c>
      <c r="J2577">
        <v>56500</v>
      </c>
      <c r="L2577">
        <v>835007481</v>
      </c>
    </row>
    <row r="2578" spans="3:12" x14ac:dyDescent="0.15">
      <c r="C2578" t="s">
        <v>53</v>
      </c>
      <c r="D2578" t="s">
        <v>5189</v>
      </c>
      <c r="E2578" t="s">
        <v>15</v>
      </c>
      <c r="F2578" s="1">
        <v>40908</v>
      </c>
      <c r="G2578" t="s">
        <v>57</v>
      </c>
      <c r="H2578" t="s">
        <v>2541</v>
      </c>
      <c r="I2578" t="s">
        <v>2539</v>
      </c>
      <c r="J2578">
        <v>56500</v>
      </c>
      <c r="L2578">
        <v>835063981</v>
      </c>
    </row>
    <row r="2579" spans="3:12" x14ac:dyDescent="0.15">
      <c r="C2579" t="s">
        <v>53</v>
      </c>
      <c r="D2579" t="s">
        <v>5189</v>
      </c>
      <c r="E2579" t="s">
        <v>15</v>
      </c>
      <c r="F2579" s="1">
        <v>40908</v>
      </c>
      <c r="G2579" t="s">
        <v>54</v>
      </c>
      <c r="H2579" t="s">
        <v>829</v>
      </c>
      <c r="I2579" t="s">
        <v>1359</v>
      </c>
      <c r="J2579">
        <v>7000</v>
      </c>
      <c r="L2579">
        <v>835070981</v>
      </c>
    </row>
    <row r="2580" spans="3:12" x14ac:dyDescent="0.15">
      <c r="C2580" t="s">
        <v>53</v>
      </c>
      <c r="D2580" t="s">
        <v>5189</v>
      </c>
      <c r="E2580" t="s">
        <v>15</v>
      </c>
      <c r="F2580" s="1">
        <v>40908</v>
      </c>
      <c r="G2580" t="s">
        <v>54</v>
      </c>
      <c r="H2580" t="s">
        <v>829</v>
      </c>
      <c r="I2580" t="s">
        <v>1359</v>
      </c>
      <c r="J2580">
        <v>7000</v>
      </c>
      <c r="L2580">
        <v>835077981</v>
      </c>
    </row>
    <row r="2581" spans="3:12" x14ac:dyDescent="0.15">
      <c r="C2581" t="s">
        <v>53</v>
      </c>
      <c r="D2581" t="s">
        <v>5189</v>
      </c>
      <c r="E2581" t="s">
        <v>15</v>
      </c>
      <c r="F2581" s="1">
        <v>40908</v>
      </c>
      <c r="G2581" t="s">
        <v>54</v>
      </c>
      <c r="H2581" t="s">
        <v>829</v>
      </c>
      <c r="I2581" t="s">
        <v>1359</v>
      </c>
      <c r="J2581">
        <v>14000</v>
      </c>
      <c r="L2581">
        <v>835091981</v>
      </c>
    </row>
    <row r="2582" spans="3:12" x14ac:dyDescent="0.15">
      <c r="C2582" t="s">
        <v>53</v>
      </c>
      <c r="D2582" t="s">
        <v>5189</v>
      </c>
      <c r="E2582" t="s">
        <v>15</v>
      </c>
      <c r="F2582" s="1">
        <v>40908</v>
      </c>
      <c r="G2582" t="s">
        <v>54</v>
      </c>
      <c r="H2582" t="s">
        <v>829</v>
      </c>
      <c r="I2582" t="s">
        <v>1359</v>
      </c>
      <c r="J2582">
        <v>14000</v>
      </c>
      <c r="L2582">
        <v>835105981</v>
      </c>
    </row>
    <row r="2583" spans="3:12" x14ac:dyDescent="0.15">
      <c r="C2583" t="s">
        <v>53</v>
      </c>
      <c r="D2583" t="s">
        <v>5189</v>
      </c>
      <c r="E2583" t="s">
        <v>15</v>
      </c>
      <c r="F2583" s="1">
        <v>40908</v>
      </c>
      <c r="G2583" t="s">
        <v>54</v>
      </c>
      <c r="H2583" t="s">
        <v>829</v>
      </c>
      <c r="I2583" t="s">
        <v>1359</v>
      </c>
      <c r="J2583">
        <v>7000</v>
      </c>
      <c r="L2583">
        <v>835112981</v>
      </c>
    </row>
    <row r="2584" spans="3:12" x14ac:dyDescent="0.15">
      <c r="C2584" t="s">
        <v>53</v>
      </c>
      <c r="D2584" t="s">
        <v>5189</v>
      </c>
      <c r="E2584" t="s">
        <v>15</v>
      </c>
      <c r="F2584" s="1">
        <v>40908</v>
      </c>
      <c r="G2584" t="s">
        <v>54</v>
      </c>
      <c r="H2584" t="s">
        <v>829</v>
      </c>
      <c r="I2584" t="s">
        <v>1359</v>
      </c>
      <c r="J2584">
        <v>5000</v>
      </c>
      <c r="L2584">
        <v>835117981</v>
      </c>
    </row>
    <row r="2585" spans="3:12" x14ac:dyDescent="0.15">
      <c r="C2585" t="s">
        <v>53</v>
      </c>
      <c r="D2585" t="s">
        <v>5189</v>
      </c>
      <c r="E2585" t="s">
        <v>15</v>
      </c>
      <c r="F2585" s="1">
        <v>40908</v>
      </c>
      <c r="G2585" t="s">
        <v>54</v>
      </c>
      <c r="H2585" t="s">
        <v>829</v>
      </c>
      <c r="I2585" t="s">
        <v>1359</v>
      </c>
      <c r="J2585">
        <v>5000</v>
      </c>
      <c r="L2585">
        <v>835122981</v>
      </c>
    </row>
    <row r="2586" spans="3:12" x14ac:dyDescent="0.15">
      <c r="C2586" t="s">
        <v>53</v>
      </c>
      <c r="D2586" t="s">
        <v>5189</v>
      </c>
      <c r="E2586" t="s">
        <v>15</v>
      </c>
      <c r="F2586" s="1">
        <v>40908</v>
      </c>
      <c r="G2586" t="s">
        <v>54</v>
      </c>
      <c r="H2586" t="s">
        <v>829</v>
      </c>
      <c r="I2586" t="s">
        <v>1359</v>
      </c>
      <c r="J2586">
        <v>45000</v>
      </c>
      <c r="L2586">
        <v>835167981</v>
      </c>
    </row>
    <row r="2587" spans="3:12" x14ac:dyDescent="0.15">
      <c r="C2587" t="s">
        <v>53</v>
      </c>
      <c r="D2587" t="s">
        <v>5189</v>
      </c>
      <c r="E2587" t="s">
        <v>15</v>
      </c>
      <c r="F2587" s="1">
        <v>40908</v>
      </c>
      <c r="G2587" t="s">
        <v>54</v>
      </c>
      <c r="H2587" t="s">
        <v>829</v>
      </c>
      <c r="I2587" t="s">
        <v>1359</v>
      </c>
      <c r="J2587">
        <v>12000</v>
      </c>
      <c r="L2587">
        <v>835179981</v>
      </c>
    </row>
    <row r="2588" spans="3:12" x14ac:dyDescent="0.15">
      <c r="C2588" t="s">
        <v>53</v>
      </c>
      <c r="D2588" t="s">
        <v>5189</v>
      </c>
      <c r="E2588" t="s">
        <v>15</v>
      </c>
      <c r="F2588" s="1">
        <v>40908</v>
      </c>
      <c r="G2588" t="s">
        <v>54</v>
      </c>
      <c r="H2588" t="s">
        <v>1037</v>
      </c>
      <c r="I2588" t="s">
        <v>1359</v>
      </c>
      <c r="J2588">
        <v>50000</v>
      </c>
      <c r="L2588">
        <v>835229981</v>
      </c>
    </row>
    <row r="2589" spans="3:12" x14ac:dyDescent="0.15">
      <c r="C2589" t="s">
        <v>53</v>
      </c>
      <c r="D2589" t="s">
        <v>5189</v>
      </c>
      <c r="E2589" t="s">
        <v>15</v>
      </c>
      <c r="F2589" s="1">
        <v>40908</v>
      </c>
      <c r="G2589" t="s">
        <v>54</v>
      </c>
      <c r="H2589" t="s">
        <v>1351</v>
      </c>
      <c r="I2589" t="s">
        <v>1359</v>
      </c>
      <c r="J2589">
        <v>7000</v>
      </c>
      <c r="L2589">
        <v>835236981</v>
      </c>
    </row>
    <row r="2590" spans="3:12" x14ac:dyDescent="0.15">
      <c r="C2590" t="s">
        <v>53</v>
      </c>
      <c r="D2590" t="s">
        <v>5189</v>
      </c>
      <c r="E2590" t="s">
        <v>15</v>
      </c>
      <c r="F2590" s="1">
        <v>40908</v>
      </c>
      <c r="G2590" t="s">
        <v>526</v>
      </c>
      <c r="H2590" t="s">
        <v>2542</v>
      </c>
      <c r="I2590" t="s">
        <v>1418</v>
      </c>
      <c r="J2590">
        <v>2000</v>
      </c>
      <c r="L2590">
        <v>835238981</v>
      </c>
    </row>
    <row r="2591" spans="3:12" x14ac:dyDescent="0.15">
      <c r="C2591" t="s">
        <v>53</v>
      </c>
      <c r="D2591" t="s">
        <v>5189</v>
      </c>
      <c r="E2591" t="s">
        <v>15</v>
      </c>
      <c r="F2591" s="1">
        <v>40908</v>
      </c>
      <c r="G2591" t="s">
        <v>526</v>
      </c>
      <c r="H2591" t="s">
        <v>2543</v>
      </c>
      <c r="I2591" t="s">
        <v>1387</v>
      </c>
      <c r="J2591">
        <v>2000</v>
      </c>
      <c r="L2591">
        <v>835240981</v>
      </c>
    </row>
    <row r="2592" spans="3:12" x14ac:dyDescent="0.15">
      <c r="C2592" t="s">
        <v>53</v>
      </c>
      <c r="D2592" t="s">
        <v>5189</v>
      </c>
      <c r="E2592" t="s">
        <v>15</v>
      </c>
      <c r="F2592" s="1">
        <v>40908</v>
      </c>
      <c r="G2592" t="s">
        <v>526</v>
      </c>
      <c r="H2592" t="s">
        <v>2544</v>
      </c>
      <c r="I2592" t="s">
        <v>2030</v>
      </c>
      <c r="J2592">
        <v>10000</v>
      </c>
      <c r="L2592">
        <v>835250981</v>
      </c>
    </row>
    <row r="2593" spans="3:12" x14ac:dyDescent="0.15">
      <c r="C2593" t="s">
        <v>53</v>
      </c>
      <c r="D2593" t="s">
        <v>5189</v>
      </c>
      <c r="E2593" t="s">
        <v>15</v>
      </c>
      <c r="F2593" s="1">
        <v>40908</v>
      </c>
      <c r="G2593" t="s">
        <v>526</v>
      </c>
      <c r="H2593" t="s">
        <v>2545</v>
      </c>
      <c r="I2593" t="s">
        <v>1387</v>
      </c>
      <c r="J2593">
        <v>4000</v>
      </c>
      <c r="L2593">
        <v>835254981</v>
      </c>
    </row>
    <row r="2594" spans="3:12" x14ac:dyDescent="0.15">
      <c r="C2594" t="s">
        <v>53</v>
      </c>
      <c r="D2594" t="s">
        <v>5189</v>
      </c>
      <c r="E2594" t="s">
        <v>15</v>
      </c>
      <c r="F2594" s="1">
        <v>40908</v>
      </c>
      <c r="G2594" t="s">
        <v>526</v>
      </c>
      <c r="H2594" t="s">
        <v>2546</v>
      </c>
      <c r="I2594" t="s">
        <v>2077</v>
      </c>
      <c r="J2594">
        <v>12000</v>
      </c>
      <c r="L2594">
        <v>835266981</v>
      </c>
    </row>
    <row r="2595" spans="3:12" x14ac:dyDescent="0.15">
      <c r="C2595" t="s">
        <v>53</v>
      </c>
      <c r="D2595" t="s">
        <v>5189</v>
      </c>
      <c r="E2595" t="s">
        <v>15</v>
      </c>
      <c r="F2595" s="1">
        <v>40908</v>
      </c>
      <c r="G2595" t="s">
        <v>526</v>
      </c>
      <c r="H2595" t="s">
        <v>2547</v>
      </c>
      <c r="I2595" t="s">
        <v>1387</v>
      </c>
      <c r="J2595">
        <v>6000</v>
      </c>
      <c r="L2595">
        <v>835272981</v>
      </c>
    </row>
    <row r="2596" spans="3:12" x14ac:dyDescent="0.15">
      <c r="C2596" t="s">
        <v>53</v>
      </c>
      <c r="D2596" t="s">
        <v>5189</v>
      </c>
      <c r="E2596" t="s">
        <v>15</v>
      </c>
      <c r="F2596" s="1">
        <v>40908</v>
      </c>
      <c r="G2596" t="s">
        <v>526</v>
      </c>
      <c r="H2596" t="s">
        <v>2548</v>
      </c>
      <c r="I2596" t="s">
        <v>1387</v>
      </c>
      <c r="J2596">
        <v>2000</v>
      </c>
      <c r="L2596">
        <v>835274981</v>
      </c>
    </row>
    <row r="2597" spans="3:12" x14ac:dyDescent="0.15">
      <c r="C2597" t="s">
        <v>53</v>
      </c>
      <c r="D2597" t="s">
        <v>5189</v>
      </c>
      <c r="E2597" t="s">
        <v>15</v>
      </c>
      <c r="F2597" s="1">
        <v>40908</v>
      </c>
      <c r="G2597" t="s">
        <v>526</v>
      </c>
      <c r="H2597" t="s">
        <v>2549</v>
      </c>
      <c r="I2597" t="s">
        <v>1387</v>
      </c>
      <c r="J2597">
        <v>6000</v>
      </c>
      <c r="L2597">
        <v>835280981</v>
      </c>
    </row>
    <row r="2598" spans="3:12" x14ac:dyDescent="0.15">
      <c r="C2598" t="s">
        <v>53</v>
      </c>
      <c r="D2598" t="s">
        <v>5189</v>
      </c>
      <c r="E2598" t="s">
        <v>15</v>
      </c>
      <c r="F2598" s="1">
        <v>40908</v>
      </c>
      <c r="G2598" t="s">
        <v>526</v>
      </c>
      <c r="H2598" t="s">
        <v>2550</v>
      </c>
      <c r="I2598" t="s">
        <v>2077</v>
      </c>
      <c r="J2598">
        <v>8000</v>
      </c>
      <c r="L2598">
        <v>835288981</v>
      </c>
    </row>
    <row r="2599" spans="3:12" x14ac:dyDescent="0.15">
      <c r="C2599" t="s">
        <v>53</v>
      </c>
      <c r="D2599" t="s">
        <v>5189</v>
      </c>
      <c r="E2599" t="s">
        <v>15</v>
      </c>
      <c r="F2599" s="1">
        <v>40908</v>
      </c>
      <c r="G2599" t="s">
        <v>526</v>
      </c>
      <c r="H2599" t="s">
        <v>2551</v>
      </c>
      <c r="I2599" t="s">
        <v>2077</v>
      </c>
      <c r="J2599">
        <v>6000</v>
      </c>
      <c r="L2599">
        <v>835294981</v>
      </c>
    </row>
    <row r="2600" spans="3:12" x14ac:dyDescent="0.15">
      <c r="C2600" t="s">
        <v>53</v>
      </c>
      <c r="D2600" t="s">
        <v>5189</v>
      </c>
      <c r="E2600" t="s">
        <v>15</v>
      </c>
      <c r="F2600" s="1">
        <v>40908</v>
      </c>
      <c r="G2600" t="s">
        <v>526</v>
      </c>
      <c r="H2600" t="s">
        <v>2552</v>
      </c>
      <c r="I2600" t="s">
        <v>2198</v>
      </c>
      <c r="J2600">
        <v>2000</v>
      </c>
      <c r="L2600">
        <v>835296981</v>
      </c>
    </row>
    <row r="2601" spans="3:12" x14ac:dyDescent="0.15">
      <c r="C2601" t="s">
        <v>53</v>
      </c>
      <c r="D2601" t="s">
        <v>5189</v>
      </c>
      <c r="E2601" t="s">
        <v>15</v>
      </c>
      <c r="F2601" s="1">
        <v>40908</v>
      </c>
      <c r="G2601" t="s">
        <v>526</v>
      </c>
      <c r="H2601" t="s">
        <v>2553</v>
      </c>
      <c r="I2601" t="s">
        <v>2198</v>
      </c>
      <c r="J2601">
        <v>2000</v>
      </c>
      <c r="L2601">
        <v>835298981</v>
      </c>
    </row>
    <row r="2602" spans="3:12" x14ac:dyDescent="0.15">
      <c r="C2602" t="s">
        <v>53</v>
      </c>
      <c r="D2602" t="s">
        <v>5189</v>
      </c>
      <c r="E2602" t="s">
        <v>15</v>
      </c>
      <c r="F2602" s="1">
        <v>40908</v>
      </c>
      <c r="G2602" t="s">
        <v>526</v>
      </c>
      <c r="H2602" t="s">
        <v>2554</v>
      </c>
      <c r="I2602" t="s">
        <v>2198</v>
      </c>
      <c r="J2602">
        <v>6000</v>
      </c>
      <c r="L2602">
        <v>835304981</v>
      </c>
    </row>
    <row r="2603" spans="3:12" x14ac:dyDescent="0.15">
      <c r="C2603" t="s">
        <v>53</v>
      </c>
      <c r="D2603" t="s">
        <v>5189</v>
      </c>
      <c r="E2603" t="s">
        <v>15</v>
      </c>
      <c r="F2603" s="1">
        <v>40908</v>
      </c>
      <c r="G2603" t="s">
        <v>526</v>
      </c>
      <c r="H2603" t="s">
        <v>2555</v>
      </c>
      <c r="I2603" t="s">
        <v>2077</v>
      </c>
      <c r="J2603">
        <v>4000</v>
      </c>
      <c r="L2603">
        <v>835308981</v>
      </c>
    </row>
    <row r="2604" spans="3:12" x14ac:dyDescent="0.15">
      <c r="C2604" t="s">
        <v>53</v>
      </c>
      <c r="D2604" t="s">
        <v>5189</v>
      </c>
      <c r="E2604" t="s">
        <v>15</v>
      </c>
      <c r="F2604" s="1">
        <v>40908</v>
      </c>
      <c r="G2604" t="s">
        <v>526</v>
      </c>
      <c r="H2604" t="s">
        <v>2556</v>
      </c>
      <c r="I2604" t="s">
        <v>1387</v>
      </c>
      <c r="J2604">
        <v>2000</v>
      </c>
      <c r="L2604">
        <v>835310981</v>
      </c>
    </row>
    <row r="2605" spans="3:12" x14ac:dyDescent="0.15">
      <c r="C2605" t="s">
        <v>53</v>
      </c>
      <c r="D2605" t="s">
        <v>5189</v>
      </c>
      <c r="E2605" t="s">
        <v>15</v>
      </c>
      <c r="F2605" s="1">
        <v>40908</v>
      </c>
      <c r="G2605" t="s">
        <v>526</v>
      </c>
      <c r="H2605" t="s">
        <v>2557</v>
      </c>
      <c r="I2605" t="s">
        <v>1387</v>
      </c>
      <c r="J2605">
        <v>4000</v>
      </c>
      <c r="L2605">
        <v>835314981</v>
      </c>
    </row>
    <row r="2606" spans="3:12" x14ac:dyDescent="0.15">
      <c r="C2606" t="s">
        <v>53</v>
      </c>
      <c r="D2606" t="s">
        <v>5189</v>
      </c>
      <c r="E2606" t="s">
        <v>15</v>
      </c>
      <c r="F2606" s="1">
        <v>40908</v>
      </c>
      <c r="G2606" t="s">
        <v>526</v>
      </c>
      <c r="H2606" t="s">
        <v>2558</v>
      </c>
      <c r="I2606" t="s">
        <v>2077</v>
      </c>
      <c r="J2606">
        <v>4000</v>
      </c>
      <c r="L2606">
        <v>835318981</v>
      </c>
    </row>
    <row r="2607" spans="3:12" x14ac:dyDescent="0.15">
      <c r="C2607" t="s">
        <v>53</v>
      </c>
      <c r="D2607" t="s">
        <v>5189</v>
      </c>
      <c r="E2607" t="s">
        <v>15</v>
      </c>
      <c r="F2607" s="1">
        <v>40908</v>
      </c>
      <c r="G2607" t="s">
        <v>526</v>
      </c>
      <c r="H2607" t="s">
        <v>2559</v>
      </c>
      <c r="I2607" t="s">
        <v>1387</v>
      </c>
      <c r="J2607">
        <v>4000</v>
      </c>
      <c r="L2607">
        <v>835322981</v>
      </c>
    </row>
    <row r="2608" spans="3:12" x14ac:dyDescent="0.15">
      <c r="C2608" t="s">
        <v>53</v>
      </c>
      <c r="D2608" t="s">
        <v>5189</v>
      </c>
      <c r="E2608" t="s">
        <v>15</v>
      </c>
      <c r="F2608" s="1">
        <v>40908</v>
      </c>
      <c r="G2608" t="s">
        <v>526</v>
      </c>
      <c r="H2608" t="s">
        <v>2560</v>
      </c>
      <c r="I2608" t="s">
        <v>2077</v>
      </c>
      <c r="J2608">
        <v>2000</v>
      </c>
      <c r="L2608">
        <v>835324981</v>
      </c>
    </row>
    <row r="2609" spans="3:12" x14ac:dyDescent="0.15">
      <c r="C2609" t="s">
        <v>53</v>
      </c>
      <c r="D2609" t="s">
        <v>5189</v>
      </c>
      <c r="E2609" t="s">
        <v>15</v>
      </c>
      <c r="F2609" s="1">
        <v>40908</v>
      </c>
      <c r="G2609" t="s">
        <v>526</v>
      </c>
      <c r="H2609" t="s">
        <v>2561</v>
      </c>
      <c r="I2609" t="s">
        <v>1387</v>
      </c>
      <c r="J2609">
        <v>2000</v>
      </c>
      <c r="L2609">
        <v>835326981</v>
      </c>
    </row>
    <row r="2610" spans="3:12" x14ac:dyDescent="0.15">
      <c r="C2610" t="s">
        <v>53</v>
      </c>
      <c r="D2610" t="s">
        <v>5189</v>
      </c>
      <c r="E2610" t="s">
        <v>15</v>
      </c>
      <c r="F2610" s="1">
        <v>40908</v>
      </c>
      <c r="G2610" t="s">
        <v>526</v>
      </c>
      <c r="H2610" t="s">
        <v>2562</v>
      </c>
      <c r="I2610" t="s">
        <v>2077</v>
      </c>
      <c r="J2610">
        <v>2000</v>
      </c>
      <c r="L2610">
        <v>835328981</v>
      </c>
    </row>
    <row r="2611" spans="3:12" x14ac:dyDescent="0.15">
      <c r="C2611" t="s">
        <v>53</v>
      </c>
      <c r="D2611" t="s">
        <v>5189</v>
      </c>
      <c r="E2611" t="s">
        <v>15</v>
      </c>
      <c r="F2611" s="1">
        <v>40908</v>
      </c>
      <c r="G2611" t="s">
        <v>526</v>
      </c>
      <c r="H2611" t="s">
        <v>2563</v>
      </c>
      <c r="I2611" t="s">
        <v>2077</v>
      </c>
      <c r="J2611">
        <v>4000</v>
      </c>
      <c r="L2611">
        <v>835332981</v>
      </c>
    </row>
    <row r="2612" spans="3:12" x14ac:dyDescent="0.15">
      <c r="C2612" t="s">
        <v>53</v>
      </c>
      <c r="D2612" t="s">
        <v>5189</v>
      </c>
      <c r="E2612" t="s">
        <v>15</v>
      </c>
      <c r="F2612" s="1">
        <v>40908</v>
      </c>
      <c r="G2612" t="s">
        <v>526</v>
      </c>
      <c r="H2612" t="s">
        <v>2564</v>
      </c>
      <c r="I2612" t="s">
        <v>2198</v>
      </c>
      <c r="J2612">
        <v>4000</v>
      </c>
      <c r="L2612">
        <v>835336981</v>
      </c>
    </row>
    <row r="2613" spans="3:12" x14ac:dyDescent="0.15">
      <c r="C2613" t="s">
        <v>53</v>
      </c>
      <c r="D2613" t="s">
        <v>5189</v>
      </c>
      <c r="E2613" t="s">
        <v>15</v>
      </c>
      <c r="F2613" s="1">
        <v>40908</v>
      </c>
      <c r="G2613" t="s">
        <v>526</v>
      </c>
      <c r="H2613" t="s">
        <v>2565</v>
      </c>
      <c r="I2613" t="s">
        <v>1387</v>
      </c>
      <c r="J2613">
        <v>4000</v>
      </c>
      <c r="L2613">
        <v>835340981</v>
      </c>
    </row>
    <row r="2614" spans="3:12" x14ac:dyDescent="0.15">
      <c r="C2614" t="s">
        <v>53</v>
      </c>
      <c r="D2614" t="s">
        <v>5189</v>
      </c>
      <c r="E2614" t="s">
        <v>15</v>
      </c>
      <c r="F2614" s="1">
        <v>40908</v>
      </c>
      <c r="G2614" t="s">
        <v>526</v>
      </c>
      <c r="H2614" t="s">
        <v>2566</v>
      </c>
      <c r="I2614" t="s">
        <v>1371</v>
      </c>
      <c r="J2614">
        <v>2000</v>
      </c>
      <c r="L2614">
        <v>835342981</v>
      </c>
    </row>
    <row r="2615" spans="3:12" x14ac:dyDescent="0.15">
      <c r="C2615" t="s">
        <v>53</v>
      </c>
      <c r="D2615" t="s">
        <v>5189</v>
      </c>
      <c r="E2615" t="s">
        <v>15</v>
      </c>
      <c r="F2615" s="1">
        <v>40908</v>
      </c>
      <c r="G2615" t="s">
        <v>526</v>
      </c>
      <c r="H2615" t="s">
        <v>2567</v>
      </c>
      <c r="I2615" t="s">
        <v>2568</v>
      </c>
      <c r="J2615">
        <v>2000</v>
      </c>
      <c r="L2615">
        <v>835344981</v>
      </c>
    </row>
    <row r="2616" spans="3:12" x14ac:dyDescent="0.15">
      <c r="C2616" t="s">
        <v>53</v>
      </c>
      <c r="D2616" t="s">
        <v>5189</v>
      </c>
      <c r="E2616" t="s">
        <v>15</v>
      </c>
      <c r="F2616" s="1">
        <v>40908</v>
      </c>
      <c r="G2616" t="s">
        <v>526</v>
      </c>
      <c r="H2616" t="s">
        <v>2569</v>
      </c>
      <c r="I2616" t="s">
        <v>2570</v>
      </c>
      <c r="J2616">
        <v>2000</v>
      </c>
      <c r="L2616">
        <v>835346981</v>
      </c>
    </row>
    <row r="2617" spans="3:12" x14ac:dyDescent="0.15">
      <c r="C2617" t="s">
        <v>53</v>
      </c>
      <c r="D2617" t="s">
        <v>5189</v>
      </c>
      <c r="E2617" t="s">
        <v>15</v>
      </c>
      <c r="F2617" s="1">
        <v>40908</v>
      </c>
      <c r="G2617" t="s">
        <v>526</v>
      </c>
      <c r="H2617" t="s">
        <v>2571</v>
      </c>
      <c r="I2617" t="s">
        <v>2568</v>
      </c>
      <c r="J2617">
        <v>4000</v>
      </c>
      <c r="L2617">
        <v>835350981</v>
      </c>
    </row>
    <row r="2618" spans="3:12" x14ac:dyDescent="0.15">
      <c r="C2618" t="s">
        <v>53</v>
      </c>
      <c r="D2618" t="s">
        <v>5189</v>
      </c>
      <c r="E2618" t="s">
        <v>15</v>
      </c>
      <c r="F2618" s="1">
        <v>40908</v>
      </c>
      <c r="G2618" t="s">
        <v>526</v>
      </c>
      <c r="H2618" t="s">
        <v>2572</v>
      </c>
      <c r="I2618" t="s">
        <v>2030</v>
      </c>
      <c r="J2618">
        <v>4000</v>
      </c>
      <c r="L2618">
        <v>835354981</v>
      </c>
    </row>
    <row r="2619" spans="3:12" x14ac:dyDescent="0.15">
      <c r="C2619" t="s">
        <v>53</v>
      </c>
      <c r="D2619" t="s">
        <v>5189</v>
      </c>
      <c r="E2619" t="s">
        <v>15</v>
      </c>
      <c r="F2619" s="1">
        <v>40908</v>
      </c>
      <c r="G2619" t="s">
        <v>526</v>
      </c>
      <c r="H2619" t="s">
        <v>2573</v>
      </c>
      <c r="I2619" t="s">
        <v>2035</v>
      </c>
      <c r="J2619">
        <v>10000</v>
      </c>
      <c r="L2619">
        <v>835364981</v>
      </c>
    </row>
    <row r="2620" spans="3:12" x14ac:dyDescent="0.15">
      <c r="C2620" t="s">
        <v>53</v>
      </c>
      <c r="D2620" t="s">
        <v>5189</v>
      </c>
      <c r="E2620" t="s">
        <v>15</v>
      </c>
      <c r="F2620" s="1">
        <v>40908</v>
      </c>
      <c r="G2620" t="s">
        <v>526</v>
      </c>
      <c r="H2620" t="s">
        <v>2574</v>
      </c>
      <c r="I2620" t="s">
        <v>2035</v>
      </c>
      <c r="J2620">
        <v>2000</v>
      </c>
      <c r="L2620">
        <v>835366981</v>
      </c>
    </row>
    <row r="2621" spans="3:12" x14ac:dyDescent="0.15">
      <c r="C2621" t="s">
        <v>53</v>
      </c>
      <c r="D2621" t="s">
        <v>5189</v>
      </c>
      <c r="E2621" t="s">
        <v>15</v>
      </c>
      <c r="F2621" s="1">
        <v>40908</v>
      </c>
      <c r="G2621" t="s">
        <v>526</v>
      </c>
      <c r="H2621" t="s">
        <v>2575</v>
      </c>
      <c r="I2621" t="s">
        <v>2030</v>
      </c>
      <c r="J2621">
        <v>4000</v>
      </c>
      <c r="L2621">
        <v>835370981</v>
      </c>
    </row>
    <row r="2622" spans="3:12" x14ac:dyDescent="0.15">
      <c r="C2622" t="s">
        <v>53</v>
      </c>
      <c r="D2622" t="s">
        <v>5189</v>
      </c>
      <c r="E2622" t="s">
        <v>15</v>
      </c>
      <c r="F2622" s="1">
        <v>40908</v>
      </c>
      <c r="G2622" t="s">
        <v>526</v>
      </c>
      <c r="H2622" t="s">
        <v>2576</v>
      </c>
      <c r="I2622" t="s">
        <v>1371</v>
      </c>
      <c r="J2622">
        <v>8000</v>
      </c>
      <c r="L2622">
        <v>835378981</v>
      </c>
    </row>
    <row r="2623" spans="3:12" x14ac:dyDescent="0.15">
      <c r="C2623" t="s">
        <v>53</v>
      </c>
      <c r="D2623" t="s">
        <v>5189</v>
      </c>
      <c r="E2623" t="s">
        <v>15</v>
      </c>
      <c r="F2623" s="1">
        <v>40908</v>
      </c>
      <c r="G2623" t="s">
        <v>526</v>
      </c>
      <c r="H2623" t="s">
        <v>2577</v>
      </c>
      <c r="I2623" t="s">
        <v>2568</v>
      </c>
      <c r="J2623">
        <v>2000</v>
      </c>
      <c r="L2623">
        <v>835380981</v>
      </c>
    </row>
    <row r="2624" spans="3:12" x14ac:dyDescent="0.15">
      <c r="C2624" t="s">
        <v>53</v>
      </c>
      <c r="D2624" t="s">
        <v>5189</v>
      </c>
      <c r="E2624" t="s">
        <v>15</v>
      </c>
      <c r="F2624" s="1">
        <v>40908</v>
      </c>
      <c r="G2624" t="s">
        <v>526</v>
      </c>
      <c r="H2624" t="s">
        <v>2578</v>
      </c>
      <c r="I2624" t="s">
        <v>2568</v>
      </c>
      <c r="J2624">
        <v>4000</v>
      </c>
      <c r="L2624">
        <v>835384981</v>
      </c>
    </row>
    <row r="2625" spans="3:12" x14ac:dyDescent="0.15">
      <c r="C2625" t="s">
        <v>53</v>
      </c>
      <c r="D2625" t="s">
        <v>5189</v>
      </c>
      <c r="E2625" t="s">
        <v>15</v>
      </c>
      <c r="F2625" s="1">
        <v>40908</v>
      </c>
      <c r="G2625" t="s">
        <v>526</v>
      </c>
      <c r="H2625" t="s">
        <v>2579</v>
      </c>
      <c r="I2625" t="s">
        <v>2580</v>
      </c>
      <c r="J2625">
        <v>4000</v>
      </c>
      <c r="L2625">
        <v>835388981</v>
      </c>
    </row>
    <row r="2626" spans="3:12" x14ac:dyDescent="0.15">
      <c r="C2626" t="s">
        <v>53</v>
      </c>
      <c r="D2626" t="s">
        <v>5189</v>
      </c>
      <c r="E2626" t="s">
        <v>15</v>
      </c>
      <c r="F2626" s="1">
        <v>40908</v>
      </c>
      <c r="G2626" t="s">
        <v>526</v>
      </c>
      <c r="H2626" t="s">
        <v>2581</v>
      </c>
      <c r="I2626" t="s">
        <v>2580</v>
      </c>
      <c r="J2626">
        <v>4000</v>
      </c>
      <c r="L2626">
        <v>835392981</v>
      </c>
    </row>
    <row r="2627" spans="3:12" x14ac:dyDescent="0.15">
      <c r="C2627" t="s">
        <v>53</v>
      </c>
      <c r="D2627" t="s">
        <v>5189</v>
      </c>
      <c r="E2627" t="s">
        <v>15</v>
      </c>
      <c r="F2627" s="1">
        <v>40908</v>
      </c>
      <c r="G2627" t="s">
        <v>526</v>
      </c>
      <c r="H2627" t="s">
        <v>2582</v>
      </c>
      <c r="I2627" t="s">
        <v>2580</v>
      </c>
      <c r="J2627">
        <v>2000</v>
      </c>
      <c r="L2627">
        <v>835394981</v>
      </c>
    </row>
    <row r="2628" spans="3:12" x14ac:dyDescent="0.15">
      <c r="C2628" t="s">
        <v>53</v>
      </c>
      <c r="D2628" t="s">
        <v>5189</v>
      </c>
      <c r="E2628" t="s">
        <v>15</v>
      </c>
      <c r="F2628" s="1">
        <v>40908</v>
      </c>
      <c r="G2628" t="s">
        <v>526</v>
      </c>
      <c r="H2628" t="s">
        <v>2583</v>
      </c>
      <c r="I2628" t="s">
        <v>2584</v>
      </c>
      <c r="J2628">
        <v>4000</v>
      </c>
      <c r="L2628">
        <v>835398981</v>
      </c>
    </row>
    <row r="2629" spans="3:12" x14ac:dyDescent="0.15">
      <c r="C2629" t="s">
        <v>53</v>
      </c>
      <c r="D2629" t="s">
        <v>5189</v>
      </c>
      <c r="E2629" t="s">
        <v>15</v>
      </c>
      <c r="F2629" s="1">
        <v>40908</v>
      </c>
      <c r="G2629" t="s">
        <v>526</v>
      </c>
      <c r="H2629" t="s">
        <v>2585</v>
      </c>
      <c r="I2629" t="s">
        <v>1371</v>
      </c>
      <c r="J2629">
        <v>2000</v>
      </c>
      <c r="L2629">
        <v>835400981</v>
      </c>
    </row>
    <row r="2630" spans="3:12" x14ac:dyDescent="0.15">
      <c r="C2630" t="s">
        <v>53</v>
      </c>
      <c r="D2630" t="s">
        <v>5189</v>
      </c>
      <c r="E2630" t="s">
        <v>15</v>
      </c>
      <c r="F2630" s="1">
        <v>40908</v>
      </c>
      <c r="G2630" t="s">
        <v>526</v>
      </c>
      <c r="H2630" t="s">
        <v>2586</v>
      </c>
      <c r="I2630" t="s">
        <v>2580</v>
      </c>
      <c r="J2630">
        <v>6000</v>
      </c>
      <c r="L2630">
        <v>835406981</v>
      </c>
    </row>
    <row r="2631" spans="3:12" x14ac:dyDescent="0.15">
      <c r="C2631" t="s">
        <v>53</v>
      </c>
      <c r="D2631" t="s">
        <v>5189</v>
      </c>
      <c r="E2631" t="s">
        <v>15</v>
      </c>
      <c r="F2631" s="1">
        <v>40908</v>
      </c>
      <c r="G2631" t="s">
        <v>526</v>
      </c>
      <c r="H2631" t="s">
        <v>2587</v>
      </c>
      <c r="I2631" t="s">
        <v>2580</v>
      </c>
      <c r="J2631">
        <v>2000</v>
      </c>
      <c r="L2631">
        <v>835408981</v>
      </c>
    </row>
    <row r="2632" spans="3:12" x14ac:dyDescent="0.15">
      <c r="C2632" t="s">
        <v>53</v>
      </c>
      <c r="D2632" t="s">
        <v>5189</v>
      </c>
      <c r="E2632" t="s">
        <v>15</v>
      </c>
      <c r="F2632" s="1">
        <v>40908</v>
      </c>
      <c r="G2632" t="s">
        <v>526</v>
      </c>
      <c r="H2632" t="s">
        <v>2588</v>
      </c>
      <c r="I2632" t="s">
        <v>1900</v>
      </c>
      <c r="J2632">
        <v>2000</v>
      </c>
      <c r="L2632">
        <v>835410981</v>
      </c>
    </row>
    <row r="2633" spans="3:12" x14ac:dyDescent="0.15">
      <c r="C2633" t="s">
        <v>53</v>
      </c>
      <c r="D2633" t="s">
        <v>5189</v>
      </c>
      <c r="E2633" t="s">
        <v>15</v>
      </c>
      <c r="F2633" s="1">
        <v>40908</v>
      </c>
      <c r="G2633" t="s">
        <v>526</v>
      </c>
      <c r="H2633" t="s">
        <v>2589</v>
      </c>
      <c r="I2633" t="s">
        <v>2580</v>
      </c>
      <c r="J2633">
        <v>2000</v>
      </c>
      <c r="L2633">
        <v>835412981</v>
      </c>
    </row>
    <row r="2634" spans="3:12" x14ac:dyDescent="0.15">
      <c r="C2634" t="s">
        <v>53</v>
      </c>
      <c r="D2634" t="s">
        <v>5189</v>
      </c>
      <c r="E2634" t="s">
        <v>15</v>
      </c>
      <c r="F2634" s="1">
        <v>40908</v>
      </c>
      <c r="G2634" t="s">
        <v>526</v>
      </c>
      <c r="H2634" t="s">
        <v>2590</v>
      </c>
      <c r="I2634" t="s">
        <v>2580</v>
      </c>
      <c r="J2634">
        <v>4000</v>
      </c>
      <c r="L2634">
        <v>835416981</v>
      </c>
    </row>
    <row r="2635" spans="3:12" x14ac:dyDescent="0.15">
      <c r="C2635" t="s">
        <v>53</v>
      </c>
      <c r="D2635" t="s">
        <v>5189</v>
      </c>
      <c r="E2635" t="s">
        <v>15</v>
      </c>
      <c r="F2635" s="1">
        <v>40908</v>
      </c>
      <c r="G2635" t="s">
        <v>526</v>
      </c>
      <c r="H2635" t="s">
        <v>2591</v>
      </c>
      <c r="I2635" t="s">
        <v>2580</v>
      </c>
      <c r="J2635">
        <v>2000</v>
      </c>
      <c r="L2635">
        <v>835418981</v>
      </c>
    </row>
    <row r="2636" spans="3:12" x14ac:dyDescent="0.15">
      <c r="C2636" t="s">
        <v>53</v>
      </c>
      <c r="D2636" t="s">
        <v>5189</v>
      </c>
      <c r="E2636" t="s">
        <v>15</v>
      </c>
      <c r="F2636" s="1">
        <v>40908</v>
      </c>
      <c r="G2636" t="s">
        <v>526</v>
      </c>
      <c r="H2636" t="s">
        <v>2592</v>
      </c>
      <c r="I2636" t="s">
        <v>2580</v>
      </c>
      <c r="J2636">
        <v>2000</v>
      </c>
      <c r="L2636">
        <v>835420981</v>
      </c>
    </row>
    <row r="2637" spans="3:12" x14ac:dyDescent="0.15">
      <c r="C2637" t="s">
        <v>53</v>
      </c>
      <c r="D2637" t="s">
        <v>5189</v>
      </c>
      <c r="E2637" t="s">
        <v>15</v>
      </c>
      <c r="F2637" s="1">
        <v>40908</v>
      </c>
      <c r="G2637" t="s">
        <v>526</v>
      </c>
      <c r="H2637" t="s">
        <v>2593</v>
      </c>
      <c r="I2637" t="s">
        <v>2594</v>
      </c>
      <c r="J2637">
        <v>2000</v>
      </c>
      <c r="L2637">
        <v>835422981</v>
      </c>
    </row>
    <row r="2638" spans="3:12" x14ac:dyDescent="0.15">
      <c r="C2638" t="s">
        <v>53</v>
      </c>
      <c r="D2638" t="s">
        <v>5189</v>
      </c>
      <c r="E2638" t="s">
        <v>15</v>
      </c>
      <c r="F2638" s="1">
        <v>40908</v>
      </c>
      <c r="G2638" t="s">
        <v>526</v>
      </c>
      <c r="H2638" t="s">
        <v>2595</v>
      </c>
      <c r="I2638" t="s">
        <v>1371</v>
      </c>
      <c r="J2638">
        <v>2000</v>
      </c>
      <c r="L2638">
        <v>835424981</v>
      </c>
    </row>
    <row r="2639" spans="3:12" x14ac:dyDescent="0.15">
      <c r="C2639" t="s">
        <v>53</v>
      </c>
      <c r="D2639" t="s">
        <v>5189</v>
      </c>
      <c r="E2639" t="s">
        <v>15</v>
      </c>
      <c r="F2639" s="1">
        <v>40908</v>
      </c>
      <c r="G2639" t="s">
        <v>526</v>
      </c>
      <c r="H2639" t="s">
        <v>2596</v>
      </c>
      <c r="I2639" t="s">
        <v>1371</v>
      </c>
      <c r="J2639">
        <v>2000</v>
      </c>
      <c r="L2639">
        <v>835426981</v>
      </c>
    </row>
    <row r="2640" spans="3:12" x14ac:dyDescent="0.15">
      <c r="C2640" t="s">
        <v>53</v>
      </c>
      <c r="D2640" t="s">
        <v>5189</v>
      </c>
      <c r="E2640" t="s">
        <v>15</v>
      </c>
      <c r="F2640" s="1">
        <v>40908</v>
      </c>
      <c r="G2640" t="s">
        <v>526</v>
      </c>
      <c r="H2640" t="s">
        <v>2597</v>
      </c>
      <c r="I2640" t="s">
        <v>2598</v>
      </c>
      <c r="J2640">
        <v>4000</v>
      </c>
      <c r="L2640">
        <v>835430981</v>
      </c>
    </row>
    <row r="2641" spans="3:12" x14ac:dyDescent="0.15">
      <c r="C2641" t="s">
        <v>53</v>
      </c>
      <c r="D2641" t="s">
        <v>5189</v>
      </c>
      <c r="E2641" t="s">
        <v>15</v>
      </c>
      <c r="F2641" s="1">
        <v>40908</v>
      </c>
      <c r="G2641" t="s">
        <v>526</v>
      </c>
      <c r="H2641" t="s">
        <v>2599</v>
      </c>
      <c r="I2641" t="s">
        <v>2600</v>
      </c>
      <c r="J2641">
        <v>2000</v>
      </c>
      <c r="L2641">
        <v>835432981</v>
      </c>
    </row>
    <row r="2642" spans="3:12" x14ac:dyDescent="0.15">
      <c r="C2642" t="s">
        <v>53</v>
      </c>
      <c r="D2642" t="s">
        <v>5189</v>
      </c>
      <c r="E2642" t="s">
        <v>15</v>
      </c>
      <c r="F2642" s="1">
        <v>40908</v>
      </c>
      <c r="G2642" t="s">
        <v>526</v>
      </c>
      <c r="H2642" t="s">
        <v>2601</v>
      </c>
      <c r="I2642" t="s">
        <v>2602</v>
      </c>
      <c r="J2642">
        <v>4000</v>
      </c>
      <c r="L2642">
        <v>835436981</v>
      </c>
    </row>
    <row r="2643" spans="3:12" x14ac:dyDescent="0.15">
      <c r="C2643" t="s">
        <v>53</v>
      </c>
      <c r="D2643" t="s">
        <v>5189</v>
      </c>
      <c r="E2643" t="s">
        <v>16</v>
      </c>
      <c r="F2643" s="1">
        <v>40557</v>
      </c>
      <c r="G2643" t="s">
        <v>526</v>
      </c>
      <c r="H2643" t="s">
        <v>1065</v>
      </c>
      <c r="I2643" t="s">
        <v>2603</v>
      </c>
      <c r="J2643">
        <v>325775</v>
      </c>
      <c r="L2643">
        <v>835762756</v>
      </c>
    </row>
    <row r="2644" spans="3:12" x14ac:dyDescent="0.15">
      <c r="C2644" t="s">
        <v>53</v>
      </c>
      <c r="D2644" t="s">
        <v>5189</v>
      </c>
      <c r="E2644" t="s">
        <v>16</v>
      </c>
      <c r="F2644" s="1">
        <v>40558</v>
      </c>
      <c r="G2644" t="s">
        <v>526</v>
      </c>
      <c r="H2644" t="s">
        <v>2604</v>
      </c>
      <c r="I2644" t="s">
        <v>2605</v>
      </c>
      <c r="J2644">
        <v>325775</v>
      </c>
      <c r="L2644">
        <v>836088531</v>
      </c>
    </row>
    <row r="2645" spans="3:12" x14ac:dyDescent="0.15">
      <c r="C2645" t="s">
        <v>53</v>
      </c>
      <c r="D2645" t="s">
        <v>5189</v>
      </c>
      <c r="E2645" t="s">
        <v>16</v>
      </c>
      <c r="F2645" s="1">
        <v>40582</v>
      </c>
      <c r="G2645" t="s">
        <v>526</v>
      </c>
      <c r="H2645" t="s">
        <v>1190</v>
      </c>
      <c r="I2645" t="s">
        <v>2606</v>
      </c>
      <c r="J2645">
        <v>624000</v>
      </c>
      <c r="L2645">
        <v>836712531</v>
      </c>
    </row>
    <row r="2646" spans="3:12" x14ac:dyDescent="0.15">
      <c r="C2646" t="s">
        <v>53</v>
      </c>
      <c r="D2646" t="s">
        <v>5189</v>
      </c>
      <c r="E2646" t="s">
        <v>16</v>
      </c>
      <c r="F2646" s="1">
        <v>40583</v>
      </c>
      <c r="G2646" t="s">
        <v>526</v>
      </c>
      <c r="H2646" t="s">
        <v>302</v>
      </c>
      <c r="I2646" t="s">
        <v>2607</v>
      </c>
      <c r="J2646">
        <v>195000</v>
      </c>
      <c r="L2646">
        <v>836907531</v>
      </c>
    </row>
    <row r="2647" spans="3:12" x14ac:dyDescent="0.15">
      <c r="C2647" t="s">
        <v>53</v>
      </c>
      <c r="D2647" t="s">
        <v>5189</v>
      </c>
      <c r="E2647" t="s">
        <v>16</v>
      </c>
      <c r="F2647" s="1">
        <v>40584</v>
      </c>
      <c r="G2647" t="s">
        <v>526</v>
      </c>
      <c r="H2647" t="s">
        <v>1168</v>
      </c>
      <c r="I2647" t="s">
        <v>2608</v>
      </c>
      <c r="J2647">
        <v>510000</v>
      </c>
      <c r="L2647">
        <v>837417531</v>
      </c>
    </row>
    <row r="2648" spans="3:12" x14ac:dyDescent="0.15">
      <c r="C2648" t="s">
        <v>53</v>
      </c>
      <c r="D2648" t="s">
        <v>5189</v>
      </c>
      <c r="E2648" t="s">
        <v>16</v>
      </c>
      <c r="F2648" s="1">
        <v>40586</v>
      </c>
      <c r="G2648" t="s">
        <v>526</v>
      </c>
      <c r="H2648" t="s">
        <v>1170</v>
      </c>
      <c r="I2648" t="s">
        <v>2609</v>
      </c>
      <c r="J2648">
        <v>245000</v>
      </c>
      <c r="L2648">
        <v>837662531</v>
      </c>
    </row>
    <row r="2649" spans="3:12" x14ac:dyDescent="0.15">
      <c r="C2649" t="s">
        <v>53</v>
      </c>
      <c r="D2649" t="s">
        <v>5189</v>
      </c>
      <c r="E2649" t="s">
        <v>16</v>
      </c>
      <c r="F2649" s="1">
        <v>40586</v>
      </c>
      <c r="G2649" t="s">
        <v>526</v>
      </c>
      <c r="H2649" t="s">
        <v>1172</v>
      </c>
      <c r="I2649" t="s">
        <v>2603</v>
      </c>
      <c r="J2649">
        <v>367720</v>
      </c>
      <c r="L2649">
        <v>838030251</v>
      </c>
    </row>
    <row r="2650" spans="3:12" x14ac:dyDescent="0.15">
      <c r="C2650" t="s">
        <v>53</v>
      </c>
      <c r="D2650" t="s">
        <v>5189</v>
      </c>
      <c r="E2650" t="s">
        <v>16</v>
      </c>
      <c r="F2650" s="1">
        <v>40586</v>
      </c>
      <c r="G2650" t="s">
        <v>526</v>
      </c>
      <c r="H2650" t="s">
        <v>1176</v>
      </c>
      <c r="I2650" t="s">
        <v>2605</v>
      </c>
      <c r="J2650">
        <v>367720</v>
      </c>
      <c r="L2650">
        <v>838397971</v>
      </c>
    </row>
    <row r="2651" spans="3:12" x14ac:dyDescent="0.15">
      <c r="C2651" t="s">
        <v>53</v>
      </c>
      <c r="D2651" t="s">
        <v>5189</v>
      </c>
      <c r="E2651" t="s">
        <v>16</v>
      </c>
      <c r="F2651" s="1">
        <v>40590</v>
      </c>
      <c r="G2651" t="s">
        <v>526</v>
      </c>
      <c r="H2651" t="s">
        <v>292</v>
      </c>
      <c r="I2651" t="s">
        <v>2609</v>
      </c>
      <c r="J2651">
        <v>162550</v>
      </c>
      <c r="L2651">
        <v>838560521</v>
      </c>
    </row>
    <row r="2652" spans="3:12" x14ac:dyDescent="0.15">
      <c r="C2652" t="s">
        <v>53</v>
      </c>
      <c r="D2652" t="s">
        <v>5189</v>
      </c>
      <c r="E2652" t="s">
        <v>16</v>
      </c>
      <c r="F2652" s="1">
        <v>40613</v>
      </c>
      <c r="G2652" t="s">
        <v>526</v>
      </c>
      <c r="H2652" t="s">
        <v>2610</v>
      </c>
      <c r="I2652" t="s">
        <v>2611</v>
      </c>
      <c r="J2652">
        <v>90000</v>
      </c>
      <c r="L2652">
        <v>838650521</v>
      </c>
    </row>
    <row r="2653" spans="3:12" x14ac:dyDescent="0.15">
      <c r="C2653" t="s">
        <v>53</v>
      </c>
      <c r="D2653" t="s">
        <v>5189</v>
      </c>
      <c r="E2653" t="s">
        <v>16</v>
      </c>
      <c r="F2653" s="1">
        <v>40614</v>
      </c>
      <c r="G2653" t="s">
        <v>526</v>
      </c>
      <c r="H2653" t="s">
        <v>829</v>
      </c>
      <c r="I2653" t="s">
        <v>2612</v>
      </c>
      <c r="J2653">
        <v>20000</v>
      </c>
      <c r="L2653">
        <v>838670521</v>
      </c>
    </row>
    <row r="2654" spans="3:12" x14ac:dyDescent="0.15">
      <c r="C2654" t="s">
        <v>53</v>
      </c>
      <c r="D2654" t="s">
        <v>5189</v>
      </c>
      <c r="E2654" t="s">
        <v>16</v>
      </c>
      <c r="F2654" s="1">
        <v>40631</v>
      </c>
      <c r="G2654" t="s">
        <v>526</v>
      </c>
      <c r="H2654" t="s">
        <v>2613</v>
      </c>
      <c r="I2654" t="s">
        <v>2614</v>
      </c>
      <c r="J2654">
        <v>42000</v>
      </c>
      <c r="L2654">
        <v>838712521</v>
      </c>
    </row>
    <row r="2655" spans="3:12" x14ac:dyDescent="0.15">
      <c r="C2655" t="s">
        <v>53</v>
      </c>
      <c r="D2655" t="s">
        <v>5189</v>
      </c>
      <c r="E2655" t="s">
        <v>16</v>
      </c>
      <c r="F2655" s="1">
        <v>40632</v>
      </c>
      <c r="G2655" t="s">
        <v>526</v>
      </c>
      <c r="H2655" t="s">
        <v>2615</v>
      </c>
      <c r="I2655" t="s">
        <v>2616</v>
      </c>
      <c r="J2655">
        <v>32000</v>
      </c>
      <c r="L2655">
        <v>838744521</v>
      </c>
    </row>
    <row r="2656" spans="3:12" x14ac:dyDescent="0.15">
      <c r="C2656" t="s">
        <v>53</v>
      </c>
      <c r="D2656" t="s">
        <v>5189</v>
      </c>
      <c r="E2656" t="s">
        <v>16</v>
      </c>
      <c r="F2656" s="1">
        <v>40633</v>
      </c>
      <c r="G2656" t="s">
        <v>526</v>
      </c>
      <c r="H2656" t="s">
        <v>2617</v>
      </c>
      <c r="I2656" t="s">
        <v>2618</v>
      </c>
      <c r="J2656">
        <v>42000</v>
      </c>
      <c r="L2656">
        <v>838786521</v>
      </c>
    </row>
    <row r="2657" spans="3:12" x14ac:dyDescent="0.15">
      <c r="C2657" t="s">
        <v>53</v>
      </c>
      <c r="D2657" t="s">
        <v>5189</v>
      </c>
      <c r="E2657" t="s">
        <v>16</v>
      </c>
      <c r="F2657" s="1">
        <v>40634</v>
      </c>
      <c r="G2657" t="s">
        <v>536</v>
      </c>
      <c r="H2657" t="s">
        <v>79</v>
      </c>
      <c r="I2657" t="s">
        <v>2619</v>
      </c>
      <c r="J2657">
        <v>40000</v>
      </c>
      <c r="L2657">
        <v>838826521</v>
      </c>
    </row>
    <row r="2658" spans="3:12" x14ac:dyDescent="0.15">
      <c r="C2658" t="s">
        <v>53</v>
      </c>
      <c r="D2658" t="s">
        <v>5189</v>
      </c>
      <c r="E2658" t="s">
        <v>16</v>
      </c>
      <c r="F2658" s="1">
        <v>40634</v>
      </c>
      <c r="G2658" t="s">
        <v>526</v>
      </c>
      <c r="H2658" t="s">
        <v>2620</v>
      </c>
      <c r="I2658" t="s">
        <v>2621</v>
      </c>
      <c r="J2658">
        <v>40000</v>
      </c>
      <c r="L2658">
        <v>838866521</v>
      </c>
    </row>
    <row r="2659" spans="3:12" x14ac:dyDescent="0.15">
      <c r="C2659" t="s">
        <v>53</v>
      </c>
      <c r="D2659" t="s">
        <v>5189</v>
      </c>
      <c r="E2659" t="s">
        <v>16</v>
      </c>
      <c r="F2659" s="1">
        <v>40669</v>
      </c>
      <c r="G2659" t="s">
        <v>526</v>
      </c>
      <c r="H2659" t="s">
        <v>2622</v>
      </c>
      <c r="I2659" t="s">
        <v>2623</v>
      </c>
      <c r="J2659">
        <v>120000</v>
      </c>
      <c r="L2659">
        <v>838986521</v>
      </c>
    </row>
    <row r="2660" spans="3:12" x14ac:dyDescent="0.15">
      <c r="C2660" t="s">
        <v>53</v>
      </c>
      <c r="D2660" t="s">
        <v>5189</v>
      </c>
      <c r="E2660" t="s">
        <v>16</v>
      </c>
      <c r="F2660" s="1">
        <v>40670</v>
      </c>
      <c r="G2660" t="s">
        <v>526</v>
      </c>
      <c r="H2660" t="s">
        <v>2624</v>
      </c>
      <c r="I2660" t="s">
        <v>2625</v>
      </c>
      <c r="J2660">
        <v>500000</v>
      </c>
      <c r="L2660">
        <v>839486521</v>
      </c>
    </row>
    <row r="2661" spans="3:12" x14ac:dyDescent="0.15">
      <c r="C2661" t="s">
        <v>53</v>
      </c>
      <c r="D2661" t="s">
        <v>5189</v>
      </c>
      <c r="E2661" t="s">
        <v>16</v>
      </c>
      <c r="F2661" s="1">
        <v>40697</v>
      </c>
      <c r="G2661" t="s">
        <v>526</v>
      </c>
      <c r="H2661" t="s">
        <v>2626</v>
      </c>
      <c r="I2661" t="s">
        <v>2627</v>
      </c>
      <c r="J2661">
        <v>100000</v>
      </c>
      <c r="L2661">
        <v>839586521</v>
      </c>
    </row>
    <row r="2662" spans="3:12" x14ac:dyDescent="0.15">
      <c r="C2662" t="s">
        <v>53</v>
      </c>
      <c r="D2662" t="s">
        <v>5189</v>
      </c>
      <c r="E2662" t="s">
        <v>16</v>
      </c>
      <c r="F2662" s="1">
        <v>40697</v>
      </c>
      <c r="G2662" t="s">
        <v>526</v>
      </c>
      <c r="H2662" t="s">
        <v>2628</v>
      </c>
      <c r="I2662" t="s">
        <v>2629</v>
      </c>
      <c r="J2662">
        <v>615750</v>
      </c>
      <c r="L2662">
        <v>840202271</v>
      </c>
    </row>
    <row r="2663" spans="3:12" x14ac:dyDescent="0.15">
      <c r="C2663" t="s">
        <v>53</v>
      </c>
      <c r="D2663" t="s">
        <v>5189</v>
      </c>
      <c r="E2663" t="s">
        <v>16</v>
      </c>
      <c r="F2663" s="1">
        <v>40704</v>
      </c>
      <c r="G2663" t="s">
        <v>526</v>
      </c>
      <c r="H2663" t="s">
        <v>2630</v>
      </c>
      <c r="I2663" t="s">
        <v>2631</v>
      </c>
      <c r="J2663">
        <v>522000</v>
      </c>
      <c r="L2663">
        <v>840724271</v>
      </c>
    </row>
    <row r="2664" spans="3:12" x14ac:dyDescent="0.15">
      <c r="C2664" t="s">
        <v>53</v>
      </c>
      <c r="D2664" t="s">
        <v>5189</v>
      </c>
      <c r="E2664" t="s">
        <v>16</v>
      </c>
      <c r="F2664" s="1">
        <v>40709</v>
      </c>
      <c r="G2664" t="s">
        <v>526</v>
      </c>
      <c r="H2664" t="s">
        <v>2632</v>
      </c>
      <c r="I2664" t="s">
        <v>2633</v>
      </c>
      <c r="J2664">
        <v>200000</v>
      </c>
      <c r="L2664">
        <v>840924271</v>
      </c>
    </row>
    <row r="2665" spans="3:12" x14ac:dyDescent="0.15">
      <c r="C2665" t="s">
        <v>53</v>
      </c>
      <c r="D2665" t="s">
        <v>5189</v>
      </c>
      <c r="E2665" t="s">
        <v>16</v>
      </c>
      <c r="F2665" s="1">
        <v>40711</v>
      </c>
      <c r="G2665" t="s">
        <v>526</v>
      </c>
      <c r="H2665" t="s">
        <v>2634</v>
      </c>
      <c r="I2665" t="s">
        <v>2635</v>
      </c>
      <c r="J2665">
        <v>540000</v>
      </c>
      <c r="L2665">
        <v>841464271</v>
      </c>
    </row>
    <row r="2666" spans="3:12" x14ac:dyDescent="0.15">
      <c r="C2666" t="s">
        <v>53</v>
      </c>
      <c r="D2666" t="s">
        <v>5189</v>
      </c>
      <c r="E2666" t="s">
        <v>16</v>
      </c>
      <c r="F2666" s="1">
        <v>40711</v>
      </c>
      <c r="G2666" t="s">
        <v>526</v>
      </c>
      <c r="H2666" t="s">
        <v>2636</v>
      </c>
      <c r="I2666" t="s">
        <v>2637</v>
      </c>
      <c r="J2666">
        <v>40000</v>
      </c>
      <c r="L2666">
        <v>841504271</v>
      </c>
    </row>
    <row r="2667" spans="3:12" x14ac:dyDescent="0.15">
      <c r="C2667" t="s">
        <v>53</v>
      </c>
      <c r="D2667" t="s">
        <v>5189</v>
      </c>
      <c r="E2667" t="s">
        <v>16</v>
      </c>
      <c r="F2667" s="1">
        <v>40714</v>
      </c>
      <c r="G2667" t="s">
        <v>1198</v>
      </c>
      <c r="H2667" t="s">
        <v>1396</v>
      </c>
      <c r="I2667" t="s">
        <v>2638</v>
      </c>
      <c r="J2667">
        <v>632810</v>
      </c>
      <c r="L2667">
        <v>842137081</v>
      </c>
    </row>
    <row r="2668" spans="3:12" x14ac:dyDescent="0.15">
      <c r="C2668" t="s">
        <v>53</v>
      </c>
      <c r="D2668" t="s">
        <v>5189</v>
      </c>
      <c r="E2668" t="s">
        <v>16</v>
      </c>
      <c r="F2668" s="1">
        <v>40715</v>
      </c>
      <c r="G2668" t="s">
        <v>526</v>
      </c>
      <c r="H2668" t="s">
        <v>2639</v>
      </c>
      <c r="I2668" t="s">
        <v>2640</v>
      </c>
      <c r="J2668">
        <v>2172600</v>
      </c>
      <c r="L2668">
        <v>844309681</v>
      </c>
    </row>
    <row r="2669" spans="3:12" x14ac:dyDescent="0.15">
      <c r="C2669" t="s">
        <v>53</v>
      </c>
      <c r="D2669" t="s">
        <v>5189</v>
      </c>
      <c r="E2669" t="s">
        <v>16</v>
      </c>
      <c r="F2669" s="1">
        <v>40718</v>
      </c>
      <c r="G2669" t="s">
        <v>526</v>
      </c>
      <c r="H2669" t="s">
        <v>2641</v>
      </c>
      <c r="I2669" t="s">
        <v>2642</v>
      </c>
      <c r="J2669">
        <v>60000</v>
      </c>
      <c r="L2669">
        <v>844369681</v>
      </c>
    </row>
    <row r="2670" spans="3:12" x14ac:dyDescent="0.15">
      <c r="C2670" t="s">
        <v>53</v>
      </c>
      <c r="D2670" t="s">
        <v>5189</v>
      </c>
      <c r="E2670" t="s">
        <v>16</v>
      </c>
      <c r="F2670" s="1">
        <v>40724</v>
      </c>
      <c r="G2670" t="s">
        <v>526</v>
      </c>
      <c r="H2670" t="s">
        <v>2643</v>
      </c>
      <c r="I2670" t="s">
        <v>2644</v>
      </c>
      <c r="J2670">
        <v>1300837</v>
      </c>
      <c r="L2670">
        <v>845670518</v>
      </c>
    </row>
    <row r="2671" spans="3:12" x14ac:dyDescent="0.15">
      <c r="C2671" t="s">
        <v>53</v>
      </c>
      <c r="D2671" t="s">
        <v>5189</v>
      </c>
      <c r="E2671" t="s">
        <v>16</v>
      </c>
      <c r="F2671" s="1">
        <v>40724</v>
      </c>
      <c r="G2671" t="s">
        <v>526</v>
      </c>
      <c r="H2671" t="s">
        <v>2645</v>
      </c>
      <c r="I2671" t="s">
        <v>2646</v>
      </c>
      <c r="J2671">
        <v>35000</v>
      </c>
      <c r="L2671">
        <v>845705518</v>
      </c>
    </row>
    <row r="2672" spans="3:12" x14ac:dyDescent="0.15">
      <c r="C2672" t="s">
        <v>53</v>
      </c>
      <c r="D2672" t="s">
        <v>5189</v>
      </c>
      <c r="E2672" t="s">
        <v>16</v>
      </c>
      <c r="F2672" s="1">
        <v>40728</v>
      </c>
      <c r="G2672" t="s">
        <v>526</v>
      </c>
      <c r="H2672" t="s">
        <v>2647</v>
      </c>
      <c r="I2672" t="s">
        <v>2648</v>
      </c>
      <c r="J2672">
        <v>50000</v>
      </c>
      <c r="L2672">
        <v>845755518</v>
      </c>
    </row>
    <row r="2673" spans="3:12" x14ac:dyDescent="0.15">
      <c r="C2673" t="s">
        <v>53</v>
      </c>
      <c r="D2673" t="s">
        <v>5189</v>
      </c>
      <c r="E2673" t="s">
        <v>16</v>
      </c>
      <c r="F2673" s="1">
        <v>40728</v>
      </c>
      <c r="G2673" t="s">
        <v>526</v>
      </c>
      <c r="H2673" t="s">
        <v>2649</v>
      </c>
      <c r="I2673" t="s">
        <v>2650</v>
      </c>
      <c r="J2673">
        <v>100000</v>
      </c>
      <c r="L2673">
        <v>845855518</v>
      </c>
    </row>
    <row r="2674" spans="3:12" x14ac:dyDescent="0.15">
      <c r="C2674" t="s">
        <v>53</v>
      </c>
      <c r="D2674" t="s">
        <v>5189</v>
      </c>
      <c r="E2674" t="s">
        <v>16</v>
      </c>
      <c r="F2674" s="1">
        <v>40729</v>
      </c>
      <c r="G2674" t="s">
        <v>526</v>
      </c>
      <c r="H2674" t="s">
        <v>2651</v>
      </c>
      <c r="I2674" t="s">
        <v>2652</v>
      </c>
      <c r="J2674">
        <v>40000</v>
      </c>
      <c r="L2674">
        <v>845895518</v>
      </c>
    </row>
    <row r="2675" spans="3:12" x14ac:dyDescent="0.15">
      <c r="C2675" t="s">
        <v>53</v>
      </c>
      <c r="D2675" t="s">
        <v>5189</v>
      </c>
      <c r="E2675" t="s">
        <v>16</v>
      </c>
      <c r="F2675" s="1">
        <v>40730</v>
      </c>
      <c r="G2675" t="s">
        <v>526</v>
      </c>
      <c r="H2675" t="s">
        <v>2653</v>
      </c>
      <c r="I2675" t="s">
        <v>2652</v>
      </c>
      <c r="J2675">
        <v>48100</v>
      </c>
      <c r="L2675">
        <v>845943618</v>
      </c>
    </row>
    <row r="2676" spans="3:12" x14ac:dyDescent="0.15">
      <c r="C2676" t="s">
        <v>53</v>
      </c>
      <c r="D2676" t="s">
        <v>5189</v>
      </c>
      <c r="E2676" t="s">
        <v>16</v>
      </c>
      <c r="F2676" s="1">
        <v>40730</v>
      </c>
      <c r="G2676" t="s">
        <v>526</v>
      </c>
      <c r="H2676" t="s">
        <v>2654</v>
      </c>
      <c r="I2676" t="s">
        <v>2655</v>
      </c>
      <c r="J2676">
        <v>50000</v>
      </c>
      <c r="L2676">
        <v>845993618</v>
      </c>
    </row>
    <row r="2677" spans="3:12" x14ac:dyDescent="0.15">
      <c r="C2677" t="s">
        <v>53</v>
      </c>
      <c r="D2677" t="s">
        <v>5189</v>
      </c>
      <c r="E2677" t="s">
        <v>16</v>
      </c>
      <c r="F2677" s="1">
        <v>40732</v>
      </c>
      <c r="G2677" t="s">
        <v>526</v>
      </c>
      <c r="H2677" t="s">
        <v>2656</v>
      </c>
      <c r="I2677" t="s">
        <v>2657</v>
      </c>
      <c r="J2677">
        <v>60000</v>
      </c>
      <c r="L2677">
        <v>846053618</v>
      </c>
    </row>
    <row r="2678" spans="3:12" x14ac:dyDescent="0.15">
      <c r="C2678" t="s">
        <v>53</v>
      </c>
      <c r="D2678" t="s">
        <v>5189</v>
      </c>
      <c r="E2678" t="s">
        <v>16</v>
      </c>
      <c r="F2678" s="1">
        <v>40732</v>
      </c>
      <c r="G2678" t="s">
        <v>526</v>
      </c>
      <c r="H2678" t="s">
        <v>2658</v>
      </c>
      <c r="I2678" t="s">
        <v>2659</v>
      </c>
      <c r="J2678">
        <v>101500</v>
      </c>
      <c r="L2678">
        <v>846155118</v>
      </c>
    </row>
    <row r="2679" spans="3:12" x14ac:dyDescent="0.15">
      <c r="C2679" t="s">
        <v>53</v>
      </c>
      <c r="D2679" t="s">
        <v>5189</v>
      </c>
      <c r="E2679" t="s">
        <v>16</v>
      </c>
      <c r="F2679" s="1">
        <v>40732</v>
      </c>
      <c r="G2679" t="s">
        <v>526</v>
      </c>
      <c r="H2679" t="s">
        <v>2660</v>
      </c>
      <c r="I2679" t="s">
        <v>2661</v>
      </c>
      <c r="J2679">
        <v>30000</v>
      </c>
      <c r="L2679">
        <v>846185118</v>
      </c>
    </row>
    <row r="2680" spans="3:12" x14ac:dyDescent="0.15">
      <c r="C2680" t="s">
        <v>53</v>
      </c>
      <c r="D2680" t="s">
        <v>5189</v>
      </c>
      <c r="E2680" t="s">
        <v>16</v>
      </c>
      <c r="F2680" s="1">
        <v>40746</v>
      </c>
      <c r="G2680" t="s">
        <v>526</v>
      </c>
      <c r="H2680" t="s">
        <v>2662</v>
      </c>
      <c r="I2680" t="s">
        <v>2663</v>
      </c>
      <c r="J2680">
        <v>435000</v>
      </c>
      <c r="L2680">
        <v>846620118</v>
      </c>
    </row>
    <row r="2681" spans="3:12" x14ac:dyDescent="0.15">
      <c r="C2681" t="s">
        <v>53</v>
      </c>
      <c r="D2681" t="s">
        <v>5189</v>
      </c>
      <c r="E2681" t="s">
        <v>16</v>
      </c>
      <c r="F2681" s="1">
        <v>40746</v>
      </c>
      <c r="G2681" t="s">
        <v>526</v>
      </c>
      <c r="H2681" t="s">
        <v>2664</v>
      </c>
      <c r="I2681" t="s">
        <v>2665</v>
      </c>
      <c r="J2681">
        <v>31000</v>
      </c>
      <c r="L2681">
        <v>846651118</v>
      </c>
    </row>
    <row r="2682" spans="3:12" x14ac:dyDescent="0.15">
      <c r="C2682" t="s">
        <v>53</v>
      </c>
      <c r="D2682" t="s">
        <v>5189</v>
      </c>
      <c r="E2682" t="s">
        <v>16</v>
      </c>
      <c r="F2682" s="1">
        <v>40755</v>
      </c>
      <c r="G2682" t="s">
        <v>560</v>
      </c>
      <c r="H2682" t="s">
        <v>1401</v>
      </c>
      <c r="I2682" t="s">
        <v>2666</v>
      </c>
      <c r="J2682">
        <v>331570</v>
      </c>
      <c r="L2682">
        <v>846982688</v>
      </c>
    </row>
    <row r="2683" spans="3:12" x14ac:dyDescent="0.15">
      <c r="C2683" t="s">
        <v>53</v>
      </c>
      <c r="D2683" t="s">
        <v>5189</v>
      </c>
      <c r="E2683" t="s">
        <v>16</v>
      </c>
      <c r="F2683" s="1">
        <v>40763</v>
      </c>
      <c r="G2683" t="s">
        <v>526</v>
      </c>
      <c r="H2683" t="s">
        <v>2667</v>
      </c>
      <c r="I2683" t="s">
        <v>2668</v>
      </c>
      <c r="J2683">
        <v>10000</v>
      </c>
      <c r="L2683">
        <v>846992688</v>
      </c>
    </row>
    <row r="2684" spans="3:12" x14ac:dyDescent="0.15">
      <c r="C2684" t="s">
        <v>53</v>
      </c>
      <c r="D2684" t="s">
        <v>5189</v>
      </c>
      <c r="E2684" t="s">
        <v>16</v>
      </c>
      <c r="F2684" s="1">
        <v>40763</v>
      </c>
      <c r="G2684" t="s">
        <v>526</v>
      </c>
      <c r="H2684" t="s">
        <v>2669</v>
      </c>
      <c r="I2684" t="s">
        <v>2670</v>
      </c>
      <c r="J2684">
        <v>10000</v>
      </c>
      <c r="L2684">
        <v>847002688</v>
      </c>
    </row>
    <row r="2685" spans="3:12" x14ac:dyDescent="0.15">
      <c r="C2685" t="s">
        <v>53</v>
      </c>
      <c r="D2685" t="s">
        <v>5189</v>
      </c>
      <c r="E2685" t="s">
        <v>16</v>
      </c>
      <c r="F2685" s="1">
        <v>40764</v>
      </c>
      <c r="G2685" t="s">
        <v>526</v>
      </c>
      <c r="H2685" t="s">
        <v>2671</v>
      </c>
      <c r="I2685" t="s">
        <v>2668</v>
      </c>
      <c r="J2685">
        <v>27000</v>
      </c>
      <c r="L2685">
        <v>847029688</v>
      </c>
    </row>
    <row r="2686" spans="3:12" x14ac:dyDescent="0.15">
      <c r="C2686" t="s">
        <v>53</v>
      </c>
      <c r="D2686" t="s">
        <v>5189</v>
      </c>
      <c r="E2686" t="s">
        <v>16</v>
      </c>
      <c r="F2686" s="1">
        <v>40764</v>
      </c>
      <c r="G2686" t="s">
        <v>526</v>
      </c>
      <c r="H2686" t="s">
        <v>2672</v>
      </c>
      <c r="I2686" t="s">
        <v>2668</v>
      </c>
      <c r="J2686">
        <v>10400</v>
      </c>
      <c r="L2686">
        <v>847040088</v>
      </c>
    </row>
    <row r="2687" spans="3:12" x14ac:dyDescent="0.15">
      <c r="C2687" t="s">
        <v>53</v>
      </c>
      <c r="D2687" t="s">
        <v>5189</v>
      </c>
      <c r="E2687" t="s">
        <v>16</v>
      </c>
      <c r="F2687" s="1">
        <v>40764</v>
      </c>
      <c r="G2687" t="s">
        <v>526</v>
      </c>
      <c r="H2687" t="s">
        <v>2673</v>
      </c>
      <c r="I2687" t="s">
        <v>2674</v>
      </c>
      <c r="J2687">
        <v>38000</v>
      </c>
      <c r="L2687">
        <v>847078088</v>
      </c>
    </row>
    <row r="2688" spans="3:12" x14ac:dyDescent="0.15">
      <c r="C2688" t="s">
        <v>53</v>
      </c>
      <c r="D2688" t="s">
        <v>5189</v>
      </c>
      <c r="E2688" t="s">
        <v>16</v>
      </c>
      <c r="F2688" s="1">
        <v>40765</v>
      </c>
      <c r="G2688" t="s">
        <v>526</v>
      </c>
      <c r="H2688" t="s">
        <v>2675</v>
      </c>
      <c r="I2688" t="s">
        <v>2668</v>
      </c>
      <c r="J2688">
        <v>47700</v>
      </c>
      <c r="L2688">
        <v>847125788</v>
      </c>
    </row>
    <row r="2689" spans="3:12" x14ac:dyDescent="0.15">
      <c r="C2689" t="s">
        <v>53</v>
      </c>
      <c r="D2689" t="s">
        <v>5189</v>
      </c>
      <c r="E2689" t="s">
        <v>16</v>
      </c>
      <c r="F2689" s="1">
        <v>40765</v>
      </c>
      <c r="G2689" t="s">
        <v>526</v>
      </c>
      <c r="H2689" t="s">
        <v>2676</v>
      </c>
      <c r="I2689" t="s">
        <v>674</v>
      </c>
      <c r="J2689">
        <v>20000</v>
      </c>
      <c r="L2689">
        <v>847145788</v>
      </c>
    </row>
    <row r="2690" spans="3:12" x14ac:dyDescent="0.15">
      <c r="C2690" t="s">
        <v>53</v>
      </c>
      <c r="D2690" t="s">
        <v>5189</v>
      </c>
      <c r="E2690" t="s">
        <v>16</v>
      </c>
      <c r="F2690" s="1">
        <v>40765</v>
      </c>
      <c r="G2690" t="s">
        <v>526</v>
      </c>
      <c r="H2690" t="s">
        <v>2677</v>
      </c>
      <c r="I2690" t="s">
        <v>674</v>
      </c>
      <c r="J2690">
        <v>20000</v>
      </c>
      <c r="L2690">
        <v>847165788</v>
      </c>
    </row>
    <row r="2691" spans="3:12" x14ac:dyDescent="0.15">
      <c r="C2691" t="s">
        <v>53</v>
      </c>
      <c r="D2691" t="s">
        <v>5189</v>
      </c>
      <c r="E2691" t="s">
        <v>16</v>
      </c>
      <c r="F2691" s="1">
        <v>40766</v>
      </c>
      <c r="G2691" t="s">
        <v>526</v>
      </c>
      <c r="H2691" t="s">
        <v>2678</v>
      </c>
      <c r="I2691" t="s">
        <v>674</v>
      </c>
      <c r="J2691">
        <v>21550</v>
      </c>
      <c r="L2691">
        <v>847187338</v>
      </c>
    </row>
    <row r="2692" spans="3:12" x14ac:dyDescent="0.15">
      <c r="C2692" t="s">
        <v>53</v>
      </c>
      <c r="D2692" t="s">
        <v>5189</v>
      </c>
      <c r="E2692" t="s">
        <v>16</v>
      </c>
      <c r="F2692" s="1">
        <v>40766</v>
      </c>
      <c r="G2692" t="s">
        <v>526</v>
      </c>
      <c r="H2692" t="s">
        <v>2679</v>
      </c>
      <c r="I2692" t="s">
        <v>674</v>
      </c>
      <c r="J2692">
        <v>10000</v>
      </c>
      <c r="L2692">
        <v>847197338</v>
      </c>
    </row>
    <row r="2693" spans="3:12" x14ac:dyDescent="0.15">
      <c r="C2693" t="s">
        <v>53</v>
      </c>
      <c r="D2693" t="s">
        <v>5189</v>
      </c>
      <c r="E2693" t="s">
        <v>16</v>
      </c>
      <c r="F2693" s="1">
        <v>40766</v>
      </c>
      <c r="G2693" t="s">
        <v>526</v>
      </c>
      <c r="H2693" t="s">
        <v>2680</v>
      </c>
      <c r="I2693" t="s">
        <v>2668</v>
      </c>
      <c r="J2693">
        <v>58000</v>
      </c>
      <c r="L2693">
        <v>847255338</v>
      </c>
    </row>
    <row r="2694" spans="3:12" x14ac:dyDescent="0.15">
      <c r="C2694" t="s">
        <v>53</v>
      </c>
      <c r="D2694" t="s">
        <v>5189</v>
      </c>
      <c r="E2694" t="s">
        <v>16</v>
      </c>
      <c r="F2694" s="1">
        <v>40771</v>
      </c>
      <c r="G2694" t="s">
        <v>526</v>
      </c>
      <c r="H2694" t="s">
        <v>2681</v>
      </c>
      <c r="I2694" t="s">
        <v>2682</v>
      </c>
      <c r="J2694">
        <v>10000</v>
      </c>
      <c r="L2694">
        <v>847265338</v>
      </c>
    </row>
    <row r="2695" spans="3:12" x14ac:dyDescent="0.15">
      <c r="C2695" t="s">
        <v>53</v>
      </c>
      <c r="D2695" t="s">
        <v>5189</v>
      </c>
      <c r="E2695" t="s">
        <v>16</v>
      </c>
      <c r="F2695" s="1">
        <v>40772</v>
      </c>
      <c r="G2695" t="s">
        <v>526</v>
      </c>
      <c r="H2695" t="s">
        <v>2683</v>
      </c>
      <c r="I2695" t="s">
        <v>2684</v>
      </c>
      <c r="J2695">
        <v>10000</v>
      </c>
      <c r="L2695">
        <v>847275338</v>
      </c>
    </row>
    <row r="2696" spans="3:12" x14ac:dyDescent="0.15">
      <c r="C2696" t="s">
        <v>53</v>
      </c>
      <c r="D2696" t="s">
        <v>5189</v>
      </c>
      <c r="E2696" t="s">
        <v>16</v>
      </c>
      <c r="F2696" s="1">
        <v>40772</v>
      </c>
      <c r="G2696" t="s">
        <v>526</v>
      </c>
      <c r="H2696" t="s">
        <v>2685</v>
      </c>
      <c r="I2696" t="s">
        <v>2686</v>
      </c>
      <c r="J2696">
        <v>28000</v>
      </c>
      <c r="L2696">
        <v>847303338</v>
      </c>
    </row>
    <row r="2697" spans="3:12" x14ac:dyDescent="0.15">
      <c r="C2697" t="s">
        <v>53</v>
      </c>
      <c r="D2697" t="s">
        <v>5189</v>
      </c>
      <c r="E2697" t="s">
        <v>16</v>
      </c>
      <c r="F2697" s="1">
        <v>40773</v>
      </c>
      <c r="G2697" t="s">
        <v>526</v>
      </c>
      <c r="H2697" t="s">
        <v>2687</v>
      </c>
      <c r="I2697" t="s">
        <v>2686</v>
      </c>
      <c r="J2697">
        <v>10000</v>
      </c>
      <c r="L2697">
        <v>847313338</v>
      </c>
    </row>
    <row r="2698" spans="3:12" x14ac:dyDescent="0.15">
      <c r="C2698" t="s">
        <v>53</v>
      </c>
      <c r="D2698" t="s">
        <v>5189</v>
      </c>
      <c r="E2698" t="s">
        <v>16</v>
      </c>
      <c r="F2698" s="1">
        <v>40773</v>
      </c>
      <c r="G2698" t="s">
        <v>526</v>
      </c>
      <c r="H2698" t="s">
        <v>2688</v>
      </c>
      <c r="I2698" t="s">
        <v>2686</v>
      </c>
      <c r="J2698">
        <v>28000</v>
      </c>
      <c r="L2698">
        <v>847341338</v>
      </c>
    </row>
    <row r="2699" spans="3:12" x14ac:dyDescent="0.15">
      <c r="C2699" t="s">
        <v>53</v>
      </c>
      <c r="D2699" t="s">
        <v>5189</v>
      </c>
      <c r="E2699" t="s">
        <v>16</v>
      </c>
      <c r="F2699" s="1">
        <v>40774</v>
      </c>
      <c r="G2699" t="s">
        <v>526</v>
      </c>
      <c r="H2699" t="s">
        <v>2689</v>
      </c>
      <c r="I2699" t="s">
        <v>2690</v>
      </c>
      <c r="J2699">
        <v>56000</v>
      </c>
      <c r="L2699">
        <v>847397338</v>
      </c>
    </row>
    <row r="2700" spans="3:12" x14ac:dyDescent="0.15">
      <c r="C2700" t="s">
        <v>53</v>
      </c>
      <c r="D2700" t="s">
        <v>5189</v>
      </c>
      <c r="E2700" t="s">
        <v>16</v>
      </c>
      <c r="F2700" s="1">
        <v>40774</v>
      </c>
      <c r="G2700" t="s">
        <v>526</v>
      </c>
      <c r="H2700" t="s">
        <v>2691</v>
      </c>
      <c r="I2700" t="s">
        <v>2692</v>
      </c>
      <c r="J2700">
        <v>20000</v>
      </c>
      <c r="L2700">
        <v>847417338</v>
      </c>
    </row>
    <row r="2701" spans="3:12" x14ac:dyDescent="0.15">
      <c r="C2701" t="s">
        <v>53</v>
      </c>
      <c r="D2701" t="s">
        <v>5189</v>
      </c>
      <c r="E2701" t="s">
        <v>16</v>
      </c>
      <c r="F2701" s="1">
        <v>40780</v>
      </c>
      <c r="G2701" t="s">
        <v>560</v>
      </c>
      <c r="H2701" t="s">
        <v>274</v>
      </c>
      <c r="I2701" t="s">
        <v>2693</v>
      </c>
      <c r="J2701">
        <v>4620794</v>
      </c>
      <c r="L2701">
        <v>852038132</v>
      </c>
    </row>
    <row r="2702" spans="3:12" x14ac:dyDescent="0.15">
      <c r="C2702" t="s">
        <v>53</v>
      </c>
      <c r="D2702" t="s">
        <v>5189</v>
      </c>
      <c r="E2702" t="s">
        <v>16</v>
      </c>
      <c r="F2702" s="1">
        <v>40780</v>
      </c>
      <c r="G2702" t="s">
        <v>560</v>
      </c>
      <c r="H2702" t="s">
        <v>2694</v>
      </c>
      <c r="I2702" t="s">
        <v>2695</v>
      </c>
      <c r="J2702">
        <v>4494389</v>
      </c>
      <c r="L2702">
        <v>856532521</v>
      </c>
    </row>
    <row r="2703" spans="3:12" x14ac:dyDescent="0.15">
      <c r="C2703" t="s">
        <v>53</v>
      </c>
      <c r="D2703" t="s">
        <v>5189</v>
      </c>
      <c r="E2703" t="s">
        <v>16</v>
      </c>
      <c r="F2703" s="1">
        <v>40784</v>
      </c>
      <c r="G2703" t="s">
        <v>526</v>
      </c>
      <c r="H2703" t="s">
        <v>2182</v>
      </c>
      <c r="I2703" t="s">
        <v>2696</v>
      </c>
      <c r="J2703">
        <v>13600</v>
      </c>
      <c r="L2703">
        <v>856546121</v>
      </c>
    </row>
    <row r="2704" spans="3:12" x14ac:dyDescent="0.15">
      <c r="C2704" t="s">
        <v>53</v>
      </c>
      <c r="D2704" t="s">
        <v>5189</v>
      </c>
      <c r="E2704" t="s">
        <v>16</v>
      </c>
      <c r="F2704" s="1">
        <v>40786</v>
      </c>
      <c r="G2704" t="s">
        <v>526</v>
      </c>
      <c r="H2704" t="s">
        <v>2697</v>
      </c>
      <c r="I2704" t="s">
        <v>2698</v>
      </c>
      <c r="J2704">
        <v>17145</v>
      </c>
      <c r="L2704">
        <v>856563266</v>
      </c>
    </row>
    <row r="2705" spans="3:12" x14ac:dyDescent="0.15">
      <c r="C2705" t="s">
        <v>53</v>
      </c>
      <c r="D2705" t="s">
        <v>5189</v>
      </c>
      <c r="E2705" t="s">
        <v>16</v>
      </c>
      <c r="F2705" s="1">
        <v>40789</v>
      </c>
      <c r="G2705" t="s">
        <v>526</v>
      </c>
      <c r="H2705" t="s">
        <v>2699</v>
      </c>
      <c r="I2705" t="s">
        <v>2700</v>
      </c>
      <c r="J2705">
        <v>2038218</v>
      </c>
      <c r="L2705">
        <v>858601484</v>
      </c>
    </row>
    <row r="2706" spans="3:12" x14ac:dyDescent="0.15">
      <c r="C2706" t="s">
        <v>53</v>
      </c>
      <c r="D2706" t="s">
        <v>5189</v>
      </c>
      <c r="E2706" t="s">
        <v>16</v>
      </c>
      <c r="F2706" s="1">
        <v>40789</v>
      </c>
      <c r="G2706" t="s">
        <v>526</v>
      </c>
      <c r="H2706" t="s">
        <v>2701</v>
      </c>
      <c r="I2706" t="s">
        <v>2702</v>
      </c>
      <c r="J2706">
        <v>2038218</v>
      </c>
      <c r="L2706">
        <v>860639702</v>
      </c>
    </row>
    <row r="2707" spans="3:12" x14ac:dyDescent="0.15">
      <c r="C2707" t="s">
        <v>53</v>
      </c>
      <c r="D2707" t="s">
        <v>5189</v>
      </c>
      <c r="E2707" t="s">
        <v>16</v>
      </c>
      <c r="F2707" s="1">
        <v>40791</v>
      </c>
      <c r="G2707" t="s">
        <v>526</v>
      </c>
      <c r="H2707" t="s">
        <v>2703</v>
      </c>
      <c r="I2707" t="s">
        <v>2704</v>
      </c>
      <c r="J2707">
        <v>17050</v>
      </c>
      <c r="L2707">
        <v>860656752</v>
      </c>
    </row>
    <row r="2708" spans="3:12" x14ac:dyDescent="0.15">
      <c r="C2708" t="s">
        <v>53</v>
      </c>
      <c r="D2708" t="s">
        <v>5189</v>
      </c>
      <c r="E2708" t="s">
        <v>16</v>
      </c>
      <c r="F2708" s="1">
        <v>40795</v>
      </c>
      <c r="G2708" t="s">
        <v>526</v>
      </c>
      <c r="H2708" t="s">
        <v>2705</v>
      </c>
      <c r="I2708" t="s">
        <v>2706</v>
      </c>
      <c r="J2708">
        <v>646246</v>
      </c>
      <c r="L2708">
        <v>861302998</v>
      </c>
    </row>
    <row r="2709" spans="3:12" x14ac:dyDescent="0.15">
      <c r="C2709" t="s">
        <v>53</v>
      </c>
      <c r="D2709" t="s">
        <v>5189</v>
      </c>
      <c r="E2709" t="s">
        <v>16</v>
      </c>
      <c r="F2709" s="1">
        <v>40814</v>
      </c>
      <c r="G2709" t="s">
        <v>526</v>
      </c>
      <c r="H2709" t="s">
        <v>2707</v>
      </c>
      <c r="I2709" t="s">
        <v>2708</v>
      </c>
      <c r="J2709">
        <v>366622</v>
      </c>
      <c r="L2709">
        <v>861669620</v>
      </c>
    </row>
    <row r="2710" spans="3:12" x14ac:dyDescent="0.15">
      <c r="C2710" t="s">
        <v>53</v>
      </c>
      <c r="D2710" t="s">
        <v>5189</v>
      </c>
      <c r="E2710" t="s">
        <v>16</v>
      </c>
      <c r="F2710" s="1">
        <v>40819</v>
      </c>
      <c r="G2710" t="s">
        <v>526</v>
      </c>
      <c r="H2710" t="s">
        <v>2709</v>
      </c>
      <c r="I2710" t="s">
        <v>2710</v>
      </c>
      <c r="J2710">
        <v>20000</v>
      </c>
      <c r="L2710">
        <v>861689620</v>
      </c>
    </row>
    <row r="2711" spans="3:12" x14ac:dyDescent="0.15">
      <c r="C2711" t="s">
        <v>53</v>
      </c>
      <c r="D2711" t="s">
        <v>5189</v>
      </c>
      <c r="E2711" t="s">
        <v>16</v>
      </c>
      <c r="F2711" s="1">
        <v>40820</v>
      </c>
      <c r="G2711" t="s">
        <v>526</v>
      </c>
      <c r="H2711" t="s">
        <v>2711</v>
      </c>
      <c r="I2711" t="s">
        <v>2712</v>
      </c>
      <c r="J2711">
        <v>1400</v>
      </c>
      <c r="L2711">
        <v>861691020</v>
      </c>
    </row>
    <row r="2712" spans="3:12" x14ac:dyDescent="0.15">
      <c r="C2712" t="s">
        <v>53</v>
      </c>
      <c r="D2712" t="s">
        <v>5189</v>
      </c>
      <c r="E2712" t="s">
        <v>16</v>
      </c>
      <c r="F2712" s="1">
        <v>40833</v>
      </c>
      <c r="G2712" t="s">
        <v>526</v>
      </c>
      <c r="H2712" t="s">
        <v>2713</v>
      </c>
      <c r="I2712" t="s">
        <v>2714</v>
      </c>
      <c r="J2712">
        <v>25250</v>
      </c>
      <c r="L2712">
        <v>861716270</v>
      </c>
    </row>
    <row r="2713" spans="3:12" x14ac:dyDescent="0.15">
      <c r="C2713" t="s">
        <v>53</v>
      </c>
      <c r="D2713" t="s">
        <v>5189</v>
      </c>
      <c r="E2713" t="s">
        <v>16</v>
      </c>
      <c r="F2713" s="1">
        <v>40837</v>
      </c>
      <c r="G2713" t="s">
        <v>526</v>
      </c>
      <c r="H2713" t="s">
        <v>2715</v>
      </c>
      <c r="I2713" t="s">
        <v>2716</v>
      </c>
      <c r="J2713">
        <v>500000</v>
      </c>
      <c r="L2713">
        <v>862216270</v>
      </c>
    </row>
    <row r="2714" spans="3:12" x14ac:dyDescent="0.15">
      <c r="C2714" t="s">
        <v>53</v>
      </c>
      <c r="D2714" t="s">
        <v>5189</v>
      </c>
      <c r="E2714" t="s">
        <v>16</v>
      </c>
      <c r="F2714" s="1">
        <v>40847</v>
      </c>
      <c r="G2714" t="s">
        <v>526</v>
      </c>
      <c r="H2714" t="s">
        <v>2717</v>
      </c>
      <c r="I2714" t="s">
        <v>2718</v>
      </c>
      <c r="J2714">
        <v>34180</v>
      </c>
      <c r="L2714">
        <v>862250450</v>
      </c>
    </row>
    <row r="2715" spans="3:12" x14ac:dyDescent="0.15">
      <c r="C2715" t="s">
        <v>53</v>
      </c>
      <c r="D2715" t="s">
        <v>5189</v>
      </c>
      <c r="E2715" t="s">
        <v>16</v>
      </c>
      <c r="F2715" s="1">
        <v>40861</v>
      </c>
      <c r="G2715" t="s">
        <v>526</v>
      </c>
      <c r="H2715" t="s">
        <v>2719</v>
      </c>
      <c r="I2715" t="s">
        <v>2720</v>
      </c>
      <c r="J2715">
        <v>36950</v>
      </c>
      <c r="L2715">
        <v>862287400</v>
      </c>
    </row>
    <row r="2716" spans="3:12" x14ac:dyDescent="0.15">
      <c r="C2716" t="s">
        <v>53</v>
      </c>
      <c r="D2716" t="s">
        <v>5189</v>
      </c>
      <c r="E2716" t="s">
        <v>16</v>
      </c>
      <c r="F2716" s="1">
        <v>40862</v>
      </c>
      <c r="G2716" t="s">
        <v>526</v>
      </c>
      <c r="H2716" t="s">
        <v>2721</v>
      </c>
      <c r="I2716" t="s">
        <v>2722</v>
      </c>
      <c r="J2716">
        <v>226064</v>
      </c>
      <c r="L2716">
        <v>862513464</v>
      </c>
    </row>
    <row r="2717" spans="3:12" x14ac:dyDescent="0.15">
      <c r="C2717" t="s">
        <v>53</v>
      </c>
      <c r="D2717" t="s">
        <v>5189</v>
      </c>
      <c r="E2717" t="s">
        <v>16</v>
      </c>
      <c r="F2717" s="1">
        <v>40862</v>
      </c>
      <c r="G2717" t="s">
        <v>526</v>
      </c>
      <c r="H2717" t="s">
        <v>2723</v>
      </c>
      <c r="I2717" t="s">
        <v>2722</v>
      </c>
      <c r="J2717">
        <v>226064</v>
      </c>
      <c r="L2717">
        <v>862739528</v>
      </c>
    </row>
    <row r="2718" spans="3:12" x14ac:dyDescent="0.15">
      <c r="C2718" t="s">
        <v>53</v>
      </c>
      <c r="D2718" t="s">
        <v>5189</v>
      </c>
      <c r="E2718" t="s">
        <v>16</v>
      </c>
      <c r="F2718" s="1">
        <v>40864</v>
      </c>
      <c r="G2718" t="s">
        <v>526</v>
      </c>
      <c r="H2718" t="s">
        <v>2724</v>
      </c>
      <c r="I2718" t="s">
        <v>2725</v>
      </c>
      <c r="J2718">
        <v>30000</v>
      </c>
      <c r="L2718">
        <v>862769528</v>
      </c>
    </row>
    <row r="2719" spans="3:12" x14ac:dyDescent="0.15">
      <c r="C2719" t="s">
        <v>53</v>
      </c>
      <c r="D2719" t="s">
        <v>5189</v>
      </c>
      <c r="E2719" t="s">
        <v>16</v>
      </c>
      <c r="F2719" s="1">
        <v>40864</v>
      </c>
      <c r="G2719" t="s">
        <v>526</v>
      </c>
      <c r="H2719" t="s">
        <v>2726</v>
      </c>
      <c r="I2719" t="s">
        <v>2727</v>
      </c>
      <c r="J2719">
        <v>30000</v>
      </c>
      <c r="L2719">
        <v>862799528</v>
      </c>
    </row>
    <row r="2720" spans="3:12" x14ac:dyDescent="0.15">
      <c r="C2720" t="s">
        <v>53</v>
      </c>
      <c r="D2720" t="s">
        <v>5189</v>
      </c>
      <c r="E2720" t="s">
        <v>16</v>
      </c>
      <c r="F2720" s="1">
        <v>40867</v>
      </c>
      <c r="G2720" t="s">
        <v>526</v>
      </c>
      <c r="H2720" t="s">
        <v>2728</v>
      </c>
      <c r="I2720" t="s">
        <v>2729</v>
      </c>
      <c r="J2720">
        <v>335000</v>
      </c>
      <c r="L2720">
        <v>863134528</v>
      </c>
    </row>
    <row r="2721" spans="3:12" x14ac:dyDescent="0.15">
      <c r="C2721" t="s">
        <v>53</v>
      </c>
      <c r="D2721" t="s">
        <v>5189</v>
      </c>
      <c r="E2721" t="s">
        <v>16</v>
      </c>
      <c r="F2721" s="1">
        <v>40868</v>
      </c>
      <c r="G2721" t="s">
        <v>526</v>
      </c>
      <c r="H2721" t="s">
        <v>2730</v>
      </c>
      <c r="I2721" t="s">
        <v>2731</v>
      </c>
      <c r="J2721">
        <v>19325</v>
      </c>
      <c r="L2721">
        <v>863153853</v>
      </c>
    </row>
    <row r="2722" spans="3:12" x14ac:dyDescent="0.15">
      <c r="C2722" t="s">
        <v>53</v>
      </c>
      <c r="D2722" t="s">
        <v>5189</v>
      </c>
      <c r="E2722" t="s">
        <v>17</v>
      </c>
      <c r="F2722" s="1">
        <v>40548</v>
      </c>
      <c r="G2722" t="s">
        <v>54</v>
      </c>
      <c r="H2722" t="s">
        <v>1362</v>
      </c>
      <c r="I2722" t="s">
        <v>2732</v>
      </c>
      <c r="J2722">
        <v>600000</v>
      </c>
      <c r="L2722">
        <v>863753853</v>
      </c>
    </row>
    <row r="2723" spans="3:12" x14ac:dyDescent="0.15">
      <c r="C2723" t="s">
        <v>53</v>
      </c>
      <c r="D2723" t="s">
        <v>5189</v>
      </c>
      <c r="E2723" t="s">
        <v>17</v>
      </c>
      <c r="F2723" s="1">
        <v>40568</v>
      </c>
      <c r="G2723" t="s">
        <v>560</v>
      </c>
      <c r="H2723" t="s">
        <v>70</v>
      </c>
      <c r="I2723" t="s">
        <v>2733</v>
      </c>
      <c r="J2723">
        <v>1348793</v>
      </c>
      <c r="L2723">
        <v>865102646</v>
      </c>
    </row>
    <row r="2724" spans="3:12" x14ac:dyDescent="0.15">
      <c r="C2724" t="s">
        <v>53</v>
      </c>
      <c r="D2724" t="s">
        <v>5189</v>
      </c>
      <c r="E2724" t="s">
        <v>17</v>
      </c>
      <c r="F2724" s="1">
        <v>40574</v>
      </c>
      <c r="G2724" t="s">
        <v>560</v>
      </c>
      <c r="H2724" t="s">
        <v>79</v>
      </c>
      <c r="I2724" t="s">
        <v>2734</v>
      </c>
      <c r="J2724">
        <v>702000</v>
      </c>
      <c r="L2724">
        <v>865804646</v>
      </c>
    </row>
    <row r="2725" spans="3:12" x14ac:dyDescent="0.15">
      <c r="C2725" t="s">
        <v>53</v>
      </c>
      <c r="D2725" t="s">
        <v>5189</v>
      </c>
      <c r="E2725" t="s">
        <v>17</v>
      </c>
      <c r="F2725" s="1">
        <v>40574</v>
      </c>
      <c r="G2725" t="s">
        <v>560</v>
      </c>
      <c r="H2725" t="s">
        <v>81</v>
      </c>
      <c r="I2725" t="s">
        <v>2735</v>
      </c>
      <c r="J2725">
        <v>873684</v>
      </c>
      <c r="L2725">
        <v>866678330</v>
      </c>
    </row>
    <row r="2726" spans="3:12" x14ac:dyDescent="0.15">
      <c r="C2726" t="s">
        <v>53</v>
      </c>
      <c r="D2726" t="s">
        <v>5189</v>
      </c>
      <c r="E2726" t="s">
        <v>17</v>
      </c>
      <c r="F2726" s="1">
        <v>40574</v>
      </c>
      <c r="G2726" t="s">
        <v>54</v>
      </c>
      <c r="H2726" t="s">
        <v>2018</v>
      </c>
      <c r="I2726" t="s">
        <v>2736</v>
      </c>
      <c r="J2726">
        <v>13200000</v>
      </c>
      <c r="L2726">
        <v>879878330</v>
      </c>
    </row>
    <row r="2727" spans="3:12" x14ac:dyDescent="0.15">
      <c r="C2727" t="s">
        <v>53</v>
      </c>
      <c r="D2727" t="s">
        <v>5189</v>
      </c>
      <c r="E2727" t="s">
        <v>17</v>
      </c>
      <c r="F2727" s="1">
        <v>40602</v>
      </c>
      <c r="G2727" t="s">
        <v>560</v>
      </c>
      <c r="H2727" t="s">
        <v>95</v>
      </c>
      <c r="I2727" t="s">
        <v>2737</v>
      </c>
      <c r="J2727">
        <v>702000</v>
      </c>
      <c r="L2727">
        <v>880580330</v>
      </c>
    </row>
    <row r="2728" spans="3:12" x14ac:dyDescent="0.15">
      <c r="C2728" t="s">
        <v>53</v>
      </c>
      <c r="D2728" t="s">
        <v>5189</v>
      </c>
      <c r="E2728" t="s">
        <v>17</v>
      </c>
      <c r="F2728" s="1">
        <v>40633</v>
      </c>
      <c r="G2728" t="s">
        <v>560</v>
      </c>
      <c r="H2728" t="s">
        <v>1369</v>
      </c>
      <c r="I2728" t="s">
        <v>2738</v>
      </c>
      <c r="J2728">
        <v>740277</v>
      </c>
      <c r="L2728">
        <v>881320607</v>
      </c>
    </row>
    <row r="2729" spans="3:12" x14ac:dyDescent="0.15">
      <c r="C2729" t="s">
        <v>53</v>
      </c>
      <c r="D2729" t="s">
        <v>5189</v>
      </c>
      <c r="E2729" t="s">
        <v>17</v>
      </c>
      <c r="F2729" s="1">
        <v>40633</v>
      </c>
      <c r="G2729" t="s">
        <v>560</v>
      </c>
      <c r="H2729" t="s">
        <v>138</v>
      </c>
      <c r="I2729" t="s">
        <v>2739</v>
      </c>
      <c r="J2729">
        <v>702000</v>
      </c>
      <c r="L2729">
        <v>882022607</v>
      </c>
    </row>
    <row r="2730" spans="3:12" x14ac:dyDescent="0.15">
      <c r="C2730" t="s">
        <v>53</v>
      </c>
      <c r="D2730" t="s">
        <v>5189</v>
      </c>
      <c r="E2730" t="s">
        <v>17</v>
      </c>
      <c r="F2730" s="1">
        <v>40659</v>
      </c>
      <c r="G2730" t="s">
        <v>560</v>
      </c>
      <c r="H2730" t="s">
        <v>564</v>
      </c>
      <c r="I2730" t="s">
        <v>2740</v>
      </c>
      <c r="J2730">
        <v>2426427</v>
      </c>
      <c r="L2730">
        <v>884449034</v>
      </c>
    </row>
    <row r="2731" spans="3:12" x14ac:dyDescent="0.15">
      <c r="C2731" t="s">
        <v>53</v>
      </c>
      <c r="D2731" t="s">
        <v>5189</v>
      </c>
      <c r="E2731" t="s">
        <v>17</v>
      </c>
      <c r="F2731" s="1">
        <v>40663</v>
      </c>
      <c r="G2731" t="s">
        <v>560</v>
      </c>
      <c r="H2731" t="s">
        <v>2741</v>
      </c>
      <c r="I2731" t="s">
        <v>2742</v>
      </c>
      <c r="J2731">
        <v>702000</v>
      </c>
      <c r="L2731">
        <v>885151034</v>
      </c>
    </row>
    <row r="2732" spans="3:12" x14ac:dyDescent="0.15">
      <c r="C2732" t="s">
        <v>53</v>
      </c>
      <c r="D2732" t="s">
        <v>5189</v>
      </c>
      <c r="E2732" t="s">
        <v>17</v>
      </c>
      <c r="F2732" s="1">
        <v>40694</v>
      </c>
      <c r="G2732" t="s">
        <v>560</v>
      </c>
      <c r="H2732" t="s">
        <v>178</v>
      </c>
      <c r="I2732" t="s">
        <v>2743</v>
      </c>
      <c r="J2732">
        <v>702000</v>
      </c>
      <c r="L2732">
        <v>885853034</v>
      </c>
    </row>
    <row r="2733" spans="3:12" x14ac:dyDescent="0.15">
      <c r="C2733" t="s">
        <v>53</v>
      </c>
      <c r="D2733" t="s">
        <v>5189</v>
      </c>
      <c r="E2733" t="s">
        <v>17</v>
      </c>
      <c r="F2733" s="1">
        <v>40724</v>
      </c>
      <c r="G2733" t="s">
        <v>560</v>
      </c>
      <c r="H2733" t="s">
        <v>201</v>
      </c>
      <c r="I2733" t="s">
        <v>2744</v>
      </c>
      <c r="J2733">
        <v>702000</v>
      </c>
      <c r="L2733">
        <v>886555034</v>
      </c>
    </row>
    <row r="2734" spans="3:12" x14ac:dyDescent="0.15">
      <c r="C2734" t="s">
        <v>53</v>
      </c>
      <c r="D2734" t="s">
        <v>5189</v>
      </c>
      <c r="E2734" t="s">
        <v>17</v>
      </c>
      <c r="F2734" s="1">
        <v>40724</v>
      </c>
      <c r="G2734" t="s">
        <v>560</v>
      </c>
      <c r="H2734" t="s">
        <v>204</v>
      </c>
      <c r="I2734" t="s">
        <v>2745</v>
      </c>
      <c r="J2734">
        <v>2220830</v>
      </c>
      <c r="L2734">
        <v>888775864</v>
      </c>
    </row>
    <row r="2735" spans="3:12" x14ac:dyDescent="0.15">
      <c r="C2735" t="s">
        <v>53</v>
      </c>
      <c r="D2735" t="s">
        <v>5189</v>
      </c>
      <c r="E2735" t="s">
        <v>17</v>
      </c>
      <c r="F2735" s="1">
        <v>40755</v>
      </c>
      <c r="G2735" t="s">
        <v>560</v>
      </c>
      <c r="H2735" t="s">
        <v>1398</v>
      </c>
      <c r="I2735" t="s">
        <v>2746</v>
      </c>
      <c r="J2735">
        <v>702000</v>
      </c>
      <c r="L2735">
        <v>889477864</v>
      </c>
    </row>
    <row r="2736" spans="3:12" x14ac:dyDescent="0.15">
      <c r="C2736" t="s">
        <v>53</v>
      </c>
      <c r="D2736" t="s">
        <v>5189</v>
      </c>
      <c r="E2736" t="s">
        <v>17</v>
      </c>
      <c r="F2736" s="1">
        <v>40786</v>
      </c>
      <c r="G2736" t="s">
        <v>560</v>
      </c>
      <c r="H2736" t="s">
        <v>1320</v>
      </c>
      <c r="I2736" t="s">
        <v>2747</v>
      </c>
      <c r="J2736">
        <v>702000</v>
      </c>
      <c r="L2736">
        <v>890179864</v>
      </c>
    </row>
    <row r="2737" spans="3:12" x14ac:dyDescent="0.15">
      <c r="C2737" t="s">
        <v>53</v>
      </c>
      <c r="D2737" t="s">
        <v>5189</v>
      </c>
      <c r="E2737" t="s">
        <v>17</v>
      </c>
      <c r="F2737" s="1">
        <v>40816</v>
      </c>
      <c r="G2737" t="s">
        <v>560</v>
      </c>
      <c r="H2737" t="s">
        <v>1164</v>
      </c>
      <c r="I2737" t="s">
        <v>2748</v>
      </c>
      <c r="J2737">
        <v>702000</v>
      </c>
      <c r="L2737">
        <v>890881864</v>
      </c>
    </row>
    <row r="2738" spans="3:12" x14ac:dyDescent="0.15">
      <c r="C2738" t="s">
        <v>53</v>
      </c>
      <c r="D2738" t="s">
        <v>5189</v>
      </c>
      <c r="E2738" t="s">
        <v>17</v>
      </c>
      <c r="F2738" s="1">
        <v>40847</v>
      </c>
      <c r="G2738" t="s">
        <v>560</v>
      </c>
      <c r="H2738" t="s">
        <v>1111</v>
      </c>
      <c r="I2738" t="s">
        <v>2743</v>
      </c>
      <c r="J2738">
        <v>702000</v>
      </c>
      <c r="L2738">
        <v>891583864</v>
      </c>
    </row>
    <row r="2739" spans="3:12" x14ac:dyDescent="0.15">
      <c r="C2739" t="s">
        <v>53</v>
      </c>
      <c r="D2739" t="s">
        <v>5189</v>
      </c>
      <c r="E2739" t="s">
        <v>17</v>
      </c>
      <c r="F2739" s="1">
        <v>40877</v>
      </c>
      <c r="G2739" t="s">
        <v>560</v>
      </c>
      <c r="H2739" t="s">
        <v>361</v>
      </c>
      <c r="I2739" t="s">
        <v>2749</v>
      </c>
      <c r="J2739">
        <v>702000</v>
      </c>
      <c r="L2739">
        <v>892285864</v>
      </c>
    </row>
    <row r="2740" spans="3:12" x14ac:dyDescent="0.15">
      <c r="C2740" t="s">
        <v>53</v>
      </c>
      <c r="D2740" t="s">
        <v>5189</v>
      </c>
      <c r="E2740" t="s">
        <v>17</v>
      </c>
      <c r="F2740" s="1">
        <v>40908</v>
      </c>
      <c r="G2740" t="s">
        <v>560</v>
      </c>
      <c r="H2740" t="s">
        <v>1419</v>
      </c>
      <c r="I2740" t="s">
        <v>2750</v>
      </c>
      <c r="J2740">
        <v>702000</v>
      </c>
      <c r="L2740">
        <v>892987864</v>
      </c>
    </row>
    <row r="2741" spans="3:12" x14ac:dyDescent="0.15">
      <c r="C2741" t="s">
        <v>53</v>
      </c>
      <c r="D2741" t="s">
        <v>5189</v>
      </c>
      <c r="E2741" t="s">
        <v>18</v>
      </c>
      <c r="F2741" s="1">
        <v>40546</v>
      </c>
      <c r="G2741" t="s">
        <v>526</v>
      </c>
      <c r="H2741" t="s">
        <v>1424</v>
      </c>
      <c r="I2741" t="s">
        <v>2751</v>
      </c>
      <c r="J2741">
        <v>10000</v>
      </c>
      <c r="L2741">
        <v>892997864</v>
      </c>
    </row>
    <row r="2742" spans="3:12" x14ac:dyDescent="0.15">
      <c r="C2742" t="s">
        <v>53</v>
      </c>
      <c r="D2742" t="s">
        <v>5189</v>
      </c>
      <c r="E2742" t="s">
        <v>18</v>
      </c>
      <c r="F2742" s="1">
        <v>40547</v>
      </c>
      <c r="G2742" t="s">
        <v>526</v>
      </c>
      <c r="H2742" t="s">
        <v>74</v>
      </c>
      <c r="I2742" t="s">
        <v>1395</v>
      </c>
      <c r="J2742">
        <v>4000</v>
      </c>
      <c r="L2742">
        <v>893001864</v>
      </c>
    </row>
    <row r="2743" spans="3:12" x14ac:dyDescent="0.15">
      <c r="C2743" t="s">
        <v>53</v>
      </c>
      <c r="D2743" t="s">
        <v>5189</v>
      </c>
      <c r="E2743" t="s">
        <v>18</v>
      </c>
      <c r="F2743" s="1">
        <v>40548</v>
      </c>
      <c r="G2743" t="s">
        <v>526</v>
      </c>
      <c r="H2743" t="s">
        <v>2014</v>
      </c>
      <c r="I2743" t="s">
        <v>1395</v>
      </c>
      <c r="J2743">
        <v>4100</v>
      </c>
      <c r="L2743">
        <v>893005964</v>
      </c>
    </row>
    <row r="2744" spans="3:12" x14ac:dyDescent="0.15">
      <c r="C2744" t="s">
        <v>53</v>
      </c>
      <c r="D2744" t="s">
        <v>5189</v>
      </c>
      <c r="E2744" t="s">
        <v>18</v>
      </c>
      <c r="F2744" s="1">
        <v>40549</v>
      </c>
      <c r="G2744" t="s">
        <v>526</v>
      </c>
      <c r="H2744" t="s">
        <v>1363</v>
      </c>
      <c r="I2744" t="s">
        <v>1395</v>
      </c>
      <c r="J2744">
        <v>4000</v>
      </c>
      <c r="L2744">
        <v>893009964</v>
      </c>
    </row>
    <row r="2745" spans="3:12" x14ac:dyDescent="0.15">
      <c r="C2745" t="s">
        <v>53</v>
      </c>
      <c r="D2745" t="s">
        <v>5189</v>
      </c>
      <c r="E2745" t="s">
        <v>18</v>
      </c>
      <c r="F2745" s="1">
        <v>40550</v>
      </c>
      <c r="G2745" t="s">
        <v>526</v>
      </c>
      <c r="H2745" t="s">
        <v>90</v>
      </c>
      <c r="I2745" t="s">
        <v>2751</v>
      </c>
      <c r="J2745">
        <v>25000</v>
      </c>
      <c r="L2745">
        <v>893034964</v>
      </c>
    </row>
    <row r="2746" spans="3:12" x14ac:dyDescent="0.15">
      <c r="C2746" t="s">
        <v>53</v>
      </c>
      <c r="D2746" t="s">
        <v>5189</v>
      </c>
      <c r="E2746" t="s">
        <v>18</v>
      </c>
      <c r="F2746" s="1">
        <v>40551</v>
      </c>
      <c r="G2746" t="s">
        <v>536</v>
      </c>
      <c r="H2746" t="s">
        <v>55</v>
      </c>
      <c r="I2746" t="s">
        <v>2752</v>
      </c>
      <c r="J2746">
        <v>25000</v>
      </c>
      <c r="L2746">
        <v>893059964</v>
      </c>
    </row>
    <row r="2747" spans="3:12" x14ac:dyDescent="0.15">
      <c r="C2747" t="s">
        <v>53</v>
      </c>
      <c r="D2747" t="s">
        <v>5189</v>
      </c>
      <c r="E2747" t="s">
        <v>18</v>
      </c>
      <c r="F2747" s="1">
        <v>40554</v>
      </c>
      <c r="G2747" t="s">
        <v>536</v>
      </c>
      <c r="H2747" t="s">
        <v>59</v>
      </c>
      <c r="I2747" t="s">
        <v>2753</v>
      </c>
      <c r="J2747">
        <v>25000</v>
      </c>
      <c r="L2747">
        <v>893084964</v>
      </c>
    </row>
    <row r="2748" spans="3:12" x14ac:dyDescent="0.15">
      <c r="C2748" t="s">
        <v>53</v>
      </c>
      <c r="D2748" t="s">
        <v>5189</v>
      </c>
      <c r="E2748" t="s">
        <v>18</v>
      </c>
      <c r="F2748" s="1">
        <v>40555</v>
      </c>
      <c r="G2748" t="s">
        <v>526</v>
      </c>
      <c r="H2748" t="s">
        <v>2754</v>
      </c>
      <c r="I2748" t="s">
        <v>1395</v>
      </c>
      <c r="J2748">
        <v>4000</v>
      </c>
      <c r="L2748">
        <v>893088964</v>
      </c>
    </row>
    <row r="2749" spans="3:12" x14ac:dyDescent="0.15">
      <c r="C2749" t="s">
        <v>53</v>
      </c>
      <c r="D2749" t="s">
        <v>5189</v>
      </c>
      <c r="E2749" t="s">
        <v>18</v>
      </c>
      <c r="F2749" s="1">
        <v>40557</v>
      </c>
      <c r="G2749" t="s">
        <v>54</v>
      </c>
      <c r="H2749" t="s">
        <v>1424</v>
      </c>
      <c r="I2749" t="s">
        <v>2751</v>
      </c>
      <c r="J2749">
        <v>55000</v>
      </c>
      <c r="L2749">
        <v>893143964</v>
      </c>
    </row>
    <row r="2750" spans="3:12" x14ac:dyDescent="0.15">
      <c r="C2750" t="s">
        <v>53</v>
      </c>
      <c r="D2750" t="s">
        <v>5189</v>
      </c>
      <c r="E2750" t="s">
        <v>18</v>
      </c>
      <c r="F2750" s="1">
        <v>40560</v>
      </c>
      <c r="G2750" t="s">
        <v>526</v>
      </c>
      <c r="H2750" t="s">
        <v>1378</v>
      </c>
      <c r="I2750" t="s">
        <v>1395</v>
      </c>
      <c r="J2750">
        <v>6000</v>
      </c>
      <c r="L2750">
        <v>893149964</v>
      </c>
    </row>
    <row r="2751" spans="3:12" x14ac:dyDescent="0.15">
      <c r="C2751" t="s">
        <v>53</v>
      </c>
      <c r="D2751" t="s">
        <v>5189</v>
      </c>
      <c r="E2751" t="s">
        <v>18</v>
      </c>
      <c r="F2751" s="1">
        <v>40561</v>
      </c>
      <c r="G2751" t="s">
        <v>526</v>
      </c>
      <c r="H2751" t="s">
        <v>589</v>
      </c>
      <c r="I2751" t="s">
        <v>2751</v>
      </c>
      <c r="J2751">
        <v>10000</v>
      </c>
      <c r="L2751">
        <v>893159964</v>
      </c>
    </row>
    <row r="2752" spans="3:12" x14ac:dyDescent="0.15">
      <c r="C2752" t="s">
        <v>53</v>
      </c>
      <c r="D2752" t="s">
        <v>5189</v>
      </c>
      <c r="E2752" t="s">
        <v>18</v>
      </c>
      <c r="F2752" s="1">
        <v>40563</v>
      </c>
      <c r="G2752" t="s">
        <v>526</v>
      </c>
      <c r="H2752" t="s">
        <v>146</v>
      </c>
      <c r="I2752" t="s">
        <v>1395</v>
      </c>
      <c r="J2752">
        <v>4000</v>
      </c>
      <c r="L2752">
        <v>893163964</v>
      </c>
    </row>
    <row r="2753" spans="3:12" x14ac:dyDescent="0.15">
      <c r="C2753" t="s">
        <v>53</v>
      </c>
      <c r="D2753" t="s">
        <v>5189</v>
      </c>
      <c r="E2753" t="s">
        <v>18</v>
      </c>
      <c r="F2753" s="1">
        <v>40564</v>
      </c>
      <c r="G2753" t="s">
        <v>536</v>
      </c>
      <c r="H2753" t="s">
        <v>61</v>
      </c>
      <c r="I2753" t="s">
        <v>2752</v>
      </c>
      <c r="J2753">
        <v>25000</v>
      </c>
      <c r="L2753">
        <v>893188964</v>
      </c>
    </row>
    <row r="2754" spans="3:12" x14ac:dyDescent="0.15">
      <c r="C2754" t="s">
        <v>53</v>
      </c>
      <c r="D2754" t="s">
        <v>5189</v>
      </c>
      <c r="E2754" t="s">
        <v>18</v>
      </c>
      <c r="F2754" s="1">
        <v>40564</v>
      </c>
      <c r="G2754" t="s">
        <v>526</v>
      </c>
      <c r="H2754" t="s">
        <v>635</v>
      </c>
      <c r="I2754" t="s">
        <v>2755</v>
      </c>
      <c r="J2754">
        <v>48000</v>
      </c>
      <c r="L2754">
        <v>893236964</v>
      </c>
    </row>
    <row r="2755" spans="3:12" x14ac:dyDescent="0.15">
      <c r="C2755" t="s">
        <v>53</v>
      </c>
      <c r="D2755" t="s">
        <v>5189</v>
      </c>
      <c r="E2755" t="s">
        <v>18</v>
      </c>
      <c r="F2755" s="1">
        <v>40567</v>
      </c>
      <c r="G2755" t="s">
        <v>526</v>
      </c>
      <c r="H2755" t="s">
        <v>639</v>
      </c>
      <c r="I2755" t="s">
        <v>1395</v>
      </c>
      <c r="J2755">
        <v>6000</v>
      </c>
      <c r="L2755">
        <v>893242964</v>
      </c>
    </row>
    <row r="2756" spans="3:12" x14ac:dyDescent="0.15">
      <c r="C2756" t="s">
        <v>53</v>
      </c>
      <c r="D2756" t="s">
        <v>5189</v>
      </c>
      <c r="E2756" t="s">
        <v>18</v>
      </c>
      <c r="F2756" s="1">
        <v>40567</v>
      </c>
      <c r="G2756" t="s">
        <v>526</v>
      </c>
      <c r="H2756" t="s">
        <v>178</v>
      </c>
      <c r="I2756" t="s">
        <v>2751</v>
      </c>
      <c r="J2756">
        <v>20000</v>
      </c>
      <c r="L2756">
        <v>893262964</v>
      </c>
    </row>
    <row r="2757" spans="3:12" x14ac:dyDescent="0.15">
      <c r="C2757" t="s">
        <v>53</v>
      </c>
      <c r="D2757" t="s">
        <v>5189</v>
      </c>
      <c r="E2757" t="s">
        <v>18</v>
      </c>
      <c r="F2757" s="1">
        <v>40569</v>
      </c>
      <c r="G2757" t="s">
        <v>536</v>
      </c>
      <c r="H2757" t="s">
        <v>62</v>
      </c>
      <c r="I2757" t="s">
        <v>2752</v>
      </c>
      <c r="J2757">
        <v>25000</v>
      </c>
      <c r="L2757">
        <v>893287964</v>
      </c>
    </row>
    <row r="2758" spans="3:12" x14ac:dyDescent="0.15">
      <c r="C2758" t="s">
        <v>53</v>
      </c>
      <c r="D2758" t="s">
        <v>5189</v>
      </c>
      <c r="E2758" t="s">
        <v>18</v>
      </c>
      <c r="F2758" s="1">
        <v>40574</v>
      </c>
      <c r="G2758" t="s">
        <v>560</v>
      </c>
      <c r="H2758" t="s">
        <v>667</v>
      </c>
      <c r="I2758" t="s">
        <v>2756</v>
      </c>
      <c r="J2758">
        <v>24856</v>
      </c>
      <c r="L2758">
        <v>893312820</v>
      </c>
    </row>
    <row r="2759" spans="3:12" x14ac:dyDescent="0.15">
      <c r="C2759" t="s">
        <v>53</v>
      </c>
      <c r="D2759" t="s">
        <v>5189</v>
      </c>
      <c r="E2759" t="s">
        <v>18</v>
      </c>
      <c r="F2759" s="1">
        <v>40574</v>
      </c>
      <c r="G2759" t="s">
        <v>54</v>
      </c>
      <c r="H2759" t="s">
        <v>2452</v>
      </c>
      <c r="I2759" t="s">
        <v>2751</v>
      </c>
      <c r="J2759">
        <v>50000</v>
      </c>
      <c r="L2759">
        <v>893362820</v>
      </c>
    </row>
    <row r="2760" spans="3:12" x14ac:dyDescent="0.15">
      <c r="C2760" t="s">
        <v>53</v>
      </c>
      <c r="D2760" t="s">
        <v>5189</v>
      </c>
      <c r="E2760" t="s">
        <v>18</v>
      </c>
      <c r="F2760" s="1">
        <v>40574</v>
      </c>
      <c r="G2760" t="s">
        <v>526</v>
      </c>
      <c r="H2760" t="s">
        <v>238</v>
      </c>
      <c r="I2760" t="s">
        <v>2751</v>
      </c>
      <c r="J2760">
        <v>10000</v>
      </c>
      <c r="L2760">
        <v>893372820</v>
      </c>
    </row>
    <row r="2761" spans="3:12" x14ac:dyDescent="0.15">
      <c r="C2761" t="s">
        <v>53</v>
      </c>
      <c r="D2761" t="s">
        <v>5189</v>
      </c>
      <c r="E2761" t="s">
        <v>18</v>
      </c>
      <c r="F2761" s="1">
        <v>40574</v>
      </c>
      <c r="G2761" t="s">
        <v>560</v>
      </c>
      <c r="H2761" t="s">
        <v>242</v>
      </c>
      <c r="I2761" t="s">
        <v>2757</v>
      </c>
      <c r="J2761">
        <v>61250</v>
      </c>
      <c r="L2761">
        <v>893434070</v>
      </c>
    </row>
    <row r="2762" spans="3:12" x14ac:dyDescent="0.15">
      <c r="C2762" t="s">
        <v>53</v>
      </c>
      <c r="D2762" t="s">
        <v>5189</v>
      </c>
      <c r="E2762" t="s">
        <v>18</v>
      </c>
      <c r="F2762" s="1">
        <v>40574</v>
      </c>
      <c r="G2762" t="s">
        <v>560</v>
      </c>
      <c r="H2762" t="s">
        <v>272</v>
      </c>
      <c r="I2762" t="s">
        <v>2758</v>
      </c>
      <c r="J2762">
        <v>142411</v>
      </c>
      <c r="L2762">
        <v>893576481</v>
      </c>
    </row>
    <row r="2763" spans="3:12" x14ac:dyDescent="0.15">
      <c r="C2763" t="s">
        <v>53</v>
      </c>
      <c r="D2763" t="s">
        <v>5189</v>
      </c>
      <c r="E2763" t="s">
        <v>18</v>
      </c>
      <c r="F2763" s="1">
        <v>40576</v>
      </c>
      <c r="G2763" t="s">
        <v>526</v>
      </c>
      <c r="H2763" t="s">
        <v>242</v>
      </c>
      <c r="I2763" t="s">
        <v>1395</v>
      </c>
      <c r="J2763">
        <v>5000</v>
      </c>
      <c r="L2763">
        <v>893581481</v>
      </c>
    </row>
    <row r="2764" spans="3:12" x14ac:dyDescent="0.15">
      <c r="C2764" t="s">
        <v>53</v>
      </c>
      <c r="D2764" t="s">
        <v>5189</v>
      </c>
      <c r="E2764" t="s">
        <v>18</v>
      </c>
      <c r="F2764" s="1">
        <v>40576</v>
      </c>
      <c r="G2764" t="s">
        <v>526</v>
      </c>
      <c r="H2764" t="s">
        <v>2759</v>
      </c>
      <c r="I2764" t="s">
        <v>2751</v>
      </c>
      <c r="J2764">
        <v>20000</v>
      </c>
      <c r="L2764">
        <v>893601481</v>
      </c>
    </row>
    <row r="2765" spans="3:12" x14ac:dyDescent="0.15">
      <c r="C2765" t="s">
        <v>53</v>
      </c>
      <c r="D2765" t="s">
        <v>5189</v>
      </c>
      <c r="E2765" t="s">
        <v>18</v>
      </c>
      <c r="F2765" s="1">
        <v>40581</v>
      </c>
      <c r="G2765" t="s">
        <v>526</v>
      </c>
      <c r="H2765" t="s">
        <v>664</v>
      </c>
      <c r="I2765" t="s">
        <v>1395</v>
      </c>
      <c r="J2765">
        <v>9100</v>
      </c>
      <c r="L2765">
        <v>893610581</v>
      </c>
    </row>
    <row r="2766" spans="3:12" x14ac:dyDescent="0.15">
      <c r="C2766" t="s">
        <v>53</v>
      </c>
      <c r="D2766" t="s">
        <v>5189</v>
      </c>
      <c r="E2766" t="s">
        <v>18</v>
      </c>
      <c r="F2766" s="1">
        <v>40583</v>
      </c>
      <c r="G2766" t="s">
        <v>526</v>
      </c>
      <c r="H2766" t="s">
        <v>304</v>
      </c>
      <c r="I2766" t="s">
        <v>1395</v>
      </c>
      <c r="J2766">
        <v>3800</v>
      </c>
      <c r="L2766">
        <v>893614381</v>
      </c>
    </row>
    <row r="2767" spans="3:12" x14ac:dyDescent="0.15">
      <c r="C2767" t="s">
        <v>53</v>
      </c>
      <c r="D2767" t="s">
        <v>5189</v>
      </c>
      <c r="E2767" t="s">
        <v>18</v>
      </c>
      <c r="F2767" s="1">
        <v>40588</v>
      </c>
      <c r="G2767" t="s">
        <v>526</v>
      </c>
      <c r="H2767" t="s">
        <v>1408</v>
      </c>
      <c r="I2767" t="s">
        <v>1395</v>
      </c>
      <c r="J2767">
        <v>6150</v>
      </c>
      <c r="L2767">
        <v>893620531</v>
      </c>
    </row>
    <row r="2768" spans="3:12" x14ac:dyDescent="0.15">
      <c r="C2768" t="s">
        <v>53</v>
      </c>
      <c r="D2768" t="s">
        <v>5189</v>
      </c>
      <c r="E2768" t="s">
        <v>18</v>
      </c>
      <c r="F2768" s="1">
        <v>40590</v>
      </c>
      <c r="G2768" t="s">
        <v>526</v>
      </c>
      <c r="H2768" t="s">
        <v>2760</v>
      </c>
      <c r="I2768" t="s">
        <v>2751</v>
      </c>
      <c r="J2768">
        <v>50000</v>
      </c>
      <c r="L2768">
        <v>893670531</v>
      </c>
    </row>
    <row r="2769" spans="3:12" x14ac:dyDescent="0.15">
      <c r="C2769" t="s">
        <v>53</v>
      </c>
      <c r="D2769" t="s">
        <v>5189</v>
      </c>
      <c r="E2769" t="s">
        <v>18</v>
      </c>
      <c r="F2769" s="1">
        <v>40592</v>
      </c>
      <c r="G2769" t="s">
        <v>526</v>
      </c>
      <c r="H2769" t="s">
        <v>1111</v>
      </c>
      <c r="I2769" t="s">
        <v>2751</v>
      </c>
      <c r="J2769">
        <v>50000</v>
      </c>
      <c r="L2769">
        <v>893720531</v>
      </c>
    </row>
    <row r="2770" spans="3:12" x14ac:dyDescent="0.15">
      <c r="C2770" t="s">
        <v>53</v>
      </c>
      <c r="D2770" t="s">
        <v>5189</v>
      </c>
      <c r="E2770" t="s">
        <v>18</v>
      </c>
      <c r="F2770" s="1">
        <v>40595</v>
      </c>
      <c r="G2770" t="s">
        <v>526</v>
      </c>
      <c r="H2770" t="s">
        <v>340</v>
      </c>
      <c r="I2770" t="s">
        <v>2755</v>
      </c>
      <c r="J2770">
        <v>20000</v>
      </c>
      <c r="L2770">
        <v>893740531</v>
      </c>
    </row>
    <row r="2771" spans="3:12" x14ac:dyDescent="0.15">
      <c r="C2771" t="s">
        <v>53</v>
      </c>
      <c r="D2771" t="s">
        <v>5189</v>
      </c>
      <c r="E2771" t="s">
        <v>18</v>
      </c>
      <c r="F2771" s="1">
        <v>40597</v>
      </c>
      <c r="G2771" t="s">
        <v>526</v>
      </c>
      <c r="H2771" t="s">
        <v>371</v>
      </c>
      <c r="I2771" t="s">
        <v>1395</v>
      </c>
      <c r="J2771">
        <v>3321</v>
      </c>
      <c r="L2771">
        <v>893743852</v>
      </c>
    </row>
    <row r="2772" spans="3:12" x14ac:dyDescent="0.15">
      <c r="C2772" t="s">
        <v>53</v>
      </c>
      <c r="D2772" t="s">
        <v>5189</v>
      </c>
      <c r="E2772" t="s">
        <v>18</v>
      </c>
      <c r="F2772" s="1">
        <v>40602</v>
      </c>
      <c r="G2772" t="s">
        <v>560</v>
      </c>
      <c r="H2772" t="s">
        <v>908</v>
      </c>
      <c r="I2772" t="s">
        <v>2761</v>
      </c>
      <c r="J2772">
        <v>79259</v>
      </c>
      <c r="L2772">
        <v>893823111</v>
      </c>
    </row>
    <row r="2773" spans="3:12" x14ac:dyDescent="0.15">
      <c r="C2773" t="s">
        <v>53</v>
      </c>
      <c r="D2773" t="s">
        <v>5189</v>
      </c>
      <c r="E2773" t="s">
        <v>18</v>
      </c>
      <c r="F2773" s="1">
        <v>40602</v>
      </c>
      <c r="G2773" t="s">
        <v>560</v>
      </c>
      <c r="H2773" t="s">
        <v>2018</v>
      </c>
      <c r="I2773" t="s">
        <v>2762</v>
      </c>
      <c r="J2773">
        <v>16120</v>
      </c>
      <c r="L2773">
        <v>893839231</v>
      </c>
    </row>
    <row r="2774" spans="3:12" x14ac:dyDescent="0.15">
      <c r="C2774" t="s">
        <v>53</v>
      </c>
      <c r="D2774" t="s">
        <v>5189</v>
      </c>
      <c r="E2774" t="s">
        <v>18</v>
      </c>
      <c r="F2774" s="1">
        <v>40602</v>
      </c>
      <c r="G2774" t="s">
        <v>560</v>
      </c>
      <c r="H2774" t="s">
        <v>92</v>
      </c>
      <c r="I2774" t="s">
        <v>2763</v>
      </c>
      <c r="J2774">
        <v>61250</v>
      </c>
      <c r="L2774">
        <v>893900481</v>
      </c>
    </row>
    <row r="2775" spans="3:12" x14ac:dyDescent="0.15">
      <c r="C2775" t="s">
        <v>53</v>
      </c>
      <c r="D2775" t="s">
        <v>5189</v>
      </c>
      <c r="E2775" t="s">
        <v>18</v>
      </c>
      <c r="F2775" s="1">
        <v>40602</v>
      </c>
      <c r="G2775" t="s">
        <v>54</v>
      </c>
      <c r="H2775" t="s">
        <v>922</v>
      </c>
      <c r="I2775" t="s">
        <v>2764</v>
      </c>
      <c r="J2775">
        <v>130000</v>
      </c>
      <c r="L2775">
        <v>894030481</v>
      </c>
    </row>
    <row r="2776" spans="3:12" x14ac:dyDescent="0.15">
      <c r="C2776" t="s">
        <v>53</v>
      </c>
      <c r="D2776" t="s">
        <v>5189</v>
      </c>
      <c r="E2776" t="s">
        <v>18</v>
      </c>
      <c r="F2776" s="1">
        <v>40602</v>
      </c>
      <c r="G2776" t="s">
        <v>526</v>
      </c>
      <c r="H2776" t="s">
        <v>541</v>
      </c>
      <c r="I2776" t="s">
        <v>1395</v>
      </c>
      <c r="J2776">
        <v>5157</v>
      </c>
      <c r="L2776">
        <v>894035638</v>
      </c>
    </row>
    <row r="2777" spans="3:12" x14ac:dyDescent="0.15">
      <c r="C2777" t="s">
        <v>53</v>
      </c>
      <c r="D2777" t="s">
        <v>5189</v>
      </c>
      <c r="E2777" t="s">
        <v>18</v>
      </c>
      <c r="F2777" s="1">
        <v>40603</v>
      </c>
      <c r="G2777" t="s">
        <v>536</v>
      </c>
      <c r="H2777" t="s">
        <v>72</v>
      </c>
      <c r="I2777" t="s">
        <v>2765</v>
      </c>
      <c r="J2777">
        <v>-95000</v>
      </c>
      <c r="L2777">
        <v>893940638</v>
      </c>
    </row>
    <row r="2778" spans="3:12" x14ac:dyDescent="0.15">
      <c r="C2778" t="s">
        <v>53</v>
      </c>
      <c r="D2778" t="s">
        <v>5189</v>
      </c>
      <c r="E2778" t="s">
        <v>18</v>
      </c>
      <c r="F2778" s="1">
        <v>40603</v>
      </c>
      <c r="G2778" t="s">
        <v>54</v>
      </c>
      <c r="H2778" t="s">
        <v>1378</v>
      </c>
      <c r="I2778" t="s">
        <v>2766</v>
      </c>
      <c r="J2778">
        <v>44500</v>
      </c>
      <c r="L2778">
        <v>893985138</v>
      </c>
    </row>
    <row r="2779" spans="3:12" x14ac:dyDescent="0.15">
      <c r="C2779" t="s">
        <v>53</v>
      </c>
      <c r="D2779" t="s">
        <v>5189</v>
      </c>
      <c r="E2779" t="s">
        <v>18</v>
      </c>
      <c r="F2779" s="1">
        <v>40603</v>
      </c>
      <c r="G2779" t="s">
        <v>54</v>
      </c>
      <c r="H2779" t="s">
        <v>530</v>
      </c>
      <c r="I2779" t="s">
        <v>2751</v>
      </c>
      <c r="J2779">
        <v>109500</v>
      </c>
      <c r="L2779">
        <v>894094638</v>
      </c>
    </row>
    <row r="2780" spans="3:12" x14ac:dyDescent="0.15">
      <c r="C2780" t="s">
        <v>53</v>
      </c>
      <c r="D2780" t="s">
        <v>5189</v>
      </c>
      <c r="E2780" t="s">
        <v>18</v>
      </c>
      <c r="F2780" s="1">
        <v>40603</v>
      </c>
      <c r="G2780" t="s">
        <v>54</v>
      </c>
      <c r="H2780" t="s">
        <v>530</v>
      </c>
      <c r="I2780" t="s">
        <v>1395</v>
      </c>
      <c r="J2780">
        <v>7200</v>
      </c>
      <c r="L2780">
        <v>894101838</v>
      </c>
    </row>
    <row r="2781" spans="3:12" x14ac:dyDescent="0.15">
      <c r="C2781" t="s">
        <v>53</v>
      </c>
      <c r="D2781" t="s">
        <v>5189</v>
      </c>
      <c r="E2781" t="s">
        <v>18</v>
      </c>
      <c r="F2781" s="1">
        <v>40603</v>
      </c>
      <c r="G2781" t="s">
        <v>526</v>
      </c>
      <c r="H2781" t="s">
        <v>490</v>
      </c>
      <c r="I2781" t="s">
        <v>2764</v>
      </c>
      <c r="J2781">
        <v>10000</v>
      </c>
      <c r="L2781">
        <v>894111838</v>
      </c>
    </row>
    <row r="2782" spans="3:12" x14ac:dyDescent="0.15">
      <c r="C2782" t="s">
        <v>53</v>
      </c>
      <c r="D2782" t="s">
        <v>5189</v>
      </c>
      <c r="E2782" t="s">
        <v>18</v>
      </c>
      <c r="F2782" s="1">
        <v>40604</v>
      </c>
      <c r="G2782" t="s">
        <v>526</v>
      </c>
      <c r="H2782" t="s">
        <v>417</v>
      </c>
      <c r="I2782" t="s">
        <v>2767</v>
      </c>
      <c r="J2782">
        <v>3187</v>
      </c>
      <c r="L2782">
        <v>894115025</v>
      </c>
    </row>
    <row r="2783" spans="3:12" x14ac:dyDescent="0.15">
      <c r="C2783" t="s">
        <v>53</v>
      </c>
      <c r="D2783" t="s">
        <v>5189</v>
      </c>
      <c r="E2783" t="s">
        <v>18</v>
      </c>
      <c r="F2783" s="1">
        <v>40606</v>
      </c>
      <c r="G2783" t="s">
        <v>526</v>
      </c>
      <c r="H2783" t="s">
        <v>392</v>
      </c>
      <c r="I2783" t="s">
        <v>570</v>
      </c>
      <c r="J2783">
        <v>4906</v>
      </c>
      <c r="L2783">
        <v>894119931</v>
      </c>
    </row>
    <row r="2784" spans="3:12" x14ac:dyDescent="0.15">
      <c r="C2784" t="s">
        <v>53</v>
      </c>
      <c r="D2784" t="s">
        <v>5189</v>
      </c>
      <c r="E2784" t="s">
        <v>18</v>
      </c>
      <c r="F2784" s="1">
        <v>40610</v>
      </c>
      <c r="G2784" t="s">
        <v>526</v>
      </c>
      <c r="H2784" t="s">
        <v>442</v>
      </c>
      <c r="I2784" t="s">
        <v>570</v>
      </c>
      <c r="J2784">
        <v>3187</v>
      </c>
      <c r="L2784">
        <v>894123118</v>
      </c>
    </row>
    <row r="2785" spans="3:12" x14ac:dyDescent="0.15">
      <c r="C2785" t="s">
        <v>53</v>
      </c>
      <c r="D2785" t="s">
        <v>5189</v>
      </c>
      <c r="E2785" t="s">
        <v>18</v>
      </c>
      <c r="F2785" s="1">
        <v>40613</v>
      </c>
      <c r="G2785" t="s">
        <v>526</v>
      </c>
      <c r="H2785" t="s">
        <v>472</v>
      </c>
      <c r="I2785" t="s">
        <v>2768</v>
      </c>
      <c r="J2785">
        <v>3187</v>
      </c>
      <c r="L2785">
        <v>894126305</v>
      </c>
    </row>
    <row r="2786" spans="3:12" x14ac:dyDescent="0.15">
      <c r="C2786" t="s">
        <v>53</v>
      </c>
      <c r="D2786" t="s">
        <v>5189</v>
      </c>
      <c r="E2786" t="s">
        <v>18</v>
      </c>
      <c r="F2786" s="1">
        <v>40616</v>
      </c>
      <c r="G2786" t="s">
        <v>526</v>
      </c>
      <c r="H2786" t="s">
        <v>475</v>
      </c>
      <c r="I2786" t="s">
        <v>2769</v>
      </c>
      <c r="J2786">
        <v>4780</v>
      </c>
      <c r="L2786">
        <v>894131085</v>
      </c>
    </row>
    <row r="2787" spans="3:12" x14ac:dyDescent="0.15">
      <c r="C2787" t="s">
        <v>53</v>
      </c>
      <c r="D2787" t="s">
        <v>5189</v>
      </c>
      <c r="E2787" t="s">
        <v>18</v>
      </c>
      <c r="F2787" s="1">
        <v>40619</v>
      </c>
      <c r="G2787" t="s">
        <v>526</v>
      </c>
      <c r="H2787" t="s">
        <v>2770</v>
      </c>
      <c r="I2787" t="s">
        <v>2771</v>
      </c>
      <c r="J2787">
        <v>4906</v>
      </c>
      <c r="L2787">
        <v>894135991</v>
      </c>
    </row>
    <row r="2788" spans="3:12" x14ac:dyDescent="0.15">
      <c r="C2788" t="s">
        <v>53</v>
      </c>
      <c r="D2788" t="s">
        <v>5189</v>
      </c>
      <c r="E2788" t="s">
        <v>18</v>
      </c>
      <c r="F2788" s="1">
        <v>40623</v>
      </c>
      <c r="G2788" t="s">
        <v>560</v>
      </c>
      <c r="H2788" t="s">
        <v>2334</v>
      </c>
      <c r="I2788" t="s">
        <v>2772</v>
      </c>
      <c r="J2788">
        <v>134132</v>
      </c>
      <c r="L2788">
        <v>894270123</v>
      </c>
    </row>
    <row r="2789" spans="3:12" x14ac:dyDescent="0.15">
      <c r="C2789" t="s">
        <v>53</v>
      </c>
      <c r="D2789" t="s">
        <v>5189</v>
      </c>
      <c r="E2789" t="s">
        <v>18</v>
      </c>
      <c r="F2789" s="1">
        <v>40623</v>
      </c>
      <c r="G2789" t="s">
        <v>526</v>
      </c>
      <c r="H2789" t="s">
        <v>1302</v>
      </c>
      <c r="I2789" t="s">
        <v>2773</v>
      </c>
      <c r="J2789">
        <v>12596</v>
      </c>
      <c r="L2789">
        <v>894282719</v>
      </c>
    </row>
    <row r="2790" spans="3:12" x14ac:dyDescent="0.15">
      <c r="C2790" t="s">
        <v>53</v>
      </c>
      <c r="D2790" t="s">
        <v>5189</v>
      </c>
      <c r="E2790" t="s">
        <v>18</v>
      </c>
      <c r="F2790" s="1">
        <v>40625</v>
      </c>
      <c r="G2790" t="s">
        <v>526</v>
      </c>
      <c r="H2790" t="s">
        <v>551</v>
      </c>
      <c r="I2790" t="s">
        <v>570</v>
      </c>
      <c r="J2790">
        <v>15506</v>
      </c>
      <c r="L2790">
        <v>894298225</v>
      </c>
    </row>
    <row r="2791" spans="3:12" x14ac:dyDescent="0.15">
      <c r="C2791" t="s">
        <v>53</v>
      </c>
      <c r="D2791" t="s">
        <v>5189</v>
      </c>
      <c r="E2791" t="s">
        <v>18</v>
      </c>
      <c r="F2791" s="1">
        <v>40626</v>
      </c>
      <c r="G2791" t="s">
        <v>526</v>
      </c>
      <c r="H2791" t="s">
        <v>2774</v>
      </c>
      <c r="I2791" t="s">
        <v>2775</v>
      </c>
      <c r="J2791">
        <v>50000</v>
      </c>
      <c r="L2791">
        <v>894348225</v>
      </c>
    </row>
    <row r="2792" spans="3:12" x14ac:dyDescent="0.15">
      <c r="C2792" t="s">
        <v>53</v>
      </c>
      <c r="D2792" t="s">
        <v>5189</v>
      </c>
      <c r="E2792" t="s">
        <v>18</v>
      </c>
      <c r="F2792" s="1">
        <v>40627</v>
      </c>
      <c r="G2792" t="s">
        <v>526</v>
      </c>
      <c r="H2792" t="s">
        <v>2776</v>
      </c>
      <c r="I2792" t="s">
        <v>2777</v>
      </c>
      <c r="J2792">
        <v>10000</v>
      </c>
      <c r="L2792">
        <v>894358225</v>
      </c>
    </row>
    <row r="2793" spans="3:12" x14ac:dyDescent="0.15">
      <c r="C2793" t="s">
        <v>53</v>
      </c>
      <c r="D2793" t="s">
        <v>5189</v>
      </c>
      <c r="E2793" t="s">
        <v>18</v>
      </c>
      <c r="F2793" s="1">
        <v>40630</v>
      </c>
      <c r="G2793" t="s">
        <v>526</v>
      </c>
      <c r="H2793" t="s">
        <v>1515</v>
      </c>
      <c r="I2793" t="s">
        <v>2778</v>
      </c>
      <c r="J2793">
        <v>6541</v>
      </c>
      <c r="L2793">
        <v>894364766</v>
      </c>
    </row>
    <row r="2794" spans="3:12" x14ac:dyDescent="0.15">
      <c r="C2794" t="s">
        <v>53</v>
      </c>
      <c r="D2794" t="s">
        <v>5189</v>
      </c>
      <c r="E2794" t="s">
        <v>18</v>
      </c>
      <c r="F2794" s="1">
        <v>40632</v>
      </c>
      <c r="G2794" t="s">
        <v>526</v>
      </c>
      <c r="H2794" t="s">
        <v>2779</v>
      </c>
      <c r="I2794" t="s">
        <v>2764</v>
      </c>
      <c r="J2794">
        <v>50000</v>
      </c>
      <c r="L2794">
        <v>894414766</v>
      </c>
    </row>
    <row r="2795" spans="3:12" x14ac:dyDescent="0.15">
      <c r="C2795" t="s">
        <v>53</v>
      </c>
      <c r="D2795" t="s">
        <v>5189</v>
      </c>
      <c r="E2795" t="s">
        <v>18</v>
      </c>
      <c r="F2795" s="1">
        <v>40632</v>
      </c>
      <c r="G2795" t="s">
        <v>526</v>
      </c>
      <c r="H2795" t="s">
        <v>557</v>
      </c>
      <c r="I2795" t="s">
        <v>570</v>
      </c>
      <c r="J2795">
        <v>5283</v>
      </c>
      <c r="L2795">
        <v>894420049</v>
      </c>
    </row>
    <row r="2796" spans="3:12" x14ac:dyDescent="0.15">
      <c r="C2796" t="s">
        <v>53</v>
      </c>
      <c r="D2796" t="s">
        <v>5189</v>
      </c>
      <c r="E2796" t="s">
        <v>18</v>
      </c>
      <c r="F2796" s="1">
        <v>40633</v>
      </c>
      <c r="G2796" t="s">
        <v>560</v>
      </c>
      <c r="H2796" t="s">
        <v>759</v>
      </c>
      <c r="I2796" t="s">
        <v>2780</v>
      </c>
      <c r="J2796">
        <v>61250</v>
      </c>
      <c r="L2796">
        <v>894481299</v>
      </c>
    </row>
    <row r="2797" spans="3:12" x14ac:dyDescent="0.15">
      <c r="C2797" t="s">
        <v>53</v>
      </c>
      <c r="D2797" t="s">
        <v>5189</v>
      </c>
      <c r="E2797" t="s">
        <v>18</v>
      </c>
      <c r="F2797" s="1">
        <v>40633</v>
      </c>
      <c r="G2797" t="s">
        <v>560</v>
      </c>
      <c r="H2797" t="s">
        <v>120</v>
      </c>
      <c r="I2797" t="s">
        <v>2781</v>
      </c>
      <c r="J2797">
        <v>12844</v>
      </c>
      <c r="L2797">
        <v>894494143</v>
      </c>
    </row>
    <row r="2798" spans="3:12" x14ac:dyDescent="0.15">
      <c r="C2798" t="s">
        <v>53</v>
      </c>
      <c r="D2798" t="s">
        <v>5189</v>
      </c>
      <c r="E2798" t="s">
        <v>18</v>
      </c>
      <c r="F2798" s="1">
        <v>40633</v>
      </c>
      <c r="G2798" t="s">
        <v>54</v>
      </c>
      <c r="H2798" t="s">
        <v>1379</v>
      </c>
      <c r="I2798" t="s">
        <v>2751</v>
      </c>
      <c r="J2798">
        <v>100000</v>
      </c>
      <c r="L2798">
        <v>894594143</v>
      </c>
    </row>
    <row r="2799" spans="3:12" x14ac:dyDescent="0.15">
      <c r="C2799" t="s">
        <v>53</v>
      </c>
      <c r="D2799" t="s">
        <v>5189</v>
      </c>
      <c r="E2799" t="s">
        <v>18</v>
      </c>
      <c r="F2799" s="1">
        <v>40633</v>
      </c>
      <c r="G2799" t="s">
        <v>54</v>
      </c>
      <c r="H2799" t="s">
        <v>564</v>
      </c>
      <c r="I2799" t="s">
        <v>2751</v>
      </c>
      <c r="J2799">
        <v>90000</v>
      </c>
      <c r="L2799">
        <v>894684143</v>
      </c>
    </row>
    <row r="2800" spans="3:12" x14ac:dyDescent="0.15">
      <c r="C2800" t="s">
        <v>53</v>
      </c>
      <c r="D2800" t="s">
        <v>5189</v>
      </c>
      <c r="E2800" t="s">
        <v>18</v>
      </c>
      <c r="F2800" s="1">
        <v>40633</v>
      </c>
      <c r="G2800" t="s">
        <v>54</v>
      </c>
      <c r="H2800" t="s">
        <v>564</v>
      </c>
      <c r="I2800" t="s">
        <v>1395</v>
      </c>
      <c r="J2800">
        <v>14100</v>
      </c>
      <c r="L2800">
        <v>894698243</v>
      </c>
    </row>
    <row r="2801" spans="3:12" x14ac:dyDescent="0.15">
      <c r="C2801" t="s">
        <v>53</v>
      </c>
      <c r="D2801" t="s">
        <v>5189</v>
      </c>
      <c r="E2801" t="s">
        <v>18</v>
      </c>
      <c r="F2801" s="1">
        <v>40634</v>
      </c>
      <c r="G2801" t="s">
        <v>536</v>
      </c>
      <c r="H2801" t="s">
        <v>79</v>
      </c>
      <c r="I2801" t="s">
        <v>2782</v>
      </c>
      <c r="J2801">
        <v>25000</v>
      </c>
      <c r="L2801">
        <v>894723243</v>
      </c>
    </row>
    <row r="2802" spans="3:12" x14ac:dyDescent="0.15">
      <c r="C2802" t="s">
        <v>53</v>
      </c>
      <c r="D2802" t="s">
        <v>5189</v>
      </c>
      <c r="E2802" t="s">
        <v>18</v>
      </c>
      <c r="F2802" s="1">
        <v>40634</v>
      </c>
      <c r="G2802" t="s">
        <v>526</v>
      </c>
      <c r="H2802" t="s">
        <v>2783</v>
      </c>
      <c r="I2802" t="s">
        <v>2771</v>
      </c>
      <c r="J2802">
        <v>4200</v>
      </c>
      <c r="L2802">
        <v>894727443</v>
      </c>
    </row>
    <row r="2803" spans="3:12" x14ac:dyDescent="0.15">
      <c r="C2803" t="s">
        <v>53</v>
      </c>
      <c r="D2803" t="s">
        <v>5189</v>
      </c>
      <c r="E2803" t="s">
        <v>18</v>
      </c>
      <c r="F2803" s="1">
        <v>40636</v>
      </c>
      <c r="G2803" t="s">
        <v>536</v>
      </c>
      <c r="H2803" t="s">
        <v>82</v>
      </c>
      <c r="I2803" t="s">
        <v>2752</v>
      </c>
      <c r="J2803">
        <v>25000</v>
      </c>
      <c r="L2803">
        <v>894752443</v>
      </c>
    </row>
    <row r="2804" spans="3:12" x14ac:dyDescent="0.15">
      <c r="C2804" t="s">
        <v>53</v>
      </c>
      <c r="D2804" t="s">
        <v>5189</v>
      </c>
      <c r="E2804" t="s">
        <v>18</v>
      </c>
      <c r="F2804" s="1">
        <v>40637</v>
      </c>
      <c r="G2804" t="s">
        <v>526</v>
      </c>
      <c r="H2804" t="s">
        <v>1561</v>
      </c>
      <c r="I2804" t="s">
        <v>570</v>
      </c>
      <c r="J2804">
        <v>4906</v>
      </c>
      <c r="L2804">
        <v>894757349</v>
      </c>
    </row>
    <row r="2805" spans="3:12" x14ac:dyDescent="0.15">
      <c r="C2805" t="s">
        <v>53</v>
      </c>
      <c r="D2805" t="s">
        <v>5189</v>
      </c>
      <c r="E2805" t="s">
        <v>18</v>
      </c>
      <c r="F2805" s="1">
        <v>40638</v>
      </c>
      <c r="G2805" t="s">
        <v>526</v>
      </c>
      <c r="H2805" t="s">
        <v>2784</v>
      </c>
      <c r="I2805" t="s">
        <v>2785</v>
      </c>
      <c r="J2805">
        <v>50000</v>
      </c>
      <c r="L2805">
        <v>894807349</v>
      </c>
    </row>
    <row r="2806" spans="3:12" x14ac:dyDescent="0.15">
      <c r="C2806" t="s">
        <v>53</v>
      </c>
      <c r="D2806" t="s">
        <v>5189</v>
      </c>
      <c r="E2806" t="s">
        <v>18</v>
      </c>
      <c r="F2806" s="1">
        <v>40643</v>
      </c>
      <c r="G2806" t="s">
        <v>536</v>
      </c>
      <c r="H2806" t="s">
        <v>576</v>
      </c>
      <c r="I2806" t="s">
        <v>2752</v>
      </c>
      <c r="J2806">
        <v>25000</v>
      </c>
      <c r="L2806">
        <v>894832349</v>
      </c>
    </row>
    <row r="2807" spans="3:12" x14ac:dyDescent="0.15">
      <c r="C2807" t="s">
        <v>53</v>
      </c>
      <c r="D2807" t="s">
        <v>5189</v>
      </c>
      <c r="E2807" t="s">
        <v>18</v>
      </c>
      <c r="F2807" s="1">
        <v>40644</v>
      </c>
      <c r="G2807" t="s">
        <v>526</v>
      </c>
      <c r="H2807" t="s">
        <v>2786</v>
      </c>
      <c r="I2807" t="s">
        <v>570</v>
      </c>
      <c r="J2807">
        <v>6741</v>
      </c>
      <c r="L2807">
        <v>894839090</v>
      </c>
    </row>
    <row r="2808" spans="3:12" x14ac:dyDescent="0.15">
      <c r="C2808" t="s">
        <v>53</v>
      </c>
      <c r="D2808" t="s">
        <v>5189</v>
      </c>
      <c r="E2808" t="s">
        <v>18</v>
      </c>
      <c r="F2808" s="1">
        <v>40645</v>
      </c>
      <c r="G2808" t="s">
        <v>526</v>
      </c>
      <c r="H2808" t="s">
        <v>1309</v>
      </c>
      <c r="I2808" t="s">
        <v>570</v>
      </c>
      <c r="J2808">
        <v>4905</v>
      </c>
      <c r="L2808">
        <v>894843995</v>
      </c>
    </row>
    <row r="2809" spans="3:12" x14ac:dyDescent="0.15">
      <c r="C2809" t="s">
        <v>53</v>
      </c>
      <c r="D2809" t="s">
        <v>5189</v>
      </c>
      <c r="E2809" t="s">
        <v>18</v>
      </c>
      <c r="F2809" s="1">
        <v>40646</v>
      </c>
      <c r="G2809" t="s">
        <v>560</v>
      </c>
      <c r="H2809" t="s">
        <v>270</v>
      </c>
      <c r="I2809" t="s">
        <v>2787</v>
      </c>
      <c r="J2809">
        <v>134463</v>
      </c>
      <c r="L2809">
        <v>894978458</v>
      </c>
    </row>
    <row r="2810" spans="3:12" x14ac:dyDescent="0.15">
      <c r="C2810" t="s">
        <v>53</v>
      </c>
      <c r="D2810" t="s">
        <v>5189</v>
      </c>
      <c r="E2810" t="s">
        <v>18</v>
      </c>
      <c r="F2810" s="1">
        <v>40648</v>
      </c>
      <c r="G2810" t="s">
        <v>526</v>
      </c>
      <c r="H2810" t="s">
        <v>1631</v>
      </c>
      <c r="I2810" t="s">
        <v>570</v>
      </c>
      <c r="J2810">
        <v>4000</v>
      </c>
      <c r="L2810">
        <v>894982458</v>
      </c>
    </row>
    <row r="2811" spans="3:12" x14ac:dyDescent="0.15">
      <c r="C2811" t="s">
        <v>53</v>
      </c>
      <c r="D2811" t="s">
        <v>5189</v>
      </c>
      <c r="E2811" t="s">
        <v>18</v>
      </c>
      <c r="F2811" s="1">
        <v>40650</v>
      </c>
      <c r="G2811" t="s">
        <v>536</v>
      </c>
      <c r="H2811" t="s">
        <v>78</v>
      </c>
      <c r="I2811" t="s">
        <v>2752</v>
      </c>
      <c r="J2811">
        <v>25000</v>
      </c>
      <c r="L2811">
        <v>895007458</v>
      </c>
    </row>
    <row r="2812" spans="3:12" x14ac:dyDescent="0.15">
      <c r="C2812" t="s">
        <v>53</v>
      </c>
      <c r="D2812" t="s">
        <v>5189</v>
      </c>
      <c r="E2812" t="s">
        <v>18</v>
      </c>
      <c r="F2812" s="1">
        <v>40650</v>
      </c>
      <c r="G2812" t="s">
        <v>536</v>
      </c>
      <c r="H2812" t="s">
        <v>81</v>
      </c>
      <c r="I2812" t="s">
        <v>2752</v>
      </c>
      <c r="J2812">
        <v>25000</v>
      </c>
      <c r="L2812">
        <v>895032458</v>
      </c>
    </row>
    <row r="2813" spans="3:12" x14ac:dyDescent="0.15">
      <c r="C2813" t="s">
        <v>53</v>
      </c>
      <c r="D2813" t="s">
        <v>5189</v>
      </c>
      <c r="E2813" t="s">
        <v>18</v>
      </c>
      <c r="F2813" s="1">
        <v>40651</v>
      </c>
      <c r="G2813" t="s">
        <v>526</v>
      </c>
      <c r="H2813" t="s">
        <v>1641</v>
      </c>
      <c r="I2813" t="s">
        <v>570</v>
      </c>
      <c r="J2813">
        <v>7128</v>
      </c>
      <c r="L2813">
        <v>895039586</v>
      </c>
    </row>
    <row r="2814" spans="3:12" x14ac:dyDescent="0.15">
      <c r="C2814" t="s">
        <v>53</v>
      </c>
      <c r="D2814" t="s">
        <v>5189</v>
      </c>
      <c r="E2814" t="s">
        <v>18</v>
      </c>
      <c r="F2814" s="1">
        <v>40652</v>
      </c>
      <c r="G2814" t="s">
        <v>526</v>
      </c>
      <c r="H2814" t="s">
        <v>2788</v>
      </c>
      <c r="I2814" t="s">
        <v>2764</v>
      </c>
      <c r="J2814">
        <v>30000</v>
      </c>
      <c r="L2814">
        <v>895069586</v>
      </c>
    </row>
    <row r="2815" spans="3:12" x14ac:dyDescent="0.15">
      <c r="C2815" t="s">
        <v>53</v>
      </c>
      <c r="D2815" t="s">
        <v>5189</v>
      </c>
      <c r="E2815" t="s">
        <v>18</v>
      </c>
      <c r="F2815" s="1">
        <v>40658</v>
      </c>
      <c r="G2815" t="s">
        <v>526</v>
      </c>
      <c r="H2815" t="s">
        <v>2789</v>
      </c>
      <c r="I2815" t="s">
        <v>2790</v>
      </c>
      <c r="J2815">
        <v>6000</v>
      </c>
      <c r="L2815">
        <v>895075586</v>
      </c>
    </row>
    <row r="2816" spans="3:12" x14ac:dyDescent="0.15">
      <c r="C2816" t="s">
        <v>53</v>
      </c>
      <c r="D2816" t="s">
        <v>5189</v>
      </c>
      <c r="E2816" t="s">
        <v>18</v>
      </c>
      <c r="F2816" s="1">
        <v>40659</v>
      </c>
      <c r="G2816" t="s">
        <v>560</v>
      </c>
      <c r="H2816" t="s">
        <v>564</v>
      </c>
      <c r="I2816" t="s">
        <v>2740</v>
      </c>
      <c r="J2816">
        <v>24300</v>
      </c>
      <c r="L2816">
        <v>895099886</v>
      </c>
    </row>
    <row r="2817" spans="3:12" x14ac:dyDescent="0.15">
      <c r="C2817" t="s">
        <v>53</v>
      </c>
      <c r="D2817" t="s">
        <v>5189</v>
      </c>
      <c r="E2817" t="s">
        <v>18</v>
      </c>
      <c r="F2817" s="1">
        <v>40659</v>
      </c>
      <c r="G2817" t="s">
        <v>560</v>
      </c>
      <c r="H2817" t="s">
        <v>564</v>
      </c>
      <c r="I2817" t="s">
        <v>2740</v>
      </c>
      <c r="J2817">
        <v>170325</v>
      </c>
      <c r="L2817">
        <v>895270211</v>
      </c>
    </row>
    <row r="2818" spans="3:12" x14ac:dyDescent="0.15">
      <c r="C2818" t="s">
        <v>53</v>
      </c>
      <c r="D2818" t="s">
        <v>5189</v>
      </c>
      <c r="E2818" t="s">
        <v>18</v>
      </c>
      <c r="F2818" s="1">
        <v>40660</v>
      </c>
      <c r="G2818" t="s">
        <v>526</v>
      </c>
      <c r="H2818" t="s">
        <v>1715</v>
      </c>
      <c r="I2818" t="s">
        <v>2790</v>
      </c>
      <c r="J2818">
        <v>4906</v>
      </c>
      <c r="L2818">
        <v>895275117</v>
      </c>
    </row>
    <row r="2819" spans="3:12" x14ac:dyDescent="0.15">
      <c r="C2819" t="s">
        <v>53</v>
      </c>
      <c r="D2819" t="s">
        <v>5189</v>
      </c>
      <c r="E2819" t="s">
        <v>18</v>
      </c>
      <c r="F2819" s="1">
        <v>40663</v>
      </c>
      <c r="G2819" t="s">
        <v>560</v>
      </c>
      <c r="H2819" t="s">
        <v>158</v>
      </c>
      <c r="I2819" t="s">
        <v>2791</v>
      </c>
      <c r="J2819">
        <v>61250</v>
      </c>
      <c r="L2819">
        <v>895336367</v>
      </c>
    </row>
    <row r="2820" spans="3:12" x14ac:dyDescent="0.15">
      <c r="C2820" t="s">
        <v>53</v>
      </c>
      <c r="D2820" t="s">
        <v>5189</v>
      </c>
      <c r="E2820" t="s">
        <v>18</v>
      </c>
      <c r="F2820" s="1">
        <v>40663</v>
      </c>
      <c r="G2820" t="s">
        <v>560</v>
      </c>
      <c r="H2820" t="s">
        <v>2792</v>
      </c>
      <c r="I2820" t="s">
        <v>2793</v>
      </c>
      <c r="J2820">
        <v>14664</v>
      </c>
      <c r="L2820">
        <v>895351031</v>
      </c>
    </row>
    <row r="2821" spans="3:12" x14ac:dyDescent="0.15">
      <c r="C2821" t="s">
        <v>53</v>
      </c>
      <c r="D2821" t="s">
        <v>5189</v>
      </c>
      <c r="E2821" t="s">
        <v>18</v>
      </c>
      <c r="F2821" s="1">
        <v>40663</v>
      </c>
      <c r="G2821" t="s">
        <v>54</v>
      </c>
      <c r="H2821" t="s">
        <v>172</v>
      </c>
      <c r="I2821" t="s">
        <v>2751</v>
      </c>
      <c r="J2821">
        <v>133100</v>
      </c>
      <c r="L2821">
        <v>895484131</v>
      </c>
    </row>
    <row r="2822" spans="3:12" x14ac:dyDescent="0.15">
      <c r="C2822" t="s">
        <v>53</v>
      </c>
      <c r="D2822" t="s">
        <v>5189</v>
      </c>
      <c r="E2822" t="s">
        <v>18</v>
      </c>
      <c r="F2822" s="1">
        <v>40663</v>
      </c>
      <c r="G2822" t="s">
        <v>54</v>
      </c>
      <c r="H2822" t="s">
        <v>207</v>
      </c>
      <c r="I2822" t="s">
        <v>2751</v>
      </c>
      <c r="J2822">
        <v>20000</v>
      </c>
      <c r="L2822">
        <v>895504131</v>
      </c>
    </row>
    <row r="2823" spans="3:12" x14ac:dyDescent="0.15">
      <c r="C2823" t="s">
        <v>53</v>
      </c>
      <c r="D2823" t="s">
        <v>5189</v>
      </c>
      <c r="E2823" t="s">
        <v>18</v>
      </c>
      <c r="F2823" s="1">
        <v>40663</v>
      </c>
      <c r="G2823" t="s">
        <v>54</v>
      </c>
      <c r="H2823" t="s">
        <v>204</v>
      </c>
      <c r="I2823" t="s">
        <v>2751</v>
      </c>
      <c r="J2823">
        <v>40000</v>
      </c>
      <c r="L2823">
        <v>895544131</v>
      </c>
    </row>
    <row r="2824" spans="3:12" x14ac:dyDescent="0.15">
      <c r="C2824" t="s">
        <v>53</v>
      </c>
      <c r="D2824" t="s">
        <v>5189</v>
      </c>
      <c r="E2824" t="s">
        <v>18</v>
      </c>
      <c r="F2824" s="1">
        <v>40663</v>
      </c>
      <c r="G2824" t="s">
        <v>54</v>
      </c>
      <c r="H2824" t="s">
        <v>215</v>
      </c>
      <c r="I2824" t="s">
        <v>2751</v>
      </c>
      <c r="J2824">
        <v>10000</v>
      </c>
      <c r="L2824">
        <v>895554131</v>
      </c>
    </row>
    <row r="2825" spans="3:12" x14ac:dyDescent="0.15">
      <c r="C2825" t="s">
        <v>53</v>
      </c>
      <c r="D2825" t="s">
        <v>5189</v>
      </c>
      <c r="E2825" t="s">
        <v>18</v>
      </c>
      <c r="F2825" s="1">
        <v>40666</v>
      </c>
      <c r="G2825" t="s">
        <v>526</v>
      </c>
      <c r="H2825" t="s">
        <v>1732</v>
      </c>
      <c r="I2825" t="s">
        <v>570</v>
      </c>
      <c r="J2825">
        <v>7000</v>
      </c>
      <c r="L2825">
        <v>895561131</v>
      </c>
    </row>
    <row r="2826" spans="3:12" x14ac:dyDescent="0.15">
      <c r="C2826" t="s">
        <v>53</v>
      </c>
      <c r="D2826" t="s">
        <v>5189</v>
      </c>
      <c r="E2826" t="s">
        <v>18</v>
      </c>
      <c r="F2826" s="1">
        <v>40672</v>
      </c>
      <c r="G2826" t="s">
        <v>526</v>
      </c>
      <c r="H2826" t="s">
        <v>2794</v>
      </c>
      <c r="I2826" t="s">
        <v>570</v>
      </c>
      <c r="J2826">
        <v>7000</v>
      </c>
      <c r="L2826">
        <v>895568131</v>
      </c>
    </row>
    <row r="2827" spans="3:12" x14ac:dyDescent="0.15">
      <c r="C2827" t="s">
        <v>53</v>
      </c>
      <c r="D2827" t="s">
        <v>5189</v>
      </c>
      <c r="E2827" t="s">
        <v>18</v>
      </c>
      <c r="F2827" s="1">
        <v>40672</v>
      </c>
      <c r="G2827" t="s">
        <v>526</v>
      </c>
      <c r="H2827" t="s">
        <v>2795</v>
      </c>
      <c r="I2827" t="s">
        <v>2796</v>
      </c>
      <c r="J2827">
        <v>50000</v>
      </c>
      <c r="L2827">
        <v>895618131</v>
      </c>
    </row>
    <row r="2828" spans="3:12" x14ac:dyDescent="0.15">
      <c r="C2828" t="s">
        <v>53</v>
      </c>
      <c r="D2828" t="s">
        <v>5189</v>
      </c>
      <c r="E2828" t="s">
        <v>18</v>
      </c>
      <c r="F2828" s="1">
        <v>40674</v>
      </c>
      <c r="G2828" t="s">
        <v>526</v>
      </c>
      <c r="H2828" t="s">
        <v>2797</v>
      </c>
      <c r="I2828" t="s">
        <v>570</v>
      </c>
      <c r="J2828">
        <v>4000</v>
      </c>
      <c r="L2828">
        <v>895622131</v>
      </c>
    </row>
    <row r="2829" spans="3:12" x14ac:dyDescent="0.15">
      <c r="C2829" t="s">
        <v>53</v>
      </c>
      <c r="D2829" t="s">
        <v>5189</v>
      </c>
      <c r="E2829" t="s">
        <v>18</v>
      </c>
      <c r="F2829" s="1">
        <v>40675</v>
      </c>
      <c r="G2829" t="s">
        <v>526</v>
      </c>
      <c r="H2829" t="s">
        <v>2798</v>
      </c>
      <c r="I2829" t="s">
        <v>2771</v>
      </c>
      <c r="J2829">
        <v>48600</v>
      </c>
      <c r="L2829">
        <v>895670731</v>
      </c>
    </row>
    <row r="2830" spans="3:12" x14ac:dyDescent="0.15">
      <c r="C2830" t="s">
        <v>53</v>
      </c>
      <c r="D2830" t="s">
        <v>5189</v>
      </c>
      <c r="E2830" t="s">
        <v>18</v>
      </c>
      <c r="F2830" s="1">
        <v>40681</v>
      </c>
      <c r="G2830" t="s">
        <v>526</v>
      </c>
      <c r="H2830" t="s">
        <v>2799</v>
      </c>
      <c r="I2830" t="s">
        <v>570</v>
      </c>
      <c r="J2830">
        <v>7500</v>
      </c>
      <c r="L2830">
        <v>895678231</v>
      </c>
    </row>
    <row r="2831" spans="3:12" x14ac:dyDescent="0.15">
      <c r="C2831" t="s">
        <v>53</v>
      </c>
      <c r="D2831" t="s">
        <v>5189</v>
      </c>
      <c r="E2831" t="s">
        <v>18</v>
      </c>
      <c r="F2831" s="1">
        <v>40686</v>
      </c>
      <c r="G2831" t="s">
        <v>526</v>
      </c>
      <c r="H2831" t="s">
        <v>2800</v>
      </c>
      <c r="I2831" t="s">
        <v>570</v>
      </c>
      <c r="J2831">
        <v>8000</v>
      </c>
      <c r="L2831">
        <v>895686231</v>
      </c>
    </row>
    <row r="2832" spans="3:12" x14ac:dyDescent="0.15">
      <c r="C2832" t="s">
        <v>53</v>
      </c>
      <c r="D2832" t="s">
        <v>5189</v>
      </c>
      <c r="E2832" t="s">
        <v>18</v>
      </c>
      <c r="F2832" s="1">
        <v>40689</v>
      </c>
      <c r="G2832" t="s">
        <v>526</v>
      </c>
      <c r="H2832" t="s">
        <v>2801</v>
      </c>
      <c r="I2832" t="s">
        <v>2802</v>
      </c>
      <c r="J2832">
        <v>7300</v>
      </c>
      <c r="L2832">
        <v>895693531</v>
      </c>
    </row>
    <row r="2833" spans="3:12" x14ac:dyDescent="0.15">
      <c r="C2833" t="s">
        <v>53</v>
      </c>
      <c r="D2833" t="s">
        <v>5189</v>
      </c>
      <c r="E2833" t="s">
        <v>18</v>
      </c>
      <c r="F2833" s="1">
        <v>40694</v>
      </c>
      <c r="G2833" t="s">
        <v>560</v>
      </c>
      <c r="H2833" t="s">
        <v>187</v>
      </c>
      <c r="I2833" t="s">
        <v>2757</v>
      </c>
      <c r="J2833">
        <v>61250</v>
      </c>
      <c r="L2833">
        <v>895754781</v>
      </c>
    </row>
    <row r="2834" spans="3:12" x14ac:dyDescent="0.15">
      <c r="C2834" t="s">
        <v>53</v>
      </c>
      <c r="D2834" t="s">
        <v>5189</v>
      </c>
      <c r="E2834" t="s">
        <v>18</v>
      </c>
      <c r="F2834" s="1">
        <v>40694</v>
      </c>
      <c r="G2834" t="s">
        <v>54</v>
      </c>
      <c r="H2834" t="s">
        <v>2803</v>
      </c>
      <c r="I2834" t="s">
        <v>2751</v>
      </c>
      <c r="J2834">
        <v>50581</v>
      </c>
      <c r="L2834">
        <v>895805362</v>
      </c>
    </row>
    <row r="2835" spans="3:12" x14ac:dyDescent="0.15">
      <c r="C2835" t="s">
        <v>53</v>
      </c>
      <c r="D2835" t="s">
        <v>5189</v>
      </c>
      <c r="E2835" t="s">
        <v>18</v>
      </c>
      <c r="F2835" s="1">
        <v>40694</v>
      </c>
      <c r="G2835" t="s">
        <v>54</v>
      </c>
      <c r="H2835" t="s">
        <v>950</v>
      </c>
      <c r="I2835" t="s">
        <v>2751</v>
      </c>
      <c r="J2835">
        <v>95000</v>
      </c>
      <c r="L2835">
        <v>895900362</v>
      </c>
    </row>
    <row r="2836" spans="3:12" x14ac:dyDescent="0.15">
      <c r="C2836" t="s">
        <v>53</v>
      </c>
      <c r="D2836" t="s">
        <v>5189</v>
      </c>
      <c r="E2836" t="s">
        <v>18</v>
      </c>
      <c r="F2836" s="1">
        <v>40694</v>
      </c>
      <c r="G2836" t="s">
        <v>54</v>
      </c>
      <c r="H2836" t="s">
        <v>950</v>
      </c>
      <c r="I2836" t="s">
        <v>1395</v>
      </c>
      <c r="J2836">
        <v>12000</v>
      </c>
      <c r="L2836">
        <v>895912362</v>
      </c>
    </row>
    <row r="2837" spans="3:12" x14ac:dyDescent="0.15">
      <c r="C2837" t="s">
        <v>53</v>
      </c>
      <c r="D2837" t="s">
        <v>5189</v>
      </c>
      <c r="E2837" t="s">
        <v>18</v>
      </c>
      <c r="F2837" s="1">
        <v>40694</v>
      </c>
      <c r="G2837" t="s">
        <v>54</v>
      </c>
      <c r="H2837" t="s">
        <v>1401</v>
      </c>
      <c r="I2837" t="s">
        <v>2751</v>
      </c>
      <c r="J2837">
        <v>83399</v>
      </c>
      <c r="L2837">
        <v>895995761</v>
      </c>
    </row>
    <row r="2838" spans="3:12" x14ac:dyDescent="0.15">
      <c r="C2838" t="s">
        <v>53</v>
      </c>
      <c r="D2838" t="s">
        <v>5189</v>
      </c>
      <c r="E2838" t="s">
        <v>18</v>
      </c>
      <c r="F2838" s="1">
        <v>40694</v>
      </c>
      <c r="G2838" t="s">
        <v>526</v>
      </c>
      <c r="H2838" t="s">
        <v>2804</v>
      </c>
      <c r="I2838" t="s">
        <v>2764</v>
      </c>
      <c r="J2838">
        <v>50000</v>
      </c>
      <c r="L2838">
        <v>896045761</v>
      </c>
    </row>
    <row r="2839" spans="3:12" x14ac:dyDescent="0.15">
      <c r="C2839" t="s">
        <v>53</v>
      </c>
      <c r="D2839" t="s">
        <v>5189</v>
      </c>
      <c r="E2839" t="s">
        <v>18</v>
      </c>
      <c r="F2839" s="1">
        <v>40697</v>
      </c>
      <c r="G2839" t="s">
        <v>560</v>
      </c>
      <c r="H2839" t="s">
        <v>1397</v>
      </c>
      <c r="I2839" t="s">
        <v>2757</v>
      </c>
      <c r="J2839">
        <v>25584</v>
      </c>
      <c r="L2839">
        <v>896071345</v>
      </c>
    </row>
    <row r="2840" spans="3:12" x14ac:dyDescent="0.15">
      <c r="C2840" t="s">
        <v>53</v>
      </c>
      <c r="D2840" t="s">
        <v>5189</v>
      </c>
      <c r="E2840" t="s">
        <v>18</v>
      </c>
      <c r="F2840" s="1">
        <v>40703</v>
      </c>
      <c r="G2840" t="s">
        <v>526</v>
      </c>
      <c r="H2840" t="s">
        <v>2805</v>
      </c>
      <c r="I2840" t="s">
        <v>2802</v>
      </c>
      <c r="J2840">
        <v>6000</v>
      </c>
      <c r="L2840">
        <v>896077345</v>
      </c>
    </row>
    <row r="2841" spans="3:12" x14ac:dyDescent="0.15">
      <c r="C2841" t="s">
        <v>53</v>
      </c>
      <c r="D2841" t="s">
        <v>5189</v>
      </c>
      <c r="E2841" t="s">
        <v>18</v>
      </c>
      <c r="F2841" s="1">
        <v>40704</v>
      </c>
      <c r="G2841" t="s">
        <v>560</v>
      </c>
      <c r="H2841" t="s">
        <v>271</v>
      </c>
      <c r="I2841" t="s">
        <v>2806</v>
      </c>
      <c r="J2841">
        <v>304171</v>
      </c>
      <c r="L2841">
        <v>896381516</v>
      </c>
    </row>
    <row r="2842" spans="3:12" x14ac:dyDescent="0.15">
      <c r="C2842" t="s">
        <v>53</v>
      </c>
      <c r="D2842" t="s">
        <v>5189</v>
      </c>
      <c r="E2842" t="s">
        <v>18</v>
      </c>
      <c r="F2842" s="1">
        <v>40709</v>
      </c>
      <c r="G2842" t="s">
        <v>560</v>
      </c>
      <c r="H2842" t="s">
        <v>832</v>
      </c>
      <c r="I2842" t="s">
        <v>2807</v>
      </c>
      <c r="J2842">
        <v>15028</v>
      </c>
      <c r="L2842">
        <v>896396544</v>
      </c>
    </row>
    <row r="2843" spans="3:12" x14ac:dyDescent="0.15">
      <c r="C2843" t="s">
        <v>53</v>
      </c>
      <c r="D2843" t="s">
        <v>5189</v>
      </c>
      <c r="E2843" t="s">
        <v>18</v>
      </c>
      <c r="F2843" s="1">
        <v>40715</v>
      </c>
      <c r="G2843" t="s">
        <v>526</v>
      </c>
      <c r="H2843" t="s">
        <v>2808</v>
      </c>
      <c r="I2843" t="s">
        <v>2809</v>
      </c>
      <c r="J2843">
        <v>30000</v>
      </c>
      <c r="L2843">
        <v>896426544</v>
      </c>
    </row>
    <row r="2844" spans="3:12" x14ac:dyDescent="0.15">
      <c r="C2844" t="s">
        <v>53</v>
      </c>
      <c r="D2844" t="s">
        <v>5189</v>
      </c>
      <c r="E2844" t="s">
        <v>18</v>
      </c>
      <c r="F2844" s="1">
        <v>40716</v>
      </c>
      <c r="G2844" t="s">
        <v>526</v>
      </c>
      <c r="H2844" t="s">
        <v>2810</v>
      </c>
      <c r="I2844" t="s">
        <v>2802</v>
      </c>
      <c r="J2844">
        <v>6500</v>
      </c>
      <c r="L2844">
        <v>896433044</v>
      </c>
    </row>
    <row r="2845" spans="3:12" x14ac:dyDescent="0.15">
      <c r="C2845" t="s">
        <v>53</v>
      </c>
      <c r="D2845" t="s">
        <v>5189</v>
      </c>
      <c r="E2845" t="s">
        <v>18</v>
      </c>
      <c r="F2845" s="1">
        <v>40719</v>
      </c>
      <c r="G2845" t="s">
        <v>526</v>
      </c>
      <c r="H2845" t="s">
        <v>2811</v>
      </c>
      <c r="I2845" t="s">
        <v>2812</v>
      </c>
      <c r="J2845">
        <v>50000</v>
      </c>
      <c r="L2845">
        <v>896483044</v>
      </c>
    </row>
    <row r="2846" spans="3:12" x14ac:dyDescent="0.15">
      <c r="C2846" t="s">
        <v>53</v>
      </c>
      <c r="D2846" t="s">
        <v>5189</v>
      </c>
      <c r="E2846" t="s">
        <v>18</v>
      </c>
      <c r="F2846" s="1">
        <v>40721</v>
      </c>
      <c r="G2846" t="s">
        <v>526</v>
      </c>
      <c r="H2846" t="s">
        <v>2813</v>
      </c>
      <c r="I2846" t="s">
        <v>2814</v>
      </c>
      <c r="J2846">
        <v>24500</v>
      </c>
      <c r="L2846">
        <v>896507544</v>
      </c>
    </row>
    <row r="2847" spans="3:12" x14ac:dyDescent="0.15">
      <c r="C2847" t="s">
        <v>53</v>
      </c>
      <c r="D2847" t="s">
        <v>5189</v>
      </c>
      <c r="E2847" t="s">
        <v>18</v>
      </c>
      <c r="F2847" s="1">
        <v>40722</v>
      </c>
      <c r="G2847" t="s">
        <v>526</v>
      </c>
      <c r="H2847" t="s">
        <v>2815</v>
      </c>
      <c r="I2847" t="s">
        <v>2816</v>
      </c>
      <c r="J2847">
        <v>6000</v>
      </c>
      <c r="L2847">
        <v>896513544</v>
      </c>
    </row>
    <row r="2848" spans="3:12" x14ac:dyDescent="0.15">
      <c r="C2848" t="s">
        <v>53</v>
      </c>
      <c r="D2848" t="s">
        <v>5189</v>
      </c>
      <c r="E2848" t="s">
        <v>18</v>
      </c>
      <c r="F2848" s="1">
        <v>40724</v>
      </c>
      <c r="G2848" t="s">
        <v>560</v>
      </c>
      <c r="H2848" t="s">
        <v>1396</v>
      </c>
      <c r="I2848" t="s">
        <v>2757</v>
      </c>
      <c r="J2848">
        <v>61250</v>
      </c>
      <c r="L2848">
        <v>896574794</v>
      </c>
    </row>
    <row r="2849" spans="3:12" x14ac:dyDescent="0.15">
      <c r="C2849" t="s">
        <v>53</v>
      </c>
      <c r="D2849" t="s">
        <v>5189</v>
      </c>
      <c r="E2849" t="s">
        <v>18</v>
      </c>
      <c r="F2849" s="1">
        <v>40724</v>
      </c>
      <c r="G2849" t="s">
        <v>54</v>
      </c>
      <c r="H2849" t="s">
        <v>1320</v>
      </c>
      <c r="I2849" t="s">
        <v>2751</v>
      </c>
      <c r="J2849">
        <v>25000</v>
      </c>
      <c r="L2849">
        <v>896599794</v>
      </c>
    </row>
    <row r="2850" spans="3:12" x14ac:dyDescent="0.15">
      <c r="C2850" t="s">
        <v>53</v>
      </c>
      <c r="D2850" t="s">
        <v>5189</v>
      </c>
      <c r="E2850" t="s">
        <v>18</v>
      </c>
      <c r="F2850" s="1">
        <v>40724</v>
      </c>
      <c r="G2850" t="s">
        <v>54</v>
      </c>
      <c r="H2850" t="s">
        <v>1320</v>
      </c>
      <c r="I2850" t="s">
        <v>1395</v>
      </c>
      <c r="J2850">
        <v>12000</v>
      </c>
      <c r="L2850">
        <v>896611794</v>
      </c>
    </row>
    <row r="2851" spans="3:12" x14ac:dyDescent="0.15">
      <c r="C2851" t="s">
        <v>53</v>
      </c>
      <c r="D2851" t="s">
        <v>5189</v>
      </c>
      <c r="E2851" t="s">
        <v>18</v>
      </c>
      <c r="F2851" s="1">
        <v>40724</v>
      </c>
      <c r="G2851" t="s">
        <v>54</v>
      </c>
      <c r="H2851" t="s">
        <v>664</v>
      </c>
      <c r="I2851" t="s">
        <v>2817</v>
      </c>
      <c r="J2851">
        <v>75000</v>
      </c>
      <c r="L2851">
        <v>896686794</v>
      </c>
    </row>
    <row r="2852" spans="3:12" x14ac:dyDescent="0.15">
      <c r="C2852" t="s">
        <v>53</v>
      </c>
      <c r="D2852" t="s">
        <v>5189</v>
      </c>
      <c r="E2852" t="s">
        <v>18</v>
      </c>
      <c r="F2852" s="1">
        <v>40724</v>
      </c>
      <c r="G2852" t="s">
        <v>54</v>
      </c>
      <c r="H2852" t="s">
        <v>959</v>
      </c>
      <c r="I2852" t="s">
        <v>2751</v>
      </c>
      <c r="J2852">
        <v>70000</v>
      </c>
      <c r="L2852">
        <v>896756794</v>
      </c>
    </row>
    <row r="2853" spans="3:12" x14ac:dyDescent="0.15">
      <c r="C2853" t="s">
        <v>53</v>
      </c>
      <c r="D2853" t="s">
        <v>5189</v>
      </c>
      <c r="E2853" t="s">
        <v>18</v>
      </c>
      <c r="F2853" s="1">
        <v>40724</v>
      </c>
      <c r="G2853" t="s">
        <v>54</v>
      </c>
      <c r="H2853" t="s">
        <v>959</v>
      </c>
      <c r="I2853" t="s">
        <v>1395</v>
      </c>
      <c r="J2853">
        <v>12000</v>
      </c>
      <c r="L2853">
        <v>896768794</v>
      </c>
    </row>
    <row r="2854" spans="3:12" x14ac:dyDescent="0.15">
      <c r="C2854" t="s">
        <v>53</v>
      </c>
      <c r="D2854" t="s">
        <v>5189</v>
      </c>
      <c r="E2854" t="s">
        <v>18</v>
      </c>
      <c r="F2854" s="1">
        <v>40725</v>
      </c>
      <c r="G2854" t="s">
        <v>536</v>
      </c>
      <c r="H2854" t="s">
        <v>2014</v>
      </c>
      <c r="I2854" t="s">
        <v>2752</v>
      </c>
      <c r="J2854">
        <v>25000</v>
      </c>
      <c r="L2854">
        <v>896793794</v>
      </c>
    </row>
    <row r="2855" spans="3:12" x14ac:dyDescent="0.15">
      <c r="C2855" t="s">
        <v>53</v>
      </c>
      <c r="D2855" t="s">
        <v>5189</v>
      </c>
      <c r="E2855" t="s">
        <v>18</v>
      </c>
      <c r="F2855" s="1">
        <v>40725</v>
      </c>
      <c r="G2855" t="s">
        <v>536</v>
      </c>
      <c r="H2855" t="s">
        <v>1150</v>
      </c>
      <c r="I2855" t="s">
        <v>2752</v>
      </c>
      <c r="J2855">
        <v>25000</v>
      </c>
      <c r="L2855">
        <v>896818794</v>
      </c>
    </row>
    <row r="2856" spans="3:12" x14ac:dyDescent="0.15">
      <c r="C2856" t="s">
        <v>53</v>
      </c>
      <c r="D2856" t="s">
        <v>5189</v>
      </c>
      <c r="E2856" t="s">
        <v>18</v>
      </c>
      <c r="F2856" s="1">
        <v>40725</v>
      </c>
      <c r="G2856" t="s">
        <v>536</v>
      </c>
      <c r="H2856" t="s">
        <v>1324</v>
      </c>
      <c r="I2856" t="s">
        <v>2752</v>
      </c>
      <c r="J2856">
        <v>40000</v>
      </c>
      <c r="L2856">
        <v>896858794</v>
      </c>
    </row>
    <row r="2857" spans="3:12" x14ac:dyDescent="0.15">
      <c r="C2857" t="s">
        <v>53</v>
      </c>
      <c r="D2857" t="s">
        <v>5189</v>
      </c>
      <c r="E2857" t="s">
        <v>18</v>
      </c>
      <c r="F2857" s="1">
        <v>40725</v>
      </c>
      <c r="G2857" t="s">
        <v>536</v>
      </c>
      <c r="H2857" t="s">
        <v>1362</v>
      </c>
      <c r="I2857" t="s">
        <v>2752</v>
      </c>
      <c r="J2857">
        <v>24000</v>
      </c>
      <c r="L2857">
        <v>896882794</v>
      </c>
    </row>
    <row r="2858" spans="3:12" x14ac:dyDescent="0.15">
      <c r="C2858" t="s">
        <v>53</v>
      </c>
      <c r="D2858" t="s">
        <v>5189</v>
      </c>
      <c r="E2858" t="s">
        <v>18</v>
      </c>
      <c r="F2858" s="1">
        <v>40726</v>
      </c>
      <c r="G2858" t="s">
        <v>560</v>
      </c>
      <c r="H2858" t="s">
        <v>1157</v>
      </c>
      <c r="I2858" t="s">
        <v>2757</v>
      </c>
      <c r="J2858">
        <v>17921</v>
      </c>
      <c r="L2858">
        <v>896900715</v>
      </c>
    </row>
    <row r="2859" spans="3:12" x14ac:dyDescent="0.15">
      <c r="C2859" t="s">
        <v>53</v>
      </c>
      <c r="D2859" t="s">
        <v>5189</v>
      </c>
      <c r="E2859" t="s">
        <v>18</v>
      </c>
      <c r="F2859" s="1">
        <v>40727</v>
      </c>
      <c r="G2859" t="s">
        <v>54</v>
      </c>
      <c r="H2859" t="s">
        <v>671</v>
      </c>
      <c r="I2859" t="s">
        <v>2817</v>
      </c>
      <c r="J2859">
        <v>60000</v>
      </c>
      <c r="L2859">
        <v>896960715</v>
      </c>
    </row>
    <row r="2860" spans="3:12" x14ac:dyDescent="0.15">
      <c r="C2860" t="s">
        <v>53</v>
      </c>
      <c r="D2860" t="s">
        <v>5189</v>
      </c>
      <c r="E2860" t="s">
        <v>18</v>
      </c>
      <c r="F2860" s="1">
        <v>40731</v>
      </c>
      <c r="G2860" t="s">
        <v>526</v>
      </c>
      <c r="H2860" t="s">
        <v>2818</v>
      </c>
      <c r="I2860" t="s">
        <v>2764</v>
      </c>
      <c r="J2860">
        <v>5000</v>
      </c>
      <c r="L2860">
        <v>896965715</v>
      </c>
    </row>
    <row r="2861" spans="3:12" x14ac:dyDescent="0.15">
      <c r="C2861" t="s">
        <v>53</v>
      </c>
      <c r="D2861" t="s">
        <v>5189</v>
      </c>
      <c r="E2861" t="s">
        <v>18</v>
      </c>
      <c r="F2861" s="1">
        <v>40731</v>
      </c>
      <c r="G2861" t="s">
        <v>526</v>
      </c>
      <c r="H2861" t="s">
        <v>2819</v>
      </c>
      <c r="I2861" t="s">
        <v>2820</v>
      </c>
      <c r="J2861">
        <v>20000</v>
      </c>
      <c r="L2861">
        <v>896985715</v>
      </c>
    </row>
    <row r="2862" spans="3:12" x14ac:dyDescent="0.15">
      <c r="C2862" t="s">
        <v>53</v>
      </c>
      <c r="D2862" t="s">
        <v>5189</v>
      </c>
      <c r="E2862" t="s">
        <v>18</v>
      </c>
      <c r="F2862" s="1">
        <v>40732</v>
      </c>
      <c r="G2862" t="s">
        <v>560</v>
      </c>
      <c r="H2862" t="s">
        <v>225</v>
      </c>
      <c r="I2862" t="s">
        <v>2821</v>
      </c>
      <c r="J2862">
        <v>143056</v>
      </c>
      <c r="L2862">
        <v>897128771</v>
      </c>
    </row>
    <row r="2863" spans="3:12" x14ac:dyDescent="0.15">
      <c r="C2863" t="s">
        <v>53</v>
      </c>
      <c r="D2863" t="s">
        <v>5189</v>
      </c>
      <c r="E2863" t="s">
        <v>18</v>
      </c>
      <c r="F2863" s="1">
        <v>40733</v>
      </c>
      <c r="G2863" t="s">
        <v>536</v>
      </c>
      <c r="H2863" t="s">
        <v>834</v>
      </c>
      <c r="I2863" t="s">
        <v>2752</v>
      </c>
      <c r="J2863">
        <v>20000</v>
      </c>
      <c r="L2863">
        <v>897148771</v>
      </c>
    </row>
    <row r="2864" spans="3:12" x14ac:dyDescent="0.15">
      <c r="C2864" t="s">
        <v>53</v>
      </c>
      <c r="D2864" t="s">
        <v>5189</v>
      </c>
      <c r="E2864" t="s">
        <v>18</v>
      </c>
      <c r="F2864" s="1">
        <v>40733</v>
      </c>
      <c r="G2864" t="s">
        <v>536</v>
      </c>
      <c r="H2864" t="s">
        <v>834</v>
      </c>
      <c r="I2864" t="s">
        <v>2752</v>
      </c>
      <c r="J2864">
        <v>23000</v>
      </c>
      <c r="L2864">
        <v>897171771</v>
      </c>
    </row>
    <row r="2865" spans="3:12" x14ac:dyDescent="0.15">
      <c r="C2865" t="s">
        <v>53</v>
      </c>
      <c r="D2865" t="s">
        <v>5189</v>
      </c>
      <c r="E2865" t="s">
        <v>18</v>
      </c>
      <c r="F2865" s="1">
        <v>40735</v>
      </c>
      <c r="G2865" t="s">
        <v>526</v>
      </c>
      <c r="H2865" t="s">
        <v>2822</v>
      </c>
      <c r="I2865" t="s">
        <v>2820</v>
      </c>
      <c r="J2865">
        <v>60000</v>
      </c>
      <c r="L2865">
        <v>897231771</v>
      </c>
    </row>
    <row r="2866" spans="3:12" x14ac:dyDescent="0.15">
      <c r="C2866" t="s">
        <v>53</v>
      </c>
      <c r="D2866" t="s">
        <v>5189</v>
      </c>
      <c r="E2866" t="s">
        <v>18</v>
      </c>
      <c r="F2866" s="1">
        <v>40749</v>
      </c>
      <c r="G2866" t="s">
        <v>54</v>
      </c>
      <c r="H2866" t="s">
        <v>964</v>
      </c>
      <c r="I2866" t="s">
        <v>2751</v>
      </c>
      <c r="J2866">
        <v>25000</v>
      </c>
      <c r="L2866">
        <v>897256771</v>
      </c>
    </row>
    <row r="2867" spans="3:12" x14ac:dyDescent="0.15">
      <c r="C2867" t="s">
        <v>53</v>
      </c>
      <c r="D2867" t="s">
        <v>5189</v>
      </c>
      <c r="E2867" t="s">
        <v>18</v>
      </c>
      <c r="F2867" s="1">
        <v>40754</v>
      </c>
      <c r="G2867" t="s">
        <v>526</v>
      </c>
      <c r="H2867" t="s">
        <v>2823</v>
      </c>
      <c r="I2867" t="s">
        <v>2820</v>
      </c>
      <c r="J2867">
        <v>30000</v>
      </c>
      <c r="L2867">
        <v>897286771</v>
      </c>
    </row>
    <row r="2868" spans="3:12" x14ac:dyDescent="0.15">
      <c r="C2868" t="s">
        <v>53</v>
      </c>
      <c r="D2868" t="s">
        <v>5189</v>
      </c>
      <c r="E2868" t="s">
        <v>18</v>
      </c>
      <c r="F2868" s="1">
        <v>40755</v>
      </c>
      <c r="G2868" t="s">
        <v>560</v>
      </c>
      <c r="H2868" t="s">
        <v>227</v>
      </c>
      <c r="I2868" t="s">
        <v>2757</v>
      </c>
      <c r="J2868">
        <v>61250</v>
      </c>
      <c r="L2868">
        <v>897348021</v>
      </c>
    </row>
    <row r="2869" spans="3:12" x14ac:dyDescent="0.15">
      <c r="C2869" t="s">
        <v>53</v>
      </c>
      <c r="D2869" t="s">
        <v>5189</v>
      </c>
      <c r="E2869" t="s">
        <v>18</v>
      </c>
      <c r="F2869" s="1">
        <v>40755</v>
      </c>
      <c r="G2869" t="s">
        <v>54</v>
      </c>
      <c r="H2869" t="s">
        <v>1289</v>
      </c>
      <c r="I2869" t="s">
        <v>2751</v>
      </c>
      <c r="J2869">
        <v>85000</v>
      </c>
      <c r="L2869">
        <v>897433021</v>
      </c>
    </row>
    <row r="2870" spans="3:12" x14ac:dyDescent="0.15">
      <c r="C2870" t="s">
        <v>53</v>
      </c>
      <c r="D2870" t="s">
        <v>5189</v>
      </c>
      <c r="E2870" t="s">
        <v>18</v>
      </c>
      <c r="F2870" s="1">
        <v>40755</v>
      </c>
      <c r="G2870" t="s">
        <v>54</v>
      </c>
      <c r="H2870" t="s">
        <v>1289</v>
      </c>
      <c r="I2870" t="s">
        <v>1395</v>
      </c>
      <c r="J2870">
        <v>12000</v>
      </c>
      <c r="L2870">
        <v>897445021</v>
      </c>
    </row>
    <row r="2871" spans="3:12" x14ac:dyDescent="0.15">
      <c r="C2871" t="s">
        <v>53</v>
      </c>
      <c r="D2871" t="s">
        <v>5189</v>
      </c>
      <c r="E2871" t="s">
        <v>18</v>
      </c>
      <c r="F2871" s="1">
        <v>40758</v>
      </c>
      <c r="G2871" t="s">
        <v>560</v>
      </c>
      <c r="H2871" t="s">
        <v>247</v>
      </c>
      <c r="I2871" t="s">
        <v>2757</v>
      </c>
      <c r="J2871">
        <v>25734</v>
      </c>
      <c r="L2871">
        <v>897470755</v>
      </c>
    </row>
    <row r="2872" spans="3:12" x14ac:dyDescent="0.15">
      <c r="C2872" t="s">
        <v>53</v>
      </c>
      <c r="D2872" t="s">
        <v>5189</v>
      </c>
      <c r="E2872" t="s">
        <v>18</v>
      </c>
      <c r="F2872" s="1">
        <v>40760</v>
      </c>
      <c r="G2872" t="s">
        <v>526</v>
      </c>
      <c r="H2872" t="s">
        <v>2824</v>
      </c>
      <c r="I2872" t="s">
        <v>2820</v>
      </c>
      <c r="J2872">
        <v>45000</v>
      </c>
      <c r="L2872">
        <v>897515755</v>
      </c>
    </row>
    <row r="2873" spans="3:12" x14ac:dyDescent="0.15">
      <c r="C2873" t="s">
        <v>53</v>
      </c>
      <c r="D2873" t="s">
        <v>5189</v>
      </c>
      <c r="E2873" t="s">
        <v>18</v>
      </c>
      <c r="F2873" s="1">
        <v>40764</v>
      </c>
      <c r="G2873" t="s">
        <v>526</v>
      </c>
      <c r="H2873" t="s">
        <v>2825</v>
      </c>
      <c r="I2873" t="s">
        <v>2820</v>
      </c>
      <c r="J2873">
        <v>10000</v>
      </c>
      <c r="L2873">
        <v>897525755</v>
      </c>
    </row>
    <row r="2874" spans="3:12" x14ac:dyDescent="0.15">
      <c r="C2874" t="s">
        <v>53</v>
      </c>
      <c r="D2874" t="s">
        <v>5189</v>
      </c>
      <c r="E2874" t="s">
        <v>18</v>
      </c>
      <c r="F2874" s="1">
        <v>40764</v>
      </c>
      <c r="G2874" t="s">
        <v>526</v>
      </c>
      <c r="H2874" t="s">
        <v>2826</v>
      </c>
      <c r="I2874" t="s">
        <v>2820</v>
      </c>
      <c r="J2874">
        <v>75000</v>
      </c>
      <c r="L2874">
        <v>897600755</v>
      </c>
    </row>
    <row r="2875" spans="3:12" x14ac:dyDescent="0.15">
      <c r="C2875" t="s">
        <v>53</v>
      </c>
      <c r="D2875" t="s">
        <v>5189</v>
      </c>
      <c r="E2875" t="s">
        <v>18</v>
      </c>
      <c r="F2875" s="1">
        <v>40771</v>
      </c>
      <c r="G2875" t="s">
        <v>560</v>
      </c>
      <c r="H2875" t="s">
        <v>259</v>
      </c>
      <c r="I2875" t="s">
        <v>2827</v>
      </c>
      <c r="J2875">
        <v>116835</v>
      </c>
      <c r="L2875">
        <v>897717590</v>
      </c>
    </row>
    <row r="2876" spans="3:12" x14ac:dyDescent="0.15">
      <c r="C2876" t="s">
        <v>53</v>
      </c>
      <c r="D2876" t="s">
        <v>5189</v>
      </c>
      <c r="E2876" t="s">
        <v>18</v>
      </c>
      <c r="F2876" s="1">
        <v>40771</v>
      </c>
      <c r="G2876" t="s">
        <v>526</v>
      </c>
      <c r="H2876" t="s">
        <v>2828</v>
      </c>
      <c r="I2876" t="s">
        <v>2820</v>
      </c>
      <c r="J2876">
        <v>40000</v>
      </c>
      <c r="L2876">
        <v>897757590</v>
      </c>
    </row>
    <row r="2877" spans="3:12" x14ac:dyDescent="0.15">
      <c r="C2877" t="s">
        <v>53</v>
      </c>
      <c r="D2877" t="s">
        <v>5189</v>
      </c>
      <c r="E2877" t="s">
        <v>18</v>
      </c>
      <c r="F2877" s="1">
        <v>40777</v>
      </c>
      <c r="G2877" t="s">
        <v>526</v>
      </c>
      <c r="H2877" t="s">
        <v>2829</v>
      </c>
      <c r="I2877" t="s">
        <v>2820</v>
      </c>
      <c r="J2877">
        <v>10000</v>
      </c>
      <c r="L2877">
        <v>897767590</v>
      </c>
    </row>
    <row r="2878" spans="3:12" x14ac:dyDescent="0.15">
      <c r="C2878" t="s">
        <v>53</v>
      </c>
      <c r="D2878" t="s">
        <v>5189</v>
      </c>
      <c r="E2878" t="s">
        <v>18</v>
      </c>
      <c r="F2878" s="1">
        <v>40781</v>
      </c>
      <c r="G2878" t="s">
        <v>526</v>
      </c>
      <c r="H2878" t="s">
        <v>2830</v>
      </c>
      <c r="I2878" t="s">
        <v>2820</v>
      </c>
      <c r="J2878">
        <v>75000</v>
      </c>
      <c r="L2878">
        <v>897842590</v>
      </c>
    </row>
    <row r="2879" spans="3:12" x14ac:dyDescent="0.15">
      <c r="C2879" t="s">
        <v>53</v>
      </c>
      <c r="D2879" t="s">
        <v>5189</v>
      </c>
      <c r="E2879" t="s">
        <v>18</v>
      </c>
      <c r="F2879" s="1">
        <v>40786</v>
      </c>
      <c r="G2879" t="s">
        <v>560</v>
      </c>
      <c r="H2879" t="s">
        <v>294</v>
      </c>
      <c r="I2879" t="s">
        <v>2757</v>
      </c>
      <c r="J2879">
        <v>61250</v>
      </c>
      <c r="L2879">
        <v>897903840</v>
      </c>
    </row>
    <row r="2880" spans="3:12" x14ac:dyDescent="0.15">
      <c r="C2880" t="s">
        <v>53</v>
      </c>
      <c r="D2880" t="s">
        <v>5189</v>
      </c>
      <c r="E2880" t="s">
        <v>18</v>
      </c>
      <c r="F2880" s="1">
        <v>40786</v>
      </c>
      <c r="G2880" t="s">
        <v>54</v>
      </c>
      <c r="H2880" t="s">
        <v>2185</v>
      </c>
      <c r="I2880" t="s">
        <v>2751</v>
      </c>
      <c r="J2880">
        <v>102800</v>
      </c>
      <c r="L2880">
        <v>898006640</v>
      </c>
    </row>
    <row r="2881" spans="3:12" x14ac:dyDescent="0.15">
      <c r="C2881" t="s">
        <v>53</v>
      </c>
      <c r="D2881" t="s">
        <v>5189</v>
      </c>
      <c r="E2881" t="s">
        <v>18</v>
      </c>
      <c r="F2881" s="1">
        <v>40786</v>
      </c>
      <c r="G2881" t="s">
        <v>54</v>
      </c>
      <c r="H2881" t="s">
        <v>1334</v>
      </c>
      <c r="I2881" t="s">
        <v>2751</v>
      </c>
      <c r="J2881">
        <v>120000</v>
      </c>
      <c r="L2881">
        <v>898126640</v>
      </c>
    </row>
    <row r="2882" spans="3:12" x14ac:dyDescent="0.15">
      <c r="C2882" t="s">
        <v>53</v>
      </c>
      <c r="D2882" t="s">
        <v>5189</v>
      </c>
      <c r="E2882" t="s">
        <v>18</v>
      </c>
      <c r="F2882" s="1">
        <v>40786</v>
      </c>
      <c r="G2882" t="s">
        <v>54</v>
      </c>
      <c r="H2882" t="s">
        <v>1334</v>
      </c>
      <c r="I2882" t="s">
        <v>1395</v>
      </c>
      <c r="J2882">
        <v>12000</v>
      </c>
      <c r="L2882">
        <v>898138640</v>
      </c>
    </row>
    <row r="2883" spans="3:12" x14ac:dyDescent="0.15">
      <c r="C2883" t="s">
        <v>53</v>
      </c>
      <c r="D2883" t="s">
        <v>5189</v>
      </c>
      <c r="E2883" t="s">
        <v>18</v>
      </c>
      <c r="F2883" s="1">
        <v>40787</v>
      </c>
      <c r="G2883" t="s">
        <v>536</v>
      </c>
      <c r="H2883" t="s">
        <v>90</v>
      </c>
      <c r="I2883" t="s">
        <v>2752</v>
      </c>
      <c r="J2883">
        <v>20000</v>
      </c>
      <c r="L2883">
        <v>898158640</v>
      </c>
    </row>
    <row r="2884" spans="3:12" x14ac:dyDescent="0.15">
      <c r="C2884" t="s">
        <v>53</v>
      </c>
      <c r="D2884" t="s">
        <v>5189</v>
      </c>
      <c r="E2884" t="s">
        <v>18</v>
      </c>
      <c r="F2884" s="1">
        <v>40788</v>
      </c>
      <c r="G2884" t="s">
        <v>560</v>
      </c>
      <c r="H2884" t="s">
        <v>296</v>
      </c>
      <c r="I2884" t="s">
        <v>2757</v>
      </c>
      <c r="J2884">
        <v>18355</v>
      </c>
      <c r="L2884">
        <v>898176995</v>
      </c>
    </row>
    <row r="2885" spans="3:12" x14ac:dyDescent="0.15">
      <c r="C2885" t="s">
        <v>53</v>
      </c>
      <c r="D2885" t="s">
        <v>5189</v>
      </c>
      <c r="E2885" t="s">
        <v>18</v>
      </c>
      <c r="F2885" s="1">
        <v>40799</v>
      </c>
      <c r="G2885" t="s">
        <v>560</v>
      </c>
      <c r="H2885" t="s">
        <v>302</v>
      </c>
      <c r="I2885" t="s">
        <v>2831</v>
      </c>
      <c r="J2885">
        <v>91294</v>
      </c>
      <c r="L2885">
        <v>898268289</v>
      </c>
    </row>
    <row r="2886" spans="3:12" x14ac:dyDescent="0.15">
      <c r="C2886" t="s">
        <v>53</v>
      </c>
      <c r="D2886" t="s">
        <v>5189</v>
      </c>
      <c r="E2886" t="s">
        <v>18</v>
      </c>
      <c r="F2886" s="1">
        <v>40802</v>
      </c>
      <c r="G2886" t="s">
        <v>526</v>
      </c>
      <c r="H2886" t="s">
        <v>2832</v>
      </c>
      <c r="I2886" t="s">
        <v>2820</v>
      </c>
      <c r="J2886">
        <v>100000</v>
      </c>
      <c r="L2886">
        <v>898368289</v>
      </c>
    </row>
    <row r="2887" spans="3:12" x14ac:dyDescent="0.15">
      <c r="C2887" t="s">
        <v>53</v>
      </c>
      <c r="D2887" t="s">
        <v>5189</v>
      </c>
      <c r="E2887" t="s">
        <v>18</v>
      </c>
      <c r="F2887" s="1">
        <v>40806</v>
      </c>
      <c r="G2887" t="s">
        <v>526</v>
      </c>
      <c r="H2887" t="s">
        <v>2833</v>
      </c>
      <c r="I2887" t="s">
        <v>2820</v>
      </c>
      <c r="J2887">
        <v>10000</v>
      </c>
      <c r="L2887">
        <v>898378289</v>
      </c>
    </row>
    <row r="2888" spans="3:12" x14ac:dyDescent="0.15">
      <c r="C2888" t="s">
        <v>53</v>
      </c>
      <c r="D2888" t="s">
        <v>5189</v>
      </c>
      <c r="E2888" t="s">
        <v>18</v>
      </c>
      <c r="F2888" s="1">
        <v>40809</v>
      </c>
      <c r="G2888" t="s">
        <v>526</v>
      </c>
      <c r="H2888" t="s">
        <v>2834</v>
      </c>
      <c r="I2888" t="s">
        <v>2820</v>
      </c>
      <c r="J2888">
        <v>10000</v>
      </c>
      <c r="L2888">
        <v>898388289</v>
      </c>
    </row>
    <row r="2889" spans="3:12" x14ac:dyDescent="0.15">
      <c r="C2889" t="s">
        <v>53</v>
      </c>
      <c r="D2889" t="s">
        <v>5189</v>
      </c>
      <c r="E2889" t="s">
        <v>18</v>
      </c>
      <c r="F2889" s="1">
        <v>40809</v>
      </c>
      <c r="G2889" t="s">
        <v>526</v>
      </c>
      <c r="H2889" t="s">
        <v>2835</v>
      </c>
      <c r="I2889" t="s">
        <v>2836</v>
      </c>
      <c r="J2889">
        <v>60600</v>
      </c>
      <c r="L2889">
        <v>898448889</v>
      </c>
    </row>
    <row r="2890" spans="3:12" x14ac:dyDescent="0.15">
      <c r="C2890" t="s">
        <v>53</v>
      </c>
      <c r="D2890" t="s">
        <v>5189</v>
      </c>
      <c r="E2890" t="s">
        <v>18</v>
      </c>
      <c r="F2890" s="1">
        <v>40812</v>
      </c>
      <c r="G2890" t="s">
        <v>526</v>
      </c>
      <c r="H2890" t="s">
        <v>2837</v>
      </c>
      <c r="I2890" t="s">
        <v>2836</v>
      </c>
      <c r="J2890">
        <v>51700</v>
      </c>
      <c r="L2890">
        <v>898500589</v>
      </c>
    </row>
    <row r="2891" spans="3:12" x14ac:dyDescent="0.15">
      <c r="C2891" t="s">
        <v>53</v>
      </c>
      <c r="D2891" t="s">
        <v>5189</v>
      </c>
      <c r="E2891" t="s">
        <v>18</v>
      </c>
      <c r="F2891" s="1">
        <v>40815</v>
      </c>
      <c r="G2891" t="s">
        <v>526</v>
      </c>
      <c r="H2891" t="s">
        <v>2838</v>
      </c>
      <c r="I2891" t="s">
        <v>2820</v>
      </c>
      <c r="J2891">
        <v>10000</v>
      </c>
      <c r="L2891">
        <v>898510589</v>
      </c>
    </row>
    <row r="2892" spans="3:12" x14ac:dyDescent="0.15">
      <c r="C2892" t="s">
        <v>53</v>
      </c>
      <c r="D2892" t="s">
        <v>5189</v>
      </c>
      <c r="E2892" t="s">
        <v>18</v>
      </c>
      <c r="F2892" s="1">
        <v>40815</v>
      </c>
      <c r="G2892" t="s">
        <v>526</v>
      </c>
      <c r="H2892" t="s">
        <v>2839</v>
      </c>
      <c r="I2892" t="s">
        <v>2836</v>
      </c>
      <c r="J2892">
        <v>20000</v>
      </c>
      <c r="L2892">
        <v>898530589</v>
      </c>
    </row>
    <row r="2893" spans="3:12" x14ac:dyDescent="0.15">
      <c r="C2893" t="s">
        <v>53</v>
      </c>
      <c r="D2893" t="s">
        <v>5189</v>
      </c>
      <c r="E2893" t="s">
        <v>18</v>
      </c>
      <c r="F2893" s="1">
        <v>40816</v>
      </c>
      <c r="G2893" t="s">
        <v>560</v>
      </c>
      <c r="H2893" t="s">
        <v>1170</v>
      </c>
      <c r="I2893" t="s">
        <v>2757</v>
      </c>
      <c r="J2893">
        <v>61250</v>
      </c>
      <c r="L2893">
        <v>898591839</v>
      </c>
    </row>
    <row r="2894" spans="3:12" x14ac:dyDescent="0.15">
      <c r="C2894" t="s">
        <v>53</v>
      </c>
      <c r="D2894" t="s">
        <v>5189</v>
      </c>
      <c r="E2894" t="s">
        <v>18</v>
      </c>
      <c r="F2894" s="1">
        <v>40816</v>
      </c>
      <c r="G2894" t="s">
        <v>54</v>
      </c>
      <c r="H2894" t="s">
        <v>918</v>
      </c>
      <c r="I2894" t="s">
        <v>2751</v>
      </c>
      <c r="J2894">
        <v>105690</v>
      </c>
      <c r="L2894">
        <v>898697529</v>
      </c>
    </row>
    <row r="2895" spans="3:12" x14ac:dyDescent="0.15">
      <c r="C2895" t="s">
        <v>53</v>
      </c>
      <c r="D2895" t="s">
        <v>5189</v>
      </c>
      <c r="E2895" t="s">
        <v>18</v>
      </c>
      <c r="F2895" s="1">
        <v>40816</v>
      </c>
      <c r="G2895" t="s">
        <v>54</v>
      </c>
      <c r="H2895" t="s">
        <v>366</v>
      </c>
      <c r="I2895" t="s">
        <v>2751</v>
      </c>
      <c r="J2895">
        <v>85000</v>
      </c>
      <c r="L2895">
        <v>898782529</v>
      </c>
    </row>
    <row r="2896" spans="3:12" x14ac:dyDescent="0.15">
      <c r="C2896" t="s">
        <v>53</v>
      </c>
      <c r="D2896" t="s">
        <v>5189</v>
      </c>
      <c r="E2896" t="s">
        <v>18</v>
      </c>
      <c r="F2896" s="1">
        <v>40816</v>
      </c>
      <c r="G2896" t="s">
        <v>54</v>
      </c>
      <c r="H2896" t="s">
        <v>349</v>
      </c>
      <c r="I2896" t="s">
        <v>2817</v>
      </c>
      <c r="J2896">
        <v>90000</v>
      </c>
      <c r="L2896">
        <v>898872529</v>
      </c>
    </row>
    <row r="2897" spans="3:12" x14ac:dyDescent="0.15">
      <c r="C2897" t="s">
        <v>53</v>
      </c>
      <c r="D2897" t="s">
        <v>5189</v>
      </c>
      <c r="E2897" t="s">
        <v>18</v>
      </c>
      <c r="F2897" s="1">
        <v>40816</v>
      </c>
      <c r="G2897" t="s">
        <v>54</v>
      </c>
      <c r="H2897" t="s">
        <v>373</v>
      </c>
      <c r="I2897" t="s">
        <v>2751</v>
      </c>
      <c r="J2897">
        <v>27000</v>
      </c>
      <c r="L2897">
        <v>898899529</v>
      </c>
    </row>
    <row r="2898" spans="3:12" x14ac:dyDescent="0.15">
      <c r="C2898" t="s">
        <v>53</v>
      </c>
      <c r="D2898" t="s">
        <v>5189</v>
      </c>
      <c r="E2898" t="s">
        <v>18</v>
      </c>
      <c r="F2898" s="1">
        <v>40817</v>
      </c>
      <c r="G2898" t="s">
        <v>536</v>
      </c>
      <c r="H2898" t="s">
        <v>109</v>
      </c>
      <c r="I2898" t="s">
        <v>2752</v>
      </c>
      <c r="J2898">
        <v>20000</v>
      </c>
      <c r="L2898">
        <v>898919529</v>
      </c>
    </row>
    <row r="2899" spans="3:12" x14ac:dyDescent="0.15">
      <c r="C2899" t="s">
        <v>53</v>
      </c>
      <c r="D2899" t="s">
        <v>5189</v>
      </c>
      <c r="E2899" t="s">
        <v>18</v>
      </c>
      <c r="F2899" s="1">
        <v>40819</v>
      </c>
      <c r="G2899" t="s">
        <v>560</v>
      </c>
      <c r="H2899" t="s">
        <v>1410</v>
      </c>
      <c r="I2899" t="s">
        <v>2757</v>
      </c>
      <c r="J2899">
        <v>7384</v>
      </c>
      <c r="L2899">
        <v>898926913</v>
      </c>
    </row>
    <row r="2900" spans="3:12" x14ac:dyDescent="0.15">
      <c r="C2900" t="s">
        <v>53</v>
      </c>
      <c r="D2900" t="s">
        <v>5189</v>
      </c>
      <c r="E2900" t="s">
        <v>18</v>
      </c>
      <c r="F2900" s="1">
        <v>40826</v>
      </c>
      <c r="G2900" t="s">
        <v>560</v>
      </c>
      <c r="H2900" t="s">
        <v>290</v>
      </c>
      <c r="I2900" t="s">
        <v>2840</v>
      </c>
      <c r="J2900">
        <v>159402</v>
      </c>
      <c r="L2900">
        <v>899086315</v>
      </c>
    </row>
    <row r="2901" spans="3:12" x14ac:dyDescent="0.15">
      <c r="C2901" t="s">
        <v>53</v>
      </c>
      <c r="D2901" t="s">
        <v>5189</v>
      </c>
      <c r="E2901" t="s">
        <v>18</v>
      </c>
      <c r="F2901" s="1">
        <v>40833</v>
      </c>
      <c r="G2901" t="s">
        <v>526</v>
      </c>
      <c r="H2901" t="s">
        <v>2841</v>
      </c>
      <c r="I2901" t="s">
        <v>2820</v>
      </c>
      <c r="J2901">
        <v>55000</v>
      </c>
      <c r="L2901">
        <v>899141315</v>
      </c>
    </row>
    <row r="2902" spans="3:12" x14ac:dyDescent="0.15">
      <c r="C2902" t="s">
        <v>53</v>
      </c>
      <c r="D2902" t="s">
        <v>5189</v>
      </c>
      <c r="E2902" t="s">
        <v>18</v>
      </c>
      <c r="F2902" s="1">
        <v>40836</v>
      </c>
      <c r="G2902" t="s">
        <v>560</v>
      </c>
      <c r="H2902" t="s">
        <v>314</v>
      </c>
      <c r="I2902" t="s">
        <v>2842</v>
      </c>
      <c r="K2902">
        <v>15316</v>
      </c>
      <c r="L2902">
        <v>899125999</v>
      </c>
    </row>
    <row r="2903" spans="3:12" x14ac:dyDescent="0.15">
      <c r="C2903" t="s">
        <v>53</v>
      </c>
      <c r="D2903" t="s">
        <v>5189</v>
      </c>
      <c r="E2903" t="s">
        <v>18</v>
      </c>
      <c r="F2903" s="1">
        <v>40840</v>
      </c>
      <c r="G2903" t="s">
        <v>526</v>
      </c>
      <c r="H2903" t="s">
        <v>2843</v>
      </c>
      <c r="I2903" t="s">
        <v>2820</v>
      </c>
      <c r="J2903">
        <v>10000</v>
      </c>
      <c r="L2903">
        <v>899135999</v>
      </c>
    </row>
    <row r="2904" spans="3:12" x14ac:dyDescent="0.15">
      <c r="C2904" t="s">
        <v>53</v>
      </c>
      <c r="D2904" t="s">
        <v>5189</v>
      </c>
      <c r="E2904" t="s">
        <v>18</v>
      </c>
      <c r="F2904" s="1">
        <v>40847</v>
      </c>
      <c r="G2904" t="s">
        <v>560</v>
      </c>
      <c r="H2904" t="s">
        <v>2844</v>
      </c>
      <c r="I2904" t="s">
        <v>2757</v>
      </c>
      <c r="J2904">
        <v>61250</v>
      </c>
      <c r="L2904">
        <v>899197249</v>
      </c>
    </row>
    <row r="2905" spans="3:12" x14ac:dyDescent="0.15">
      <c r="C2905" t="s">
        <v>53</v>
      </c>
      <c r="D2905" t="s">
        <v>5189</v>
      </c>
      <c r="E2905" t="s">
        <v>18</v>
      </c>
      <c r="F2905" s="1">
        <v>40847</v>
      </c>
      <c r="G2905" t="s">
        <v>54</v>
      </c>
      <c r="H2905" t="s">
        <v>782</v>
      </c>
      <c r="I2905" t="s">
        <v>2751</v>
      </c>
      <c r="J2905">
        <v>300000</v>
      </c>
      <c r="L2905">
        <v>899497249</v>
      </c>
    </row>
    <row r="2906" spans="3:12" x14ac:dyDescent="0.15">
      <c r="C2906" t="s">
        <v>53</v>
      </c>
      <c r="D2906" t="s">
        <v>5189</v>
      </c>
      <c r="E2906" t="s">
        <v>18</v>
      </c>
      <c r="F2906" s="1">
        <v>40847</v>
      </c>
      <c r="G2906" t="s">
        <v>54</v>
      </c>
      <c r="H2906" t="s">
        <v>1341</v>
      </c>
      <c r="I2906" t="s">
        <v>2751</v>
      </c>
      <c r="J2906">
        <v>10000</v>
      </c>
      <c r="L2906">
        <v>899507249</v>
      </c>
    </row>
    <row r="2907" spans="3:12" x14ac:dyDescent="0.15">
      <c r="C2907" t="s">
        <v>53</v>
      </c>
      <c r="D2907" t="s">
        <v>5189</v>
      </c>
      <c r="E2907" t="s">
        <v>18</v>
      </c>
      <c r="F2907" s="1">
        <v>40847</v>
      </c>
      <c r="G2907" t="s">
        <v>54</v>
      </c>
      <c r="H2907" t="s">
        <v>1341</v>
      </c>
      <c r="I2907" t="s">
        <v>2751</v>
      </c>
      <c r="J2907">
        <v>5000</v>
      </c>
      <c r="L2907">
        <v>899512249</v>
      </c>
    </row>
    <row r="2908" spans="3:12" x14ac:dyDescent="0.15">
      <c r="C2908" t="s">
        <v>53</v>
      </c>
      <c r="D2908" t="s">
        <v>5189</v>
      </c>
      <c r="E2908" t="s">
        <v>18</v>
      </c>
      <c r="F2908" s="1">
        <v>40847</v>
      </c>
      <c r="G2908" t="s">
        <v>54</v>
      </c>
      <c r="H2908" t="s">
        <v>1341</v>
      </c>
      <c r="I2908" t="s">
        <v>2751</v>
      </c>
      <c r="J2908">
        <v>10000</v>
      </c>
      <c r="L2908">
        <v>899522249</v>
      </c>
    </row>
    <row r="2909" spans="3:12" x14ac:dyDescent="0.15">
      <c r="C2909" t="s">
        <v>53</v>
      </c>
      <c r="D2909" t="s">
        <v>5189</v>
      </c>
      <c r="E2909" t="s">
        <v>18</v>
      </c>
      <c r="F2909" s="1">
        <v>40847</v>
      </c>
      <c r="G2909" t="s">
        <v>54</v>
      </c>
      <c r="H2909" t="s">
        <v>1341</v>
      </c>
      <c r="I2909" t="s">
        <v>2751</v>
      </c>
      <c r="J2909">
        <v>5000</v>
      </c>
      <c r="L2909">
        <v>899527249</v>
      </c>
    </row>
    <row r="2910" spans="3:12" x14ac:dyDescent="0.15">
      <c r="C2910" t="s">
        <v>53</v>
      </c>
      <c r="D2910" t="s">
        <v>5189</v>
      </c>
      <c r="E2910" t="s">
        <v>18</v>
      </c>
      <c r="F2910" s="1">
        <v>40847</v>
      </c>
      <c r="G2910" t="s">
        <v>54</v>
      </c>
      <c r="H2910" t="s">
        <v>1341</v>
      </c>
      <c r="I2910" t="s">
        <v>2751</v>
      </c>
      <c r="J2910">
        <v>5000</v>
      </c>
      <c r="L2910">
        <v>899532249</v>
      </c>
    </row>
    <row r="2911" spans="3:12" x14ac:dyDescent="0.15">
      <c r="C2911" t="s">
        <v>53</v>
      </c>
      <c r="D2911" t="s">
        <v>5189</v>
      </c>
      <c r="E2911" t="s">
        <v>18</v>
      </c>
      <c r="F2911" s="1">
        <v>40847</v>
      </c>
      <c r="G2911" t="s">
        <v>54</v>
      </c>
      <c r="H2911" t="s">
        <v>1341</v>
      </c>
      <c r="I2911" t="s">
        <v>2751</v>
      </c>
      <c r="J2911">
        <v>10000</v>
      </c>
      <c r="L2911">
        <v>899542249</v>
      </c>
    </row>
    <row r="2912" spans="3:12" x14ac:dyDescent="0.15">
      <c r="C2912" t="s">
        <v>53</v>
      </c>
      <c r="D2912" t="s">
        <v>5189</v>
      </c>
      <c r="E2912" t="s">
        <v>18</v>
      </c>
      <c r="F2912" s="1">
        <v>40847</v>
      </c>
      <c r="G2912" t="s">
        <v>54</v>
      </c>
      <c r="H2912" t="s">
        <v>391</v>
      </c>
      <c r="I2912" t="s">
        <v>2817</v>
      </c>
      <c r="J2912">
        <v>60000</v>
      </c>
      <c r="L2912">
        <v>899602249</v>
      </c>
    </row>
    <row r="2913" spans="3:12" x14ac:dyDescent="0.15">
      <c r="C2913" t="s">
        <v>53</v>
      </c>
      <c r="D2913" t="s">
        <v>5189</v>
      </c>
      <c r="E2913" t="s">
        <v>18</v>
      </c>
      <c r="F2913" s="1">
        <v>40847</v>
      </c>
      <c r="G2913" t="s">
        <v>54</v>
      </c>
      <c r="H2913" t="s">
        <v>391</v>
      </c>
      <c r="I2913" t="s">
        <v>1395</v>
      </c>
      <c r="J2913">
        <v>16000</v>
      </c>
      <c r="L2913">
        <v>899618249</v>
      </c>
    </row>
    <row r="2914" spans="3:12" x14ac:dyDescent="0.15">
      <c r="C2914" t="s">
        <v>53</v>
      </c>
      <c r="D2914" t="s">
        <v>5189</v>
      </c>
      <c r="E2914" t="s">
        <v>18</v>
      </c>
      <c r="F2914" s="1">
        <v>40847</v>
      </c>
      <c r="G2914" t="s">
        <v>54</v>
      </c>
      <c r="H2914" t="s">
        <v>396</v>
      </c>
      <c r="I2914" t="s">
        <v>2817</v>
      </c>
      <c r="J2914">
        <v>40000</v>
      </c>
      <c r="L2914">
        <v>899658249</v>
      </c>
    </row>
    <row r="2915" spans="3:12" x14ac:dyDescent="0.15">
      <c r="C2915" t="s">
        <v>53</v>
      </c>
      <c r="D2915" t="s">
        <v>5189</v>
      </c>
      <c r="E2915" t="s">
        <v>18</v>
      </c>
      <c r="F2915" s="1">
        <v>40849</v>
      </c>
      <c r="G2915" t="s">
        <v>560</v>
      </c>
      <c r="H2915" t="s">
        <v>341</v>
      </c>
      <c r="I2915" t="s">
        <v>2757</v>
      </c>
      <c r="J2915">
        <v>26602</v>
      </c>
      <c r="L2915">
        <v>899684851</v>
      </c>
    </row>
    <row r="2916" spans="3:12" x14ac:dyDescent="0.15">
      <c r="C2916" t="s">
        <v>53</v>
      </c>
      <c r="D2916" t="s">
        <v>5189</v>
      </c>
      <c r="E2916" t="s">
        <v>18</v>
      </c>
      <c r="F2916" s="1">
        <v>40860</v>
      </c>
      <c r="G2916" t="s">
        <v>560</v>
      </c>
      <c r="H2916" t="s">
        <v>1415</v>
      </c>
      <c r="I2916" t="s">
        <v>2845</v>
      </c>
      <c r="J2916">
        <v>183100</v>
      </c>
      <c r="L2916">
        <v>899867951</v>
      </c>
    </row>
    <row r="2917" spans="3:12" x14ac:dyDescent="0.15">
      <c r="C2917" t="s">
        <v>53</v>
      </c>
      <c r="D2917" t="s">
        <v>5189</v>
      </c>
      <c r="E2917" t="s">
        <v>18</v>
      </c>
      <c r="F2917" s="1">
        <v>40872</v>
      </c>
      <c r="G2917" t="s">
        <v>526</v>
      </c>
      <c r="H2917" t="s">
        <v>2846</v>
      </c>
      <c r="I2917" t="s">
        <v>2820</v>
      </c>
      <c r="J2917">
        <v>65000</v>
      </c>
      <c r="L2917">
        <v>899932951</v>
      </c>
    </row>
    <row r="2918" spans="3:12" x14ac:dyDescent="0.15">
      <c r="C2918" t="s">
        <v>53</v>
      </c>
      <c r="D2918" t="s">
        <v>5189</v>
      </c>
      <c r="E2918" t="s">
        <v>18</v>
      </c>
      <c r="F2918" s="1">
        <v>40872</v>
      </c>
      <c r="G2918" t="s">
        <v>526</v>
      </c>
      <c r="H2918" t="s">
        <v>2847</v>
      </c>
      <c r="I2918" t="s">
        <v>2836</v>
      </c>
      <c r="J2918">
        <v>40000</v>
      </c>
      <c r="L2918">
        <v>899972951</v>
      </c>
    </row>
    <row r="2919" spans="3:12" x14ac:dyDescent="0.15">
      <c r="C2919" t="s">
        <v>53</v>
      </c>
      <c r="D2919" t="s">
        <v>5189</v>
      </c>
      <c r="E2919" t="s">
        <v>18</v>
      </c>
      <c r="F2919" s="1">
        <v>40877</v>
      </c>
      <c r="G2919" t="s">
        <v>560</v>
      </c>
      <c r="H2919" t="s">
        <v>359</v>
      </c>
      <c r="I2919" t="s">
        <v>2848</v>
      </c>
      <c r="J2919">
        <v>122500</v>
      </c>
      <c r="L2919">
        <v>900095451</v>
      </c>
    </row>
    <row r="2920" spans="3:12" x14ac:dyDescent="0.15">
      <c r="C2920" t="s">
        <v>53</v>
      </c>
      <c r="D2920" t="s">
        <v>5189</v>
      </c>
      <c r="E2920" t="s">
        <v>18</v>
      </c>
      <c r="F2920" s="1">
        <v>40877</v>
      </c>
      <c r="G2920" t="s">
        <v>54</v>
      </c>
      <c r="H2920" t="s">
        <v>1011</v>
      </c>
      <c r="I2920" t="s">
        <v>2751</v>
      </c>
      <c r="J2920">
        <v>55000</v>
      </c>
      <c r="L2920">
        <v>900150451</v>
      </c>
    </row>
    <row r="2921" spans="3:12" x14ac:dyDescent="0.15">
      <c r="C2921" t="s">
        <v>53</v>
      </c>
      <c r="D2921" t="s">
        <v>5189</v>
      </c>
      <c r="E2921" t="s">
        <v>18</v>
      </c>
      <c r="F2921" s="1">
        <v>40877</v>
      </c>
      <c r="G2921" t="s">
        <v>54</v>
      </c>
      <c r="H2921" t="s">
        <v>1013</v>
      </c>
      <c r="I2921" t="s">
        <v>2751</v>
      </c>
      <c r="J2921">
        <v>120000</v>
      </c>
      <c r="L2921">
        <v>900270451</v>
      </c>
    </row>
    <row r="2922" spans="3:12" x14ac:dyDescent="0.15">
      <c r="C2922" t="s">
        <v>53</v>
      </c>
      <c r="D2922" t="s">
        <v>5189</v>
      </c>
      <c r="E2922" t="s">
        <v>18</v>
      </c>
      <c r="F2922" s="1">
        <v>40877</v>
      </c>
      <c r="G2922" t="s">
        <v>54</v>
      </c>
      <c r="H2922" t="s">
        <v>1013</v>
      </c>
      <c r="I2922" t="s">
        <v>1395</v>
      </c>
      <c r="J2922">
        <v>14000</v>
      </c>
      <c r="L2922">
        <v>900284451</v>
      </c>
    </row>
    <row r="2923" spans="3:12" x14ac:dyDescent="0.15">
      <c r="C2923" t="s">
        <v>53</v>
      </c>
      <c r="D2923" t="s">
        <v>5189</v>
      </c>
      <c r="E2923" t="s">
        <v>18</v>
      </c>
      <c r="F2923" s="1">
        <v>40878</v>
      </c>
      <c r="G2923" t="s">
        <v>536</v>
      </c>
      <c r="H2923" t="s">
        <v>802</v>
      </c>
      <c r="I2923" t="s">
        <v>2752</v>
      </c>
      <c r="J2923">
        <v>10000</v>
      </c>
      <c r="L2923">
        <v>900294451</v>
      </c>
    </row>
    <row r="2924" spans="3:12" x14ac:dyDescent="0.15">
      <c r="C2924" t="s">
        <v>53</v>
      </c>
      <c r="D2924" t="s">
        <v>5189</v>
      </c>
      <c r="E2924" t="s">
        <v>18</v>
      </c>
      <c r="F2924" s="1">
        <v>40878</v>
      </c>
      <c r="G2924" t="s">
        <v>536</v>
      </c>
      <c r="H2924" t="s">
        <v>2458</v>
      </c>
      <c r="I2924" t="s">
        <v>2752</v>
      </c>
      <c r="J2924">
        <v>20000</v>
      </c>
      <c r="L2924">
        <v>900314451</v>
      </c>
    </row>
    <row r="2925" spans="3:12" x14ac:dyDescent="0.15">
      <c r="C2925" t="s">
        <v>53</v>
      </c>
      <c r="D2925" t="s">
        <v>5189</v>
      </c>
      <c r="E2925" t="s">
        <v>18</v>
      </c>
      <c r="F2925" s="1">
        <v>40879</v>
      </c>
      <c r="G2925" t="s">
        <v>560</v>
      </c>
      <c r="H2925" t="s">
        <v>1119</v>
      </c>
      <c r="I2925" t="s">
        <v>2849</v>
      </c>
      <c r="J2925">
        <v>39624</v>
      </c>
      <c r="L2925">
        <v>900354075</v>
      </c>
    </row>
    <row r="2926" spans="3:12" x14ac:dyDescent="0.15">
      <c r="C2926" t="s">
        <v>53</v>
      </c>
      <c r="D2926" t="s">
        <v>5189</v>
      </c>
      <c r="E2926" t="s">
        <v>18</v>
      </c>
      <c r="F2926" s="1">
        <v>40879</v>
      </c>
      <c r="G2926" t="s">
        <v>526</v>
      </c>
      <c r="H2926" t="s">
        <v>1018</v>
      </c>
      <c r="I2926" t="s">
        <v>2850</v>
      </c>
      <c r="J2926">
        <v>30000</v>
      </c>
      <c r="L2926">
        <v>900384075</v>
      </c>
    </row>
    <row r="2927" spans="3:12" x14ac:dyDescent="0.15">
      <c r="C2927" t="s">
        <v>53</v>
      </c>
      <c r="D2927" t="s">
        <v>5189</v>
      </c>
      <c r="E2927" t="s">
        <v>18</v>
      </c>
      <c r="F2927" s="1">
        <v>40880</v>
      </c>
      <c r="G2927" t="s">
        <v>54</v>
      </c>
      <c r="H2927" t="s">
        <v>1489</v>
      </c>
      <c r="I2927" t="s">
        <v>2851</v>
      </c>
      <c r="J2927">
        <v>33000</v>
      </c>
      <c r="L2927">
        <v>900417075</v>
      </c>
    </row>
    <row r="2928" spans="3:12" x14ac:dyDescent="0.15">
      <c r="C2928" t="s">
        <v>53</v>
      </c>
      <c r="D2928" t="s">
        <v>5189</v>
      </c>
      <c r="E2928" t="s">
        <v>18</v>
      </c>
      <c r="F2928" s="1">
        <v>40881</v>
      </c>
      <c r="G2928" t="s">
        <v>536</v>
      </c>
      <c r="H2928" t="s">
        <v>107</v>
      </c>
      <c r="I2928" t="s">
        <v>2752</v>
      </c>
      <c r="J2928">
        <v>25000</v>
      </c>
      <c r="L2928">
        <v>900442075</v>
      </c>
    </row>
    <row r="2929" spans="3:12" x14ac:dyDescent="0.15">
      <c r="C2929" t="s">
        <v>53</v>
      </c>
      <c r="D2929" t="s">
        <v>5189</v>
      </c>
      <c r="E2929" t="s">
        <v>18</v>
      </c>
      <c r="F2929" s="1">
        <v>40883</v>
      </c>
      <c r="G2929" t="s">
        <v>560</v>
      </c>
      <c r="H2929" t="s">
        <v>1181</v>
      </c>
      <c r="I2929" t="s">
        <v>2852</v>
      </c>
      <c r="J2929">
        <v>146896</v>
      </c>
      <c r="L2929">
        <v>900588971</v>
      </c>
    </row>
    <row r="2930" spans="3:12" x14ac:dyDescent="0.15">
      <c r="C2930" t="s">
        <v>53</v>
      </c>
      <c r="D2930" t="s">
        <v>5189</v>
      </c>
      <c r="E2930" t="s">
        <v>18</v>
      </c>
      <c r="F2930" s="1">
        <v>40884</v>
      </c>
      <c r="G2930" t="s">
        <v>536</v>
      </c>
      <c r="H2930" t="s">
        <v>103</v>
      </c>
      <c r="I2930" t="s">
        <v>2752</v>
      </c>
      <c r="J2930">
        <v>25000</v>
      </c>
      <c r="L2930">
        <v>900613971</v>
      </c>
    </row>
    <row r="2931" spans="3:12" x14ac:dyDescent="0.15">
      <c r="C2931" t="s">
        <v>53</v>
      </c>
      <c r="D2931" t="s">
        <v>5189</v>
      </c>
      <c r="E2931" t="s">
        <v>18</v>
      </c>
      <c r="F2931" s="1">
        <v>40886</v>
      </c>
      <c r="G2931" t="s">
        <v>526</v>
      </c>
      <c r="H2931" t="s">
        <v>2853</v>
      </c>
      <c r="I2931" t="s">
        <v>2820</v>
      </c>
      <c r="J2931">
        <v>55000</v>
      </c>
      <c r="L2931">
        <v>900668971</v>
      </c>
    </row>
    <row r="2932" spans="3:12" x14ac:dyDescent="0.15">
      <c r="C2932" t="s">
        <v>53</v>
      </c>
      <c r="D2932" t="s">
        <v>5189</v>
      </c>
      <c r="E2932" t="s">
        <v>18</v>
      </c>
      <c r="F2932" s="1">
        <v>40891</v>
      </c>
      <c r="G2932" t="s">
        <v>536</v>
      </c>
      <c r="H2932" t="s">
        <v>114</v>
      </c>
      <c r="I2932" t="s">
        <v>2752</v>
      </c>
      <c r="J2932">
        <v>20000</v>
      </c>
      <c r="L2932">
        <v>900688971</v>
      </c>
    </row>
    <row r="2933" spans="3:12" x14ac:dyDescent="0.15">
      <c r="C2933" t="s">
        <v>53</v>
      </c>
      <c r="D2933" t="s">
        <v>5189</v>
      </c>
      <c r="E2933" t="s">
        <v>18</v>
      </c>
      <c r="F2933" s="1">
        <v>40893</v>
      </c>
      <c r="G2933" t="s">
        <v>526</v>
      </c>
      <c r="H2933" t="s">
        <v>1025</v>
      </c>
      <c r="I2933" t="s">
        <v>2820</v>
      </c>
      <c r="J2933">
        <v>10000</v>
      </c>
      <c r="L2933">
        <v>900698971</v>
      </c>
    </row>
    <row r="2934" spans="3:12" x14ac:dyDescent="0.15">
      <c r="C2934" t="s">
        <v>53</v>
      </c>
      <c r="D2934" t="s">
        <v>5189</v>
      </c>
      <c r="E2934" t="s">
        <v>18</v>
      </c>
      <c r="F2934" s="1">
        <v>40894</v>
      </c>
      <c r="G2934" t="s">
        <v>54</v>
      </c>
      <c r="H2934" t="s">
        <v>2854</v>
      </c>
      <c r="I2934" t="s">
        <v>2851</v>
      </c>
      <c r="J2934">
        <v>25000</v>
      </c>
      <c r="L2934">
        <v>900723971</v>
      </c>
    </row>
    <row r="2935" spans="3:12" x14ac:dyDescent="0.15">
      <c r="C2935" t="s">
        <v>53</v>
      </c>
      <c r="D2935" t="s">
        <v>5189</v>
      </c>
      <c r="E2935" t="s">
        <v>18</v>
      </c>
      <c r="F2935" s="1">
        <v>40904</v>
      </c>
      <c r="G2935" t="s">
        <v>536</v>
      </c>
      <c r="H2935" t="s">
        <v>822</v>
      </c>
      <c r="I2935" t="s">
        <v>2820</v>
      </c>
      <c r="J2935">
        <v>15000</v>
      </c>
      <c r="L2935">
        <v>900738971</v>
      </c>
    </row>
    <row r="2936" spans="3:12" x14ac:dyDescent="0.15">
      <c r="C2936" t="s">
        <v>53</v>
      </c>
      <c r="D2936" t="s">
        <v>5189</v>
      </c>
      <c r="E2936" t="s">
        <v>18</v>
      </c>
      <c r="F2936" s="1">
        <v>40904</v>
      </c>
      <c r="G2936" t="s">
        <v>536</v>
      </c>
      <c r="H2936" t="s">
        <v>822</v>
      </c>
      <c r="I2936" t="s">
        <v>2820</v>
      </c>
      <c r="J2936">
        <v>30000</v>
      </c>
      <c r="L2936">
        <v>900768971</v>
      </c>
    </row>
    <row r="2937" spans="3:12" x14ac:dyDescent="0.15">
      <c r="C2937" t="s">
        <v>53</v>
      </c>
      <c r="D2937" t="s">
        <v>5189</v>
      </c>
      <c r="E2937" t="s">
        <v>18</v>
      </c>
      <c r="F2937" s="1">
        <v>40904</v>
      </c>
      <c r="G2937" t="s">
        <v>536</v>
      </c>
      <c r="H2937" t="s">
        <v>822</v>
      </c>
      <c r="I2937" t="s">
        <v>2820</v>
      </c>
      <c r="J2937">
        <v>30000</v>
      </c>
      <c r="L2937">
        <v>900798971</v>
      </c>
    </row>
    <row r="2938" spans="3:12" x14ac:dyDescent="0.15">
      <c r="C2938" t="s">
        <v>53</v>
      </c>
      <c r="D2938" t="s">
        <v>5189</v>
      </c>
      <c r="E2938" t="s">
        <v>18</v>
      </c>
      <c r="F2938" s="1">
        <v>40908</v>
      </c>
      <c r="G2938" t="s">
        <v>560</v>
      </c>
      <c r="H2938" t="s">
        <v>382</v>
      </c>
      <c r="I2938" t="s">
        <v>2855</v>
      </c>
      <c r="J2938">
        <v>60025</v>
      </c>
      <c r="L2938">
        <v>900858996</v>
      </c>
    </row>
    <row r="2939" spans="3:12" x14ac:dyDescent="0.15">
      <c r="C2939" t="s">
        <v>53</v>
      </c>
      <c r="D2939" t="s">
        <v>5189</v>
      </c>
      <c r="E2939" t="s">
        <v>18</v>
      </c>
      <c r="F2939" s="1">
        <v>40908</v>
      </c>
      <c r="G2939" t="s">
        <v>560</v>
      </c>
      <c r="H2939" t="s">
        <v>384</v>
      </c>
      <c r="I2939" t="s">
        <v>2856</v>
      </c>
      <c r="J2939">
        <v>195441</v>
      </c>
      <c r="L2939">
        <v>901054437</v>
      </c>
    </row>
    <row r="2940" spans="3:12" x14ac:dyDescent="0.15">
      <c r="C2940" t="s">
        <v>53</v>
      </c>
      <c r="D2940" t="s">
        <v>5189</v>
      </c>
      <c r="E2940" t="s">
        <v>18</v>
      </c>
      <c r="F2940" s="1">
        <v>40908</v>
      </c>
      <c r="G2940" t="s">
        <v>54</v>
      </c>
      <c r="H2940" t="s">
        <v>473</v>
      </c>
      <c r="I2940" t="s">
        <v>2751</v>
      </c>
      <c r="J2940">
        <v>85000</v>
      </c>
      <c r="L2940">
        <v>901139437</v>
      </c>
    </row>
    <row r="2941" spans="3:12" x14ac:dyDescent="0.15">
      <c r="C2941" t="s">
        <v>53</v>
      </c>
      <c r="D2941" t="s">
        <v>5189</v>
      </c>
      <c r="E2941" t="s">
        <v>18</v>
      </c>
      <c r="F2941" s="1">
        <v>40908</v>
      </c>
      <c r="G2941" t="s">
        <v>54</v>
      </c>
      <c r="H2941" t="s">
        <v>2610</v>
      </c>
      <c r="I2941" t="s">
        <v>2751</v>
      </c>
      <c r="J2941">
        <v>20000</v>
      </c>
      <c r="L2941">
        <v>901159437</v>
      </c>
    </row>
    <row r="2942" spans="3:12" x14ac:dyDescent="0.15">
      <c r="C2942" t="s">
        <v>53</v>
      </c>
      <c r="D2942" t="s">
        <v>5189</v>
      </c>
      <c r="E2942" t="s">
        <v>18</v>
      </c>
      <c r="F2942" s="1">
        <v>40908</v>
      </c>
      <c r="G2942" t="s">
        <v>54</v>
      </c>
      <c r="H2942" t="s">
        <v>829</v>
      </c>
      <c r="I2942" t="s">
        <v>2857</v>
      </c>
      <c r="J2942">
        <v>5500</v>
      </c>
      <c r="L2942">
        <v>901164937</v>
      </c>
    </row>
    <row r="2943" spans="3:12" x14ac:dyDescent="0.15">
      <c r="C2943" t="s">
        <v>53</v>
      </c>
      <c r="D2943" t="s">
        <v>5189</v>
      </c>
      <c r="E2943" t="s">
        <v>18</v>
      </c>
      <c r="F2943" s="1">
        <v>40908</v>
      </c>
      <c r="G2943" t="s">
        <v>54</v>
      </c>
      <c r="H2943" t="s">
        <v>1037</v>
      </c>
      <c r="I2943" t="s">
        <v>2751</v>
      </c>
      <c r="J2943">
        <v>125000</v>
      </c>
      <c r="L2943">
        <v>901289937</v>
      </c>
    </row>
    <row r="2944" spans="3:12" x14ac:dyDescent="0.15">
      <c r="C2944" t="s">
        <v>53</v>
      </c>
      <c r="D2944" t="s">
        <v>5189</v>
      </c>
      <c r="E2944" t="s">
        <v>18</v>
      </c>
      <c r="F2944" s="1">
        <v>40908</v>
      </c>
      <c r="G2944" t="s">
        <v>54</v>
      </c>
      <c r="H2944" t="s">
        <v>1037</v>
      </c>
      <c r="I2944" t="s">
        <v>1395</v>
      </c>
      <c r="J2944">
        <v>22000</v>
      </c>
      <c r="L2944">
        <v>901311937</v>
      </c>
    </row>
    <row r="2945" spans="3:12" x14ac:dyDescent="0.15">
      <c r="C2945" t="s">
        <v>53</v>
      </c>
      <c r="D2945" t="s">
        <v>5189</v>
      </c>
      <c r="E2945" t="s">
        <v>18</v>
      </c>
      <c r="F2945" s="1">
        <v>40908</v>
      </c>
      <c r="G2945" t="s">
        <v>54</v>
      </c>
      <c r="H2945" t="s">
        <v>2858</v>
      </c>
      <c r="I2945" t="s">
        <v>2751</v>
      </c>
      <c r="J2945">
        <v>30000</v>
      </c>
      <c r="L2945">
        <v>901341937</v>
      </c>
    </row>
    <row r="2946" spans="3:12" x14ac:dyDescent="0.15">
      <c r="C2946" t="s">
        <v>53</v>
      </c>
      <c r="D2946" t="s">
        <v>5189</v>
      </c>
      <c r="E2946" t="s">
        <v>18</v>
      </c>
      <c r="F2946" s="1">
        <v>40908</v>
      </c>
      <c r="G2946" t="s">
        <v>526</v>
      </c>
      <c r="H2946" t="s">
        <v>2859</v>
      </c>
      <c r="I2946" t="s">
        <v>2764</v>
      </c>
      <c r="J2946">
        <v>41150</v>
      </c>
      <c r="L2946">
        <v>901383087</v>
      </c>
    </row>
    <row r="2947" spans="3:12" x14ac:dyDescent="0.15">
      <c r="C2947" t="s">
        <v>53</v>
      </c>
      <c r="D2947" t="s">
        <v>5189</v>
      </c>
      <c r="E2947" t="s">
        <v>18</v>
      </c>
      <c r="F2947" s="1">
        <v>40908</v>
      </c>
      <c r="G2947" t="s">
        <v>526</v>
      </c>
      <c r="H2947" t="s">
        <v>2860</v>
      </c>
      <c r="I2947" t="s">
        <v>2764</v>
      </c>
      <c r="J2947">
        <v>35000</v>
      </c>
      <c r="L2947">
        <v>901418087</v>
      </c>
    </row>
    <row r="2948" spans="3:12" x14ac:dyDescent="0.15">
      <c r="C2948" t="s">
        <v>53</v>
      </c>
      <c r="D2948" t="s">
        <v>5189</v>
      </c>
      <c r="E2948" t="s">
        <v>19</v>
      </c>
      <c r="F2948" s="1">
        <v>40555</v>
      </c>
      <c r="G2948" t="s">
        <v>526</v>
      </c>
      <c r="H2948" t="s">
        <v>2861</v>
      </c>
      <c r="I2948" t="s">
        <v>2862</v>
      </c>
      <c r="J2948">
        <v>90000</v>
      </c>
      <c r="L2948">
        <v>901508087</v>
      </c>
    </row>
    <row r="2949" spans="3:12" x14ac:dyDescent="0.15">
      <c r="C2949" t="s">
        <v>53</v>
      </c>
      <c r="D2949" t="s">
        <v>5189</v>
      </c>
      <c r="E2949" t="s">
        <v>19</v>
      </c>
      <c r="F2949" s="1">
        <v>40557</v>
      </c>
      <c r="G2949" t="s">
        <v>54</v>
      </c>
      <c r="H2949" t="s">
        <v>1424</v>
      </c>
      <c r="I2949" t="s">
        <v>2863</v>
      </c>
      <c r="J2949">
        <v>25000</v>
      </c>
      <c r="L2949">
        <v>901533087</v>
      </c>
    </row>
    <row r="2950" spans="3:12" x14ac:dyDescent="0.15">
      <c r="C2950" t="s">
        <v>53</v>
      </c>
      <c r="D2950" t="s">
        <v>5189</v>
      </c>
      <c r="E2950" t="s">
        <v>19</v>
      </c>
      <c r="F2950" s="1">
        <v>40570</v>
      </c>
      <c r="G2950" t="s">
        <v>526</v>
      </c>
      <c r="H2950" t="s">
        <v>207</v>
      </c>
      <c r="I2950" t="s">
        <v>2864</v>
      </c>
      <c r="J2950">
        <v>65590</v>
      </c>
      <c r="L2950">
        <v>901598677</v>
      </c>
    </row>
    <row r="2951" spans="3:12" x14ac:dyDescent="0.15">
      <c r="C2951" t="s">
        <v>53</v>
      </c>
      <c r="D2951" t="s">
        <v>5189</v>
      </c>
      <c r="E2951" t="s">
        <v>19</v>
      </c>
      <c r="F2951" s="1">
        <v>40574</v>
      </c>
      <c r="G2951" t="s">
        <v>526</v>
      </c>
      <c r="H2951" t="s">
        <v>225</v>
      </c>
      <c r="I2951" t="s">
        <v>2865</v>
      </c>
      <c r="J2951">
        <v>5000</v>
      </c>
      <c r="L2951">
        <v>901603677</v>
      </c>
    </row>
    <row r="2952" spans="3:12" x14ac:dyDescent="0.15">
      <c r="C2952" t="s">
        <v>53</v>
      </c>
      <c r="D2952" t="s">
        <v>5189</v>
      </c>
      <c r="E2952" t="s">
        <v>19</v>
      </c>
      <c r="F2952" s="1">
        <v>40574</v>
      </c>
      <c r="G2952" t="s">
        <v>526</v>
      </c>
      <c r="H2952" t="s">
        <v>230</v>
      </c>
      <c r="I2952" t="s">
        <v>2866</v>
      </c>
      <c r="J2952">
        <v>25012</v>
      </c>
      <c r="L2952">
        <v>901628689</v>
      </c>
    </row>
    <row r="2953" spans="3:12" x14ac:dyDescent="0.15">
      <c r="C2953" t="s">
        <v>53</v>
      </c>
      <c r="D2953" t="s">
        <v>5189</v>
      </c>
      <c r="E2953" t="s">
        <v>19</v>
      </c>
      <c r="F2953" s="1">
        <v>40617</v>
      </c>
      <c r="G2953" t="s">
        <v>526</v>
      </c>
      <c r="H2953" t="s">
        <v>1037</v>
      </c>
      <c r="I2953" t="s">
        <v>2867</v>
      </c>
      <c r="J2953">
        <v>5000</v>
      </c>
      <c r="L2953">
        <v>901633689</v>
      </c>
    </row>
    <row r="2954" spans="3:12" x14ac:dyDescent="0.15">
      <c r="C2954" t="s">
        <v>53</v>
      </c>
      <c r="D2954" t="s">
        <v>5189</v>
      </c>
      <c r="E2954" t="s">
        <v>19</v>
      </c>
      <c r="F2954" s="1">
        <v>40617</v>
      </c>
      <c r="G2954" t="s">
        <v>526</v>
      </c>
      <c r="H2954" t="s">
        <v>1480</v>
      </c>
      <c r="I2954" t="s">
        <v>2868</v>
      </c>
      <c r="J2954">
        <v>25000</v>
      </c>
      <c r="L2954">
        <v>901658689</v>
      </c>
    </row>
    <row r="2955" spans="3:12" x14ac:dyDescent="0.15">
      <c r="C2955" t="s">
        <v>53</v>
      </c>
      <c r="D2955" t="s">
        <v>5189</v>
      </c>
      <c r="E2955" t="s">
        <v>19</v>
      </c>
      <c r="F2955" s="1">
        <v>40620</v>
      </c>
      <c r="G2955" t="s">
        <v>526</v>
      </c>
      <c r="H2955" t="s">
        <v>1488</v>
      </c>
      <c r="I2955" t="s">
        <v>2869</v>
      </c>
      <c r="J2955">
        <v>5000</v>
      </c>
      <c r="L2955">
        <v>901663689</v>
      </c>
    </row>
    <row r="2956" spans="3:12" x14ac:dyDescent="0.15">
      <c r="C2956" t="s">
        <v>53</v>
      </c>
      <c r="D2956" t="s">
        <v>5189</v>
      </c>
      <c r="E2956" t="s">
        <v>19</v>
      </c>
      <c r="F2956" s="1">
        <v>40630</v>
      </c>
      <c r="G2956" t="s">
        <v>526</v>
      </c>
      <c r="H2956" t="s">
        <v>2870</v>
      </c>
      <c r="I2956" t="s">
        <v>2871</v>
      </c>
      <c r="J2956">
        <v>100000</v>
      </c>
      <c r="L2956">
        <v>901763689</v>
      </c>
    </row>
    <row r="2957" spans="3:12" x14ac:dyDescent="0.15">
      <c r="C2957" t="s">
        <v>53</v>
      </c>
      <c r="D2957" t="s">
        <v>5189</v>
      </c>
      <c r="E2957" t="s">
        <v>19</v>
      </c>
      <c r="F2957" s="1">
        <v>40632</v>
      </c>
      <c r="G2957" t="s">
        <v>526</v>
      </c>
      <c r="H2957" t="s">
        <v>2872</v>
      </c>
      <c r="I2957" t="s">
        <v>2873</v>
      </c>
      <c r="J2957">
        <v>140000</v>
      </c>
      <c r="L2957">
        <v>901903689</v>
      </c>
    </row>
    <row r="2958" spans="3:12" x14ac:dyDescent="0.15">
      <c r="C2958" t="s">
        <v>53</v>
      </c>
      <c r="D2958" t="s">
        <v>5189</v>
      </c>
      <c r="E2958" t="s">
        <v>19</v>
      </c>
      <c r="F2958" s="1">
        <v>40645</v>
      </c>
      <c r="G2958" t="s">
        <v>526</v>
      </c>
      <c r="H2958" t="s">
        <v>2874</v>
      </c>
      <c r="I2958" t="s">
        <v>2875</v>
      </c>
      <c r="J2958">
        <v>35775</v>
      </c>
      <c r="L2958">
        <v>901939464</v>
      </c>
    </row>
    <row r="2959" spans="3:12" x14ac:dyDescent="0.15">
      <c r="C2959" t="s">
        <v>53</v>
      </c>
      <c r="D2959" t="s">
        <v>5189</v>
      </c>
      <c r="E2959" t="s">
        <v>19</v>
      </c>
      <c r="F2959" s="1">
        <v>40652</v>
      </c>
      <c r="G2959" t="s">
        <v>526</v>
      </c>
      <c r="H2959" t="s">
        <v>2876</v>
      </c>
      <c r="I2959" t="s">
        <v>2877</v>
      </c>
      <c r="J2959">
        <v>35000</v>
      </c>
      <c r="L2959">
        <v>901974464</v>
      </c>
    </row>
    <row r="2960" spans="3:12" x14ac:dyDescent="0.15">
      <c r="C2960" t="s">
        <v>53</v>
      </c>
      <c r="D2960" t="s">
        <v>5189</v>
      </c>
      <c r="E2960" t="s">
        <v>19</v>
      </c>
      <c r="F2960" s="1">
        <v>40654</v>
      </c>
      <c r="G2960" t="s">
        <v>526</v>
      </c>
      <c r="H2960" t="s">
        <v>2878</v>
      </c>
      <c r="I2960" t="s">
        <v>2879</v>
      </c>
      <c r="J2960">
        <v>60000</v>
      </c>
      <c r="L2960">
        <v>902034464</v>
      </c>
    </row>
    <row r="2961" spans="3:12" x14ac:dyDescent="0.15">
      <c r="C2961" t="s">
        <v>53</v>
      </c>
      <c r="D2961" t="s">
        <v>5189</v>
      </c>
      <c r="E2961" t="s">
        <v>19</v>
      </c>
      <c r="F2961" s="1">
        <v>40680</v>
      </c>
      <c r="G2961" t="s">
        <v>526</v>
      </c>
      <c r="H2961" t="s">
        <v>2880</v>
      </c>
      <c r="I2961" t="s">
        <v>2881</v>
      </c>
      <c r="J2961">
        <v>150000</v>
      </c>
      <c r="L2961">
        <v>902184464</v>
      </c>
    </row>
    <row r="2962" spans="3:12" x14ac:dyDescent="0.15">
      <c r="C2962" t="s">
        <v>53</v>
      </c>
      <c r="D2962" t="s">
        <v>5189</v>
      </c>
      <c r="E2962" t="s">
        <v>19</v>
      </c>
      <c r="F2962" s="1">
        <v>40701</v>
      </c>
      <c r="G2962" t="s">
        <v>526</v>
      </c>
      <c r="H2962" t="s">
        <v>2882</v>
      </c>
      <c r="I2962" t="s">
        <v>2883</v>
      </c>
      <c r="J2962">
        <v>5500</v>
      </c>
      <c r="L2962">
        <v>902189964</v>
      </c>
    </row>
    <row r="2963" spans="3:12" x14ac:dyDescent="0.15">
      <c r="C2963" t="s">
        <v>53</v>
      </c>
      <c r="D2963" t="s">
        <v>5189</v>
      </c>
      <c r="E2963" t="s">
        <v>19</v>
      </c>
      <c r="F2963" s="1">
        <v>40702</v>
      </c>
      <c r="G2963" t="s">
        <v>526</v>
      </c>
      <c r="H2963" t="s">
        <v>2884</v>
      </c>
      <c r="I2963" t="s">
        <v>2885</v>
      </c>
      <c r="J2963">
        <v>5000</v>
      </c>
      <c r="L2963">
        <v>902194964</v>
      </c>
    </row>
    <row r="2964" spans="3:12" x14ac:dyDescent="0.15">
      <c r="C2964" t="s">
        <v>53</v>
      </c>
      <c r="D2964" t="s">
        <v>5189</v>
      </c>
      <c r="E2964" t="s">
        <v>19</v>
      </c>
      <c r="F2964" s="1">
        <v>40755</v>
      </c>
      <c r="G2964" t="s">
        <v>54</v>
      </c>
      <c r="H2964" t="s">
        <v>1289</v>
      </c>
      <c r="I2964" t="s">
        <v>2886</v>
      </c>
      <c r="J2964">
        <v>25000</v>
      </c>
      <c r="L2964">
        <v>902219964</v>
      </c>
    </row>
    <row r="2965" spans="3:12" x14ac:dyDescent="0.15">
      <c r="C2965" t="s">
        <v>53</v>
      </c>
      <c r="D2965" t="s">
        <v>5189</v>
      </c>
      <c r="E2965" t="s">
        <v>19</v>
      </c>
      <c r="F2965" s="1">
        <v>40777</v>
      </c>
      <c r="G2965" t="s">
        <v>526</v>
      </c>
      <c r="H2965" t="s">
        <v>2887</v>
      </c>
      <c r="I2965" t="s">
        <v>2888</v>
      </c>
      <c r="J2965">
        <v>90000</v>
      </c>
      <c r="L2965">
        <v>902309964</v>
      </c>
    </row>
    <row r="2966" spans="3:12" x14ac:dyDescent="0.15">
      <c r="C2966" t="s">
        <v>53</v>
      </c>
      <c r="D2966" t="s">
        <v>5189</v>
      </c>
      <c r="E2966" t="s">
        <v>19</v>
      </c>
      <c r="F2966" s="1">
        <v>40777</v>
      </c>
      <c r="G2966" t="s">
        <v>526</v>
      </c>
      <c r="H2966" t="s">
        <v>2889</v>
      </c>
      <c r="I2966" t="s">
        <v>2890</v>
      </c>
      <c r="J2966">
        <v>30000</v>
      </c>
      <c r="L2966">
        <v>902339964</v>
      </c>
    </row>
    <row r="2967" spans="3:12" x14ac:dyDescent="0.15">
      <c r="C2967" t="s">
        <v>53</v>
      </c>
      <c r="D2967" t="s">
        <v>5189</v>
      </c>
      <c r="E2967" t="s">
        <v>19</v>
      </c>
      <c r="F2967" s="1">
        <v>40778</v>
      </c>
      <c r="G2967" t="s">
        <v>526</v>
      </c>
      <c r="H2967" t="s">
        <v>2891</v>
      </c>
      <c r="I2967" t="s">
        <v>2892</v>
      </c>
      <c r="J2967">
        <v>50000</v>
      </c>
      <c r="L2967">
        <v>902389964</v>
      </c>
    </row>
    <row r="2968" spans="3:12" x14ac:dyDescent="0.15">
      <c r="C2968" t="s">
        <v>53</v>
      </c>
      <c r="D2968" t="s">
        <v>5189</v>
      </c>
      <c r="E2968" t="s">
        <v>19</v>
      </c>
      <c r="F2968" s="1">
        <v>40792</v>
      </c>
      <c r="G2968" t="s">
        <v>526</v>
      </c>
      <c r="H2968" t="s">
        <v>723</v>
      </c>
      <c r="I2968" t="s">
        <v>2893</v>
      </c>
      <c r="J2968">
        <v>40000</v>
      </c>
      <c r="L2968">
        <v>902429964</v>
      </c>
    </row>
    <row r="2969" spans="3:12" x14ac:dyDescent="0.15">
      <c r="C2969" t="s">
        <v>53</v>
      </c>
      <c r="D2969" t="s">
        <v>5189</v>
      </c>
      <c r="E2969" t="s">
        <v>19</v>
      </c>
      <c r="F2969" s="1">
        <v>40809</v>
      </c>
      <c r="G2969" t="s">
        <v>526</v>
      </c>
      <c r="H2969" t="s">
        <v>2894</v>
      </c>
      <c r="I2969" t="s">
        <v>2895</v>
      </c>
      <c r="J2969">
        <v>60000</v>
      </c>
      <c r="L2969">
        <v>902489964</v>
      </c>
    </row>
    <row r="2970" spans="3:12" x14ac:dyDescent="0.15">
      <c r="C2970" t="s">
        <v>53</v>
      </c>
      <c r="D2970" t="s">
        <v>5189</v>
      </c>
      <c r="E2970" t="s">
        <v>19</v>
      </c>
      <c r="F2970" s="1">
        <v>40817</v>
      </c>
      <c r="G2970" t="s">
        <v>536</v>
      </c>
      <c r="H2970" t="s">
        <v>1296</v>
      </c>
      <c r="I2970" t="s">
        <v>2896</v>
      </c>
      <c r="J2970">
        <v>60000</v>
      </c>
      <c r="L2970">
        <v>902549964</v>
      </c>
    </row>
    <row r="2971" spans="3:12" x14ac:dyDescent="0.15">
      <c r="C2971" t="s">
        <v>53</v>
      </c>
      <c r="D2971" t="s">
        <v>5189</v>
      </c>
      <c r="E2971" t="s">
        <v>19</v>
      </c>
      <c r="F2971" s="1">
        <v>40821</v>
      </c>
      <c r="G2971" t="s">
        <v>526</v>
      </c>
      <c r="H2971" t="s">
        <v>2897</v>
      </c>
      <c r="I2971" t="s">
        <v>2898</v>
      </c>
      <c r="J2971">
        <v>85000</v>
      </c>
      <c r="L2971">
        <v>902634964</v>
      </c>
    </row>
    <row r="2972" spans="3:12" x14ac:dyDescent="0.15">
      <c r="C2972" t="s">
        <v>53</v>
      </c>
      <c r="D2972" t="s">
        <v>5189</v>
      </c>
      <c r="E2972" t="s">
        <v>19</v>
      </c>
      <c r="F2972" s="1">
        <v>40847</v>
      </c>
      <c r="G2972" t="s">
        <v>54</v>
      </c>
      <c r="H2972" t="s">
        <v>782</v>
      </c>
      <c r="I2972" t="s">
        <v>2899</v>
      </c>
      <c r="J2972">
        <v>15000</v>
      </c>
      <c r="L2972">
        <v>902649964</v>
      </c>
    </row>
    <row r="2973" spans="3:12" x14ac:dyDescent="0.15">
      <c r="C2973" t="s">
        <v>53</v>
      </c>
      <c r="D2973" t="s">
        <v>5189</v>
      </c>
      <c r="E2973" t="s">
        <v>19</v>
      </c>
      <c r="F2973" s="1">
        <v>40847</v>
      </c>
      <c r="G2973" t="s">
        <v>54</v>
      </c>
      <c r="H2973" t="s">
        <v>391</v>
      </c>
      <c r="I2973" t="s">
        <v>2900</v>
      </c>
      <c r="J2973">
        <v>25000</v>
      </c>
      <c r="L2973">
        <v>902674964</v>
      </c>
    </row>
    <row r="2974" spans="3:12" x14ac:dyDescent="0.15">
      <c r="C2974" t="s">
        <v>53</v>
      </c>
      <c r="D2974" t="s">
        <v>5189</v>
      </c>
      <c r="E2974" t="s">
        <v>19</v>
      </c>
      <c r="F2974" s="1">
        <v>40862</v>
      </c>
      <c r="G2974" t="s">
        <v>526</v>
      </c>
      <c r="H2974" t="s">
        <v>2901</v>
      </c>
      <c r="I2974" t="s">
        <v>2902</v>
      </c>
      <c r="J2974">
        <v>50000</v>
      </c>
      <c r="L2974">
        <v>902724964</v>
      </c>
    </row>
    <row r="2975" spans="3:12" x14ac:dyDescent="0.15">
      <c r="C2975" t="s">
        <v>53</v>
      </c>
      <c r="D2975" t="s">
        <v>5189</v>
      </c>
      <c r="E2975" t="s">
        <v>19</v>
      </c>
      <c r="F2975" s="1">
        <v>40865</v>
      </c>
      <c r="G2975" t="s">
        <v>526</v>
      </c>
      <c r="H2975" t="s">
        <v>796</v>
      </c>
      <c r="I2975" t="s">
        <v>2903</v>
      </c>
      <c r="J2975">
        <v>65000</v>
      </c>
      <c r="L2975">
        <v>902789964</v>
      </c>
    </row>
    <row r="2976" spans="3:12" x14ac:dyDescent="0.15">
      <c r="C2976" t="s">
        <v>53</v>
      </c>
      <c r="D2976" t="s">
        <v>5189</v>
      </c>
      <c r="E2976" t="s">
        <v>20</v>
      </c>
      <c r="F2976" s="1">
        <v>40556</v>
      </c>
      <c r="G2976" t="s">
        <v>526</v>
      </c>
      <c r="H2976" t="s">
        <v>132</v>
      </c>
      <c r="I2976" t="s">
        <v>2904</v>
      </c>
      <c r="J2976">
        <v>12247</v>
      </c>
      <c r="L2976">
        <v>902802211</v>
      </c>
    </row>
    <row r="2977" spans="3:12" x14ac:dyDescent="0.15">
      <c r="C2977" t="s">
        <v>53</v>
      </c>
      <c r="D2977" t="s">
        <v>5189</v>
      </c>
      <c r="E2977" t="s">
        <v>20</v>
      </c>
      <c r="F2977" s="1">
        <v>40602</v>
      </c>
      <c r="G2977" t="s">
        <v>560</v>
      </c>
      <c r="H2977" t="s">
        <v>2452</v>
      </c>
      <c r="I2977" t="s">
        <v>2905</v>
      </c>
      <c r="J2977">
        <v>105572</v>
      </c>
      <c r="L2977">
        <v>902907783</v>
      </c>
    </row>
    <row r="2978" spans="3:12" x14ac:dyDescent="0.15">
      <c r="C2978" t="s">
        <v>53</v>
      </c>
      <c r="D2978" t="s">
        <v>5189</v>
      </c>
      <c r="E2978" t="s">
        <v>20</v>
      </c>
      <c r="F2978" s="1">
        <v>40602</v>
      </c>
      <c r="G2978" t="s">
        <v>560</v>
      </c>
      <c r="H2978" t="s">
        <v>87</v>
      </c>
      <c r="I2978" t="s">
        <v>2906</v>
      </c>
      <c r="J2978">
        <v>445253</v>
      </c>
      <c r="L2978">
        <v>903353036</v>
      </c>
    </row>
    <row r="2979" spans="3:12" x14ac:dyDescent="0.15">
      <c r="C2979" t="s">
        <v>53</v>
      </c>
      <c r="D2979" t="s">
        <v>5189</v>
      </c>
      <c r="E2979" t="s">
        <v>20</v>
      </c>
      <c r="F2979" s="1">
        <v>40602</v>
      </c>
      <c r="G2979" t="s">
        <v>560</v>
      </c>
      <c r="H2979" t="s">
        <v>90</v>
      </c>
      <c r="I2979" t="s">
        <v>2907</v>
      </c>
      <c r="J2979">
        <v>281961</v>
      </c>
      <c r="L2979">
        <v>903634997</v>
      </c>
    </row>
    <row r="2980" spans="3:12" x14ac:dyDescent="0.15">
      <c r="C2980" t="s">
        <v>53</v>
      </c>
      <c r="D2980" t="s">
        <v>5189</v>
      </c>
      <c r="E2980" t="s">
        <v>20</v>
      </c>
      <c r="F2980" s="1">
        <v>40617</v>
      </c>
      <c r="G2980" t="s">
        <v>560</v>
      </c>
      <c r="H2980" t="s">
        <v>103</v>
      </c>
      <c r="I2980" t="s">
        <v>2908</v>
      </c>
      <c r="J2980">
        <v>8032</v>
      </c>
      <c r="L2980">
        <v>903643029</v>
      </c>
    </row>
    <row r="2981" spans="3:12" x14ac:dyDescent="0.15">
      <c r="C2981" t="s">
        <v>53</v>
      </c>
      <c r="D2981" t="s">
        <v>5189</v>
      </c>
      <c r="E2981" t="s">
        <v>20</v>
      </c>
      <c r="F2981" s="1">
        <v>40617</v>
      </c>
      <c r="G2981" t="s">
        <v>526</v>
      </c>
      <c r="H2981" t="s">
        <v>1480</v>
      </c>
      <c r="I2981" t="s">
        <v>2909</v>
      </c>
      <c r="J2981">
        <v>3100</v>
      </c>
      <c r="L2981">
        <v>903646129</v>
      </c>
    </row>
    <row r="2982" spans="3:12" x14ac:dyDescent="0.15">
      <c r="C2982" t="s">
        <v>53</v>
      </c>
      <c r="D2982" t="s">
        <v>5189</v>
      </c>
      <c r="E2982" t="s">
        <v>20</v>
      </c>
      <c r="F2982" s="1">
        <v>40622</v>
      </c>
      <c r="G2982" t="s">
        <v>560</v>
      </c>
      <c r="H2982" t="s">
        <v>922</v>
      </c>
      <c r="I2982" t="s">
        <v>2910</v>
      </c>
      <c r="J2982">
        <v>226434</v>
      </c>
      <c r="L2982">
        <v>903872563</v>
      </c>
    </row>
    <row r="2983" spans="3:12" x14ac:dyDescent="0.15">
      <c r="C2983" t="s">
        <v>53</v>
      </c>
      <c r="D2983" t="s">
        <v>5189</v>
      </c>
      <c r="E2983" t="s">
        <v>20</v>
      </c>
      <c r="F2983" s="1">
        <v>40623</v>
      </c>
      <c r="G2983" t="s">
        <v>560</v>
      </c>
      <c r="H2983" t="s">
        <v>99</v>
      </c>
      <c r="I2983" t="s">
        <v>2910</v>
      </c>
      <c r="J2983">
        <v>369235</v>
      </c>
      <c r="L2983">
        <v>904241798</v>
      </c>
    </row>
    <row r="2984" spans="3:12" x14ac:dyDescent="0.15">
      <c r="C2984" t="s">
        <v>53</v>
      </c>
      <c r="D2984" t="s">
        <v>5189</v>
      </c>
      <c r="E2984" t="s">
        <v>20</v>
      </c>
      <c r="F2984" s="1">
        <v>40633</v>
      </c>
      <c r="G2984" t="s">
        <v>560</v>
      </c>
      <c r="H2984" t="s">
        <v>156</v>
      </c>
      <c r="I2984" t="s">
        <v>2911</v>
      </c>
      <c r="J2984">
        <v>3000</v>
      </c>
      <c r="L2984">
        <v>904244798</v>
      </c>
    </row>
    <row r="2985" spans="3:12" x14ac:dyDescent="0.15">
      <c r="C2985" t="s">
        <v>53</v>
      </c>
      <c r="D2985" t="s">
        <v>5189</v>
      </c>
      <c r="E2985" t="s">
        <v>20</v>
      </c>
      <c r="F2985" s="1">
        <v>40658</v>
      </c>
      <c r="G2985" t="s">
        <v>560</v>
      </c>
      <c r="H2985" t="s">
        <v>529</v>
      </c>
      <c r="I2985" t="s">
        <v>2912</v>
      </c>
      <c r="J2985">
        <v>282474</v>
      </c>
      <c r="L2985">
        <v>904527272</v>
      </c>
    </row>
    <row r="2986" spans="3:12" x14ac:dyDescent="0.15">
      <c r="C2986" t="s">
        <v>53</v>
      </c>
      <c r="D2986" t="s">
        <v>5189</v>
      </c>
      <c r="E2986" t="s">
        <v>20</v>
      </c>
      <c r="F2986" s="1">
        <v>40659</v>
      </c>
      <c r="G2986" t="s">
        <v>560</v>
      </c>
      <c r="H2986" t="s">
        <v>1379</v>
      </c>
      <c r="I2986" t="s">
        <v>2913</v>
      </c>
      <c r="J2986">
        <v>3000</v>
      </c>
      <c r="L2986">
        <v>904530272</v>
      </c>
    </row>
    <row r="2987" spans="3:12" x14ac:dyDescent="0.15">
      <c r="C2987" t="s">
        <v>53</v>
      </c>
      <c r="D2987" t="s">
        <v>5189</v>
      </c>
      <c r="E2987" t="s">
        <v>20</v>
      </c>
      <c r="F2987" s="1">
        <v>40659</v>
      </c>
      <c r="G2987" t="s">
        <v>560</v>
      </c>
      <c r="H2987" t="s">
        <v>562</v>
      </c>
      <c r="I2987" t="s">
        <v>2914</v>
      </c>
      <c r="J2987">
        <v>3000</v>
      </c>
      <c r="L2987">
        <v>904533272</v>
      </c>
    </row>
    <row r="2988" spans="3:12" x14ac:dyDescent="0.15">
      <c r="C2988" t="s">
        <v>53</v>
      </c>
      <c r="D2988" t="s">
        <v>5189</v>
      </c>
      <c r="E2988" t="s">
        <v>20</v>
      </c>
      <c r="F2988" s="1">
        <v>40659</v>
      </c>
      <c r="G2988" t="s">
        <v>560</v>
      </c>
      <c r="H2988" t="s">
        <v>2915</v>
      </c>
      <c r="I2988" t="s">
        <v>2916</v>
      </c>
      <c r="J2988">
        <v>446271</v>
      </c>
      <c r="L2988">
        <v>904979543</v>
      </c>
    </row>
    <row r="2989" spans="3:12" x14ac:dyDescent="0.15">
      <c r="C2989" t="s">
        <v>53</v>
      </c>
      <c r="D2989" t="s">
        <v>5189</v>
      </c>
      <c r="E2989" t="s">
        <v>20</v>
      </c>
      <c r="F2989" s="1">
        <v>40669</v>
      </c>
      <c r="G2989" t="s">
        <v>560</v>
      </c>
      <c r="H2989" t="s">
        <v>146</v>
      </c>
      <c r="I2989" t="s">
        <v>2917</v>
      </c>
      <c r="J2989">
        <v>570108</v>
      </c>
      <c r="L2989">
        <v>905549651</v>
      </c>
    </row>
    <row r="2990" spans="3:12" x14ac:dyDescent="0.15">
      <c r="C2990" t="s">
        <v>53</v>
      </c>
      <c r="D2990" t="s">
        <v>5189</v>
      </c>
      <c r="E2990" t="s">
        <v>20</v>
      </c>
      <c r="F2990" s="1">
        <v>40669</v>
      </c>
      <c r="G2990" t="s">
        <v>560</v>
      </c>
      <c r="H2990" t="s">
        <v>151</v>
      </c>
      <c r="I2990" t="s">
        <v>2918</v>
      </c>
      <c r="J2990">
        <v>229675</v>
      </c>
      <c r="L2990">
        <v>905779326</v>
      </c>
    </row>
    <row r="2991" spans="3:12" x14ac:dyDescent="0.15">
      <c r="C2991" t="s">
        <v>53</v>
      </c>
      <c r="D2991" t="s">
        <v>5189</v>
      </c>
      <c r="E2991" t="s">
        <v>20</v>
      </c>
      <c r="F2991" s="1">
        <v>40669</v>
      </c>
      <c r="G2991" t="s">
        <v>560</v>
      </c>
      <c r="H2991" t="s">
        <v>167</v>
      </c>
      <c r="I2991" t="s">
        <v>2919</v>
      </c>
      <c r="J2991">
        <v>3000</v>
      </c>
      <c r="L2991">
        <v>905782326</v>
      </c>
    </row>
    <row r="2992" spans="3:12" x14ac:dyDescent="0.15">
      <c r="C2992" t="s">
        <v>53</v>
      </c>
      <c r="D2992" t="s">
        <v>5189</v>
      </c>
      <c r="E2992" t="s">
        <v>20</v>
      </c>
      <c r="F2992" s="1">
        <v>40670</v>
      </c>
      <c r="G2992" t="s">
        <v>560</v>
      </c>
      <c r="H2992" t="s">
        <v>162</v>
      </c>
      <c r="I2992" t="s">
        <v>2920</v>
      </c>
      <c r="J2992">
        <v>5366</v>
      </c>
      <c r="L2992">
        <v>905787692</v>
      </c>
    </row>
    <row r="2993" spans="3:12" x14ac:dyDescent="0.15">
      <c r="C2993" t="s">
        <v>53</v>
      </c>
      <c r="D2993" t="s">
        <v>5189</v>
      </c>
      <c r="E2993" t="s">
        <v>20</v>
      </c>
      <c r="F2993" s="1">
        <v>40690</v>
      </c>
      <c r="G2993" t="s">
        <v>526</v>
      </c>
      <c r="H2993" t="s">
        <v>2921</v>
      </c>
      <c r="I2993" t="s">
        <v>2922</v>
      </c>
      <c r="J2993">
        <v>3578</v>
      </c>
      <c r="L2993">
        <v>905791270</v>
      </c>
    </row>
    <row r="2994" spans="3:12" x14ac:dyDescent="0.15">
      <c r="C2994" t="s">
        <v>53</v>
      </c>
      <c r="D2994" t="s">
        <v>5189</v>
      </c>
      <c r="E2994" t="s">
        <v>20</v>
      </c>
      <c r="F2994" s="1">
        <v>40695</v>
      </c>
      <c r="G2994" t="s">
        <v>560</v>
      </c>
      <c r="H2994" t="s">
        <v>232</v>
      </c>
      <c r="I2994" t="s">
        <v>2904</v>
      </c>
      <c r="J2994">
        <v>518515</v>
      </c>
      <c r="L2994">
        <v>906309785</v>
      </c>
    </row>
    <row r="2995" spans="3:12" x14ac:dyDescent="0.15">
      <c r="C2995" t="s">
        <v>53</v>
      </c>
      <c r="D2995" t="s">
        <v>5189</v>
      </c>
      <c r="E2995" t="s">
        <v>20</v>
      </c>
      <c r="F2995" s="1">
        <v>40725</v>
      </c>
      <c r="G2995" t="s">
        <v>536</v>
      </c>
      <c r="H2995" t="s">
        <v>667</v>
      </c>
      <c r="I2995" t="s">
        <v>2923</v>
      </c>
      <c r="J2995">
        <v>60000</v>
      </c>
      <c r="L2995">
        <v>906369785</v>
      </c>
    </row>
    <row r="2996" spans="3:12" x14ac:dyDescent="0.15">
      <c r="C2996" t="s">
        <v>53</v>
      </c>
      <c r="D2996" t="s">
        <v>5189</v>
      </c>
      <c r="E2996" t="s">
        <v>20</v>
      </c>
      <c r="F2996" s="1">
        <v>40725</v>
      </c>
      <c r="G2996" t="s">
        <v>536</v>
      </c>
      <c r="H2996" t="s">
        <v>1150</v>
      </c>
      <c r="I2996" t="s">
        <v>2924</v>
      </c>
      <c r="J2996">
        <v>60000</v>
      </c>
      <c r="L2996">
        <v>906429785</v>
      </c>
    </row>
    <row r="2997" spans="3:12" x14ac:dyDescent="0.15">
      <c r="C2997" t="s">
        <v>53</v>
      </c>
      <c r="D2997" t="s">
        <v>5189</v>
      </c>
      <c r="E2997" t="s">
        <v>20</v>
      </c>
      <c r="F2997" s="1">
        <v>40725</v>
      </c>
      <c r="G2997" t="s">
        <v>536</v>
      </c>
      <c r="H2997" t="s">
        <v>669</v>
      </c>
      <c r="I2997" t="s">
        <v>2924</v>
      </c>
      <c r="J2997">
        <v>60000</v>
      </c>
      <c r="L2997">
        <v>906489785</v>
      </c>
    </row>
    <row r="2998" spans="3:12" x14ac:dyDescent="0.15">
      <c r="C2998" t="s">
        <v>53</v>
      </c>
      <c r="D2998" t="s">
        <v>5189</v>
      </c>
      <c r="E2998" t="s">
        <v>20</v>
      </c>
      <c r="F2998" s="1">
        <v>40725</v>
      </c>
      <c r="G2998" t="s">
        <v>536</v>
      </c>
      <c r="H2998" t="s">
        <v>1324</v>
      </c>
      <c r="I2998" t="s">
        <v>2925</v>
      </c>
      <c r="J2998">
        <v>60000</v>
      </c>
      <c r="L2998">
        <v>906549785</v>
      </c>
    </row>
    <row r="2999" spans="3:12" x14ac:dyDescent="0.15">
      <c r="C2999" t="s">
        <v>53</v>
      </c>
      <c r="D2999" t="s">
        <v>5189</v>
      </c>
      <c r="E2999" t="s">
        <v>20</v>
      </c>
      <c r="F2999" s="1">
        <v>40725</v>
      </c>
      <c r="G2999" t="s">
        <v>536</v>
      </c>
      <c r="H2999" t="s">
        <v>1355</v>
      </c>
      <c r="I2999" t="s">
        <v>2925</v>
      </c>
      <c r="J2999">
        <v>60000</v>
      </c>
      <c r="L2999">
        <v>906609785</v>
      </c>
    </row>
    <row r="3000" spans="3:12" x14ac:dyDescent="0.15">
      <c r="C3000" t="s">
        <v>53</v>
      </c>
      <c r="D3000" t="s">
        <v>5189</v>
      </c>
      <c r="E3000" t="s">
        <v>20</v>
      </c>
      <c r="F3000" s="1">
        <v>40725</v>
      </c>
      <c r="G3000" t="s">
        <v>536</v>
      </c>
      <c r="H3000" t="s">
        <v>908</v>
      </c>
      <c r="I3000" t="s">
        <v>2923</v>
      </c>
      <c r="J3000">
        <v>60000</v>
      </c>
      <c r="L3000">
        <v>906669785</v>
      </c>
    </row>
    <row r="3001" spans="3:12" x14ac:dyDescent="0.15">
      <c r="C3001" t="s">
        <v>53</v>
      </c>
      <c r="D3001" t="s">
        <v>5189</v>
      </c>
      <c r="E3001" t="s">
        <v>20</v>
      </c>
      <c r="F3001" s="1">
        <v>40725</v>
      </c>
      <c r="G3001" t="s">
        <v>536</v>
      </c>
      <c r="H3001" t="s">
        <v>2018</v>
      </c>
      <c r="I3001" t="s">
        <v>2925</v>
      </c>
      <c r="J3001">
        <v>60000</v>
      </c>
      <c r="L3001">
        <v>906729785</v>
      </c>
    </row>
    <row r="3002" spans="3:12" x14ac:dyDescent="0.15">
      <c r="C3002" t="s">
        <v>53</v>
      </c>
      <c r="D3002" t="s">
        <v>5189</v>
      </c>
      <c r="E3002" t="s">
        <v>20</v>
      </c>
      <c r="F3002" s="1">
        <v>40725</v>
      </c>
      <c r="G3002" t="s">
        <v>536</v>
      </c>
      <c r="H3002" t="s">
        <v>1360</v>
      </c>
      <c r="I3002" t="s">
        <v>2925</v>
      </c>
      <c r="J3002">
        <v>60000</v>
      </c>
      <c r="L3002">
        <v>906789785</v>
      </c>
    </row>
    <row r="3003" spans="3:12" x14ac:dyDescent="0.15">
      <c r="C3003" t="s">
        <v>53</v>
      </c>
      <c r="D3003" t="s">
        <v>5189</v>
      </c>
      <c r="E3003" t="s">
        <v>20</v>
      </c>
      <c r="F3003" s="1">
        <v>40725</v>
      </c>
      <c r="G3003" t="s">
        <v>536</v>
      </c>
      <c r="H3003" t="s">
        <v>1041</v>
      </c>
      <c r="I3003" t="s">
        <v>2924</v>
      </c>
      <c r="J3003">
        <v>60000</v>
      </c>
      <c r="L3003">
        <v>906849785</v>
      </c>
    </row>
    <row r="3004" spans="3:12" x14ac:dyDescent="0.15">
      <c r="C3004" t="s">
        <v>53</v>
      </c>
      <c r="D3004" t="s">
        <v>5189</v>
      </c>
      <c r="E3004" t="s">
        <v>20</v>
      </c>
      <c r="F3004" s="1">
        <v>40725</v>
      </c>
      <c r="G3004" t="s">
        <v>536</v>
      </c>
      <c r="H3004" t="s">
        <v>1362</v>
      </c>
      <c r="I3004" t="s">
        <v>2925</v>
      </c>
      <c r="J3004">
        <v>60000</v>
      </c>
      <c r="L3004">
        <v>906909785</v>
      </c>
    </row>
    <row r="3005" spans="3:12" x14ac:dyDescent="0.15">
      <c r="C3005" t="s">
        <v>53</v>
      </c>
      <c r="D3005" t="s">
        <v>5189</v>
      </c>
      <c r="E3005" t="s">
        <v>20</v>
      </c>
      <c r="F3005" s="1">
        <v>40725</v>
      </c>
      <c r="G3005" t="s">
        <v>560</v>
      </c>
      <c r="H3005" t="s">
        <v>238</v>
      </c>
      <c r="I3005" t="s">
        <v>2904</v>
      </c>
      <c r="J3005">
        <v>388862</v>
      </c>
      <c r="L3005">
        <v>907298647</v>
      </c>
    </row>
    <row r="3006" spans="3:12" x14ac:dyDescent="0.15">
      <c r="C3006" t="s">
        <v>53</v>
      </c>
      <c r="D3006" t="s">
        <v>5189</v>
      </c>
      <c r="E3006" t="s">
        <v>20</v>
      </c>
      <c r="F3006" s="1">
        <v>40725</v>
      </c>
      <c r="G3006" t="s">
        <v>560</v>
      </c>
      <c r="H3006" t="s">
        <v>219</v>
      </c>
      <c r="I3006" t="s">
        <v>2904</v>
      </c>
      <c r="J3006">
        <v>381605</v>
      </c>
      <c r="L3006">
        <v>907680252</v>
      </c>
    </row>
    <row r="3007" spans="3:12" x14ac:dyDescent="0.15">
      <c r="C3007" t="s">
        <v>53</v>
      </c>
      <c r="D3007" t="s">
        <v>5189</v>
      </c>
      <c r="E3007" t="s">
        <v>20</v>
      </c>
      <c r="F3007" s="1">
        <v>40729</v>
      </c>
      <c r="G3007" t="s">
        <v>560</v>
      </c>
      <c r="H3007" t="s">
        <v>2926</v>
      </c>
      <c r="I3007" t="s">
        <v>2904</v>
      </c>
      <c r="J3007">
        <v>626916</v>
      </c>
      <c r="L3007">
        <v>908307168</v>
      </c>
    </row>
    <row r="3008" spans="3:12" x14ac:dyDescent="0.15">
      <c r="C3008" t="s">
        <v>53</v>
      </c>
      <c r="D3008" t="s">
        <v>5189</v>
      </c>
      <c r="E3008" t="s">
        <v>20</v>
      </c>
      <c r="F3008" s="1">
        <v>40729</v>
      </c>
      <c r="G3008" t="s">
        <v>560</v>
      </c>
      <c r="H3008" t="s">
        <v>1394</v>
      </c>
      <c r="I3008" t="s">
        <v>2904</v>
      </c>
      <c r="J3008">
        <v>3578</v>
      </c>
      <c r="L3008">
        <v>908310746</v>
      </c>
    </row>
    <row r="3009" spans="3:12" x14ac:dyDescent="0.15">
      <c r="C3009" t="s">
        <v>53</v>
      </c>
      <c r="D3009" t="s">
        <v>5189</v>
      </c>
      <c r="E3009" t="s">
        <v>20</v>
      </c>
      <c r="F3009" s="1">
        <v>40737</v>
      </c>
      <c r="G3009" t="s">
        <v>560</v>
      </c>
      <c r="H3009" t="s">
        <v>233</v>
      </c>
      <c r="I3009" t="s">
        <v>2904</v>
      </c>
      <c r="J3009">
        <v>1550</v>
      </c>
      <c r="L3009">
        <v>908312296</v>
      </c>
    </row>
    <row r="3010" spans="3:12" x14ac:dyDescent="0.15">
      <c r="C3010" t="s">
        <v>53</v>
      </c>
      <c r="D3010" t="s">
        <v>5189</v>
      </c>
      <c r="E3010" t="s">
        <v>20</v>
      </c>
      <c r="F3010" s="1">
        <v>40737</v>
      </c>
      <c r="G3010" t="s">
        <v>560</v>
      </c>
      <c r="H3010" t="s">
        <v>240</v>
      </c>
      <c r="I3010" t="s">
        <v>2904</v>
      </c>
      <c r="J3010">
        <v>1550</v>
      </c>
      <c r="L3010">
        <v>908313846</v>
      </c>
    </row>
    <row r="3011" spans="3:12" x14ac:dyDescent="0.15">
      <c r="C3011" t="s">
        <v>53</v>
      </c>
      <c r="D3011" t="s">
        <v>5189</v>
      </c>
      <c r="E3011" t="s">
        <v>20</v>
      </c>
      <c r="F3011" s="1">
        <v>40749</v>
      </c>
      <c r="G3011" t="s">
        <v>526</v>
      </c>
      <c r="H3011" t="s">
        <v>2927</v>
      </c>
      <c r="I3011" t="s">
        <v>2928</v>
      </c>
      <c r="J3011">
        <v>15083</v>
      </c>
      <c r="L3011">
        <v>908328929</v>
      </c>
    </row>
    <row r="3012" spans="3:12" x14ac:dyDescent="0.15">
      <c r="C3012" t="s">
        <v>53</v>
      </c>
      <c r="D3012" t="s">
        <v>5189</v>
      </c>
      <c r="E3012" t="s">
        <v>20</v>
      </c>
      <c r="F3012" s="1">
        <v>40756</v>
      </c>
      <c r="G3012" t="s">
        <v>560</v>
      </c>
      <c r="H3012" t="s">
        <v>253</v>
      </c>
      <c r="I3012" t="s">
        <v>2904</v>
      </c>
      <c r="J3012">
        <v>11448</v>
      </c>
      <c r="L3012">
        <v>908340377</v>
      </c>
    </row>
    <row r="3013" spans="3:12" x14ac:dyDescent="0.15">
      <c r="C3013" t="s">
        <v>53</v>
      </c>
      <c r="D3013" t="s">
        <v>5189</v>
      </c>
      <c r="E3013" t="s">
        <v>20</v>
      </c>
      <c r="F3013" s="1">
        <v>40761</v>
      </c>
      <c r="G3013" t="s">
        <v>560</v>
      </c>
      <c r="H3013" t="s">
        <v>249</v>
      </c>
      <c r="I3013" t="s">
        <v>2904</v>
      </c>
      <c r="J3013">
        <v>521963</v>
      </c>
      <c r="L3013">
        <v>908862340</v>
      </c>
    </row>
    <row r="3014" spans="3:12" x14ac:dyDescent="0.15">
      <c r="C3014" t="s">
        <v>53</v>
      </c>
      <c r="D3014" t="s">
        <v>5189</v>
      </c>
      <c r="E3014" t="s">
        <v>20</v>
      </c>
      <c r="F3014" s="1">
        <v>40761</v>
      </c>
      <c r="G3014" t="s">
        <v>560</v>
      </c>
      <c r="H3014" t="s">
        <v>251</v>
      </c>
      <c r="I3014" t="s">
        <v>2904</v>
      </c>
      <c r="J3014">
        <v>372402</v>
      </c>
      <c r="L3014">
        <v>909234742</v>
      </c>
    </row>
    <row r="3015" spans="3:12" x14ac:dyDescent="0.15">
      <c r="C3015" t="s">
        <v>53</v>
      </c>
      <c r="D3015" t="s">
        <v>5189</v>
      </c>
      <c r="E3015" t="s">
        <v>20</v>
      </c>
      <c r="F3015" s="1">
        <v>40778</v>
      </c>
      <c r="G3015" t="s">
        <v>560</v>
      </c>
      <c r="H3015" t="s">
        <v>914</v>
      </c>
      <c r="I3015" t="s">
        <v>2929</v>
      </c>
      <c r="J3015">
        <v>3000</v>
      </c>
      <c r="L3015">
        <v>909237742</v>
      </c>
    </row>
    <row r="3016" spans="3:12" x14ac:dyDescent="0.15">
      <c r="C3016" t="s">
        <v>53</v>
      </c>
      <c r="D3016" t="s">
        <v>5189</v>
      </c>
      <c r="E3016" t="s">
        <v>20</v>
      </c>
      <c r="F3016" s="1">
        <v>40787</v>
      </c>
      <c r="G3016" t="s">
        <v>560</v>
      </c>
      <c r="H3016" t="s">
        <v>276</v>
      </c>
      <c r="I3016" t="s">
        <v>2930</v>
      </c>
      <c r="J3016">
        <v>6511</v>
      </c>
      <c r="L3016">
        <v>909244253</v>
      </c>
    </row>
    <row r="3017" spans="3:12" x14ac:dyDescent="0.15">
      <c r="C3017" t="s">
        <v>53</v>
      </c>
      <c r="D3017" t="s">
        <v>5189</v>
      </c>
      <c r="E3017" t="s">
        <v>20</v>
      </c>
      <c r="F3017" s="1">
        <v>40787</v>
      </c>
      <c r="G3017" t="s">
        <v>560</v>
      </c>
      <c r="H3017" t="s">
        <v>284</v>
      </c>
      <c r="I3017" t="s">
        <v>2931</v>
      </c>
      <c r="J3017">
        <v>73792</v>
      </c>
      <c r="L3017">
        <v>909318045</v>
      </c>
    </row>
    <row r="3018" spans="3:12" x14ac:dyDescent="0.15">
      <c r="C3018" t="s">
        <v>53</v>
      </c>
      <c r="D3018" t="s">
        <v>5189</v>
      </c>
      <c r="E3018" t="s">
        <v>20</v>
      </c>
      <c r="F3018" s="1">
        <v>40787</v>
      </c>
      <c r="G3018" t="s">
        <v>560</v>
      </c>
      <c r="H3018" t="s">
        <v>330</v>
      </c>
      <c r="I3018" t="s">
        <v>2904</v>
      </c>
      <c r="J3018">
        <v>3578</v>
      </c>
      <c r="L3018">
        <v>909321623</v>
      </c>
    </row>
    <row r="3019" spans="3:12" x14ac:dyDescent="0.15">
      <c r="C3019" t="s">
        <v>53</v>
      </c>
      <c r="D3019" t="s">
        <v>5189</v>
      </c>
      <c r="E3019" t="s">
        <v>20</v>
      </c>
      <c r="F3019" s="1">
        <v>40794</v>
      </c>
      <c r="G3019" t="s">
        <v>560</v>
      </c>
      <c r="H3019" t="s">
        <v>1407</v>
      </c>
      <c r="I3019" t="s">
        <v>2904</v>
      </c>
      <c r="J3019">
        <v>324820</v>
      </c>
      <c r="L3019">
        <v>909646443</v>
      </c>
    </row>
    <row r="3020" spans="3:12" x14ac:dyDescent="0.15">
      <c r="C3020" t="s">
        <v>53</v>
      </c>
      <c r="D3020" t="s">
        <v>5189</v>
      </c>
      <c r="E3020" t="s">
        <v>20</v>
      </c>
      <c r="F3020" s="1">
        <v>40794</v>
      </c>
      <c r="G3020" t="s">
        <v>560</v>
      </c>
      <c r="H3020" t="s">
        <v>309</v>
      </c>
      <c r="I3020" t="s">
        <v>2904</v>
      </c>
      <c r="J3020">
        <v>616824</v>
      </c>
      <c r="L3020">
        <v>910263267</v>
      </c>
    </row>
    <row r="3021" spans="3:12" x14ac:dyDescent="0.15">
      <c r="C3021" t="s">
        <v>53</v>
      </c>
      <c r="D3021" t="s">
        <v>5189</v>
      </c>
      <c r="E3021" t="s">
        <v>20</v>
      </c>
      <c r="F3021" s="1">
        <v>40799</v>
      </c>
      <c r="G3021" t="s">
        <v>560</v>
      </c>
      <c r="H3021" t="s">
        <v>300</v>
      </c>
      <c r="I3021" t="s">
        <v>2931</v>
      </c>
      <c r="J3021">
        <v>13714</v>
      </c>
      <c r="L3021">
        <v>910276981</v>
      </c>
    </row>
    <row r="3022" spans="3:12" x14ac:dyDescent="0.15">
      <c r="C3022" t="s">
        <v>53</v>
      </c>
      <c r="D3022" t="s">
        <v>5189</v>
      </c>
      <c r="E3022" t="s">
        <v>20</v>
      </c>
      <c r="F3022" s="1">
        <v>40825</v>
      </c>
      <c r="G3022" t="s">
        <v>560</v>
      </c>
      <c r="H3022" t="s">
        <v>306</v>
      </c>
      <c r="I3022" t="s">
        <v>2904</v>
      </c>
      <c r="J3022">
        <v>359058</v>
      </c>
      <c r="L3022">
        <v>910636039</v>
      </c>
    </row>
    <row r="3023" spans="3:12" x14ac:dyDescent="0.15">
      <c r="C3023" t="s">
        <v>53</v>
      </c>
      <c r="D3023" t="s">
        <v>5189</v>
      </c>
      <c r="E3023" t="s">
        <v>20</v>
      </c>
      <c r="F3023" s="1">
        <v>40825</v>
      </c>
      <c r="G3023" t="s">
        <v>560</v>
      </c>
      <c r="H3023" t="s">
        <v>323</v>
      </c>
      <c r="I3023" t="s">
        <v>2904</v>
      </c>
      <c r="J3023">
        <v>478536</v>
      </c>
      <c r="L3023">
        <v>911114575</v>
      </c>
    </row>
    <row r="3024" spans="3:12" x14ac:dyDescent="0.15">
      <c r="C3024" t="s">
        <v>53</v>
      </c>
      <c r="D3024" t="s">
        <v>5189</v>
      </c>
      <c r="E3024" t="s">
        <v>20</v>
      </c>
      <c r="F3024" s="1">
        <v>40825</v>
      </c>
      <c r="G3024" t="s">
        <v>560</v>
      </c>
      <c r="H3024" t="s">
        <v>332</v>
      </c>
      <c r="I3024" t="s">
        <v>2904</v>
      </c>
      <c r="J3024">
        <v>3578</v>
      </c>
      <c r="L3024">
        <v>911118153</v>
      </c>
    </row>
    <row r="3025" spans="3:12" x14ac:dyDescent="0.15">
      <c r="C3025" t="s">
        <v>53</v>
      </c>
      <c r="D3025" t="s">
        <v>5189</v>
      </c>
      <c r="E3025" t="s">
        <v>20</v>
      </c>
      <c r="F3025" s="1">
        <v>40840</v>
      </c>
      <c r="G3025" t="s">
        <v>560</v>
      </c>
      <c r="H3025" t="s">
        <v>336</v>
      </c>
      <c r="I3025" t="s">
        <v>2904</v>
      </c>
      <c r="J3025">
        <v>64561</v>
      </c>
      <c r="L3025">
        <v>911182714</v>
      </c>
    </row>
    <row r="3026" spans="3:12" x14ac:dyDescent="0.15">
      <c r="C3026" t="s">
        <v>53</v>
      </c>
      <c r="D3026" t="s">
        <v>5189</v>
      </c>
      <c r="E3026" t="s">
        <v>20</v>
      </c>
      <c r="F3026" s="1">
        <v>40847</v>
      </c>
      <c r="G3026" t="s">
        <v>560</v>
      </c>
      <c r="H3026" t="s">
        <v>334</v>
      </c>
      <c r="I3026" t="s">
        <v>2904</v>
      </c>
      <c r="J3026">
        <v>1550</v>
      </c>
      <c r="L3026">
        <v>911184264</v>
      </c>
    </row>
    <row r="3027" spans="3:12" x14ac:dyDescent="0.15">
      <c r="C3027" t="s">
        <v>53</v>
      </c>
      <c r="D3027" t="s">
        <v>5189</v>
      </c>
      <c r="E3027" t="s">
        <v>20</v>
      </c>
      <c r="F3027" s="1">
        <v>40851</v>
      </c>
      <c r="G3027" t="s">
        <v>560</v>
      </c>
      <c r="H3027" t="s">
        <v>1412</v>
      </c>
      <c r="I3027" t="s">
        <v>2932</v>
      </c>
      <c r="J3027">
        <v>194580</v>
      </c>
      <c r="L3027">
        <v>911378844</v>
      </c>
    </row>
    <row r="3028" spans="3:12" x14ac:dyDescent="0.15">
      <c r="C3028" t="s">
        <v>53</v>
      </c>
      <c r="D3028" t="s">
        <v>5189</v>
      </c>
      <c r="E3028" t="s">
        <v>20</v>
      </c>
      <c r="F3028" s="1">
        <v>40851</v>
      </c>
      <c r="G3028" t="s">
        <v>560</v>
      </c>
      <c r="H3028" t="s">
        <v>1414</v>
      </c>
      <c r="I3028" t="s">
        <v>2904</v>
      </c>
      <c r="J3028">
        <v>664979</v>
      </c>
      <c r="L3028">
        <v>912043823</v>
      </c>
    </row>
    <row r="3029" spans="3:12" x14ac:dyDescent="0.15">
      <c r="C3029" t="s">
        <v>53</v>
      </c>
      <c r="D3029" t="s">
        <v>5189</v>
      </c>
      <c r="E3029" t="s">
        <v>20</v>
      </c>
      <c r="F3029" s="1">
        <v>40862</v>
      </c>
      <c r="G3029" t="s">
        <v>560</v>
      </c>
      <c r="H3029" t="s">
        <v>1413</v>
      </c>
      <c r="I3029" t="s">
        <v>2932</v>
      </c>
      <c r="J3029">
        <v>96096</v>
      </c>
      <c r="L3029">
        <v>912139919</v>
      </c>
    </row>
    <row r="3030" spans="3:12" x14ac:dyDescent="0.15">
      <c r="C3030" t="s">
        <v>53</v>
      </c>
      <c r="D3030" t="s">
        <v>5189</v>
      </c>
      <c r="E3030" t="s">
        <v>20</v>
      </c>
      <c r="F3030" s="1">
        <v>40877</v>
      </c>
      <c r="G3030" t="s">
        <v>560</v>
      </c>
      <c r="H3030" t="s">
        <v>356</v>
      </c>
      <c r="I3030" t="s">
        <v>2933</v>
      </c>
      <c r="J3030">
        <v>279127</v>
      </c>
      <c r="L3030">
        <v>912419046</v>
      </c>
    </row>
    <row r="3031" spans="3:12" x14ac:dyDescent="0.15">
      <c r="C3031" t="s">
        <v>53</v>
      </c>
      <c r="D3031" t="s">
        <v>5189</v>
      </c>
      <c r="E3031" t="s">
        <v>20</v>
      </c>
      <c r="F3031" s="1">
        <v>40883</v>
      </c>
      <c r="G3031" t="s">
        <v>560</v>
      </c>
      <c r="H3031" t="s">
        <v>918</v>
      </c>
      <c r="I3031" t="s">
        <v>2934</v>
      </c>
      <c r="J3031">
        <v>296929</v>
      </c>
      <c r="L3031">
        <v>912715975</v>
      </c>
    </row>
    <row r="3032" spans="3:12" x14ac:dyDescent="0.15">
      <c r="C3032" t="s">
        <v>53</v>
      </c>
      <c r="D3032" t="s">
        <v>5189</v>
      </c>
      <c r="E3032" t="s">
        <v>20</v>
      </c>
      <c r="F3032" s="1">
        <v>40883</v>
      </c>
      <c r="G3032" t="s">
        <v>560</v>
      </c>
      <c r="H3032" t="s">
        <v>920</v>
      </c>
      <c r="I3032" t="s">
        <v>2935</v>
      </c>
      <c r="J3032">
        <v>13284</v>
      </c>
      <c r="L3032">
        <v>912729259</v>
      </c>
    </row>
    <row r="3033" spans="3:12" x14ac:dyDescent="0.15">
      <c r="C3033" t="s">
        <v>53</v>
      </c>
      <c r="D3033" t="s">
        <v>5189</v>
      </c>
      <c r="E3033" t="s">
        <v>20</v>
      </c>
      <c r="F3033" s="1">
        <v>40883</v>
      </c>
      <c r="G3033" t="s">
        <v>560</v>
      </c>
      <c r="H3033" t="s">
        <v>2936</v>
      </c>
      <c r="I3033" t="s">
        <v>2937</v>
      </c>
      <c r="J3033">
        <v>3578</v>
      </c>
      <c r="L3033">
        <v>912732837</v>
      </c>
    </row>
    <row r="3034" spans="3:12" x14ac:dyDescent="0.15">
      <c r="C3034" t="s">
        <v>53</v>
      </c>
      <c r="D3034" t="s">
        <v>5189</v>
      </c>
      <c r="E3034" t="s">
        <v>20</v>
      </c>
      <c r="F3034" s="1">
        <v>40908</v>
      </c>
      <c r="G3034" t="s">
        <v>560</v>
      </c>
      <c r="H3034" t="s">
        <v>380</v>
      </c>
      <c r="I3034" t="s">
        <v>2938</v>
      </c>
      <c r="J3034">
        <v>7727</v>
      </c>
      <c r="L3034">
        <v>912740564</v>
      </c>
    </row>
    <row r="3035" spans="3:12" x14ac:dyDescent="0.15">
      <c r="C3035" t="s">
        <v>53</v>
      </c>
      <c r="D3035" t="s">
        <v>5189</v>
      </c>
      <c r="E3035" t="s">
        <v>20</v>
      </c>
      <c r="F3035" s="1">
        <v>40908</v>
      </c>
      <c r="G3035" t="s">
        <v>560</v>
      </c>
      <c r="H3035" t="s">
        <v>386</v>
      </c>
      <c r="I3035" t="s">
        <v>2939</v>
      </c>
      <c r="J3035">
        <v>347495</v>
      </c>
      <c r="L3035">
        <v>913088059</v>
      </c>
    </row>
    <row r="3036" spans="3:12" x14ac:dyDescent="0.15">
      <c r="C3036" t="s">
        <v>53</v>
      </c>
      <c r="D3036" t="s">
        <v>5189</v>
      </c>
      <c r="E3036" t="s">
        <v>20</v>
      </c>
      <c r="F3036" s="1">
        <v>40908</v>
      </c>
      <c r="G3036" t="s">
        <v>560</v>
      </c>
      <c r="H3036" t="s">
        <v>394</v>
      </c>
      <c r="I3036" t="s">
        <v>2940</v>
      </c>
      <c r="J3036">
        <v>3578</v>
      </c>
      <c r="L3036">
        <v>913091637</v>
      </c>
    </row>
    <row r="3037" spans="3:12" x14ac:dyDescent="0.15">
      <c r="C3037" t="s">
        <v>53</v>
      </c>
      <c r="D3037" t="s">
        <v>5189</v>
      </c>
      <c r="E3037" t="s">
        <v>20</v>
      </c>
      <c r="F3037" s="1">
        <v>40908</v>
      </c>
      <c r="G3037" t="s">
        <v>560</v>
      </c>
      <c r="H3037" t="s">
        <v>397</v>
      </c>
      <c r="I3037" t="s">
        <v>2941</v>
      </c>
      <c r="J3037">
        <v>416432</v>
      </c>
      <c r="L3037">
        <v>913508069</v>
      </c>
    </row>
    <row r="3038" spans="3:12" x14ac:dyDescent="0.15">
      <c r="C3038" t="s">
        <v>53</v>
      </c>
      <c r="D3038" t="s">
        <v>5189</v>
      </c>
      <c r="E3038" t="s">
        <v>21</v>
      </c>
      <c r="F3038" s="1">
        <v>40551</v>
      </c>
      <c r="G3038" t="s">
        <v>536</v>
      </c>
      <c r="H3038" t="s">
        <v>55</v>
      </c>
      <c r="I3038" t="s">
        <v>2925</v>
      </c>
      <c r="J3038">
        <v>30000</v>
      </c>
      <c r="L3038">
        <v>913538069</v>
      </c>
    </row>
    <row r="3039" spans="3:12" x14ac:dyDescent="0.15">
      <c r="C3039" t="s">
        <v>53</v>
      </c>
      <c r="D3039" t="s">
        <v>5189</v>
      </c>
      <c r="E3039" t="s">
        <v>21</v>
      </c>
      <c r="F3039" s="1">
        <v>40554</v>
      </c>
      <c r="G3039" t="s">
        <v>536</v>
      </c>
      <c r="H3039" t="s">
        <v>59</v>
      </c>
      <c r="I3039" t="s">
        <v>2925</v>
      </c>
      <c r="J3039">
        <v>30000</v>
      </c>
      <c r="L3039">
        <v>913568069</v>
      </c>
    </row>
    <row r="3040" spans="3:12" x14ac:dyDescent="0.15">
      <c r="C3040" t="s">
        <v>53</v>
      </c>
      <c r="D3040" t="s">
        <v>5189</v>
      </c>
      <c r="E3040" t="s">
        <v>21</v>
      </c>
      <c r="F3040" s="1">
        <v>40564</v>
      </c>
      <c r="G3040" t="s">
        <v>536</v>
      </c>
      <c r="H3040" t="s">
        <v>61</v>
      </c>
      <c r="I3040" t="s">
        <v>2942</v>
      </c>
      <c r="J3040">
        <v>30000</v>
      </c>
      <c r="L3040">
        <v>913598069</v>
      </c>
    </row>
    <row r="3041" spans="3:12" x14ac:dyDescent="0.15">
      <c r="C3041" t="s">
        <v>53</v>
      </c>
      <c r="D3041" t="s">
        <v>5189</v>
      </c>
      <c r="E3041" t="s">
        <v>21</v>
      </c>
      <c r="F3041" s="1">
        <v>40568</v>
      </c>
      <c r="G3041" t="s">
        <v>560</v>
      </c>
      <c r="H3041" t="s">
        <v>64</v>
      </c>
      <c r="I3041" t="s">
        <v>2943</v>
      </c>
      <c r="J3041">
        <v>1950558</v>
      </c>
      <c r="L3041">
        <v>915548627</v>
      </c>
    </row>
    <row r="3042" spans="3:12" x14ac:dyDescent="0.15">
      <c r="C3042" t="s">
        <v>53</v>
      </c>
      <c r="D3042" t="s">
        <v>5189</v>
      </c>
      <c r="E3042" t="s">
        <v>21</v>
      </c>
      <c r="F3042" s="1">
        <v>40569</v>
      </c>
      <c r="G3042" t="s">
        <v>536</v>
      </c>
      <c r="H3042" t="s">
        <v>62</v>
      </c>
      <c r="I3042" t="s">
        <v>2944</v>
      </c>
      <c r="J3042">
        <v>30000</v>
      </c>
      <c r="L3042">
        <v>915578627</v>
      </c>
    </row>
    <row r="3043" spans="3:12" x14ac:dyDescent="0.15">
      <c r="C3043" t="s">
        <v>53</v>
      </c>
      <c r="D3043" t="s">
        <v>5189</v>
      </c>
      <c r="E3043" t="s">
        <v>21</v>
      </c>
      <c r="F3043" s="1">
        <v>40574</v>
      </c>
      <c r="G3043" t="s">
        <v>536</v>
      </c>
      <c r="H3043" t="s">
        <v>64</v>
      </c>
      <c r="I3043" t="s">
        <v>2924</v>
      </c>
      <c r="J3043">
        <v>30000</v>
      </c>
      <c r="L3043">
        <v>915608627</v>
      </c>
    </row>
    <row r="3044" spans="3:12" x14ac:dyDescent="0.15">
      <c r="C3044" t="s">
        <v>53</v>
      </c>
      <c r="D3044" t="s">
        <v>5189</v>
      </c>
      <c r="E3044" t="s">
        <v>21</v>
      </c>
      <c r="F3044" s="1">
        <v>40602</v>
      </c>
      <c r="G3044" t="s">
        <v>536</v>
      </c>
      <c r="H3044" t="s">
        <v>1424</v>
      </c>
      <c r="I3044" t="s">
        <v>2945</v>
      </c>
      <c r="J3044">
        <v>60000</v>
      </c>
      <c r="L3044">
        <v>915668627</v>
      </c>
    </row>
    <row r="3045" spans="3:12" x14ac:dyDescent="0.15">
      <c r="C3045" t="s">
        <v>53</v>
      </c>
      <c r="D3045" t="s">
        <v>5189</v>
      </c>
      <c r="E3045" t="s">
        <v>21</v>
      </c>
      <c r="F3045" s="1">
        <v>40602</v>
      </c>
      <c r="G3045" t="s">
        <v>560</v>
      </c>
      <c r="H3045" t="s">
        <v>1360</v>
      </c>
      <c r="I3045" t="s">
        <v>2946</v>
      </c>
      <c r="J3045">
        <v>1999170</v>
      </c>
      <c r="L3045">
        <v>917667797</v>
      </c>
    </row>
    <row r="3046" spans="3:12" x14ac:dyDescent="0.15">
      <c r="C3046" t="s">
        <v>53</v>
      </c>
      <c r="D3046" t="s">
        <v>5189</v>
      </c>
      <c r="E3046" t="s">
        <v>21</v>
      </c>
      <c r="F3046" s="1">
        <v>40602</v>
      </c>
      <c r="G3046" t="s">
        <v>560</v>
      </c>
      <c r="H3046" t="s">
        <v>1363</v>
      </c>
      <c r="I3046" t="s">
        <v>2947</v>
      </c>
      <c r="J3046">
        <v>3000</v>
      </c>
      <c r="L3046">
        <v>917670797</v>
      </c>
    </row>
    <row r="3047" spans="3:12" x14ac:dyDescent="0.15">
      <c r="C3047" t="s">
        <v>53</v>
      </c>
      <c r="D3047" t="s">
        <v>5189</v>
      </c>
      <c r="E3047" t="s">
        <v>21</v>
      </c>
      <c r="F3047" s="1">
        <v>40603</v>
      </c>
      <c r="G3047" t="s">
        <v>536</v>
      </c>
      <c r="H3047" t="s">
        <v>72</v>
      </c>
      <c r="I3047" t="s">
        <v>2948</v>
      </c>
      <c r="J3047">
        <v>10000</v>
      </c>
      <c r="L3047">
        <v>917680797</v>
      </c>
    </row>
    <row r="3048" spans="3:12" x14ac:dyDescent="0.15">
      <c r="C3048" t="s">
        <v>53</v>
      </c>
      <c r="D3048" t="s">
        <v>5189</v>
      </c>
      <c r="E3048" t="s">
        <v>21</v>
      </c>
      <c r="F3048" s="1">
        <v>40617</v>
      </c>
      <c r="G3048" t="s">
        <v>526</v>
      </c>
      <c r="H3048" t="s">
        <v>1480</v>
      </c>
      <c r="I3048" t="s">
        <v>2949</v>
      </c>
      <c r="J3048">
        <v>5000</v>
      </c>
      <c r="L3048">
        <v>917685797</v>
      </c>
    </row>
    <row r="3049" spans="3:12" x14ac:dyDescent="0.15">
      <c r="C3049" t="s">
        <v>53</v>
      </c>
      <c r="D3049" t="s">
        <v>5189</v>
      </c>
      <c r="E3049" t="s">
        <v>21</v>
      </c>
      <c r="F3049" s="1">
        <v>40623</v>
      </c>
      <c r="G3049" t="s">
        <v>560</v>
      </c>
      <c r="H3049" t="s">
        <v>1296</v>
      </c>
      <c r="I3049" t="s">
        <v>2950</v>
      </c>
      <c r="J3049">
        <v>1231858</v>
      </c>
      <c r="L3049">
        <v>918917655</v>
      </c>
    </row>
    <row r="3050" spans="3:12" x14ac:dyDescent="0.15">
      <c r="C3050" t="s">
        <v>53</v>
      </c>
      <c r="D3050" t="s">
        <v>5189</v>
      </c>
      <c r="E3050" t="s">
        <v>21</v>
      </c>
      <c r="F3050" s="1">
        <v>40633</v>
      </c>
      <c r="G3050" t="s">
        <v>536</v>
      </c>
      <c r="H3050" t="s">
        <v>76</v>
      </c>
      <c r="I3050" t="s">
        <v>2942</v>
      </c>
      <c r="J3050">
        <v>80000</v>
      </c>
      <c r="L3050">
        <v>918997655</v>
      </c>
    </row>
    <row r="3051" spans="3:12" x14ac:dyDescent="0.15">
      <c r="C3051" t="s">
        <v>53</v>
      </c>
      <c r="D3051" t="s">
        <v>5189</v>
      </c>
      <c r="E3051" t="s">
        <v>21</v>
      </c>
      <c r="F3051" s="1">
        <v>40634</v>
      </c>
      <c r="G3051" t="s">
        <v>536</v>
      </c>
      <c r="H3051" t="s">
        <v>79</v>
      </c>
      <c r="I3051" t="s">
        <v>2925</v>
      </c>
      <c r="J3051">
        <v>60000</v>
      </c>
      <c r="L3051">
        <v>919057655</v>
      </c>
    </row>
    <row r="3052" spans="3:12" x14ac:dyDescent="0.15">
      <c r="C3052" t="s">
        <v>53</v>
      </c>
      <c r="D3052" t="s">
        <v>5189</v>
      </c>
      <c r="E3052" t="s">
        <v>21</v>
      </c>
      <c r="F3052" s="1">
        <v>40636</v>
      </c>
      <c r="G3052" t="s">
        <v>536</v>
      </c>
      <c r="H3052" t="s">
        <v>82</v>
      </c>
      <c r="I3052" t="s">
        <v>2924</v>
      </c>
      <c r="J3052">
        <v>60000</v>
      </c>
      <c r="L3052">
        <v>919117655</v>
      </c>
    </row>
    <row r="3053" spans="3:12" x14ac:dyDescent="0.15">
      <c r="C3053" t="s">
        <v>53</v>
      </c>
      <c r="D3053" t="s">
        <v>5189</v>
      </c>
      <c r="E3053" t="s">
        <v>21</v>
      </c>
      <c r="F3053" s="1">
        <v>40643</v>
      </c>
      <c r="G3053" t="s">
        <v>536</v>
      </c>
      <c r="H3053" t="s">
        <v>576</v>
      </c>
      <c r="I3053" t="s">
        <v>2923</v>
      </c>
      <c r="J3053">
        <v>60000</v>
      </c>
      <c r="L3053">
        <v>919177655</v>
      </c>
    </row>
    <row r="3054" spans="3:12" x14ac:dyDescent="0.15">
      <c r="C3054" t="s">
        <v>53</v>
      </c>
      <c r="D3054" t="s">
        <v>5189</v>
      </c>
      <c r="E3054" t="s">
        <v>21</v>
      </c>
      <c r="F3054" s="1">
        <v>40647</v>
      </c>
      <c r="G3054" t="s">
        <v>526</v>
      </c>
      <c r="H3054" t="s">
        <v>2951</v>
      </c>
      <c r="I3054" t="s">
        <v>2952</v>
      </c>
      <c r="J3054">
        <v>10000</v>
      </c>
      <c r="L3054">
        <v>919187655</v>
      </c>
    </row>
    <row r="3055" spans="3:12" x14ac:dyDescent="0.15">
      <c r="C3055" t="s">
        <v>53</v>
      </c>
      <c r="D3055" t="s">
        <v>5189</v>
      </c>
      <c r="E3055" t="s">
        <v>21</v>
      </c>
      <c r="F3055" s="1">
        <v>40650</v>
      </c>
      <c r="G3055" t="s">
        <v>536</v>
      </c>
      <c r="H3055" t="s">
        <v>78</v>
      </c>
      <c r="I3055" t="s">
        <v>2924</v>
      </c>
      <c r="J3055">
        <v>40000</v>
      </c>
      <c r="L3055">
        <v>919227655</v>
      </c>
    </row>
    <row r="3056" spans="3:12" x14ac:dyDescent="0.15">
      <c r="C3056" t="s">
        <v>53</v>
      </c>
      <c r="D3056" t="s">
        <v>5189</v>
      </c>
      <c r="E3056" t="s">
        <v>21</v>
      </c>
      <c r="F3056" s="1">
        <v>40650</v>
      </c>
      <c r="G3056" t="s">
        <v>536</v>
      </c>
      <c r="H3056" t="s">
        <v>81</v>
      </c>
      <c r="I3056" t="s">
        <v>2953</v>
      </c>
      <c r="J3056">
        <v>60000</v>
      </c>
      <c r="L3056">
        <v>919287655</v>
      </c>
    </row>
    <row r="3057" spans="3:12" x14ac:dyDescent="0.15">
      <c r="C3057" t="s">
        <v>53</v>
      </c>
      <c r="D3057" t="s">
        <v>5189</v>
      </c>
      <c r="E3057" t="s">
        <v>21</v>
      </c>
      <c r="F3057" s="1">
        <v>40653</v>
      </c>
      <c r="G3057" t="s">
        <v>526</v>
      </c>
      <c r="H3057" t="s">
        <v>2954</v>
      </c>
      <c r="I3057" t="s">
        <v>2955</v>
      </c>
      <c r="J3057">
        <v>10000</v>
      </c>
      <c r="L3057">
        <v>919297655</v>
      </c>
    </row>
    <row r="3058" spans="3:12" x14ac:dyDescent="0.15">
      <c r="C3058" t="s">
        <v>53</v>
      </c>
      <c r="D3058" t="s">
        <v>5189</v>
      </c>
      <c r="E3058" t="s">
        <v>21</v>
      </c>
      <c r="F3058" s="1">
        <v>40658</v>
      </c>
      <c r="G3058" t="s">
        <v>560</v>
      </c>
      <c r="H3058" t="s">
        <v>160</v>
      </c>
      <c r="I3058" t="s">
        <v>2956</v>
      </c>
      <c r="J3058">
        <v>2327627</v>
      </c>
      <c r="L3058">
        <v>921625282</v>
      </c>
    </row>
    <row r="3059" spans="3:12" x14ac:dyDescent="0.15">
      <c r="C3059" t="s">
        <v>53</v>
      </c>
      <c r="D3059" t="s">
        <v>5189</v>
      </c>
      <c r="E3059" t="s">
        <v>21</v>
      </c>
      <c r="F3059" s="1">
        <v>40685</v>
      </c>
      <c r="G3059" t="s">
        <v>560</v>
      </c>
      <c r="H3059" t="s">
        <v>140</v>
      </c>
      <c r="I3059" t="s">
        <v>2957</v>
      </c>
      <c r="J3059">
        <v>1574127</v>
      </c>
      <c r="L3059">
        <v>923199409</v>
      </c>
    </row>
    <row r="3060" spans="3:12" x14ac:dyDescent="0.15">
      <c r="C3060" t="s">
        <v>53</v>
      </c>
      <c r="D3060" t="s">
        <v>5189</v>
      </c>
      <c r="E3060" t="s">
        <v>21</v>
      </c>
      <c r="F3060" s="1">
        <v>40715</v>
      </c>
      <c r="G3060" t="s">
        <v>526</v>
      </c>
      <c r="H3060" t="s">
        <v>2958</v>
      </c>
      <c r="I3060" t="s">
        <v>2959</v>
      </c>
      <c r="J3060">
        <v>10000</v>
      </c>
      <c r="L3060">
        <v>923209409</v>
      </c>
    </row>
    <row r="3061" spans="3:12" x14ac:dyDescent="0.15">
      <c r="C3061" t="s">
        <v>53</v>
      </c>
      <c r="D3061" t="s">
        <v>5189</v>
      </c>
      <c r="E3061" t="s">
        <v>21</v>
      </c>
      <c r="F3061" s="1">
        <v>40716</v>
      </c>
      <c r="G3061" t="s">
        <v>560</v>
      </c>
      <c r="H3061" t="s">
        <v>183</v>
      </c>
      <c r="I3061" t="s">
        <v>2960</v>
      </c>
      <c r="J3061">
        <v>1601667</v>
      </c>
      <c r="L3061">
        <v>924811076</v>
      </c>
    </row>
    <row r="3062" spans="3:12" x14ac:dyDescent="0.15">
      <c r="C3062" t="s">
        <v>53</v>
      </c>
      <c r="D3062" t="s">
        <v>5189</v>
      </c>
      <c r="E3062" t="s">
        <v>21</v>
      </c>
      <c r="F3062" s="1">
        <v>40724</v>
      </c>
      <c r="G3062" t="s">
        <v>560</v>
      </c>
      <c r="H3062" t="s">
        <v>215</v>
      </c>
      <c r="I3062" t="s">
        <v>2961</v>
      </c>
      <c r="J3062">
        <v>5366</v>
      </c>
      <c r="L3062">
        <v>924816442</v>
      </c>
    </row>
    <row r="3063" spans="3:12" x14ac:dyDescent="0.15">
      <c r="C3063" t="s">
        <v>53</v>
      </c>
      <c r="D3063" t="s">
        <v>5189</v>
      </c>
      <c r="E3063" t="s">
        <v>21</v>
      </c>
      <c r="F3063" s="1">
        <v>40725</v>
      </c>
      <c r="G3063" t="s">
        <v>536</v>
      </c>
      <c r="H3063" t="s">
        <v>2014</v>
      </c>
      <c r="I3063" t="s">
        <v>2924</v>
      </c>
      <c r="J3063">
        <v>60000</v>
      </c>
      <c r="L3063">
        <v>924876442</v>
      </c>
    </row>
    <row r="3064" spans="3:12" x14ac:dyDescent="0.15">
      <c r="C3064" t="s">
        <v>53</v>
      </c>
      <c r="D3064" t="s">
        <v>5189</v>
      </c>
      <c r="E3064" t="s">
        <v>21</v>
      </c>
      <c r="F3064" s="1">
        <v>40725</v>
      </c>
      <c r="G3064" t="s">
        <v>560</v>
      </c>
      <c r="H3064" t="s">
        <v>2962</v>
      </c>
      <c r="I3064" t="s">
        <v>2963</v>
      </c>
      <c r="J3064">
        <v>1734364</v>
      </c>
      <c r="L3064">
        <v>926610806</v>
      </c>
    </row>
    <row r="3065" spans="3:12" x14ac:dyDescent="0.15">
      <c r="C3065" t="s">
        <v>53</v>
      </c>
      <c r="D3065" t="s">
        <v>5189</v>
      </c>
      <c r="E3065" t="s">
        <v>21</v>
      </c>
      <c r="F3065" s="1">
        <v>40731</v>
      </c>
      <c r="G3065" t="s">
        <v>526</v>
      </c>
      <c r="H3065" t="s">
        <v>2964</v>
      </c>
      <c r="I3065" t="s">
        <v>2965</v>
      </c>
      <c r="J3065">
        <v>5000</v>
      </c>
      <c r="L3065">
        <v>926615806</v>
      </c>
    </row>
    <row r="3066" spans="3:12" x14ac:dyDescent="0.15">
      <c r="C3066" t="s">
        <v>53</v>
      </c>
      <c r="D3066" t="s">
        <v>5189</v>
      </c>
      <c r="E3066" t="s">
        <v>21</v>
      </c>
      <c r="F3066" s="1">
        <v>40733</v>
      </c>
      <c r="G3066" t="s">
        <v>536</v>
      </c>
      <c r="H3066" t="s">
        <v>834</v>
      </c>
      <c r="I3066" t="s">
        <v>2966</v>
      </c>
      <c r="J3066">
        <v>40000</v>
      </c>
      <c r="L3066">
        <v>926655806</v>
      </c>
    </row>
    <row r="3067" spans="3:12" x14ac:dyDescent="0.15">
      <c r="C3067" t="s">
        <v>53</v>
      </c>
      <c r="D3067" t="s">
        <v>5189</v>
      </c>
      <c r="E3067" t="s">
        <v>21</v>
      </c>
      <c r="F3067" s="1">
        <v>40746</v>
      </c>
      <c r="G3067" t="s">
        <v>526</v>
      </c>
      <c r="H3067" t="s">
        <v>2967</v>
      </c>
      <c r="I3067" t="s">
        <v>2968</v>
      </c>
      <c r="J3067">
        <v>10000</v>
      </c>
      <c r="L3067">
        <v>926665806</v>
      </c>
    </row>
    <row r="3068" spans="3:12" x14ac:dyDescent="0.15">
      <c r="C3068" t="s">
        <v>53</v>
      </c>
      <c r="D3068" t="s">
        <v>5189</v>
      </c>
      <c r="E3068" t="s">
        <v>21</v>
      </c>
      <c r="F3068" s="1">
        <v>40754</v>
      </c>
      <c r="G3068" t="s">
        <v>526</v>
      </c>
      <c r="H3068" t="s">
        <v>2969</v>
      </c>
      <c r="I3068" t="s">
        <v>2970</v>
      </c>
      <c r="J3068">
        <v>10000</v>
      </c>
      <c r="L3068">
        <v>926675806</v>
      </c>
    </row>
    <row r="3069" spans="3:12" x14ac:dyDescent="0.15">
      <c r="C3069" t="s">
        <v>53</v>
      </c>
      <c r="D3069" t="s">
        <v>5189</v>
      </c>
      <c r="E3069" t="s">
        <v>21</v>
      </c>
      <c r="F3069" s="1">
        <v>40756</v>
      </c>
      <c r="G3069" t="s">
        <v>560</v>
      </c>
      <c r="H3069" t="s">
        <v>1404</v>
      </c>
      <c r="I3069" t="s">
        <v>2963</v>
      </c>
      <c r="J3069">
        <v>2430721</v>
      </c>
      <c r="L3069">
        <v>929106527</v>
      </c>
    </row>
    <row r="3070" spans="3:12" x14ac:dyDescent="0.15">
      <c r="C3070" t="s">
        <v>53</v>
      </c>
      <c r="D3070" t="s">
        <v>5189</v>
      </c>
      <c r="E3070" t="s">
        <v>21</v>
      </c>
      <c r="F3070" s="1">
        <v>40780</v>
      </c>
      <c r="G3070" t="s">
        <v>526</v>
      </c>
      <c r="H3070" t="s">
        <v>2971</v>
      </c>
      <c r="I3070" t="s">
        <v>2972</v>
      </c>
      <c r="J3070">
        <v>10000</v>
      </c>
      <c r="L3070">
        <v>929116527</v>
      </c>
    </row>
    <row r="3071" spans="3:12" x14ac:dyDescent="0.15">
      <c r="C3071" t="s">
        <v>53</v>
      </c>
      <c r="D3071" t="s">
        <v>5189</v>
      </c>
      <c r="E3071" t="s">
        <v>21</v>
      </c>
      <c r="F3071" s="1">
        <v>40787</v>
      </c>
      <c r="G3071" t="s">
        <v>536</v>
      </c>
      <c r="H3071" t="s">
        <v>87</v>
      </c>
      <c r="I3071" t="s">
        <v>2924</v>
      </c>
      <c r="J3071">
        <v>40000</v>
      </c>
      <c r="L3071">
        <v>929156527</v>
      </c>
    </row>
    <row r="3072" spans="3:12" x14ac:dyDescent="0.15">
      <c r="C3072" t="s">
        <v>53</v>
      </c>
      <c r="D3072" t="s">
        <v>5189</v>
      </c>
      <c r="E3072" t="s">
        <v>21</v>
      </c>
      <c r="F3072" s="1">
        <v>40787</v>
      </c>
      <c r="G3072" t="s">
        <v>536</v>
      </c>
      <c r="H3072" t="s">
        <v>87</v>
      </c>
      <c r="I3072" t="s">
        <v>2925</v>
      </c>
      <c r="J3072">
        <v>40000</v>
      </c>
      <c r="L3072">
        <v>929196527</v>
      </c>
    </row>
    <row r="3073" spans="3:12" x14ac:dyDescent="0.15">
      <c r="C3073" t="s">
        <v>53</v>
      </c>
      <c r="D3073" t="s">
        <v>5189</v>
      </c>
      <c r="E3073" t="s">
        <v>21</v>
      </c>
      <c r="F3073" s="1">
        <v>40787</v>
      </c>
      <c r="G3073" t="s">
        <v>536</v>
      </c>
      <c r="H3073" t="s">
        <v>90</v>
      </c>
      <c r="I3073" t="s">
        <v>2924</v>
      </c>
      <c r="J3073">
        <v>23000</v>
      </c>
      <c r="L3073">
        <v>929219527</v>
      </c>
    </row>
    <row r="3074" spans="3:12" x14ac:dyDescent="0.15">
      <c r="C3074" t="s">
        <v>53</v>
      </c>
      <c r="D3074" t="s">
        <v>5189</v>
      </c>
      <c r="E3074" t="s">
        <v>21</v>
      </c>
      <c r="F3074" s="1">
        <v>40787</v>
      </c>
      <c r="G3074" t="s">
        <v>536</v>
      </c>
      <c r="H3074" t="s">
        <v>90</v>
      </c>
      <c r="I3074" t="s">
        <v>2923</v>
      </c>
      <c r="J3074">
        <v>60000</v>
      </c>
      <c r="L3074">
        <v>929279527</v>
      </c>
    </row>
    <row r="3075" spans="3:12" x14ac:dyDescent="0.15">
      <c r="C3075" t="s">
        <v>53</v>
      </c>
      <c r="D3075" t="s">
        <v>5189</v>
      </c>
      <c r="E3075" t="s">
        <v>21</v>
      </c>
      <c r="F3075" s="1">
        <v>40787</v>
      </c>
      <c r="G3075" t="s">
        <v>536</v>
      </c>
      <c r="H3075" t="s">
        <v>92</v>
      </c>
      <c r="I3075" t="s">
        <v>2924</v>
      </c>
      <c r="J3075">
        <v>60000</v>
      </c>
      <c r="L3075">
        <v>929339527</v>
      </c>
    </row>
    <row r="3076" spans="3:12" x14ac:dyDescent="0.15">
      <c r="C3076" t="s">
        <v>53</v>
      </c>
      <c r="D3076" t="s">
        <v>5189</v>
      </c>
      <c r="E3076" t="s">
        <v>21</v>
      </c>
      <c r="F3076" s="1">
        <v>40787</v>
      </c>
      <c r="G3076" t="s">
        <v>536</v>
      </c>
      <c r="H3076" t="s">
        <v>89</v>
      </c>
      <c r="I3076" t="s">
        <v>2924</v>
      </c>
      <c r="J3076">
        <v>60000</v>
      </c>
      <c r="L3076">
        <v>929399527</v>
      </c>
    </row>
    <row r="3077" spans="3:12" x14ac:dyDescent="0.15">
      <c r="C3077" t="s">
        <v>53</v>
      </c>
      <c r="D3077" t="s">
        <v>5189</v>
      </c>
      <c r="E3077" t="s">
        <v>21</v>
      </c>
      <c r="F3077" s="1">
        <v>40787</v>
      </c>
      <c r="G3077" t="s">
        <v>560</v>
      </c>
      <c r="H3077" t="s">
        <v>304</v>
      </c>
      <c r="I3077" t="s">
        <v>2963</v>
      </c>
      <c r="J3077">
        <v>2074112</v>
      </c>
      <c r="L3077">
        <v>931473639</v>
      </c>
    </row>
    <row r="3078" spans="3:12" x14ac:dyDescent="0.15">
      <c r="C3078" t="s">
        <v>53</v>
      </c>
      <c r="D3078" t="s">
        <v>5189</v>
      </c>
      <c r="E3078" t="s">
        <v>21</v>
      </c>
      <c r="F3078" s="1">
        <v>40817</v>
      </c>
      <c r="G3078" t="s">
        <v>536</v>
      </c>
      <c r="H3078" t="s">
        <v>755</v>
      </c>
      <c r="I3078" t="s">
        <v>2973</v>
      </c>
      <c r="J3078">
        <v>40000</v>
      </c>
      <c r="L3078">
        <v>931513639</v>
      </c>
    </row>
    <row r="3079" spans="3:12" x14ac:dyDescent="0.15">
      <c r="C3079" t="s">
        <v>53</v>
      </c>
      <c r="D3079" t="s">
        <v>5189</v>
      </c>
      <c r="E3079" t="s">
        <v>21</v>
      </c>
      <c r="F3079" s="1">
        <v>40817</v>
      </c>
      <c r="G3079" t="s">
        <v>536</v>
      </c>
      <c r="H3079" t="s">
        <v>755</v>
      </c>
      <c r="I3079" t="s">
        <v>2925</v>
      </c>
      <c r="J3079">
        <v>40000</v>
      </c>
      <c r="L3079">
        <v>931553639</v>
      </c>
    </row>
    <row r="3080" spans="3:12" x14ac:dyDescent="0.15">
      <c r="C3080" t="s">
        <v>53</v>
      </c>
      <c r="D3080" t="s">
        <v>5189</v>
      </c>
      <c r="E3080" t="s">
        <v>21</v>
      </c>
      <c r="F3080" s="1">
        <v>40817</v>
      </c>
      <c r="G3080" t="s">
        <v>536</v>
      </c>
      <c r="H3080" t="s">
        <v>1364</v>
      </c>
      <c r="I3080" t="s">
        <v>2974</v>
      </c>
      <c r="J3080">
        <v>10000</v>
      </c>
      <c r="L3080">
        <v>931563639</v>
      </c>
    </row>
    <row r="3081" spans="3:12" x14ac:dyDescent="0.15">
      <c r="C3081" t="s">
        <v>53</v>
      </c>
      <c r="D3081" t="s">
        <v>5189</v>
      </c>
      <c r="E3081" t="s">
        <v>21</v>
      </c>
      <c r="F3081" s="1">
        <v>40817</v>
      </c>
      <c r="G3081" t="s">
        <v>536</v>
      </c>
      <c r="H3081" t="s">
        <v>1364</v>
      </c>
      <c r="I3081" t="s">
        <v>2924</v>
      </c>
      <c r="J3081">
        <v>10000</v>
      </c>
      <c r="L3081">
        <v>931573639</v>
      </c>
    </row>
    <row r="3082" spans="3:12" x14ac:dyDescent="0.15">
      <c r="C3082" t="s">
        <v>53</v>
      </c>
      <c r="D3082" t="s">
        <v>5189</v>
      </c>
      <c r="E3082" t="s">
        <v>21</v>
      </c>
      <c r="F3082" s="1">
        <v>40817</v>
      </c>
      <c r="G3082" t="s">
        <v>536</v>
      </c>
      <c r="H3082" t="s">
        <v>1365</v>
      </c>
      <c r="I3082" t="s">
        <v>2925</v>
      </c>
      <c r="J3082">
        <v>60000</v>
      </c>
      <c r="L3082">
        <v>931633639</v>
      </c>
    </row>
    <row r="3083" spans="3:12" x14ac:dyDescent="0.15">
      <c r="C3083" t="s">
        <v>53</v>
      </c>
      <c r="D3083" t="s">
        <v>5189</v>
      </c>
      <c r="E3083" t="s">
        <v>21</v>
      </c>
      <c r="F3083" s="1">
        <v>40817</v>
      </c>
      <c r="G3083" t="s">
        <v>536</v>
      </c>
      <c r="H3083" t="s">
        <v>758</v>
      </c>
      <c r="I3083" t="s">
        <v>2923</v>
      </c>
      <c r="J3083">
        <v>60000</v>
      </c>
      <c r="L3083">
        <v>931693639</v>
      </c>
    </row>
    <row r="3084" spans="3:12" x14ac:dyDescent="0.15">
      <c r="C3084" t="s">
        <v>53</v>
      </c>
      <c r="D3084" t="s">
        <v>5189</v>
      </c>
      <c r="E3084" t="s">
        <v>21</v>
      </c>
      <c r="F3084" s="1">
        <v>40817</v>
      </c>
      <c r="G3084" t="s">
        <v>536</v>
      </c>
      <c r="H3084" t="s">
        <v>759</v>
      </c>
      <c r="I3084" t="s">
        <v>2924</v>
      </c>
      <c r="J3084">
        <v>60000</v>
      </c>
      <c r="L3084">
        <v>931753639</v>
      </c>
    </row>
    <row r="3085" spans="3:12" x14ac:dyDescent="0.15">
      <c r="C3085" t="s">
        <v>53</v>
      </c>
      <c r="D3085" t="s">
        <v>5189</v>
      </c>
      <c r="E3085" t="s">
        <v>21</v>
      </c>
      <c r="F3085" s="1">
        <v>40817</v>
      </c>
      <c r="G3085" t="s">
        <v>560</v>
      </c>
      <c r="H3085" t="s">
        <v>1172</v>
      </c>
      <c r="I3085" t="s">
        <v>2963</v>
      </c>
      <c r="J3085">
        <v>1889227</v>
      </c>
      <c r="L3085">
        <v>933642866</v>
      </c>
    </row>
    <row r="3086" spans="3:12" x14ac:dyDescent="0.15">
      <c r="C3086" t="s">
        <v>53</v>
      </c>
      <c r="D3086" t="s">
        <v>5189</v>
      </c>
      <c r="E3086" t="s">
        <v>21</v>
      </c>
      <c r="F3086" s="1">
        <v>40822</v>
      </c>
      <c r="G3086" t="s">
        <v>536</v>
      </c>
      <c r="H3086" t="s">
        <v>2334</v>
      </c>
      <c r="I3086" t="s">
        <v>2924</v>
      </c>
      <c r="J3086">
        <v>60000</v>
      </c>
      <c r="L3086">
        <v>933702866</v>
      </c>
    </row>
    <row r="3087" spans="3:12" x14ac:dyDescent="0.15">
      <c r="C3087" t="s">
        <v>53</v>
      </c>
      <c r="D3087" t="s">
        <v>5189</v>
      </c>
      <c r="E3087" t="s">
        <v>21</v>
      </c>
      <c r="F3087" s="1">
        <v>40830</v>
      </c>
      <c r="G3087" t="s">
        <v>536</v>
      </c>
      <c r="H3087" t="s">
        <v>2364</v>
      </c>
      <c r="I3087" t="s">
        <v>2924</v>
      </c>
      <c r="J3087">
        <v>60000</v>
      </c>
      <c r="L3087">
        <v>933762866</v>
      </c>
    </row>
    <row r="3088" spans="3:12" x14ac:dyDescent="0.15">
      <c r="C3088" t="s">
        <v>53</v>
      </c>
      <c r="D3088" t="s">
        <v>5189</v>
      </c>
      <c r="E3088" t="s">
        <v>21</v>
      </c>
      <c r="F3088" s="1">
        <v>40848</v>
      </c>
      <c r="G3088" t="s">
        <v>560</v>
      </c>
      <c r="H3088" t="s">
        <v>340</v>
      </c>
      <c r="I3088" t="s">
        <v>2975</v>
      </c>
      <c r="J3088">
        <v>2160003</v>
      </c>
      <c r="L3088">
        <v>935922869</v>
      </c>
    </row>
    <row r="3089" spans="3:12" x14ac:dyDescent="0.15">
      <c r="C3089" t="s">
        <v>53</v>
      </c>
      <c r="D3089" t="s">
        <v>5189</v>
      </c>
      <c r="E3089" t="s">
        <v>21</v>
      </c>
      <c r="F3089" s="1">
        <v>40877</v>
      </c>
      <c r="G3089" t="s">
        <v>54</v>
      </c>
      <c r="H3089" t="s">
        <v>1013</v>
      </c>
      <c r="I3089" t="s">
        <v>2976</v>
      </c>
      <c r="J3089">
        <v>45000</v>
      </c>
      <c r="L3089">
        <v>935967869</v>
      </c>
    </row>
    <row r="3090" spans="3:12" x14ac:dyDescent="0.15">
      <c r="C3090" t="s">
        <v>53</v>
      </c>
      <c r="D3090" t="s">
        <v>5189</v>
      </c>
      <c r="E3090" t="s">
        <v>21</v>
      </c>
      <c r="F3090" s="1">
        <v>40878</v>
      </c>
      <c r="G3090" t="s">
        <v>536</v>
      </c>
      <c r="H3090" t="s">
        <v>802</v>
      </c>
      <c r="I3090" t="s">
        <v>2924</v>
      </c>
      <c r="J3090">
        <v>60000</v>
      </c>
      <c r="L3090">
        <v>936027869</v>
      </c>
    </row>
    <row r="3091" spans="3:12" x14ac:dyDescent="0.15">
      <c r="C3091" t="s">
        <v>53</v>
      </c>
      <c r="D3091" t="s">
        <v>5189</v>
      </c>
      <c r="E3091" t="s">
        <v>21</v>
      </c>
      <c r="F3091" s="1">
        <v>40878</v>
      </c>
      <c r="G3091" t="s">
        <v>536</v>
      </c>
      <c r="H3091" t="s">
        <v>2458</v>
      </c>
      <c r="I3091" t="s">
        <v>2924</v>
      </c>
      <c r="J3091">
        <v>60000</v>
      </c>
      <c r="L3091">
        <v>936087869</v>
      </c>
    </row>
    <row r="3092" spans="3:12" x14ac:dyDescent="0.15">
      <c r="C3092" t="s">
        <v>53</v>
      </c>
      <c r="D3092" t="s">
        <v>5189</v>
      </c>
      <c r="E3092" t="s">
        <v>21</v>
      </c>
      <c r="F3092" s="1">
        <v>40878</v>
      </c>
      <c r="G3092" t="s">
        <v>536</v>
      </c>
      <c r="H3092" t="s">
        <v>804</v>
      </c>
      <c r="I3092" t="s">
        <v>2977</v>
      </c>
      <c r="J3092">
        <v>60000</v>
      </c>
      <c r="L3092">
        <v>936147869</v>
      </c>
    </row>
    <row r="3093" spans="3:12" x14ac:dyDescent="0.15">
      <c r="C3093" t="s">
        <v>53</v>
      </c>
      <c r="D3093" t="s">
        <v>5189</v>
      </c>
      <c r="E3093" t="s">
        <v>21</v>
      </c>
      <c r="F3093" s="1">
        <v>40878</v>
      </c>
      <c r="G3093" t="s">
        <v>536</v>
      </c>
      <c r="H3093" t="s">
        <v>805</v>
      </c>
      <c r="I3093" t="s">
        <v>2924</v>
      </c>
      <c r="J3093">
        <v>60000</v>
      </c>
      <c r="L3093">
        <v>936207869</v>
      </c>
    </row>
    <row r="3094" spans="3:12" x14ac:dyDescent="0.15">
      <c r="C3094" t="s">
        <v>53</v>
      </c>
      <c r="D3094" t="s">
        <v>5189</v>
      </c>
      <c r="E3094" t="s">
        <v>21</v>
      </c>
      <c r="F3094" s="1">
        <v>40878</v>
      </c>
      <c r="G3094" t="s">
        <v>560</v>
      </c>
      <c r="H3094" t="s">
        <v>353</v>
      </c>
      <c r="I3094" t="s">
        <v>2978</v>
      </c>
      <c r="J3094">
        <v>2001309</v>
      </c>
      <c r="L3094">
        <v>938209178</v>
      </c>
    </row>
    <row r="3095" spans="3:12" x14ac:dyDescent="0.15">
      <c r="C3095" t="s">
        <v>53</v>
      </c>
      <c r="D3095" t="s">
        <v>5189</v>
      </c>
      <c r="E3095" t="s">
        <v>21</v>
      </c>
      <c r="F3095" s="1">
        <v>40881</v>
      </c>
      <c r="G3095" t="s">
        <v>536</v>
      </c>
      <c r="H3095" t="s">
        <v>107</v>
      </c>
      <c r="I3095" t="s">
        <v>2924</v>
      </c>
      <c r="J3095">
        <v>60000</v>
      </c>
      <c r="L3095">
        <v>938269178</v>
      </c>
    </row>
    <row r="3096" spans="3:12" x14ac:dyDescent="0.15">
      <c r="C3096" t="s">
        <v>53</v>
      </c>
      <c r="D3096" t="s">
        <v>5189</v>
      </c>
      <c r="E3096" t="s">
        <v>21</v>
      </c>
      <c r="F3096" s="1">
        <v>40884</v>
      </c>
      <c r="G3096" t="s">
        <v>536</v>
      </c>
      <c r="H3096" t="s">
        <v>103</v>
      </c>
      <c r="I3096" t="s">
        <v>2924</v>
      </c>
      <c r="J3096">
        <v>60000</v>
      </c>
      <c r="L3096">
        <v>938329178</v>
      </c>
    </row>
    <row r="3097" spans="3:12" x14ac:dyDescent="0.15">
      <c r="C3097" t="s">
        <v>53</v>
      </c>
      <c r="D3097" t="s">
        <v>5189</v>
      </c>
      <c r="E3097" t="s">
        <v>21</v>
      </c>
      <c r="F3097" s="1">
        <v>40891</v>
      </c>
      <c r="G3097" t="s">
        <v>536</v>
      </c>
      <c r="H3097" t="s">
        <v>114</v>
      </c>
      <c r="I3097" t="s">
        <v>2924</v>
      </c>
      <c r="J3097">
        <v>60000</v>
      </c>
      <c r="L3097">
        <v>938389178</v>
      </c>
    </row>
    <row r="3098" spans="3:12" x14ac:dyDescent="0.15">
      <c r="C3098" t="s">
        <v>53</v>
      </c>
      <c r="D3098" t="s">
        <v>5189</v>
      </c>
      <c r="E3098" t="s">
        <v>21</v>
      </c>
      <c r="F3098" s="1">
        <v>40904</v>
      </c>
      <c r="G3098" t="s">
        <v>536</v>
      </c>
      <c r="H3098" t="s">
        <v>822</v>
      </c>
      <c r="I3098" t="s">
        <v>2979</v>
      </c>
      <c r="J3098">
        <v>30000</v>
      </c>
      <c r="L3098">
        <v>938419178</v>
      </c>
    </row>
    <row r="3099" spans="3:12" x14ac:dyDescent="0.15">
      <c r="C3099" t="s">
        <v>53</v>
      </c>
      <c r="D3099" t="s">
        <v>5189</v>
      </c>
      <c r="E3099" t="s">
        <v>21</v>
      </c>
      <c r="F3099" s="1">
        <v>40908</v>
      </c>
      <c r="G3099" t="s">
        <v>54</v>
      </c>
      <c r="H3099" t="s">
        <v>829</v>
      </c>
      <c r="I3099" t="s">
        <v>2976</v>
      </c>
      <c r="J3099">
        <v>10000</v>
      </c>
      <c r="L3099">
        <v>938429178</v>
      </c>
    </row>
    <row r="3100" spans="3:12" x14ac:dyDescent="0.15">
      <c r="C3100" t="s">
        <v>53</v>
      </c>
      <c r="D3100" t="s">
        <v>5189</v>
      </c>
      <c r="E3100" t="s">
        <v>21</v>
      </c>
      <c r="F3100" s="1">
        <v>40908</v>
      </c>
      <c r="G3100" t="s">
        <v>54</v>
      </c>
      <c r="H3100" t="s">
        <v>1351</v>
      </c>
      <c r="I3100" t="s">
        <v>2976</v>
      </c>
      <c r="J3100">
        <v>10000</v>
      </c>
      <c r="L3100">
        <v>938439178</v>
      </c>
    </row>
    <row r="3101" spans="3:12" x14ac:dyDescent="0.15">
      <c r="C3101" t="s">
        <v>53</v>
      </c>
      <c r="D3101" t="s">
        <v>5189</v>
      </c>
      <c r="E3101" t="s">
        <v>22</v>
      </c>
      <c r="F3101" s="1">
        <v>40545</v>
      </c>
      <c r="G3101" t="s">
        <v>560</v>
      </c>
      <c r="H3101" t="s">
        <v>55</v>
      </c>
      <c r="I3101" t="s">
        <v>2980</v>
      </c>
      <c r="J3101">
        <v>946875</v>
      </c>
      <c r="L3101">
        <v>939386053</v>
      </c>
    </row>
    <row r="3102" spans="3:12" x14ac:dyDescent="0.15">
      <c r="C3102" t="s">
        <v>53</v>
      </c>
      <c r="D3102" t="s">
        <v>5189</v>
      </c>
      <c r="E3102" t="s">
        <v>22</v>
      </c>
      <c r="F3102" s="1">
        <v>40545</v>
      </c>
      <c r="G3102" t="s">
        <v>560</v>
      </c>
      <c r="H3102" t="s">
        <v>59</v>
      </c>
      <c r="I3102" t="s">
        <v>2981</v>
      </c>
      <c r="J3102">
        <v>251572</v>
      </c>
      <c r="L3102">
        <v>939637625</v>
      </c>
    </row>
    <row r="3103" spans="3:12" x14ac:dyDescent="0.15">
      <c r="C3103" t="s">
        <v>53</v>
      </c>
      <c r="D3103" t="s">
        <v>5189</v>
      </c>
      <c r="E3103" t="s">
        <v>22</v>
      </c>
      <c r="F3103" s="1">
        <v>40561</v>
      </c>
      <c r="G3103" t="s">
        <v>526</v>
      </c>
      <c r="H3103" t="s">
        <v>530</v>
      </c>
      <c r="I3103" t="s">
        <v>2982</v>
      </c>
      <c r="J3103">
        <v>40000</v>
      </c>
      <c r="L3103">
        <v>939677625</v>
      </c>
    </row>
    <row r="3104" spans="3:12" x14ac:dyDescent="0.15">
      <c r="C3104" t="s">
        <v>53</v>
      </c>
      <c r="D3104" t="s">
        <v>5189</v>
      </c>
      <c r="E3104" t="s">
        <v>22</v>
      </c>
      <c r="F3104" s="1">
        <v>40561</v>
      </c>
      <c r="G3104" t="s">
        <v>526</v>
      </c>
      <c r="H3104" t="s">
        <v>2792</v>
      </c>
      <c r="I3104" t="s">
        <v>2983</v>
      </c>
      <c r="J3104">
        <v>60000</v>
      </c>
      <c r="L3104">
        <v>939737625</v>
      </c>
    </row>
    <row r="3105" spans="3:12" x14ac:dyDescent="0.15">
      <c r="C3105" t="s">
        <v>53</v>
      </c>
      <c r="D3105" t="s">
        <v>5189</v>
      </c>
      <c r="E3105" t="s">
        <v>22</v>
      </c>
      <c r="F3105" s="1">
        <v>40571</v>
      </c>
      <c r="G3105" t="s">
        <v>526</v>
      </c>
      <c r="H3105" t="s">
        <v>1388</v>
      </c>
      <c r="I3105" t="s">
        <v>2984</v>
      </c>
      <c r="J3105">
        <v>240000</v>
      </c>
      <c r="L3105">
        <v>939977625</v>
      </c>
    </row>
    <row r="3106" spans="3:12" x14ac:dyDescent="0.15">
      <c r="C3106" t="s">
        <v>53</v>
      </c>
      <c r="D3106" t="s">
        <v>5189</v>
      </c>
      <c r="E3106" t="s">
        <v>22</v>
      </c>
      <c r="F3106" s="1">
        <v>40574</v>
      </c>
      <c r="G3106" t="s">
        <v>560</v>
      </c>
      <c r="H3106" t="s">
        <v>79</v>
      </c>
      <c r="I3106" t="s">
        <v>2985</v>
      </c>
      <c r="J3106">
        <v>150000</v>
      </c>
      <c r="L3106">
        <v>940127625</v>
      </c>
    </row>
    <row r="3107" spans="3:12" x14ac:dyDescent="0.15">
      <c r="C3107" t="s">
        <v>53</v>
      </c>
      <c r="D3107" t="s">
        <v>5189</v>
      </c>
      <c r="E3107" t="s">
        <v>22</v>
      </c>
      <c r="F3107" s="1">
        <v>40602</v>
      </c>
      <c r="G3107" t="s">
        <v>560</v>
      </c>
      <c r="H3107" t="s">
        <v>669</v>
      </c>
      <c r="I3107" t="s">
        <v>2986</v>
      </c>
      <c r="J3107">
        <v>251572</v>
      </c>
      <c r="L3107">
        <v>940379197</v>
      </c>
    </row>
    <row r="3108" spans="3:12" x14ac:dyDescent="0.15">
      <c r="C3108" t="s">
        <v>53</v>
      </c>
      <c r="D3108" t="s">
        <v>5189</v>
      </c>
      <c r="E3108" t="s">
        <v>22</v>
      </c>
      <c r="F3108" s="1">
        <v>40602</v>
      </c>
      <c r="G3108" t="s">
        <v>560</v>
      </c>
      <c r="H3108" t="s">
        <v>1355</v>
      </c>
      <c r="I3108" t="s">
        <v>2987</v>
      </c>
      <c r="J3108">
        <v>946875</v>
      </c>
      <c r="L3108">
        <v>941326072</v>
      </c>
    </row>
    <row r="3109" spans="3:12" x14ac:dyDescent="0.15">
      <c r="C3109" t="s">
        <v>53</v>
      </c>
      <c r="D3109" t="s">
        <v>5189</v>
      </c>
      <c r="E3109" t="s">
        <v>22</v>
      </c>
      <c r="F3109" s="1">
        <v>40602</v>
      </c>
      <c r="G3109" t="s">
        <v>560</v>
      </c>
      <c r="H3109" t="s">
        <v>95</v>
      </c>
      <c r="I3109" t="s">
        <v>2988</v>
      </c>
      <c r="J3109">
        <v>150000</v>
      </c>
      <c r="L3109">
        <v>941476072</v>
      </c>
    </row>
    <row r="3110" spans="3:12" x14ac:dyDescent="0.15">
      <c r="C3110" t="s">
        <v>53</v>
      </c>
      <c r="D3110" t="s">
        <v>5189</v>
      </c>
      <c r="E3110" t="s">
        <v>22</v>
      </c>
      <c r="F3110" s="1">
        <v>40602</v>
      </c>
      <c r="G3110" t="s">
        <v>526</v>
      </c>
      <c r="H3110" t="s">
        <v>1357</v>
      </c>
      <c r="I3110" t="s">
        <v>2984</v>
      </c>
      <c r="J3110">
        <v>260000</v>
      </c>
      <c r="L3110">
        <v>941736072</v>
      </c>
    </row>
    <row r="3111" spans="3:12" x14ac:dyDescent="0.15">
      <c r="C3111" t="s">
        <v>53</v>
      </c>
      <c r="D3111" t="s">
        <v>5189</v>
      </c>
      <c r="E3111" t="s">
        <v>22</v>
      </c>
      <c r="F3111" s="1">
        <v>40618</v>
      </c>
      <c r="G3111" t="s">
        <v>526</v>
      </c>
      <c r="H3111" t="s">
        <v>1481</v>
      </c>
      <c r="I3111" t="s">
        <v>2989</v>
      </c>
      <c r="J3111">
        <v>65000</v>
      </c>
      <c r="L3111">
        <v>941801072</v>
      </c>
    </row>
    <row r="3112" spans="3:12" x14ac:dyDescent="0.15">
      <c r="C3112" t="s">
        <v>53</v>
      </c>
      <c r="D3112" t="s">
        <v>5189</v>
      </c>
      <c r="E3112" t="s">
        <v>22</v>
      </c>
      <c r="F3112" s="1">
        <v>40620</v>
      </c>
      <c r="G3112" t="s">
        <v>526</v>
      </c>
      <c r="H3112" t="s">
        <v>2990</v>
      </c>
      <c r="I3112" t="s">
        <v>2991</v>
      </c>
      <c r="J3112">
        <v>90000</v>
      </c>
      <c r="L3112">
        <v>941891072</v>
      </c>
    </row>
    <row r="3113" spans="3:12" x14ac:dyDescent="0.15">
      <c r="C3113" t="s">
        <v>53</v>
      </c>
      <c r="D3113" t="s">
        <v>5189</v>
      </c>
      <c r="E3113" t="s">
        <v>22</v>
      </c>
      <c r="F3113" s="1">
        <v>40623</v>
      </c>
      <c r="G3113" t="s">
        <v>560</v>
      </c>
      <c r="H3113" t="s">
        <v>2364</v>
      </c>
      <c r="I3113" t="s">
        <v>2992</v>
      </c>
      <c r="J3113">
        <v>946875</v>
      </c>
      <c r="L3113">
        <v>942837947</v>
      </c>
    </row>
    <row r="3114" spans="3:12" x14ac:dyDescent="0.15">
      <c r="C3114" t="s">
        <v>53</v>
      </c>
      <c r="D3114" t="s">
        <v>5189</v>
      </c>
      <c r="E3114" t="s">
        <v>22</v>
      </c>
      <c r="F3114" s="1">
        <v>40624</v>
      </c>
      <c r="G3114" t="s">
        <v>526</v>
      </c>
      <c r="H3114" t="s">
        <v>1205</v>
      </c>
      <c r="I3114" t="s">
        <v>2993</v>
      </c>
      <c r="J3114">
        <v>2000</v>
      </c>
      <c r="L3114">
        <v>942839947</v>
      </c>
    </row>
    <row r="3115" spans="3:12" x14ac:dyDescent="0.15">
      <c r="C3115" t="s">
        <v>53</v>
      </c>
      <c r="D3115" t="s">
        <v>5189</v>
      </c>
      <c r="E3115" t="s">
        <v>22</v>
      </c>
      <c r="F3115" s="1">
        <v>40626</v>
      </c>
      <c r="G3115" t="s">
        <v>560</v>
      </c>
      <c r="H3115" t="s">
        <v>804</v>
      </c>
      <c r="I3115" t="s">
        <v>2994</v>
      </c>
      <c r="J3115">
        <v>251572</v>
      </c>
      <c r="L3115">
        <v>943091519</v>
      </c>
    </row>
    <row r="3116" spans="3:12" x14ac:dyDescent="0.15">
      <c r="C3116" t="s">
        <v>53</v>
      </c>
      <c r="D3116" t="s">
        <v>5189</v>
      </c>
      <c r="E3116" t="s">
        <v>22</v>
      </c>
      <c r="F3116" s="1">
        <v>40630</v>
      </c>
      <c r="G3116" t="s">
        <v>526</v>
      </c>
      <c r="H3116" t="s">
        <v>1519</v>
      </c>
      <c r="I3116" t="s">
        <v>2995</v>
      </c>
      <c r="J3116">
        <v>260000</v>
      </c>
      <c r="L3116">
        <v>943351519</v>
      </c>
    </row>
    <row r="3117" spans="3:12" x14ac:dyDescent="0.15">
      <c r="C3117" t="s">
        <v>53</v>
      </c>
      <c r="D3117" t="s">
        <v>5189</v>
      </c>
      <c r="E3117" t="s">
        <v>22</v>
      </c>
      <c r="F3117" s="1">
        <v>40633</v>
      </c>
      <c r="G3117" t="s">
        <v>560</v>
      </c>
      <c r="H3117" t="s">
        <v>138</v>
      </c>
      <c r="I3117" t="s">
        <v>2739</v>
      </c>
      <c r="J3117">
        <v>150000</v>
      </c>
      <c r="L3117">
        <v>943501519</v>
      </c>
    </row>
    <row r="3118" spans="3:12" x14ac:dyDescent="0.15">
      <c r="C3118" t="s">
        <v>53</v>
      </c>
      <c r="D3118" t="s">
        <v>5189</v>
      </c>
      <c r="E3118" t="s">
        <v>22</v>
      </c>
      <c r="F3118" s="1">
        <v>40634</v>
      </c>
      <c r="G3118" t="s">
        <v>560</v>
      </c>
      <c r="H3118" t="s">
        <v>163</v>
      </c>
      <c r="I3118" t="s">
        <v>2996</v>
      </c>
      <c r="J3118">
        <v>251572</v>
      </c>
      <c r="L3118">
        <v>943753091</v>
      </c>
    </row>
    <row r="3119" spans="3:12" x14ac:dyDescent="0.15">
      <c r="C3119" t="s">
        <v>53</v>
      </c>
      <c r="D3119" t="s">
        <v>5189</v>
      </c>
      <c r="E3119" t="s">
        <v>22</v>
      </c>
      <c r="F3119" s="1">
        <v>40634</v>
      </c>
      <c r="G3119" t="s">
        <v>560</v>
      </c>
      <c r="H3119" t="s">
        <v>2604</v>
      </c>
      <c r="I3119" t="s">
        <v>2997</v>
      </c>
      <c r="J3119">
        <v>946875</v>
      </c>
      <c r="L3119">
        <v>944699966</v>
      </c>
    </row>
    <row r="3120" spans="3:12" x14ac:dyDescent="0.15">
      <c r="C3120" t="s">
        <v>53</v>
      </c>
      <c r="D3120" t="s">
        <v>5189</v>
      </c>
      <c r="E3120" t="s">
        <v>22</v>
      </c>
      <c r="F3120" s="1">
        <v>40661</v>
      </c>
      <c r="G3120" t="s">
        <v>526</v>
      </c>
      <c r="H3120" t="s">
        <v>1719</v>
      </c>
      <c r="I3120" t="s">
        <v>2998</v>
      </c>
      <c r="J3120">
        <v>260000</v>
      </c>
      <c r="L3120">
        <v>944959966</v>
      </c>
    </row>
    <row r="3121" spans="3:12" x14ac:dyDescent="0.15">
      <c r="C3121" t="s">
        <v>53</v>
      </c>
      <c r="D3121" t="s">
        <v>5189</v>
      </c>
      <c r="E3121" t="s">
        <v>22</v>
      </c>
      <c r="F3121" s="1">
        <v>40663</v>
      </c>
      <c r="G3121" t="s">
        <v>560</v>
      </c>
      <c r="H3121" t="s">
        <v>2741</v>
      </c>
      <c r="I3121" t="s">
        <v>2742</v>
      </c>
      <c r="J3121">
        <v>150000</v>
      </c>
      <c r="L3121">
        <v>945109966</v>
      </c>
    </row>
    <row r="3122" spans="3:12" x14ac:dyDescent="0.15">
      <c r="C3122" t="s">
        <v>53</v>
      </c>
      <c r="D3122" t="s">
        <v>5189</v>
      </c>
      <c r="E3122" t="s">
        <v>22</v>
      </c>
      <c r="F3122" s="1">
        <v>40664</v>
      </c>
      <c r="G3122" t="s">
        <v>560</v>
      </c>
      <c r="H3122" t="s">
        <v>593</v>
      </c>
      <c r="I3122" t="s">
        <v>2999</v>
      </c>
      <c r="J3122">
        <v>259958</v>
      </c>
      <c r="L3122">
        <v>945369924</v>
      </c>
    </row>
    <row r="3123" spans="3:12" x14ac:dyDescent="0.15">
      <c r="C3123" t="s">
        <v>53</v>
      </c>
      <c r="D3123" t="s">
        <v>5189</v>
      </c>
      <c r="E3123" t="s">
        <v>22</v>
      </c>
      <c r="F3123" s="1">
        <v>40664</v>
      </c>
      <c r="G3123" t="s">
        <v>560</v>
      </c>
      <c r="H3123" t="s">
        <v>137</v>
      </c>
      <c r="I3123" t="s">
        <v>634</v>
      </c>
      <c r="J3123">
        <v>946875</v>
      </c>
      <c r="L3123">
        <v>946316799</v>
      </c>
    </row>
    <row r="3124" spans="3:12" x14ac:dyDescent="0.15">
      <c r="C3124" t="s">
        <v>53</v>
      </c>
      <c r="D3124" t="s">
        <v>5189</v>
      </c>
      <c r="E3124" t="s">
        <v>22</v>
      </c>
      <c r="F3124" s="1">
        <v>40667</v>
      </c>
      <c r="G3124" t="s">
        <v>526</v>
      </c>
      <c r="H3124" t="s">
        <v>3000</v>
      </c>
      <c r="I3124" t="s">
        <v>3001</v>
      </c>
      <c r="J3124">
        <v>25000</v>
      </c>
      <c r="L3124">
        <v>946341799</v>
      </c>
    </row>
    <row r="3125" spans="3:12" x14ac:dyDescent="0.15">
      <c r="C3125" t="s">
        <v>53</v>
      </c>
      <c r="D3125" t="s">
        <v>5189</v>
      </c>
      <c r="E3125" t="s">
        <v>22</v>
      </c>
      <c r="F3125" s="1">
        <v>40689</v>
      </c>
      <c r="G3125" t="s">
        <v>526</v>
      </c>
      <c r="H3125" t="s">
        <v>3002</v>
      </c>
      <c r="I3125" t="s">
        <v>3001</v>
      </c>
      <c r="J3125">
        <v>310000</v>
      </c>
      <c r="L3125">
        <v>946651799</v>
      </c>
    </row>
    <row r="3126" spans="3:12" x14ac:dyDescent="0.15">
      <c r="C3126" t="s">
        <v>53</v>
      </c>
      <c r="D3126" t="s">
        <v>5189</v>
      </c>
      <c r="E3126" t="s">
        <v>22</v>
      </c>
      <c r="F3126" s="1">
        <v>40694</v>
      </c>
      <c r="G3126" t="s">
        <v>560</v>
      </c>
      <c r="H3126" t="s">
        <v>178</v>
      </c>
      <c r="I3126" t="s">
        <v>2743</v>
      </c>
      <c r="J3126">
        <v>150000</v>
      </c>
      <c r="L3126">
        <v>946801799</v>
      </c>
    </row>
    <row r="3127" spans="3:12" x14ac:dyDescent="0.15">
      <c r="C3127" t="s">
        <v>53</v>
      </c>
      <c r="D3127" t="s">
        <v>5189</v>
      </c>
      <c r="E3127" t="s">
        <v>22</v>
      </c>
      <c r="F3127" s="1">
        <v>40695</v>
      </c>
      <c r="G3127" t="s">
        <v>560</v>
      </c>
      <c r="H3127" t="s">
        <v>189</v>
      </c>
      <c r="I3127" t="s">
        <v>3003</v>
      </c>
      <c r="J3127">
        <v>946875</v>
      </c>
      <c r="L3127">
        <v>947748674</v>
      </c>
    </row>
    <row r="3128" spans="3:12" x14ac:dyDescent="0.15">
      <c r="C3128" t="s">
        <v>53</v>
      </c>
      <c r="D3128" t="s">
        <v>5189</v>
      </c>
      <c r="E3128" t="s">
        <v>22</v>
      </c>
      <c r="F3128" s="1">
        <v>40714</v>
      </c>
      <c r="G3128" t="s">
        <v>560</v>
      </c>
      <c r="H3128" t="s">
        <v>1392</v>
      </c>
      <c r="I3128" t="s">
        <v>3004</v>
      </c>
      <c r="J3128">
        <v>260000</v>
      </c>
      <c r="L3128">
        <v>948008674</v>
      </c>
    </row>
    <row r="3129" spans="3:12" x14ac:dyDescent="0.15">
      <c r="C3129" t="s">
        <v>53</v>
      </c>
      <c r="D3129" t="s">
        <v>5189</v>
      </c>
      <c r="E3129" t="s">
        <v>22</v>
      </c>
      <c r="F3129" s="1">
        <v>40715</v>
      </c>
      <c r="G3129" t="s">
        <v>560</v>
      </c>
      <c r="H3129" t="s">
        <v>180</v>
      </c>
      <c r="I3129" t="s">
        <v>3005</v>
      </c>
      <c r="J3129">
        <v>251572</v>
      </c>
      <c r="L3129">
        <v>948260246</v>
      </c>
    </row>
    <row r="3130" spans="3:12" x14ac:dyDescent="0.15">
      <c r="C3130" t="s">
        <v>53</v>
      </c>
      <c r="D3130" t="s">
        <v>5189</v>
      </c>
      <c r="E3130" t="s">
        <v>22</v>
      </c>
      <c r="F3130" s="1">
        <v>40724</v>
      </c>
      <c r="G3130" t="s">
        <v>560</v>
      </c>
      <c r="H3130" t="s">
        <v>201</v>
      </c>
      <c r="I3130" t="s">
        <v>3006</v>
      </c>
      <c r="J3130">
        <v>150000</v>
      </c>
      <c r="L3130">
        <v>948410246</v>
      </c>
    </row>
    <row r="3131" spans="3:12" x14ac:dyDescent="0.15">
      <c r="C3131" t="s">
        <v>53</v>
      </c>
      <c r="D3131" t="s">
        <v>5189</v>
      </c>
      <c r="E3131" t="s">
        <v>22</v>
      </c>
      <c r="F3131" s="1">
        <v>40725</v>
      </c>
      <c r="G3131" t="s">
        <v>560</v>
      </c>
      <c r="H3131" t="s">
        <v>1393</v>
      </c>
      <c r="I3131" t="s">
        <v>3001</v>
      </c>
      <c r="J3131">
        <v>259958</v>
      </c>
      <c r="L3131">
        <v>948670204</v>
      </c>
    </row>
    <row r="3132" spans="3:12" x14ac:dyDescent="0.15">
      <c r="C3132" t="s">
        <v>53</v>
      </c>
      <c r="D3132" t="s">
        <v>5189</v>
      </c>
      <c r="E3132" t="s">
        <v>22</v>
      </c>
      <c r="F3132" s="1">
        <v>40729</v>
      </c>
      <c r="G3132" t="s">
        <v>560</v>
      </c>
      <c r="H3132" t="s">
        <v>3007</v>
      </c>
      <c r="I3132" t="s">
        <v>3001</v>
      </c>
      <c r="J3132">
        <v>946875</v>
      </c>
      <c r="L3132">
        <v>949617079</v>
      </c>
    </row>
    <row r="3133" spans="3:12" x14ac:dyDescent="0.15">
      <c r="C3133" t="s">
        <v>53</v>
      </c>
      <c r="D3133" t="s">
        <v>5189</v>
      </c>
      <c r="E3133" t="s">
        <v>22</v>
      </c>
      <c r="F3133" s="1">
        <v>40749</v>
      </c>
      <c r="G3133" t="s">
        <v>526</v>
      </c>
      <c r="H3133" t="s">
        <v>3008</v>
      </c>
      <c r="I3133" t="s">
        <v>3009</v>
      </c>
      <c r="J3133">
        <v>260000</v>
      </c>
      <c r="L3133">
        <v>949877079</v>
      </c>
    </row>
    <row r="3134" spans="3:12" x14ac:dyDescent="0.15">
      <c r="C3134" t="s">
        <v>53</v>
      </c>
      <c r="D3134" t="s">
        <v>5189</v>
      </c>
      <c r="E3134" t="s">
        <v>22</v>
      </c>
      <c r="F3134" s="1">
        <v>40755</v>
      </c>
      <c r="G3134" t="s">
        <v>560</v>
      </c>
      <c r="H3134" t="s">
        <v>1398</v>
      </c>
      <c r="I3134" t="s">
        <v>3010</v>
      </c>
      <c r="J3134">
        <v>150000</v>
      </c>
      <c r="L3134">
        <v>950027079</v>
      </c>
    </row>
    <row r="3135" spans="3:12" x14ac:dyDescent="0.15">
      <c r="C3135" t="s">
        <v>53</v>
      </c>
      <c r="D3135" t="s">
        <v>5189</v>
      </c>
      <c r="E3135" t="s">
        <v>22</v>
      </c>
      <c r="F3135" s="1">
        <v>40756</v>
      </c>
      <c r="G3135" t="s">
        <v>560</v>
      </c>
      <c r="H3135" t="s">
        <v>245</v>
      </c>
      <c r="I3135" t="s">
        <v>3001</v>
      </c>
      <c r="J3135">
        <v>251572</v>
      </c>
      <c r="L3135">
        <v>950278651</v>
      </c>
    </row>
    <row r="3136" spans="3:12" x14ac:dyDescent="0.15">
      <c r="C3136" t="s">
        <v>53</v>
      </c>
      <c r="D3136" t="s">
        <v>5189</v>
      </c>
      <c r="E3136" t="s">
        <v>22</v>
      </c>
      <c r="F3136" s="1">
        <v>40756</v>
      </c>
      <c r="G3136" t="s">
        <v>560</v>
      </c>
      <c r="H3136" t="s">
        <v>959</v>
      </c>
      <c r="I3136" t="s">
        <v>3009</v>
      </c>
      <c r="J3136">
        <v>946875</v>
      </c>
      <c r="L3136">
        <v>951225526</v>
      </c>
    </row>
    <row r="3137" spans="3:12" x14ac:dyDescent="0.15">
      <c r="C3137" t="s">
        <v>53</v>
      </c>
      <c r="D3137" t="s">
        <v>5189</v>
      </c>
      <c r="E3137" t="s">
        <v>22</v>
      </c>
      <c r="F3137" s="1">
        <v>40779</v>
      </c>
      <c r="G3137" t="s">
        <v>526</v>
      </c>
      <c r="H3137" t="s">
        <v>3011</v>
      </c>
      <c r="I3137" t="s">
        <v>3012</v>
      </c>
      <c r="J3137">
        <v>260000</v>
      </c>
      <c r="L3137">
        <v>951485526</v>
      </c>
    </row>
    <row r="3138" spans="3:12" x14ac:dyDescent="0.15">
      <c r="C3138" t="s">
        <v>53</v>
      </c>
      <c r="D3138" t="s">
        <v>5189</v>
      </c>
      <c r="E3138" t="s">
        <v>22</v>
      </c>
      <c r="F3138" s="1">
        <v>40786</v>
      </c>
      <c r="G3138" t="s">
        <v>560</v>
      </c>
      <c r="H3138" t="s">
        <v>1320</v>
      </c>
      <c r="I3138" t="s">
        <v>3013</v>
      </c>
      <c r="J3138">
        <v>150000</v>
      </c>
      <c r="L3138">
        <v>951635526</v>
      </c>
    </row>
    <row r="3139" spans="3:12" x14ac:dyDescent="0.15">
      <c r="C3139" t="s">
        <v>53</v>
      </c>
      <c r="D3139" t="s">
        <v>5189</v>
      </c>
      <c r="E3139" t="s">
        <v>22</v>
      </c>
      <c r="F3139" s="1">
        <v>40787</v>
      </c>
      <c r="G3139" t="s">
        <v>560</v>
      </c>
      <c r="H3139" t="s">
        <v>286</v>
      </c>
      <c r="I3139" t="s">
        <v>3009</v>
      </c>
      <c r="J3139">
        <v>946875</v>
      </c>
      <c r="L3139">
        <v>952582401</v>
      </c>
    </row>
    <row r="3140" spans="3:12" x14ac:dyDescent="0.15">
      <c r="C3140" t="s">
        <v>53</v>
      </c>
      <c r="D3140" t="s">
        <v>5189</v>
      </c>
      <c r="E3140" t="s">
        <v>22</v>
      </c>
      <c r="F3140" s="1">
        <v>40787</v>
      </c>
      <c r="G3140" t="s">
        <v>560</v>
      </c>
      <c r="H3140" t="s">
        <v>288</v>
      </c>
      <c r="I3140" t="s">
        <v>3009</v>
      </c>
      <c r="J3140">
        <v>251572</v>
      </c>
      <c r="L3140">
        <v>952833973</v>
      </c>
    </row>
    <row r="3141" spans="3:12" x14ac:dyDescent="0.15">
      <c r="C3141" t="s">
        <v>53</v>
      </c>
      <c r="D3141" t="s">
        <v>5189</v>
      </c>
      <c r="E3141" t="s">
        <v>22</v>
      </c>
      <c r="F3141" s="1">
        <v>40788</v>
      </c>
      <c r="G3141" t="s">
        <v>526</v>
      </c>
      <c r="H3141" t="s">
        <v>3014</v>
      </c>
      <c r="I3141" t="s">
        <v>3015</v>
      </c>
      <c r="J3141">
        <v>333000</v>
      </c>
      <c r="L3141">
        <v>953166973</v>
      </c>
    </row>
    <row r="3142" spans="3:12" x14ac:dyDescent="0.15">
      <c r="C3142" t="s">
        <v>53</v>
      </c>
      <c r="D3142" t="s">
        <v>5189</v>
      </c>
      <c r="E3142" t="s">
        <v>22</v>
      </c>
      <c r="F3142" s="1">
        <v>40806</v>
      </c>
      <c r="G3142" t="s">
        <v>526</v>
      </c>
      <c r="H3142" t="s">
        <v>3016</v>
      </c>
      <c r="I3142" t="s">
        <v>3017</v>
      </c>
      <c r="J3142">
        <v>260000</v>
      </c>
      <c r="L3142">
        <v>953426973</v>
      </c>
    </row>
    <row r="3143" spans="3:12" x14ac:dyDescent="0.15">
      <c r="C3143" t="s">
        <v>53</v>
      </c>
      <c r="D3143" t="s">
        <v>5189</v>
      </c>
      <c r="E3143" t="s">
        <v>22</v>
      </c>
      <c r="F3143" s="1">
        <v>40816</v>
      </c>
      <c r="G3143" t="s">
        <v>560</v>
      </c>
      <c r="H3143" t="s">
        <v>1164</v>
      </c>
      <c r="I3143" t="s">
        <v>3018</v>
      </c>
      <c r="J3143">
        <v>150000</v>
      </c>
      <c r="L3143">
        <v>953576973</v>
      </c>
    </row>
    <row r="3144" spans="3:12" x14ac:dyDescent="0.15">
      <c r="C3144" t="s">
        <v>53</v>
      </c>
      <c r="D3144" t="s">
        <v>5189</v>
      </c>
      <c r="E3144" t="s">
        <v>22</v>
      </c>
      <c r="F3144" s="1">
        <v>40817</v>
      </c>
      <c r="G3144" t="s">
        <v>560</v>
      </c>
      <c r="H3144" t="s">
        <v>1408</v>
      </c>
      <c r="I3144" t="s">
        <v>3009</v>
      </c>
      <c r="J3144">
        <v>251572</v>
      </c>
      <c r="L3144">
        <v>953828545</v>
      </c>
    </row>
    <row r="3145" spans="3:12" x14ac:dyDescent="0.15">
      <c r="C3145" t="s">
        <v>53</v>
      </c>
      <c r="D3145" t="s">
        <v>5189</v>
      </c>
      <c r="E3145" t="s">
        <v>22</v>
      </c>
      <c r="F3145" s="1">
        <v>40817</v>
      </c>
      <c r="G3145" t="s">
        <v>560</v>
      </c>
      <c r="H3145" t="s">
        <v>1409</v>
      </c>
      <c r="I3145" t="s">
        <v>3009</v>
      </c>
      <c r="J3145">
        <v>946875</v>
      </c>
      <c r="L3145">
        <v>954775420</v>
      </c>
    </row>
    <row r="3146" spans="3:12" x14ac:dyDescent="0.15">
      <c r="C3146" t="s">
        <v>53</v>
      </c>
      <c r="D3146" t="s">
        <v>5189</v>
      </c>
      <c r="E3146" t="s">
        <v>22</v>
      </c>
      <c r="F3146" s="1">
        <v>40833</v>
      </c>
      <c r="G3146" t="s">
        <v>526</v>
      </c>
      <c r="H3146" t="s">
        <v>2841</v>
      </c>
      <c r="I3146" t="s">
        <v>3019</v>
      </c>
      <c r="J3146">
        <v>45000</v>
      </c>
      <c r="L3146">
        <v>954820420</v>
      </c>
    </row>
    <row r="3147" spans="3:12" x14ac:dyDescent="0.15">
      <c r="C3147" t="s">
        <v>53</v>
      </c>
      <c r="D3147" t="s">
        <v>5189</v>
      </c>
      <c r="E3147" t="s">
        <v>22</v>
      </c>
      <c r="F3147" s="1">
        <v>40837</v>
      </c>
      <c r="G3147" t="s">
        <v>526</v>
      </c>
      <c r="H3147" t="s">
        <v>3020</v>
      </c>
      <c r="I3147" t="s">
        <v>3017</v>
      </c>
      <c r="J3147">
        <v>240000</v>
      </c>
      <c r="L3147">
        <v>955060420</v>
      </c>
    </row>
    <row r="3148" spans="3:12" x14ac:dyDescent="0.15">
      <c r="C3148" t="s">
        <v>53</v>
      </c>
      <c r="D3148" t="s">
        <v>5189</v>
      </c>
      <c r="E3148" t="s">
        <v>22</v>
      </c>
      <c r="F3148" s="1">
        <v>40840</v>
      </c>
      <c r="G3148" t="s">
        <v>526</v>
      </c>
      <c r="H3148" t="s">
        <v>3021</v>
      </c>
      <c r="I3148" t="s">
        <v>3017</v>
      </c>
      <c r="J3148">
        <v>20000</v>
      </c>
      <c r="L3148">
        <v>955080420</v>
      </c>
    </row>
    <row r="3149" spans="3:12" x14ac:dyDescent="0.15">
      <c r="C3149" t="s">
        <v>53</v>
      </c>
      <c r="D3149" t="s">
        <v>5189</v>
      </c>
      <c r="E3149" t="s">
        <v>22</v>
      </c>
      <c r="F3149" s="1">
        <v>40847</v>
      </c>
      <c r="G3149" t="s">
        <v>560</v>
      </c>
      <c r="H3149" t="s">
        <v>1111</v>
      </c>
      <c r="I3149" t="s">
        <v>3009</v>
      </c>
      <c r="J3149">
        <v>150000</v>
      </c>
      <c r="L3149">
        <v>955230420</v>
      </c>
    </row>
    <row r="3150" spans="3:12" x14ac:dyDescent="0.15">
      <c r="C3150" t="s">
        <v>53</v>
      </c>
      <c r="D3150" t="s">
        <v>5189</v>
      </c>
      <c r="E3150" t="s">
        <v>22</v>
      </c>
      <c r="F3150" s="1">
        <v>40847</v>
      </c>
      <c r="G3150" t="s">
        <v>54</v>
      </c>
      <c r="H3150" t="s">
        <v>782</v>
      </c>
      <c r="I3150" t="s">
        <v>2982</v>
      </c>
      <c r="J3150">
        <v>40000</v>
      </c>
      <c r="L3150">
        <v>955270420</v>
      </c>
    </row>
    <row r="3151" spans="3:12" x14ac:dyDescent="0.15">
      <c r="C3151" t="s">
        <v>53</v>
      </c>
      <c r="D3151" t="s">
        <v>5189</v>
      </c>
      <c r="E3151" t="s">
        <v>22</v>
      </c>
      <c r="F3151" s="1">
        <v>40847</v>
      </c>
      <c r="G3151" t="s">
        <v>54</v>
      </c>
      <c r="H3151" t="s">
        <v>1341</v>
      </c>
      <c r="I3151" t="s">
        <v>3022</v>
      </c>
      <c r="J3151">
        <v>40000</v>
      </c>
      <c r="L3151">
        <v>955310420</v>
      </c>
    </row>
    <row r="3152" spans="3:12" x14ac:dyDescent="0.15">
      <c r="C3152" t="s">
        <v>53</v>
      </c>
      <c r="D3152" t="s">
        <v>5189</v>
      </c>
      <c r="E3152" t="s">
        <v>22</v>
      </c>
      <c r="F3152" s="1">
        <v>40848</v>
      </c>
      <c r="G3152" t="s">
        <v>560</v>
      </c>
      <c r="H3152" t="s">
        <v>1179</v>
      </c>
      <c r="I3152" t="s">
        <v>3009</v>
      </c>
      <c r="J3152">
        <v>251572</v>
      </c>
      <c r="L3152">
        <v>955561992</v>
      </c>
    </row>
    <row r="3153" spans="3:12" x14ac:dyDescent="0.15">
      <c r="C3153" t="s">
        <v>53</v>
      </c>
      <c r="D3153" t="s">
        <v>5189</v>
      </c>
      <c r="E3153" t="s">
        <v>22</v>
      </c>
      <c r="F3153" s="1">
        <v>40848</v>
      </c>
      <c r="G3153" t="s">
        <v>560</v>
      </c>
      <c r="H3153" t="s">
        <v>2185</v>
      </c>
      <c r="I3153" t="s">
        <v>3009</v>
      </c>
      <c r="J3153">
        <v>946875</v>
      </c>
      <c r="L3153">
        <v>956508867</v>
      </c>
    </row>
    <row r="3154" spans="3:12" x14ac:dyDescent="0.15">
      <c r="C3154" t="s">
        <v>53</v>
      </c>
      <c r="D3154" t="s">
        <v>5189</v>
      </c>
      <c r="E3154" t="s">
        <v>22</v>
      </c>
      <c r="F3154" s="1">
        <v>40853</v>
      </c>
      <c r="G3154" t="s">
        <v>560</v>
      </c>
      <c r="H3154" t="s">
        <v>345</v>
      </c>
      <c r="I3154" t="s">
        <v>3023</v>
      </c>
      <c r="J3154">
        <v>58700</v>
      </c>
      <c r="L3154">
        <v>956567567</v>
      </c>
    </row>
    <row r="3155" spans="3:12" x14ac:dyDescent="0.15">
      <c r="C3155" t="s">
        <v>53</v>
      </c>
      <c r="D3155" t="s">
        <v>5189</v>
      </c>
      <c r="E3155" t="s">
        <v>22</v>
      </c>
      <c r="F3155" s="1">
        <v>40853</v>
      </c>
      <c r="G3155" t="s">
        <v>560</v>
      </c>
      <c r="H3155" t="s">
        <v>1334</v>
      </c>
      <c r="I3155" t="s">
        <v>3024</v>
      </c>
      <c r="J3155">
        <v>58700</v>
      </c>
      <c r="L3155">
        <v>956626267</v>
      </c>
    </row>
    <row r="3156" spans="3:12" x14ac:dyDescent="0.15">
      <c r="C3156" t="s">
        <v>53</v>
      </c>
      <c r="D3156" t="s">
        <v>5189</v>
      </c>
      <c r="E3156" t="s">
        <v>22</v>
      </c>
      <c r="F3156" s="1">
        <v>40868</v>
      </c>
      <c r="G3156" t="s">
        <v>526</v>
      </c>
      <c r="H3156" t="s">
        <v>3025</v>
      </c>
      <c r="I3156" t="s">
        <v>3017</v>
      </c>
      <c r="J3156">
        <v>260000</v>
      </c>
      <c r="L3156">
        <v>956886267</v>
      </c>
    </row>
    <row r="3157" spans="3:12" x14ac:dyDescent="0.15">
      <c r="C3157" t="s">
        <v>53</v>
      </c>
      <c r="D3157" t="s">
        <v>5189</v>
      </c>
      <c r="E3157" t="s">
        <v>22</v>
      </c>
      <c r="F3157" s="1">
        <v>40872</v>
      </c>
      <c r="G3157" t="s">
        <v>526</v>
      </c>
      <c r="H3157" t="s">
        <v>2444</v>
      </c>
      <c r="I3157" t="s">
        <v>3017</v>
      </c>
      <c r="J3157">
        <v>20000</v>
      </c>
      <c r="L3157">
        <v>956906267</v>
      </c>
    </row>
    <row r="3158" spans="3:12" x14ac:dyDescent="0.15">
      <c r="C3158" t="s">
        <v>53</v>
      </c>
      <c r="D3158" t="s">
        <v>5189</v>
      </c>
      <c r="E3158" t="s">
        <v>22</v>
      </c>
      <c r="F3158" s="1">
        <v>40877</v>
      </c>
      <c r="G3158" t="s">
        <v>560</v>
      </c>
      <c r="H3158" t="s">
        <v>361</v>
      </c>
      <c r="I3158" t="s">
        <v>3026</v>
      </c>
      <c r="J3158">
        <v>150000</v>
      </c>
      <c r="L3158">
        <v>957056267</v>
      </c>
    </row>
    <row r="3159" spans="3:12" x14ac:dyDescent="0.15">
      <c r="C3159" t="s">
        <v>53</v>
      </c>
      <c r="D3159" t="s">
        <v>5189</v>
      </c>
      <c r="E3159" t="s">
        <v>22</v>
      </c>
      <c r="F3159" s="1">
        <v>40878</v>
      </c>
      <c r="G3159" t="s">
        <v>560</v>
      </c>
      <c r="H3159" t="s">
        <v>371</v>
      </c>
      <c r="I3159" t="s">
        <v>3027</v>
      </c>
      <c r="J3159">
        <v>946875</v>
      </c>
      <c r="L3159">
        <v>958003142</v>
      </c>
    </row>
    <row r="3160" spans="3:12" x14ac:dyDescent="0.15">
      <c r="C3160" t="s">
        <v>53</v>
      </c>
      <c r="D3160" t="s">
        <v>5189</v>
      </c>
      <c r="E3160" t="s">
        <v>22</v>
      </c>
      <c r="F3160" s="1">
        <v>40878</v>
      </c>
      <c r="G3160" t="s">
        <v>560</v>
      </c>
      <c r="H3160" t="s">
        <v>373</v>
      </c>
      <c r="I3160" t="s">
        <v>3028</v>
      </c>
      <c r="J3160">
        <v>251572</v>
      </c>
      <c r="L3160">
        <v>958254714</v>
      </c>
    </row>
    <row r="3161" spans="3:12" x14ac:dyDescent="0.15">
      <c r="C3161" t="s">
        <v>53</v>
      </c>
      <c r="D3161" t="s">
        <v>5189</v>
      </c>
      <c r="E3161" t="s">
        <v>22</v>
      </c>
      <c r="F3161" s="1">
        <v>40883</v>
      </c>
      <c r="G3161" t="s">
        <v>560</v>
      </c>
      <c r="H3161" t="s">
        <v>1199</v>
      </c>
      <c r="I3161" t="s">
        <v>3029</v>
      </c>
      <c r="J3161">
        <v>29350</v>
      </c>
      <c r="L3161">
        <v>958284064</v>
      </c>
    </row>
    <row r="3162" spans="3:12" x14ac:dyDescent="0.15">
      <c r="C3162" t="s">
        <v>53</v>
      </c>
      <c r="D3162" t="s">
        <v>5189</v>
      </c>
      <c r="E3162" t="s">
        <v>22</v>
      </c>
      <c r="F3162" s="1">
        <v>40883</v>
      </c>
      <c r="G3162" t="s">
        <v>560</v>
      </c>
      <c r="H3162" t="s">
        <v>3030</v>
      </c>
      <c r="I3162" t="s">
        <v>3031</v>
      </c>
      <c r="J3162">
        <v>29350</v>
      </c>
      <c r="L3162">
        <v>958313414</v>
      </c>
    </row>
    <row r="3163" spans="3:12" x14ac:dyDescent="0.15">
      <c r="C3163" t="s">
        <v>53</v>
      </c>
      <c r="D3163" t="s">
        <v>5189</v>
      </c>
      <c r="E3163" t="s">
        <v>22</v>
      </c>
      <c r="F3163" s="1">
        <v>40898</v>
      </c>
      <c r="G3163" t="s">
        <v>526</v>
      </c>
      <c r="H3163" t="s">
        <v>2493</v>
      </c>
      <c r="I3163" t="s">
        <v>3017</v>
      </c>
      <c r="J3163">
        <v>280000</v>
      </c>
      <c r="L3163">
        <v>958593414</v>
      </c>
    </row>
    <row r="3164" spans="3:12" x14ac:dyDescent="0.15">
      <c r="C3164" t="s">
        <v>53</v>
      </c>
      <c r="D3164" t="s">
        <v>5189</v>
      </c>
      <c r="E3164" t="s">
        <v>22</v>
      </c>
      <c r="F3164" s="1">
        <v>40908</v>
      </c>
      <c r="G3164" t="s">
        <v>560</v>
      </c>
      <c r="H3164" t="s">
        <v>1419</v>
      </c>
      <c r="I3164" t="s">
        <v>3032</v>
      </c>
      <c r="J3164">
        <v>150000</v>
      </c>
      <c r="L3164">
        <v>958743414</v>
      </c>
    </row>
    <row r="3165" spans="3:12" x14ac:dyDescent="0.15">
      <c r="C3165" t="s">
        <v>53</v>
      </c>
      <c r="D3165" t="s">
        <v>5189</v>
      </c>
      <c r="E3165" t="s">
        <v>22</v>
      </c>
      <c r="F3165" s="1">
        <v>40908</v>
      </c>
      <c r="G3165" t="s">
        <v>560</v>
      </c>
      <c r="H3165" t="s">
        <v>3033</v>
      </c>
      <c r="I3165" t="s">
        <v>3034</v>
      </c>
      <c r="J3165">
        <v>29350</v>
      </c>
      <c r="L3165">
        <v>958772764</v>
      </c>
    </row>
    <row r="3166" spans="3:12" x14ac:dyDescent="0.15">
      <c r="C3166" t="s">
        <v>53</v>
      </c>
      <c r="D3166" t="s">
        <v>5189</v>
      </c>
      <c r="E3166" t="s">
        <v>22</v>
      </c>
      <c r="F3166" s="1">
        <v>40908</v>
      </c>
      <c r="G3166" t="s">
        <v>560</v>
      </c>
      <c r="H3166" t="s">
        <v>541</v>
      </c>
      <c r="I3166" t="s">
        <v>3035</v>
      </c>
      <c r="J3166">
        <v>29350</v>
      </c>
      <c r="L3166">
        <v>958802114</v>
      </c>
    </row>
    <row r="3167" spans="3:12" x14ac:dyDescent="0.15">
      <c r="C3167" t="s">
        <v>53</v>
      </c>
      <c r="D3167" t="s">
        <v>5189</v>
      </c>
      <c r="E3167" t="s">
        <v>23</v>
      </c>
      <c r="F3167" s="1">
        <v>40560</v>
      </c>
      <c r="G3167" t="s">
        <v>526</v>
      </c>
      <c r="H3167" t="s">
        <v>1228</v>
      </c>
      <c r="I3167" t="s">
        <v>3036</v>
      </c>
      <c r="J3167">
        <v>22000</v>
      </c>
      <c r="L3167">
        <v>958824114</v>
      </c>
    </row>
    <row r="3168" spans="3:12" x14ac:dyDescent="0.15">
      <c r="C3168" t="s">
        <v>53</v>
      </c>
      <c r="D3168" t="s">
        <v>5189</v>
      </c>
      <c r="E3168" t="s">
        <v>23</v>
      </c>
      <c r="F3168" s="1">
        <v>40564</v>
      </c>
      <c r="G3168" t="s">
        <v>536</v>
      </c>
      <c r="H3168" t="s">
        <v>61</v>
      </c>
      <c r="I3168" t="s">
        <v>3037</v>
      </c>
      <c r="J3168">
        <v>165000</v>
      </c>
      <c r="L3168">
        <v>958989114</v>
      </c>
    </row>
    <row r="3169" spans="3:12" x14ac:dyDescent="0.15">
      <c r="C3169" t="s">
        <v>53</v>
      </c>
      <c r="D3169" t="s">
        <v>5189</v>
      </c>
      <c r="E3169" t="s">
        <v>23</v>
      </c>
      <c r="F3169" s="1">
        <v>40575</v>
      </c>
      <c r="G3169" t="s">
        <v>526</v>
      </c>
      <c r="H3169" t="s">
        <v>227</v>
      </c>
      <c r="I3169" t="s">
        <v>3038</v>
      </c>
      <c r="J3169">
        <v>192000</v>
      </c>
      <c r="L3169">
        <v>959181114</v>
      </c>
    </row>
    <row r="3170" spans="3:12" x14ac:dyDescent="0.15">
      <c r="C3170" t="s">
        <v>53</v>
      </c>
      <c r="D3170" t="s">
        <v>5189</v>
      </c>
      <c r="E3170" t="s">
        <v>23</v>
      </c>
      <c r="F3170" s="1">
        <v>40584</v>
      </c>
      <c r="G3170" t="s">
        <v>526</v>
      </c>
      <c r="H3170" t="s">
        <v>1096</v>
      </c>
      <c r="I3170" t="s">
        <v>3036</v>
      </c>
      <c r="J3170">
        <v>189600</v>
      </c>
      <c r="L3170">
        <v>959370714</v>
      </c>
    </row>
    <row r="3171" spans="3:12" x14ac:dyDescent="0.15">
      <c r="C3171" t="s">
        <v>53</v>
      </c>
      <c r="D3171" t="s">
        <v>5189</v>
      </c>
      <c r="E3171" t="s">
        <v>23</v>
      </c>
      <c r="F3171" s="1">
        <v>40602</v>
      </c>
      <c r="G3171" t="s">
        <v>54</v>
      </c>
      <c r="H3171" t="s">
        <v>922</v>
      </c>
      <c r="I3171" t="s">
        <v>3039</v>
      </c>
      <c r="J3171">
        <v>22000</v>
      </c>
      <c r="L3171">
        <v>959392714</v>
      </c>
    </row>
    <row r="3172" spans="3:12" x14ac:dyDescent="0.15">
      <c r="C3172" t="s">
        <v>53</v>
      </c>
      <c r="D3172" t="s">
        <v>5189</v>
      </c>
      <c r="E3172" t="s">
        <v>23</v>
      </c>
      <c r="F3172" s="1">
        <v>40603</v>
      </c>
      <c r="G3172" t="s">
        <v>526</v>
      </c>
      <c r="H3172" t="s">
        <v>506</v>
      </c>
      <c r="I3172" t="s">
        <v>3040</v>
      </c>
      <c r="J3172">
        <v>70000</v>
      </c>
      <c r="L3172">
        <v>959462714</v>
      </c>
    </row>
    <row r="3173" spans="3:12" x14ac:dyDescent="0.15">
      <c r="C3173" t="s">
        <v>53</v>
      </c>
      <c r="D3173" t="s">
        <v>5189</v>
      </c>
      <c r="E3173" t="s">
        <v>23</v>
      </c>
      <c r="F3173" s="1">
        <v>40605</v>
      </c>
      <c r="G3173" t="s">
        <v>526</v>
      </c>
      <c r="H3173" t="s">
        <v>399</v>
      </c>
      <c r="I3173" t="s">
        <v>3041</v>
      </c>
      <c r="J3173">
        <v>165000</v>
      </c>
      <c r="L3173">
        <v>959627714</v>
      </c>
    </row>
    <row r="3174" spans="3:12" x14ac:dyDescent="0.15">
      <c r="C3174" t="s">
        <v>53</v>
      </c>
      <c r="D3174" t="s">
        <v>5189</v>
      </c>
      <c r="E3174" t="s">
        <v>23</v>
      </c>
      <c r="F3174" s="1">
        <v>40612</v>
      </c>
      <c r="G3174" t="s">
        <v>526</v>
      </c>
      <c r="H3174" t="s">
        <v>448</v>
      </c>
      <c r="I3174" t="s">
        <v>3042</v>
      </c>
      <c r="J3174">
        <v>265000</v>
      </c>
      <c r="L3174">
        <v>959892714</v>
      </c>
    </row>
    <row r="3175" spans="3:12" x14ac:dyDescent="0.15">
      <c r="C3175" t="s">
        <v>53</v>
      </c>
      <c r="D3175" t="s">
        <v>5189</v>
      </c>
      <c r="E3175" t="s">
        <v>23</v>
      </c>
      <c r="F3175" s="1">
        <v>40612</v>
      </c>
      <c r="G3175" t="s">
        <v>526</v>
      </c>
      <c r="H3175" t="s">
        <v>458</v>
      </c>
      <c r="I3175" t="s">
        <v>3043</v>
      </c>
      <c r="J3175">
        <v>165000</v>
      </c>
      <c r="L3175">
        <v>960057714</v>
      </c>
    </row>
    <row r="3176" spans="3:12" x14ac:dyDescent="0.15">
      <c r="C3176" t="s">
        <v>53</v>
      </c>
      <c r="D3176" t="s">
        <v>5189</v>
      </c>
      <c r="E3176" t="s">
        <v>23</v>
      </c>
      <c r="F3176" s="1">
        <v>40618</v>
      </c>
      <c r="G3176" t="s">
        <v>526</v>
      </c>
      <c r="H3176" t="s">
        <v>3044</v>
      </c>
      <c r="I3176" t="s">
        <v>3043</v>
      </c>
      <c r="J3176">
        <v>165000</v>
      </c>
      <c r="L3176">
        <v>960222714</v>
      </c>
    </row>
    <row r="3177" spans="3:12" x14ac:dyDescent="0.15">
      <c r="C3177" t="s">
        <v>53</v>
      </c>
      <c r="D3177" t="s">
        <v>5189</v>
      </c>
      <c r="E3177" t="s">
        <v>23</v>
      </c>
      <c r="F3177" s="1">
        <v>40620</v>
      </c>
      <c r="G3177" t="s">
        <v>526</v>
      </c>
      <c r="H3177" t="s">
        <v>1386</v>
      </c>
      <c r="I3177" t="s">
        <v>3045</v>
      </c>
      <c r="J3177">
        <v>40000</v>
      </c>
      <c r="L3177">
        <v>960262714</v>
      </c>
    </row>
    <row r="3178" spans="3:12" x14ac:dyDescent="0.15">
      <c r="C3178" t="s">
        <v>53</v>
      </c>
      <c r="D3178" t="s">
        <v>5189</v>
      </c>
      <c r="E3178" t="s">
        <v>23</v>
      </c>
      <c r="F3178" s="1">
        <v>40632</v>
      </c>
      <c r="G3178" t="s">
        <v>526</v>
      </c>
      <c r="H3178" t="s">
        <v>1529</v>
      </c>
      <c r="I3178" t="s">
        <v>3043</v>
      </c>
      <c r="J3178">
        <v>614500</v>
      </c>
      <c r="L3178">
        <v>960877214</v>
      </c>
    </row>
    <row r="3179" spans="3:12" x14ac:dyDescent="0.15">
      <c r="C3179" t="s">
        <v>53</v>
      </c>
      <c r="D3179" t="s">
        <v>5189</v>
      </c>
      <c r="E3179" t="s">
        <v>23</v>
      </c>
      <c r="F3179" s="1">
        <v>40633</v>
      </c>
      <c r="G3179" t="s">
        <v>54</v>
      </c>
      <c r="H3179" t="s">
        <v>564</v>
      </c>
      <c r="I3179" t="s">
        <v>3046</v>
      </c>
      <c r="J3179">
        <v>22000</v>
      </c>
      <c r="L3179">
        <v>960899214</v>
      </c>
    </row>
    <row r="3180" spans="3:12" x14ac:dyDescent="0.15">
      <c r="C3180" t="s">
        <v>53</v>
      </c>
      <c r="D3180" t="s">
        <v>5189</v>
      </c>
      <c r="E3180" t="s">
        <v>23</v>
      </c>
      <c r="F3180" s="1">
        <v>40648</v>
      </c>
      <c r="G3180" t="s">
        <v>526</v>
      </c>
      <c r="H3180" t="s">
        <v>3047</v>
      </c>
      <c r="I3180" t="s">
        <v>3048</v>
      </c>
      <c r="J3180">
        <v>202500</v>
      </c>
      <c r="L3180">
        <v>961101714</v>
      </c>
    </row>
    <row r="3181" spans="3:12" x14ac:dyDescent="0.15">
      <c r="C3181" t="s">
        <v>53</v>
      </c>
      <c r="D3181" t="s">
        <v>5189</v>
      </c>
      <c r="E3181" t="s">
        <v>23</v>
      </c>
      <c r="F3181" s="1">
        <v>40650</v>
      </c>
      <c r="G3181" t="s">
        <v>536</v>
      </c>
      <c r="H3181" t="s">
        <v>78</v>
      </c>
      <c r="I3181" t="s">
        <v>3049</v>
      </c>
      <c r="J3181">
        <v>165000</v>
      </c>
      <c r="L3181">
        <v>961266714</v>
      </c>
    </row>
    <row r="3182" spans="3:12" x14ac:dyDescent="0.15">
      <c r="C3182" t="s">
        <v>53</v>
      </c>
      <c r="D3182" t="s">
        <v>5189</v>
      </c>
      <c r="E3182" t="s">
        <v>23</v>
      </c>
      <c r="F3182" s="1">
        <v>40669</v>
      </c>
      <c r="G3182" t="s">
        <v>526</v>
      </c>
      <c r="H3182" t="s">
        <v>3050</v>
      </c>
      <c r="I3182" t="s">
        <v>3043</v>
      </c>
      <c r="J3182">
        <v>1780000</v>
      </c>
      <c r="L3182">
        <v>963046714</v>
      </c>
    </row>
    <row r="3183" spans="3:12" x14ac:dyDescent="0.15">
      <c r="C3183" t="s">
        <v>53</v>
      </c>
      <c r="D3183" t="s">
        <v>5189</v>
      </c>
      <c r="E3183" t="s">
        <v>23</v>
      </c>
      <c r="F3183" s="1">
        <v>40679</v>
      </c>
      <c r="G3183" t="s">
        <v>526</v>
      </c>
      <c r="H3183" t="s">
        <v>3051</v>
      </c>
      <c r="I3183" t="s">
        <v>3043</v>
      </c>
      <c r="J3183">
        <v>174000</v>
      </c>
      <c r="L3183">
        <v>963220714</v>
      </c>
    </row>
    <row r="3184" spans="3:12" x14ac:dyDescent="0.15">
      <c r="C3184" t="s">
        <v>53</v>
      </c>
      <c r="D3184" t="s">
        <v>5189</v>
      </c>
      <c r="E3184" t="s">
        <v>23</v>
      </c>
      <c r="F3184" s="1">
        <v>40694</v>
      </c>
      <c r="G3184" t="s">
        <v>54</v>
      </c>
      <c r="H3184" t="s">
        <v>1398</v>
      </c>
      <c r="I3184" t="s">
        <v>3052</v>
      </c>
      <c r="J3184">
        <v>71700</v>
      </c>
      <c r="L3184">
        <v>963292414</v>
      </c>
    </row>
    <row r="3185" spans="3:12" x14ac:dyDescent="0.15">
      <c r="C3185" t="s">
        <v>53</v>
      </c>
      <c r="D3185" t="s">
        <v>5189</v>
      </c>
      <c r="E3185" t="s">
        <v>23</v>
      </c>
      <c r="F3185" s="1">
        <v>40724</v>
      </c>
      <c r="G3185" t="s">
        <v>526</v>
      </c>
      <c r="H3185" t="s">
        <v>3053</v>
      </c>
      <c r="I3185" t="s">
        <v>3054</v>
      </c>
      <c r="J3185">
        <v>1100000</v>
      </c>
      <c r="L3185">
        <v>964392414</v>
      </c>
    </row>
    <row r="3186" spans="3:12" x14ac:dyDescent="0.15">
      <c r="C3186" t="s">
        <v>53</v>
      </c>
      <c r="D3186" t="s">
        <v>5189</v>
      </c>
      <c r="E3186" t="s">
        <v>23</v>
      </c>
      <c r="F3186" s="1">
        <v>40725</v>
      </c>
      <c r="G3186" t="s">
        <v>536</v>
      </c>
      <c r="H3186" t="s">
        <v>2014</v>
      </c>
      <c r="I3186" t="s">
        <v>3055</v>
      </c>
      <c r="J3186">
        <v>110000</v>
      </c>
      <c r="L3186">
        <v>964502414</v>
      </c>
    </row>
    <row r="3187" spans="3:12" x14ac:dyDescent="0.15">
      <c r="C3187" t="s">
        <v>53</v>
      </c>
      <c r="D3187" t="s">
        <v>5189</v>
      </c>
      <c r="E3187" t="s">
        <v>23</v>
      </c>
      <c r="F3187" s="1">
        <v>40725</v>
      </c>
      <c r="G3187" t="s">
        <v>536</v>
      </c>
      <c r="H3187" t="s">
        <v>669</v>
      </c>
      <c r="I3187" t="s">
        <v>3056</v>
      </c>
      <c r="J3187">
        <v>165000</v>
      </c>
      <c r="L3187">
        <v>964667414</v>
      </c>
    </row>
    <row r="3188" spans="3:12" x14ac:dyDescent="0.15">
      <c r="C3188" t="s">
        <v>53</v>
      </c>
      <c r="D3188" t="s">
        <v>5189</v>
      </c>
      <c r="E3188" t="s">
        <v>23</v>
      </c>
      <c r="F3188" s="1">
        <v>40725</v>
      </c>
      <c r="G3188" t="s">
        <v>536</v>
      </c>
      <c r="H3188" t="s">
        <v>1362</v>
      </c>
      <c r="I3188" t="s">
        <v>3057</v>
      </c>
      <c r="J3188">
        <v>195000</v>
      </c>
      <c r="L3188">
        <v>964862414</v>
      </c>
    </row>
    <row r="3189" spans="3:12" x14ac:dyDescent="0.15">
      <c r="C3189" t="s">
        <v>53</v>
      </c>
      <c r="D3189" t="s">
        <v>5189</v>
      </c>
      <c r="E3189" t="s">
        <v>23</v>
      </c>
      <c r="F3189" s="1">
        <v>40730</v>
      </c>
      <c r="G3189" t="s">
        <v>526</v>
      </c>
      <c r="H3189" t="s">
        <v>3058</v>
      </c>
      <c r="I3189" t="s">
        <v>3059</v>
      </c>
      <c r="J3189">
        <v>22000</v>
      </c>
      <c r="L3189">
        <v>964884414</v>
      </c>
    </row>
    <row r="3190" spans="3:12" x14ac:dyDescent="0.15">
      <c r="C3190" t="s">
        <v>53</v>
      </c>
      <c r="D3190" t="s">
        <v>5189</v>
      </c>
      <c r="E3190" t="s">
        <v>23</v>
      </c>
      <c r="F3190" s="1">
        <v>40732</v>
      </c>
      <c r="G3190" t="s">
        <v>526</v>
      </c>
      <c r="H3190" t="s">
        <v>3060</v>
      </c>
      <c r="I3190" t="s">
        <v>3061</v>
      </c>
      <c r="J3190">
        <v>40000</v>
      </c>
      <c r="L3190">
        <v>964924414</v>
      </c>
    </row>
    <row r="3191" spans="3:12" x14ac:dyDescent="0.15">
      <c r="C3191" t="s">
        <v>53</v>
      </c>
      <c r="D3191" t="s">
        <v>5189</v>
      </c>
      <c r="E3191" t="s">
        <v>23</v>
      </c>
      <c r="F3191" s="1">
        <v>40735</v>
      </c>
      <c r="G3191" t="s">
        <v>526</v>
      </c>
      <c r="H3191" t="s">
        <v>3062</v>
      </c>
      <c r="I3191" t="s">
        <v>3063</v>
      </c>
      <c r="J3191">
        <v>150000</v>
      </c>
      <c r="L3191">
        <v>965074414</v>
      </c>
    </row>
    <row r="3192" spans="3:12" x14ac:dyDescent="0.15">
      <c r="C3192" t="s">
        <v>53</v>
      </c>
      <c r="D3192" t="s">
        <v>5189</v>
      </c>
      <c r="E3192" t="s">
        <v>23</v>
      </c>
      <c r="F3192" s="1">
        <v>40738</v>
      </c>
      <c r="G3192" t="s">
        <v>536</v>
      </c>
      <c r="H3192" t="s">
        <v>1363</v>
      </c>
      <c r="I3192" t="s">
        <v>3064</v>
      </c>
      <c r="J3192">
        <v>180000</v>
      </c>
      <c r="L3192">
        <v>965254414</v>
      </c>
    </row>
    <row r="3193" spans="3:12" x14ac:dyDescent="0.15">
      <c r="C3193" t="s">
        <v>53</v>
      </c>
      <c r="D3193" t="s">
        <v>5189</v>
      </c>
      <c r="E3193" t="s">
        <v>23</v>
      </c>
      <c r="F3193" s="1">
        <v>40739</v>
      </c>
      <c r="G3193" t="s">
        <v>526</v>
      </c>
      <c r="H3193" t="s">
        <v>3065</v>
      </c>
      <c r="I3193" t="s">
        <v>3043</v>
      </c>
      <c r="J3193">
        <v>150000</v>
      </c>
      <c r="L3193">
        <v>965404414</v>
      </c>
    </row>
    <row r="3194" spans="3:12" x14ac:dyDescent="0.15">
      <c r="C3194" t="s">
        <v>53</v>
      </c>
      <c r="D3194" t="s">
        <v>5189</v>
      </c>
      <c r="E3194" t="s">
        <v>23</v>
      </c>
      <c r="F3194" s="1">
        <v>40778</v>
      </c>
      <c r="G3194" t="s">
        <v>526</v>
      </c>
      <c r="H3194" t="s">
        <v>3066</v>
      </c>
      <c r="I3194" t="s">
        <v>3067</v>
      </c>
      <c r="J3194">
        <v>22000</v>
      </c>
      <c r="L3194">
        <v>965426414</v>
      </c>
    </row>
    <row r="3195" spans="3:12" x14ac:dyDescent="0.15">
      <c r="C3195" t="s">
        <v>53</v>
      </c>
      <c r="D3195" t="s">
        <v>5189</v>
      </c>
      <c r="E3195" t="s">
        <v>23</v>
      </c>
      <c r="F3195" s="1">
        <v>40778</v>
      </c>
      <c r="G3195" t="s">
        <v>526</v>
      </c>
      <c r="H3195" t="s">
        <v>3068</v>
      </c>
      <c r="I3195" t="s">
        <v>3069</v>
      </c>
      <c r="J3195">
        <v>22000</v>
      </c>
      <c r="L3195">
        <v>965448414</v>
      </c>
    </row>
    <row r="3196" spans="3:12" x14ac:dyDescent="0.15">
      <c r="C3196" t="s">
        <v>53</v>
      </c>
      <c r="D3196" t="s">
        <v>5189</v>
      </c>
      <c r="E3196" t="s">
        <v>23</v>
      </c>
      <c r="F3196" s="1">
        <v>40786</v>
      </c>
      <c r="G3196" t="s">
        <v>54</v>
      </c>
      <c r="H3196" t="s">
        <v>3070</v>
      </c>
      <c r="I3196" t="s">
        <v>3071</v>
      </c>
      <c r="J3196">
        <v>100000</v>
      </c>
      <c r="L3196">
        <v>965548414</v>
      </c>
    </row>
    <row r="3197" spans="3:12" x14ac:dyDescent="0.15">
      <c r="C3197" t="s">
        <v>53</v>
      </c>
      <c r="D3197" t="s">
        <v>5189</v>
      </c>
      <c r="E3197" t="s">
        <v>23</v>
      </c>
      <c r="F3197" s="1">
        <v>40786</v>
      </c>
      <c r="G3197" t="s">
        <v>54</v>
      </c>
      <c r="H3197" t="s">
        <v>3070</v>
      </c>
      <c r="I3197" t="s">
        <v>3072</v>
      </c>
      <c r="J3197">
        <v>22000</v>
      </c>
      <c r="L3197">
        <v>965570414</v>
      </c>
    </row>
    <row r="3198" spans="3:12" x14ac:dyDescent="0.15">
      <c r="C3198" t="s">
        <v>53</v>
      </c>
      <c r="D3198" t="s">
        <v>5189</v>
      </c>
      <c r="E3198" t="s">
        <v>23</v>
      </c>
      <c r="F3198" s="1">
        <v>40786</v>
      </c>
      <c r="G3198" t="s">
        <v>54</v>
      </c>
      <c r="H3198" t="s">
        <v>1334</v>
      </c>
      <c r="I3198" t="s">
        <v>3073</v>
      </c>
      <c r="J3198">
        <v>34800</v>
      </c>
      <c r="L3198">
        <v>965605214</v>
      </c>
    </row>
    <row r="3199" spans="3:12" x14ac:dyDescent="0.15">
      <c r="C3199" t="s">
        <v>53</v>
      </c>
      <c r="D3199" t="s">
        <v>5189</v>
      </c>
      <c r="E3199" t="s">
        <v>23</v>
      </c>
      <c r="F3199" s="1">
        <v>40787</v>
      </c>
      <c r="G3199" t="s">
        <v>536</v>
      </c>
      <c r="H3199" t="s">
        <v>89</v>
      </c>
      <c r="I3199" t="s">
        <v>3074</v>
      </c>
      <c r="J3199">
        <v>160500</v>
      </c>
      <c r="L3199">
        <v>965765714</v>
      </c>
    </row>
    <row r="3200" spans="3:12" x14ac:dyDescent="0.15">
      <c r="C3200" t="s">
        <v>53</v>
      </c>
      <c r="D3200" t="s">
        <v>5189</v>
      </c>
      <c r="E3200" t="s">
        <v>23</v>
      </c>
      <c r="F3200" s="1">
        <v>40798</v>
      </c>
      <c r="G3200" t="s">
        <v>526</v>
      </c>
      <c r="H3200" t="s">
        <v>3075</v>
      </c>
      <c r="I3200" t="s">
        <v>3076</v>
      </c>
      <c r="J3200">
        <v>313580</v>
      </c>
      <c r="L3200">
        <v>966079294</v>
      </c>
    </row>
    <row r="3201" spans="3:12" x14ac:dyDescent="0.15">
      <c r="C3201" t="s">
        <v>53</v>
      </c>
      <c r="D3201" t="s">
        <v>5189</v>
      </c>
      <c r="E3201" t="s">
        <v>23</v>
      </c>
      <c r="F3201" s="1">
        <v>40798</v>
      </c>
      <c r="G3201" t="s">
        <v>526</v>
      </c>
      <c r="H3201" t="s">
        <v>3077</v>
      </c>
      <c r="I3201" t="s">
        <v>3078</v>
      </c>
      <c r="J3201">
        <v>195000</v>
      </c>
      <c r="L3201">
        <v>966274294</v>
      </c>
    </row>
    <row r="3202" spans="3:12" x14ac:dyDescent="0.15">
      <c r="C3202" t="s">
        <v>53</v>
      </c>
      <c r="D3202" t="s">
        <v>5189</v>
      </c>
      <c r="E3202" t="s">
        <v>23</v>
      </c>
      <c r="F3202" s="1">
        <v>40798</v>
      </c>
      <c r="G3202" t="s">
        <v>526</v>
      </c>
      <c r="H3202" t="s">
        <v>3077</v>
      </c>
      <c r="I3202" t="s">
        <v>3079</v>
      </c>
      <c r="J3202">
        <v>10000</v>
      </c>
      <c r="L3202">
        <v>966284294</v>
      </c>
    </row>
    <row r="3203" spans="3:12" x14ac:dyDescent="0.15">
      <c r="C3203" t="s">
        <v>53</v>
      </c>
      <c r="D3203" t="s">
        <v>5189</v>
      </c>
      <c r="E3203" t="s">
        <v>23</v>
      </c>
      <c r="F3203" s="1">
        <v>40799</v>
      </c>
      <c r="G3203" t="s">
        <v>526</v>
      </c>
      <c r="H3203" t="s">
        <v>3080</v>
      </c>
      <c r="I3203" t="s">
        <v>3081</v>
      </c>
      <c r="J3203">
        <v>470400</v>
      </c>
      <c r="L3203">
        <v>966754694</v>
      </c>
    </row>
    <row r="3204" spans="3:12" x14ac:dyDescent="0.15">
      <c r="C3204" t="s">
        <v>53</v>
      </c>
      <c r="D3204" t="s">
        <v>5189</v>
      </c>
      <c r="E3204" t="s">
        <v>23</v>
      </c>
      <c r="F3204" s="1">
        <v>40801</v>
      </c>
      <c r="G3204" t="s">
        <v>526</v>
      </c>
      <c r="H3204" t="s">
        <v>3082</v>
      </c>
      <c r="I3204" t="s">
        <v>3083</v>
      </c>
      <c r="J3204">
        <v>195000</v>
      </c>
      <c r="L3204">
        <v>966949694</v>
      </c>
    </row>
    <row r="3205" spans="3:12" x14ac:dyDescent="0.15">
      <c r="C3205" t="s">
        <v>53</v>
      </c>
      <c r="D3205" t="s">
        <v>5189</v>
      </c>
      <c r="E3205" t="s">
        <v>23</v>
      </c>
      <c r="F3205" s="1">
        <v>40801</v>
      </c>
      <c r="G3205" t="s">
        <v>526</v>
      </c>
      <c r="H3205" t="s">
        <v>3082</v>
      </c>
      <c r="I3205" t="s">
        <v>3084</v>
      </c>
      <c r="J3205">
        <v>10000</v>
      </c>
      <c r="L3205">
        <v>966959694</v>
      </c>
    </row>
    <row r="3206" spans="3:12" x14ac:dyDescent="0.15">
      <c r="C3206" t="s">
        <v>53</v>
      </c>
      <c r="D3206" t="s">
        <v>5189</v>
      </c>
      <c r="E3206" t="s">
        <v>23</v>
      </c>
      <c r="F3206" s="1">
        <v>40801</v>
      </c>
      <c r="G3206" t="s">
        <v>526</v>
      </c>
      <c r="H3206" t="s">
        <v>3085</v>
      </c>
      <c r="I3206" t="s">
        <v>3086</v>
      </c>
      <c r="J3206">
        <v>195000</v>
      </c>
      <c r="L3206">
        <v>967154694</v>
      </c>
    </row>
    <row r="3207" spans="3:12" x14ac:dyDescent="0.15">
      <c r="C3207" t="s">
        <v>53</v>
      </c>
      <c r="D3207" t="s">
        <v>5189</v>
      </c>
      <c r="E3207" t="s">
        <v>23</v>
      </c>
      <c r="F3207" s="1">
        <v>40801</v>
      </c>
      <c r="G3207" t="s">
        <v>526</v>
      </c>
      <c r="H3207" t="s">
        <v>3085</v>
      </c>
      <c r="I3207" t="s">
        <v>3084</v>
      </c>
      <c r="J3207">
        <v>10000</v>
      </c>
      <c r="L3207">
        <v>967164694</v>
      </c>
    </row>
    <row r="3208" spans="3:12" x14ac:dyDescent="0.15">
      <c r="C3208" t="s">
        <v>53</v>
      </c>
      <c r="D3208" t="s">
        <v>5189</v>
      </c>
      <c r="E3208" t="s">
        <v>23</v>
      </c>
      <c r="F3208" s="1">
        <v>40810</v>
      </c>
      <c r="G3208" t="s">
        <v>526</v>
      </c>
      <c r="H3208" t="s">
        <v>3087</v>
      </c>
      <c r="I3208" t="s">
        <v>3088</v>
      </c>
      <c r="J3208">
        <v>22000</v>
      </c>
      <c r="L3208">
        <v>967186694</v>
      </c>
    </row>
    <row r="3209" spans="3:12" x14ac:dyDescent="0.15">
      <c r="C3209" t="s">
        <v>53</v>
      </c>
      <c r="D3209" t="s">
        <v>5189</v>
      </c>
      <c r="E3209" t="s">
        <v>23</v>
      </c>
      <c r="F3209" s="1">
        <v>40817</v>
      </c>
      <c r="G3209" t="s">
        <v>536</v>
      </c>
      <c r="H3209" t="s">
        <v>755</v>
      </c>
      <c r="I3209" t="s">
        <v>3089</v>
      </c>
      <c r="J3209">
        <v>109000</v>
      </c>
      <c r="L3209">
        <v>967295694</v>
      </c>
    </row>
    <row r="3210" spans="3:12" x14ac:dyDescent="0.15">
      <c r="C3210" t="s">
        <v>53</v>
      </c>
      <c r="D3210" t="s">
        <v>5189</v>
      </c>
      <c r="E3210" t="s">
        <v>23</v>
      </c>
      <c r="F3210" s="1">
        <v>40817</v>
      </c>
      <c r="G3210" t="s">
        <v>536</v>
      </c>
      <c r="H3210" t="s">
        <v>1364</v>
      </c>
      <c r="I3210" t="s">
        <v>3090</v>
      </c>
      <c r="J3210">
        <v>109000</v>
      </c>
      <c r="L3210">
        <v>967404694</v>
      </c>
    </row>
    <row r="3211" spans="3:12" x14ac:dyDescent="0.15">
      <c r="C3211" t="s">
        <v>53</v>
      </c>
      <c r="D3211" t="s">
        <v>5189</v>
      </c>
      <c r="E3211" t="s">
        <v>23</v>
      </c>
      <c r="F3211" s="1">
        <v>40817</v>
      </c>
      <c r="G3211" t="s">
        <v>536</v>
      </c>
      <c r="H3211" t="s">
        <v>1365</v>
      </c>
      <c r="I3211" t="s">
        <v>3091</v>
      </c>
      <c r="J3211">
        <v>100000</v>
      </c>
      <c r="L3211">
        <v>967504694</v>
      </c>
    </row>
    <row r="3212" spans="3:12" x14ac:dyDescent="0.15">
      <c r="C3212" t="s">
        <v>53</v>
      </c>
      <c r="D3212" t="s">
        <v>5189</v>
      </c>
      <c r="E3212" t="s">
        <v>23</v>
      </c>
      <c r="F3212" s="1">
        <v>40817</v>
      </c>
      <c r="G3212" t="s">
        <v>536</v>
      </c>
      <c r="H3212" t="s">
        <v>1365</v>
      </c>
      <c r="I3212" t="s">
        <v>3092</v>
      </c>
      <c r="J3212">
        <v>195000</v>
      </c>
      <c r="L3212">
        <v>967699694</v>
      </c>
    </row>
    <row r="3213" spans="3:12" x14ac:dyDescent="0.15">
      <c r="C3213" t="s">
        <v>53</v>
      </c>
      <c r="D3213" t="s">
        <v>5189</v>
      </c>
      <c r="E3213" t="s">
        <v>23</v>
      </c>
      <c r="F3213" s="1">
        <v>40822</v>
      </c>
      <c r="G3213" t="s">
        <v>526</v>
      </c>
      <c r="H3213" t="s">
        <v>3093</v>
      </c>
      <c r="I3213" t="s">
        <v>3088</v>
      </c>
      <c r="J3213">
        <v>45000</v>
      </c>
      <c r="L3213">
        <v>967744694</v>
      </c>
    </row>
    <row r="3214" spans="3:12" x14ac:dyDescent="0.15">
      <c r="C3214" t="s">
        <v>53</v>
      </c>
      <c r="D3214" t="s">
        <v>5189</v>
      </c>
      <c r="E3214" t="s">
        <v>23</v>
      </c>
      <c r="F3214" s="1">
        <v>40826</v>
      </c>
      <c r="G3214" t="s">
        <v>526</v>
      </c>
      <c r="H3214" t="s">
        <v>3094</v>
      </c>
      <c r="I3214" t="s">
        <v>3088</v>
      </c>
      <c r="J3214">
        <v>65000</v>
      </c>
      <c r="L3214">
        <v>967809694</v>
      </c>
    </row>
    <row r="3215" spans="3:12" x14ac:dyDescent="0.15">
      <c r="C3215" t="s">
        <v>53</v>
      </c>
      <c r="D3215" t="s">
        <v>5189</v>
      </c>
      <c r="E3215" t="s">
        <v>23</v>
      </c>
      <c r="F3215" s="1">
        <v>40828</v>
      </c>
      <c r="G3215" t="s">
        <v>526</v>
      </c>
      <c r="H3215" t="s">
        <v>3095</v>
      </c>
      <c r="I3215" t="s">
        <v>3096</v>
      </c>
      <c r="J3215">
        <v>27000</v>
      </c>
      <c r="L3215">
        <v>967836694</v>
      </c>
    </row>
    <row r="3216" spans="3:12" x14ac:dyDescent="0.15">
      <c r="C3216" t="s">
        <v>53</v>
      </c>
      <c r="D3216" t="s">
        <v>5189</v>
      </c>
      <c r="E3216" t="s">
        <v>23</v>
      </c>
      <c r="F3216" s="1">
        <v>40830</v>
      </c>
      <c r="G3216" t="s">
        <v>526</v>
      </c>
      <c r="H3216" t="s">
        <v>3097</v>
      </c>
      <c r="I3216" t="s">
        <v>3088</v>
      </c>
      <c r="J3216">
        <v>69900</v>
      </c>
      <c r="L3216">
        <v>967906594</v>
      </c>
    </row>
    <row r="3217" spans="3:12" x14ac:dyDescent="0.15">
      <c r="C3217" t="s">
        <v>53</v>
      </c>
      <c r="D3217" t="s">
        <v>5189</v>
      </c>
      <c r="E3217" t="s">
        <v>23</v>
      </c>
      <c r="F3217" s="1">
        <v>40837</v>
      </c>
      <c r="G3217" t="s">
        <v>526</v>
      </c>
      <c r="H3217" t="s">
        <v>3098</v>
      </c>
      <c r="I3217" t="s">
        <v>3088</v>
      </c>
      <c r="J3217">
        <v>205000</v>
      </c>
      <c r="L3217">
        <v>968111594</v>
      </c>
    </row>
    <row r="3218" spans="3:12" x14ac:dyDescent="0.15">
      <c r="C3218" t="s">
        <v>53</v>
      </c>
      <c r="D3218" t="s">
        <v>5189</v>
      </c>
      <c r="E3218" t="s">
        <v>23</v>
      </c>
      <c r="F3218" s="1">
        <v>40847</v>
      </c>
      <c r="G3218" t="s">
        <v>54</v>
      </c>
      <c r="H3218" t="s">
        <v>391</v>
      </c>
      <c r="I3218" t="s">
        <v>3052</v>
      </c>
      <c r="J3218">
        <v>22000</v>
      </c>
      <c r="L3218">
        <v>968133594</v>
      </c>
    </row>
    <row r="3219" spans="3:12" x14ac:dyDescent="0.15">
      <c r="C3219" t="s">
        <v>53</v>
      </c>
      <c r="D3219" t="s">
        <v>5189</v>
      </c>
      <c r="E3219" t="s">
        <v>23</v>
      </c>
      <c r="F3219" s="1">
        <v>40847</v>
      </c>
      <c r="G3219" t="s">
        <v>54</v>
      </c>
      <c r="H3219" t="s">
        <v>391</v>
      </c>
      <c r="I3219" t="s">
        <v>3073</v>
      </c>
      <c r="J3219">
        <v>34800</v>
      </c>
      <c r="L3219">
        <v>968168394</v>
      </c>
    </row>
    <row r="3220" spans="3:12" x14ac:dyDescent="0.15">
      <c r="C3220" t="s">
        <v>53</v>
      </c>
      <c r="D3220" t="s">
        <v>5189</v>
      </c>
      <c r="E3220" t="s">
        <v>23</v>
      </c>
      <c r="F3220" s="1">
        <v>40847</v>
      </c>
      <c r="G3220" t="s">
        <v>54</v>
      </c>
      <c r="H3220" t="s">
        <v>1445</v>
      </c>
      <c r="I3220" t="s">
        <v>3099</v>
      </c>
      <c r="J3220">
        <v>59800</v>
      </c>
      <c r="L3220">
        <v>968228194</v>
      </c>
    </row>
    <row r="3221" spans="3:12" x14ac:dyDescent="0.15">
      <c r="C3221" t="s">
        <v>53</v>
      </c>
      <c r="D3221" t="s">
        <v>5189</v>
      </c>
      <c r="E3221" t="s">
        <v>23</v>
      </c>
      <c r="F3221" s="1">
        <v>40851</v>
      </c>
      <c r="G3221" t="s">
        <v>526</v>
      </c>
      <c r="H3221" t="s">
        <v>3100</v>
      </c>
      <c r="I3221" t="s">
        <v>3088</v>
      </c>
      <c r="J3221">
        <v>205000</v>
      </c>
      <c r="L3221">
        <v>968433194</v>
      </c>
    </row>
    <row r="3222" spans="3:12" x14ac:dyDescent="0.15">
      <c r="C3222" t="s">
        <v>53</v>
      </c>
      <c r="D3222" t="s">
        <v>5189</v>
      </c>
      <c r="E3222" t="s">
        <v>23</v>
      </c>
      <c r="F3222" s="1">
        <v>40856</v>
      </c>
      <c r="G3222" t="s">
        <v>526</v>
      </c>
      <c r="H3222" t="s">
        <v>3101</v>
      </c>
      <c r="I3222" t="s">
        <v>3088</v>
      </c>
      <c r="J3222">
        <v>384400</v>
      </c>
      <c r="L3222">
        <v>968817594</v>
      </c>
    </row>
    <row r="3223" spans="3:12" x14ac:dyDescent="0.15">
      <c r="C3223" t="s">
        <v>53</v>
      </c>
      <c r="D3223" t="s">
        <v>5189</v>
      </c>
      <c r="E3223" t="s">
        <v>23</v>
      </c>
      <c r="F3223" s="1">
        <v>40862</v>
      </c>
      <c r="G3223" t="s">
        <v>526</v>
      </c>
      <c r="H3223" t="s">
        <v>3102</v>
      </c>
      <c r="I3223" t="s">
        <v>3088</v>
      </c>
      <c r="J3223">
        <v>50000</v>
      </c>
      <c r="L3223">
        <v>968867594</v>
      </c>
    </row>
    <row r="3224" spans="3:12" x14ac:dyDescent="0.15">
      <c r="C3224" t="s">
        <v>53</v>
      </c>
      <c r="D3224" t="s">
        <v>5189</v>
      </c>
      <c r="E3224" t="s">
        <v>23</v>
      </c>
      <c r="F3224" s="1">
        <v>40878</v>
      </c>
      <c r="G3224" t="s">
        <v>536</v>
      </c>
      <c r="H3224" t="s">
        <v>802</v>
      </c>
      <c r="I3224" t="s">
        <v>3103</v>
      </c>
      <c r="J3224">
        <v>115000</v>
      </c>
      <c r="L3224">
        <v>968982594</v>
      </c>
    </row>
    <row r="3225" spans="3:12" x14ac:dyDescent="0.15">
      <c r="C3225" t="s">
        <v>53</v>
      </c>
      <c r="D3225" t="s">
        <v>5189</v>
      </c>
      <c r="E3225" t="s">
        <v>23</v>
      </c>
      <c r="F3225" s="1">
        <v>40884</v>
      </c>
      <c r="G3225" t="s">
        <v>536</v>
      </c>
      <c r="H3225" t="s">
        <v>103</v>
      </c>
      <c r="I3225" t="s">
        <v>3104</v>
      </c>
      <c r="J3225">
        <v>165000</v>
      </c>
      <c r="L3225">
        <v>969147594</v>
      </c>
    </row>
    <row r="3226" spans="3:12" x14ac:dyDescent="0.15">
      <c r="C3226" t="s">
        <v>53</v>
      </c>
      <c r="D3226" t="s">
        <v>5189</v>
      </c>
      <c r="E3226" t="s">
        <v>23</v>
      </c>
      <c r="F3226" s="1">
        <v>40891</v>
      </c>
      <c r="G3226" t="s">
        <v>536</v>
      </c>
      <c r="H3226" t="s">
        <v>114</v>
      </c>
      <c r="I3226" t="s">
        <v>3057</v>
      </c>
      <c r="J3226">
        <v>165000</v>
      </c>
      <c r="L3226">
        <v>969312594</v>
      </c>
    </row>
    <row r="3227" spans="3:12" x14ac:dyDescent="0.15">
      <c r="C3227" t="s">
        <v>53</v>
      </c>
      <c r="D3227" t="s">
        <v>5189</v>
      </c>
      <c r="E3227" t="s">
        <v>23</v>
      </c>
      <c r="F3227" s="1">
        <v>40896</v>
      </c>
      <c r="G3227" t="s">
        <v>526</v>
      </c>
      <c r="H3227" t="s">
        <v>3105</v>
      </c>
      <c r="I3227" t="s">
        <v>3088</v>
      </c>
      <c r="J3227">
        <v>192000</v>
      </c>
      <c r="L3227">
        <v>969504594</v>
      </c>
    </row>
    <row r="3228" spans="3:12" x14ac:dyDescent="0.15">
      <c r="C3228" t="s">
        <v>53</v>
      </c>
      <c r="D3228" t="s">
        <v>5189</v>
      </c>
      <c r="E3228" t="s">
        <v>23</v>
      </c>
      <c r="F3228" s="1">
        <v>40896</v>
      </c>
      <c r="G3228" t="s">
        <v>526</v>
      </c>
      <c r="H3228" t="s">
        <v>3105</v>
      </c>
      <c r="I3228" t="s">
        <v>3106</v>
      </c>
      <c r="J3228">
        <v>10000</v>
      </c>
      <c r="L3228">
        <v>969514594</v>
      </c>
    </row>
    <row r="3229" spans="3:12" x14ac:dyDescent="0.15">
      <c r="C3229" t="s">
        <v>53</v>
      </c>
      <c r="D3229" t="s">
        <v>5189</v>
      </c>
      <c r="E3229" t="s">
        <v>23</v>
      </c>
      <c r="F3229" s="1">
        <v>40906</v>
      </c>
      <c r="G3229" t="s">
        <v>526</v>
      </c>
      <c r="H3229" t="s">
        <v>3107</v>
      </c>
      <c r="I3229" t="s">
        <v>3108</v>
      </c>
      <c r="J3229">
        <v>192000</v>
      </c>
      <c r="L3229">
        <v>969706594</v>
      </c>
    </row>
    <row r="3230" spans="3:12" x14ac:dyDescent="0.15">
      <c r="C3230" t="s">
        <v>53</v>
      </c>
      <c r="D3230" t="s">
        <v>5189</v>
      </c>
      <c r="E3230" t="s">
        <v>23</v>
      </c>
      <c r="F3230" s="1">
        <v>40906</v>
      </c>
      <c r="G3230" t="s">
        <v>526</v>
      </c>
      <c r="H3230" t="s">
        <v>3107</v>
      </c>
      <c r="I3230" t="s">
        <v>3106</v>
      </c>
      <c r="J3230">
        <v>10000</v>
      </c>
      <c r="L3230">
        <v>969716594</v>
      </c>
    </row>
    <row r="3231" spans="3:12" x14ac:dyDescent="0.15">
      <c r="C3231" t="s">
        <v>53</v>
      </c>
      <c r="D3231" t="s">
        <v>5189</v>
      </c>
      <c r="E3231" t="s">
        <v>24</v>
      </c>
      <c r="F3231" s="1">
        <v>40570</v>
      </c>
      <c r="G3231" t="s">
        <v>54</v>
      </c>
      <c r="H3231" t="s">
        <v>1386</v>
      </c>
      <c r="I3231" t="s">
        <v>3109</v>
      </c>
      <c r="J3231">
        <v>45000</v>
      </c>
      <c r="L3231">
        <v>969761594</v>
      </c>
    </row>
    <row r="3232" spans="3:12" x14ac:dyDescent="0.15">
      <c r="C3232" t="s">
        <v>53</v>
      </c>
      <c r="D3232" t="s">
        <v>5189</v>
      </c>
      <c r="E3232" t="s">
        <v>24</v>
      </c>
      <c r="F3232" s="1">
        <v>40574</v>
      </c>
      <c r="G3232" t="s">
        <v>560</v>
      </c>
      <c r="H3232" t="s">
        <v>82</v>
      </c>
      <c r="I3232" t="s">
        <v>3110</v>
      </c>
      <c r="J3232">
        <v>800000</v>
      </c>
      <c r="L3232">
        <v>970561594</v>
      </c>
    </row>
    <row r="3233" spans="3:12" x14ac:dyDescent="0.15">
      <c r="C3233" t="s">
        <v>53</v>
      </c>
      <c r="D3233" t="s">
        <v>5189</v>
      </c>
      <c r="E3233" t="s">
        <v>24</v>
      </c>
      <c r="F3233" s="1">
        <v>40602</v>
      </c>
      <c r="G3233" t="s">
        <v>560</v>
      </c>
      <c r="H3233" t="s">
        <v>97</v>
      </c>
      <c r="I3233" t="s">
        <v>3110</v>
      </c>
      <c r="J3233">
        <v>800000</v>
      </c>
      <c r="L3233">
        <v>971361594</v>
      </c>
    </row>
    <row r="3234" spans="3:12" x14ac:dyDescent="0.15">
      <c r="C3234" t="s">
        <v>53</v>
      </c>
      <c r="D3234" t="s">
        <v>5189</v>
      </c>
      <c r="E3234" t="s">
        <v>24</v>
      </c>
      <c r="F3234" s="1">
        <v>40631</v>
      </c>
      <c r="G3234" t="s">
        <v>54</v>
      </c>
      <c r="H3234" t="s">
        <v>3111</v>
      </c>
      <c r="I3234" t="s">
        <v>3109</v>
      </c>
      <c r="J3234">
        <v>80000</v>
      </c>
      <c r="L3234">
        <v>971441594</v>
      </c>
    </row>
    <row r="3235" spans="3:12" x14ac:dyDescent="0.15">
      <c r="C3235" t="s">
        <v>53</v>
      </c>
      <c r="D3235" t="s">
        <v>5189</v>
      </c>
      <c r="E3235" t="s">
        <v>24</v>
      </c>
      <c r="F3235" s="1">
        <v>40633</v>
      </c>
      <c r="G3235" t="s">
        <v>560</v>
      </c>
      <c r="H3235" t="s">
        <v>142</v>
      </c>
      <c r="I3235" t="s">
        <v>3110</v>
      </c>
      <c r="J3235">
        <v>800000</v>
      </c>
      <c r="L3235">
        <v>972241594</v>
      </c>
    </row>
    <row r="3236" spans="3:12" x14ac:dyDescent="0.15">
      <c r="C3236" t="s">
        <v>53</v>
      </c>
      <c r="D3236" t="s">
        <v>5189</v>
      </c>
      <c r="E3236" t="s">
        <v>24</v>
      </c>
      <c r="F3236" s="1">
        <v>40663</v>
      </c>
      <c r="G3236" t="s">
        <v>560</v>
      </c>
      <c r="H3236" t="s">
        <v>822</v>
      </c>
      <c r="I3236" t="s">
        <v>3110</v>
      </c>
      <c r="J3236">
        <v>800000</v>
      </c>
      <c r="L3236">
        <v>973041594</v>
      </c>
    </row>
    <row r="3237" spans="3:12" x14ac:dyDescent="0.15">
      <c r="C3237" t="s">
        <v>53</v>
      </c>
      <c r="D3237" t="s">
        <v>5189</v>
      </c>
      <c r="E3237" t="s">
        <v>24</v>
      </c>
      <c r="F3237" s="1">
        <v>40694</v>
      </c>
      <c r="G3237" t="s">
        <v>560</v>
      </c>
      <c r="H3237" t="s">
        <v>181</v>
      </c>
      <c r="I3237" t="s">
        <v>3110</v>
      </c>
      <c r="J3237">
        <v>800000</v>
      </c>
      <c r="L3237">
        <v>973841594</v>
      </c>
    </row>
    <row r="3238" spans="3:12" x14ac:dyDescent="0.15">
      <c r="C3238" t="s">
        <v>53</v>
      </c>
      <c r="D3238" t="s">
        <v>5189</v>
      </c>
      <c r="E3238" t="s">
        <v>24</v>
      </c>
      <c r="F3238" s="1">
        <v>40694</v>
      </c>
      <c r="G3238" t="s">
        <v>54</v>
      </c>
      <c r="H3238" t="s">
        <v>1397</v>
      </c>
      <c r="I3238" t="s">
        <v>3112</v>
      </c>
      <c r="J3238">
        <v>610100</v>
      </c>
      <c r="L3238">
        <v>974451694</v>
      </c>
    </row>
    <row r="3239" spans="3:12" x14ac:dyDescent="0.15">
      <c r="C3239" t="s">
        <v>53</v>
      </c>
      <c r="D3239" t="s">
        <v>5189</v>
      </c>
      <c r="E3239" t="s">
        <v>24</v>
      </c>
      <c r="F3239" s="1">
        <v>40694</v>
      </c>
      <c r="G3239" t="s">
        <v>54</v>
      </c>
      <c r="H3239" t="s">
        <v>1399</v>
      </c>
      <c r="I3239" t="s">
        <v>3113</v>
      </c>
      <c r="J3239">
        <v>132100</v>
      </c>
      <c r="L3239">
        <v>974583794</v>
      </c>
    </row>
    <row r="3240" spans="3:12" x14ac:dyDescent="0.15">
      <c r="C3240" t="s">
        <v>53</v>
      </c>
      <c r="D3240" t="s">
        <v>5189</v>
      </c>
      <c r="E3240" t="s">
        <v>24</v>
      </c>
      <c r="F3240" s="1">
        <v>40694</v>
      </c>
      <c r="G3240" t="s">
        <v>54</v>
      </c>
      <c r="H3240" t="s">
        <v>1400</v>
      </c>
      <c r="I3240" t="s">
        <v>3114</v>
      </c>
      <c r="J3240">
        <v>141524</v>
      </c>
      <c r="L3240">
        <v>974725318</v>
      </c>
    </row>
    <row r="3241" spans="3:12" x14ac:dyDescent="0.15">
      <c r="C3241" t="s">
        <v>53</v>
      </c>
      <c r="D3241" t="s">
        <v>5189</v>
      </c>
      <c r="E3241" t="s">
        <v>24</v>
      </c>
      <c r="F3241" s="1">
        <v>40694</v>
      </c>
      <c r="G3241" t="s">
        <v>54</v>
      </c>
      <c r="H3241" t="s">
        <v>243</v>
      </c>
      <c r="I3241" t="s">
        <v>3115</v>
      </c>
      <c r="J3241">
        <v>65000</v>
      </c>
      <c r="L3241">
        <v>974790318</v>
      </c>
    </row>
    <row r="3242" spans="3:12" x14ac:dyDescent="0.15">
      <c r="C3242" t="s">
        <v>53</v>
      </c>
      <c r="D3242" t="s">
        <v>5189</v>
      </c>
      <c r="E3242" t="s">
        <v>24</v>
      </c>
      <c r="F3242" s="1">
        <v>40724</v>
      </c>
      <c r="G3242" t="s">
        <v>560</v>
      </c>
      <c r="H3242" t="s">
        <v>207</v>
      </c>
      <c r="I3242" t="s">
        <v>3110</v>
      </c>
      <c r="J3242">
        <v>800000</v>
      </c>
      <c r="L3242">
        <v>975590318</v>
      </c>
    </row>
    <row r="3243" spans="3:12" x14ac:dyDescent="0.15">
      <c r="C3243" t="s">
        <v>53</v>
      </c>
      <c r="D3243" t="s">
        <v>5189</v>
      </c>
      <c r="E3243" t="s">
        <v>24</v>
      </c>
      <c r="F3243" s="1">
        <v>40732</v>
      </c>
      <c r="G3243" t="s">
        <v>526</v>
      </c>
      <c r="H3243" t="s">
        <v>1329</v>
      </c>
      <c r="I3243" t="s">
        <v>1330</v>
      </c>
      <c r="J3243">
        <v>264000</v>
      </c>
      <c r="L3243">
        <v>975854318</v>
      </c>
    </row>
    <row r="3244" spans="3:12" x14ac:dyDescent="0.15">
      <c r="C3244" t="s">
        <v>53</v>
      </c>
      <c r="D3244" t="s">
        <v>5189</v>
      </c>
      <c r="E3244" t="s">
        <v>24</v>
      </c>
      <c r="F3244" s="1">
        <v>40732</v>
      </c>
      <c r="G3244" t="s">
        <v>526</v>
      </c>
      <c r="H3244" t="s">
        <v>3116</v>
      </c>
      <c r="I3244" t="s">
        <v>3117</v>
      </c>
      <c r="J3244">
        <v>450000</v>
      </c>
      <c r="L3244">
        <v>976304318</v>
      </c>
    </row>
    <row r="3245" spans="3:12" x14ac:dyDescent="0.15">
      <c r="C3245" t="s">
        <v>53</v>
      </c>
      <c r="D3245" t="s">
        <v>5189</v>
      </c>
      <c r="E3245" t="s">
        <v>24</v>
      </c>
      <c r="F3245" s="1">
        <v>40755</v>
      </c>
      <c r="G3245" t="s">
        <v>560</v>
      </c>
      <c r="H3245" t="s">
        <v>1399</v>
      </c>
      <c r="I3245" t="s">
        <v>3118</v>
      </c>
      <c r="J3245">
        <v>800000</v>
      </c>
      <c r="L3245">
        <v>977104318</v>
      </c>
    </row>
    <row r="3246" spans="3:12" x14ac:dyDescent="0.15">
      <c r="C3246" t="s">
        <v>53</v>
      </c>
      <c r="D3246" t="s">
        <v>5189</v>
      </c>
      <c r="E3246" t="s">
        <v>24</v>
      </c>
      <c r="F3246" s="1">
        <v>40763</v>
      </c>
      <c r="G3246" t="s">
        <v>526</v>
      </c>
      <c r="H3246" t="s">
        <v>3119</v>
      </c>
      <c r="I3246" t="s">
        <v>3120</v>
      </c>
      <c r="J3246">
        <v>70000</v>
      </c>
      <c r="L3246">
        <v>977174318</v>
      </c>
    </row>
    <row r="3247" spans="3:12" x14ac:dyDescent="0.15">
      <c r="C3247" t="s">
        <v>53</v>
      </c>
      <c r="D3247" t="s">
        <v>5189</v>
      </c>
      <c r="E3247" t="s">
        <v>24</v>
      </c>
      <c r="F3247" s="1">
        <v>40765</v>
      </c>
      <c r="G3247" t="s">
        <v>526</v>
      </c>
      <c r="H3247" t="s">
        <v>3121</v>
      </c>
      <c r="I3247" t="s">
        <v>3122</v>
      </c>
      <c r="J3247">
        <v>476500</v>
      </c>
      <c r="L3247">
        <v>977650818</v>
      </c>
    </row>
    <row r="3248" spans="3:12" x14ac:dyDescent="0.15">
      <c r="C3248" t="s">
        <v>53</v>
      </c>
      <c r="D3248" t="s">
        <v>5189</v>
      </c>
      <c r="E3248" t="s">
        <v>24</v>
      </c>
      <c r="F3248" s="1">
        <v>40766</v>
      </c>
      <c r="G3248" t="s">
        <v>526</v>
      </c>
      <c r="H3248" t="s">
        <v>3123</v>
      </c>
      <c r="I3248" t="s">
        <v>3124</v>
      </c>
      <c r="J3248">
        <v>240000</v>
      </c>
      <c r="L3248">
        <v>977890818</v>
      </c>
    </row>
    <row r="3249" spans="3:12" x14ac:dyDescent="0.15">
      <c r="C3249" t="s">
        <v>53</v>
      </c>
      <c r="D3249" t="s">
        <v>5189</v>
      </c>
      <c r="E3249" t="s">
        <v>24</v>
      </c>
      <c r="F3249" s="1">
        <v>40786</v>
      </c>
      <c r="G3249" t="s">
        <v>560</v>
      </c>
      <c r="H3249" t="s">
        <v>664</v>
      </c>
      <c r="I3249" t="s">
        <v>3125</v>
      </c>
      <c r="J3249">
        <v>800000</v>
      </c>
      <c r="L3249">
        <v>978690818</v>
      </c>
    </row>
    <row r="3250" spans="3:12" x14ac:dyDescent="0.15">
      <c r="C3250" t="s">
        <v>53</v>
      </c>
      <c r="D3250" t="s">
        <v>5189</v>
      </c>
      <c r="E3250" t="s">
        <v>24</v>
      </c>
      <c r="F3250" s="1">
        <v>40816</v>
      </c>
      <c r="G3250" t="s">
        <v>560</v>
      </c>
      <c r="H3250" t="s">
        <v>1166</v>
      </c>
      <c r="I3250" t="s">
        <v>3126</v>
      </c>
      <c r="J3250">
        <v>800000</v>
      </c>
      <c r="L3250">
        <v>979490818</v>
      </c>
    </row>
    <row r="3251" spans="3:12" x14ac:dyDescent="0.15">
      <c r="C3251" t="s">
        <v>53</v>
      </c>
      <c r="D3251" t="s">
        <v>5189</v>
      </c>
      <c r="E3251" t="s">
        <v>24</v>
      </c>
      <c r="F3251" s="1">
        <v>40816</v>
      </c>
      <c r="G3251" t="s">
        <v>54</v>
      </c>
      <c r="H3251" t="s">
        <v>1417</v>
      </c>
      <c r="I3251" t="s">
        <v>3127</v>
      </c>
      <c r="J3251">
        <v>147000</v>
      </c>
      <c r="L3251">
        <v>979637818</v>
      </c>
    </row>
    <row r="3252" spans="3:12" x14ac:dyDescent="0.15">
      <c r="C3252" t="s">
        <v>53</v>
      </c>
      <c r="D3252" t="s">
        <v>5189</v>
      </c>
      <c r="E3252" t="s">
        <v>24</v>
      </c>
      <c r="F3252" s="1">
        <v>40816</v>
      </c>
      <c r="G3252" t="s">
        <v>54</v>
      </c>
      <c r="H3252" t="s">
        <v>356</v>
      </c>
      <c r="I3252" t="s">
        <v>3113</v>
      </c>
      <c r="J3252">
        <v>68000</v>
      </c>
      <c r="L3252">
        <v>979705818</v>
      </c>
    </row>
    <row r="3253" spans="3:12" x14ac:dyDescent="0.15">
      <c r="C3253" t="s">
        <v>53</v>
      </c>
      <c r="D3253" t="s">
        <v>5189</v>
      </c>
      <c r="E3253" t="s">
        <v>24</v>
      </c>
      <c r="F3253" s="1">
        <v>40816</v>
      </c>
      <c r="G3253" t="s">
        <v>54</v>
      </c>
      <c r="H3253" t="s">
        <v>365</v>
      </c>
      <c r="I3253" t="s">
        <v>3128</v>
      </c>
      <c r="J3253">
        <v>36000</v>
      </c>
      <c r="L3253">
        <v>979741818</v>
      </c>
    </row>
    <row r="3254" spans="3:12" x14ac:dyDescent="0.15">
      <c r="C3254" t="s">
        <v>53</v>
      </c>
      <c r="D3254" t="s">
        <v>5189</v>
      </c>
      <c r="E3254" t="s">
        <v>24</v>
      </c>
      <c r="F3254" s="1">
        <v>40817</v>
      </c>
      <c r="G3254" t="s">
        <v>536</v>
      </c>
      <c r="H3254" t="s">
        <v>1365</v>
      </c>
      <c r="I3254" t="s">
        <v>3129</v>
      </c>
      <c r="J3254">
        <v>40000</v>
      </c>
      <c r="L3254">
        <v>979781818</v>
      </c>
    </row>
    <row r="3255" spans="3:12" x14ac:dyDescent="0.15">
      <c r="C3255" t="s">
        <v>53</v>
      </c>
      <c r="D3255" t="s">
        <v>5189</v>
      </c>
      <c r="E3255" t="s">
        <v>24</v>
      </c>
      <c r="F3255" s="1">
        <v>40847</v>
      </c>
      <c r="G3255" t="s">
        <v>560</v>
      </c>
      <c r="H3255" t="s">
        <v>3130</v>
      </c>
      <c r="I3255" t="s">
        <v>3125</v>
      </c>
      <c r="J3255">
        <v>800000</v>
      </c>
      <c r="L3255">
        <v>980581818</v>
      </c>
    </row>
    <row r="3256" spans="3:12" x14ac:dyDescent="0.15">
      <c r="C3256" t="s">
        <v>53</v>
      </c>
      <c r="D3256" t="s">
        <v>5189</v>
      </c>
      <c r="E3256" t="s">
        <v>24</v>
      </c>
      <c r="F3256" s="1">
        <v>40847</v>
      </c>
      <c r="G3256" t="s">
        <v>54</v>
      </c>
      <c r="H3256" t="s">
        <v>1445</v>
      </c>
      <c r="I3256" t="s">
        <v>3131</v>
      </c>
      <c r="J3256">
        <v>229710</v>
      </c>
      <c r="L3256">
        <v>980811528</v>
      </c>
    </row>
    <row r="3257" spans="3:12" x14ac:dyDescent="0.15">
      <c r="C3257" t="s">
        <v>53</v>
      </c>
      <c r="D3257" t="s">
        <v>5189</v>
      </c>
      <c r="E3257" t="s">
        <v>24</v>
      </c>
      <c r="F3257" s="1">
        <v>40877</v>
      </c>
      <c r="G3257" t="s">
        <v>560</v>
      </c>
      <c r="H3257" t="s">
        <v>367</v>
      </c>
      <c r="I3257" t="s">
        <v>3132</v>
      </c>
      <c r="J3257">
        <v>800000</v>
      </c>
      <c r="L3257">
        <v>981611528</v>
      </c>
    </row>
    <row r="3258" spans="3:12" x14ac:dyDescent="0.15">
      <c r="C3258" t="s">
        <v>53</v>
      </c>
      <c r="D3258" t="s">
        <v>5189</v>
      </c>
      <c r="E3258" t="s">
        <v>24</v>
      </c>
      <c r="F3258" s="1">
        <v>40877</v>
      </c>
      <c r="G3258" t="s">
        <v>54</v>
      </c>
      <c r="H3258" t="s">
        <v>3133</v>
      </c>
      <c r="I3258" t="s">
        <v>3134</v>
      </c>
      <c r="J3258">
        <v>140850</v>
      </c>
      <c r="L3258">
        <v>981752378</v>
      </c>
    </row>
    <row r="3259" spans="3:12" x14ac:dyDescent="0.15">
      <c r="C3259" t="s">
        <v>53</v>
      </c>
      <c r="D3259" t="s">
        <v>5189</v>
      </c>
      <c r="E3259" t="s">
        <v>24</v>
      </c>
      <c r="F3259" s="1">
        <v>40877</v>
      </c>
      <c r="G3259" t="s">
        <v>54</v>
      </c>
      <c r="H3259" t="s">
        <v>549</v>
      </c>
      <c r="I3259" t="s">
        <v>3135</v>
      </c>
      <c r="J3259">
        <v>130747</v>
      </c>
      <c r="L3259">
        <v>981883125</v>
      </c>
    </row>
    <row r="3260" spans="3:12" x14ac:dyDescent="0.15">
      <c r="C3260" t="s">
        <v>53</v>
      </c>
      <c r="D3260" t="s">
        <v>5189</v>
      </c>
      <c r="E3260" t="s">
        <v>24</v>
      </c>
      <c r="F3260" s="1">
        <v>40877</v>
      </c>
      <c r="G3260" t="s">
        <v>54</v>
      </c>
      <c r="H3260" t="s">
        <v>441</v>
      </c>
      <c r="I3260" t="s">
        <v>3136</v>
      </c>
      <c r="J3260">
        <v>83333</v>
      </c>
      <c r="L3260">
        <v>981966458</v>
      </c>
    </row>
    <row r="3261" spans="3:12" x14ac:dyDescent="0.15">
      <c r="C3261" t="s">
        <v>53</v>
      </c>
      <c r="D3261" t="s">
        <v>5189</v>
      </c>
      <c r="E3261" t="s">
        <v>24</v>
      </c>
      <c r="F3261" s="1">
        <v>40877</v>
      </c>
      <c r="G3261" t="s">
        <v>54</v>
      </c>
      <c r="H3261" t="s">
        <v>448</v>
      </c>
      <c r="I3261" t="s">
        <v>3137</v>
      </c>
      <c r="J3261">
        <v>88554</v>
      </c>
      <c r="L3261">
        <v>982055012</v>
      </c>
    </row>
    <row r="3262" spans="3:12" x14ac:dyDescent="0.15">
      <c r="C3262" t="s">
        <v>53</v>
      </c>
      <c r="D3262" t="s">
        <v>5189</v>
      </c>
      <c r="E3262" t="s">
        <v>24</v>
      </c>
      <c r="F3262" s="1">
        <v>40878</v>
      </c>
      <c r="G3262" t="s">
        <v>536</v>
      </c>
      <c r="H3262" t="s">
        <v>805</v>
      </c>
      <c r="I3262" t="s">
        <v>3138</v>
      </c>
      <c r="J3262">
        <v>46000</v>
      </c>
      <c r="L3262">
        <v>982101012</v>
      </c>
    </row>
    <row r="3263" spans="3:12" x14ac:dyDescent="0.15">
      <c r="C3263" t="s">
        <v>53</v>
      </c>
      <c r="D3263" t="s">
        <v>5189</v>
      </c>
      <c r="E3263" t="s">
        <v>24</v>
      </c>
      <c r="F3263" s="1">
        <v>40908</v>
      </c>
      <c r="G3263" t="s">
        <v>560</v>
      </c>
      <c r="H3263" t="s">
        <v>378</v>
      </c>
      <c r="I3263" t="s">
        <v>3139</v>
      </c>
      <c r="J3263">
        <v>800000</v>
      </c>
      <c r="L3263">
        <v>982901012</v>
      </c>
    </row>
    <row r="3264" spans="3:12" x14ac:dyDescent="0.15">
      <c r="C3264" t="s">
        <v>53</v>
      </c>
      <c r="D3264" t="s">
        <v>5189</v>
      </c>
      <c r="E3264" t="s">
        <v>24</v>
      </c>
      <c r="F3264" s="1">
        <v>40908</v>
      </c>
      <c r="G3264" t="s">
        <v>57</v>
      </c>
      <c r="H3264" t="s">
        <v>2541</v>
      </c>
      <c r="I3264" t="s">
        <v>3140</v>
      </c>
      <c r="J3264">
        <v>283500</v>
      </c>
      <c r="L3264">
        <v>983184512</v>
      </c>
    </row>
    <row r="3265" spans="3:12" x14ac:dyDescent="0.15">
      <c r="C3265" t="s">
        <v>53</v>
      </c>
      <c r="D3265" t="s">
        <v>5189</v>
      </c>
      <c r="E3265" t="s">
        <v>24</v>
      </c>
      <c r="F3265" s="1">
        <v>40908</v>
      </c>
      <c r="G3265" t="s">
        <v>54</v>
      </c>
      <c r="H3265" t="s">
        <v>1302</v>
      </c>
      <c r="I3265" t="s">
        <v>3109</v>
      </c>
      <c r="J3265">
        <v>94500</v>
      </c>
      <c r="L3265">
        <v>983279012</v>
      </c>
    </row>
    <row r="3266" spans="3:12" x14ac:dyDescent="0.15">
      <c r="C3266" t="s">
        <v>53</v>
      </c>
      <c r="D3266" t="s">
        <v>5189</v>
      </c>
      <c r="E3266" t="s">
        <v>25</v>
      </c>
      <c r="F3266" s="1">
        <v>40548</v>
      </c>
      <c r="G3266" t="s">
        <v>526</v>
      </c>
      <c r="H3266" t="s">
        <v>1150</v>
      </c>
      <c r="I3266" t="s">
        <v>3141</v>
      </c>
      <c r="J3266">
        <v>150000</v>
      </c>
      <c r="L3266">
        <v>983429012</v>
      </c>
    </row>
    <row r="3267" spans="3:12" x14ac:dyDescent="0.15">
      <c r="C3267" t="s">
        <v>53</v>
      </c>
      <c r="D3267" t="s">
        <v>5189</v>
      </c>
      <c r="E3267" t="s">
        <v>25</v>
      </c>
      <c r="F3267" s="1">
        <v>40555</v>
      </c>
      <c r="G3267" t="s">
        <v>526</v>
      </c>
      <c r="H3267" t="s">
        <v>118</v>
      </c>
      <c r="I3267" t="s">
        <v>3142</v>
      </c>
      <c r="J3267">
        <v>800000</v>
      </c>
      <c r="L3267">
        <v>984229012</v>
      </c>
    </row>
    <row r="3268" spans="3:12" x14ac:dyDescent="0.15">
      <c r="C3268" t="s">
        <v>53</v>
      </c>
      <c r="D3268" t="s">
        <v>5189</v>
      </c>
      <c r="E3268" t="s">
        <v>25</v>
      </c>
      <c r="F3268" s="1">
        <v>40556</v>
      </c>
      <c r="G3268" t="s">
        <v>526</v>
      </c>
      <c r="H3268" t="s">
        <v>134</v>
      </c>
      <c r="I3268" t="s">
        <v>3127</v>
      </c>
      <c r="J3268">
        <v>203100</v>
      </c>
      <c r="L3268">
        <v>984432112</v>
      </c>
    </row>
    <row r="3269" spans="3:12" x14ac:dyDescent="0.15">
      <c r="C3269" t="s">
        <v>53</v>
      </c>
      <c r="D3269" t="s">
        <v>5189</v>
      </c>
      <c r="E3269" t="s">
        <v>25</v>
      </c>
      <c r="F3269" s="1">
        <v>40558</v>
      </c>
      <c r="G3269" t="s">
        <v>526</v>
      </c>
      <c r="H3269" t="s">
        <v>160</v>
      </c>
      <c r="I3269" t="s">
        <v>3143</v>
      </c>
      <c r="J3269">
        <v>90000</v>
      </c>
      <c r="L3269">
        <v>984522112</v>
      </c>
    </row>
    <row r="3270" spans="3:12" x14ac:dyDescent="0.15">
      <c r="C3270" t="s">
        <v>53</v>
      </c>
      <c r="D3270" t="s">
        <v>5189</v>
      </c>
      <c r="E3270" t="s">
        <v>25</v>
      </c>
      <c r="F3270" s="1">
        <v>40564</v>
      </c>
      <c r="G3270" t="s">
        <v>536</v>
      </c>
      <c r="H3270" t="s">
        <v>61</v>
      </c>
      <c r="I3270" t="s">
        <v>3144</v>
      </c>
      <c r="J3270">
        <v>50000</v>
      </c>
      <c r="L3270">
        <v>984572112</v>
      </c>
    </row>
    <row r="3271" spans="3:12" x14ac:dyDescent="0.15">
      <c r="C3271" t="s">
        <v>53</v>
      </c>
      <c r="D3271" t="s">
        <v>5189</v>
      </c>
      <c r="E3271" t="s">
        <v>25</v>
      </c>
      <c r="F3271" s="1">
        <v>40564</v>
      </c>
      <c r="G3271" t="s">
        <v>536</v>
      </c>
      <c r="H3271" t="s">
        <v>61</v>
      </c>
      <c r="I3271" t="s">
        <v>3145</v>
      </c>
      <c r="J3271">
        <v>500000</v>
      </c>
      <c r="L3271">
        <v>985072112</v>
      </c>
    </row>
    <row r="3272" spans="3:12" x14ac:dyDescent="0.15">
      <c r="C3272" t="s">
        <v>53</v>
      </c>
      <c r="D3272" t="s">
        <v>5189</v>
      </c>
      <c r="E3272" t="s">
        <v>25</v>
      </c>
      <c r="F3272" s="1">
        <v>40564</v>
      </c>
      <c r="G3272" t="s">
        <v>536</v>
      </c>
      <c r="H3272" t="s">
        <v>61</v>
      </c>
      <c r="I3272" t="s">
        <v>3146</v>
      </c>
      <c r="J3272">
        <v>408000</v>
      </c>
      <c r="L3272">
        <v>985480112</v>
      </c>
    </row>
    <row r="3273" spans="3:12" x14ac:dyDescent="0.15">
      <c r="C3273" t="s">
        <v>53</v>
      </c>
      <c r="D3273" t="s">
        <v>5189</v>
      </c>
      <c r="E3273" t="s">
        <v>25</v>
      </c>
      <c r="F3273" s="1">
        <v>40574</v>
      </c>
      <c r="G3273" t="s">
        <v>536</v>
      </c>
      <c r="H3273" t="s">
        <v>64</v>
      </c>
      <c r="I3273" t="s">
        <v>3147</v>
      </c>
      <c r="J3273">
        <v>160000</v>
      </c>
      <c r="L3273">
        <v>985640112</v>
      </c>
    </row>
    <row r="3274" spans="3:12" x14ac:dyDescent="0.15">
      <c r="C3274" t="s">
        <v>53</v>
      </c>
      <c r="D3274" t="s">
        <v>5189</v>
      </c>
      <c r="E3274" t="s">
        <v>25</v>
      </c>
      <c r="F3274" s="1">
        <v>40574</v>
      </c>
      <c r="G3274" t="s">
        <v>526</v>
      </c>
      <c r="H3274" t="s">
        <v>3007</v>
      </c>
      <c r="I3274" t="s">
        <v>3148</v>
      </c>
      <c r="J3274">
        <v>100000</v>
      </c>
      <c r="L3274">
        <v>985740112</v>
      </c>
    </row>
    <row r="3275" spans="3:12" x14ac:dyDescent="0.15">
      <c r="C3275" t="s">
        <v>53</v>
      </c>
      <c r="D3275" t="s">
        <v>5189</v>
      </c>
      <c r="E3275" t="s">
        <v>25</v>
      </c>
      <c r="F3275" s="1">
        <v>40595</v>
      </c>
      <c r="G3275" t="s">
        <v>526</v>
      </c>
      <c r="H3275" t="s">
        <v>2185</v>
      </c>
      <c r="I3275" t="s">
        <v>3149</v>
      </c>
      <c r="J3275">
        <v>100000</v>
      </c>
      <c r="L3275">
        <v>985840112</v>
      </c>
    </row>
    <row r="3276" spans="3:12" x14ac:dyDescent="0.15">
      <c r="C3276" t="s">
        <v>53</v>
      </c>
      <c r="D3276" t="s">
        <v>5189</v>
      </c>
      <c r="E3276" t="s">
        <v>25</v>
      </c>
      <c r="F3276" s="1">
        <v>40595</v>
      </c>
      <c r="G3276" t="s">
        <v>526</v>
      </c>
      <c r="H3276" t="s">
        <v>2844</v>
      </c>
      <c r="I3276" t="s">
        <v>3150</v>
      </c>
      <c r="J3276">
        <v>100000</v>
      </c>
      <c r="L3276">
        <v>985940112</v>
      </c>
    </row>
    <row r="3277" spans="3:12" x14ac:dyDescent="0.15">
      <c r="C3277" t="s">
        <v>53</v>
      </c>
      <c r="D3277" t="s">
        <v>5189</v>
      </c>
      <c r="E3277" t="s">
        <v>25</v>
      </c>
      <c r="F3277" s="1">
        <v>40598</v>
      </c>
      <c r="G3277" t="s">
        <v>526</v>
      </c>
      <c r="H3277" t="s">
        <v>1199</v>
      </c>
      <c r="I3277" t="s">
        <v>3151</v>
      </c>
      <c r="J3277">
        <v>65000</v>
      </c>
      <c r="L3277">
        <v>986005112</v>
      </c>
    </row>
    <row r="3278" spans="3:12" x14ac:dyDescent="0.15">
      <c r="C3278" t="s">
        <v>53</v>
      </c>
      <c r="D3278" t="s">
        <v>5189</v>
      </c>
      <c r="E3278" t="s">
        <v>25</v>
      </c>
      <c r="F3278" s="1">
        <v>40598</v>
      </c>
      <c r="G3278" t="s">
        <v>526</v>
      </c>
      <c r="H3278" t="s">
        <v>3030</v>
      </c>
      <c r="I3278" t="s">
        <v>3152</v>
      </c>
      <c r="J3278">
        <v>35000</v>
      </c>
      <c r="L3278">
        <v>986040112</v>
      </c>
    </row>
    <row r="3279" spans="3:12" x14ac:dyDescent="0.15">
      <c r="C3279" t="s">
        <v>53</v>
      </c>
      <c r="D3279" t="s">
        <v>5189</v>
      </c>
      <c r="E3279" t="s">
        <v>25</v>
      </c>
      <c r="F3279" s="1">
        <v>40598</v>
      </c>
      <c r="G3279" t="s">
        <v>526</v>
      </c>
      <c r="H3279" t="s">
        <v>1181</v>
      </c>
      <c r="I3279" t="s">
        <v>3152</v>
      </c>
      <c r="J3279">
        <v>30000</v>
      </c>
      <c r="L3279">
        <v>986070112</v>
      </c>
    </row>
    <row r="3280" spans="3:12" x14ac:dyDescent="0.15">
      <c r="C3280" t="s">
        <v>53</v>
      </c>
      <c r="D3280" t="s">
        <v>5189</v>
      </c>
      <c r="E3280" t="s">
        <v>25</v>
      </c>
      <c r="F3280" s="1">
        <v>40602</v>
      </c>
      <c r="G3280" t="s">
        <v>536</v>
      </c>
      <c r="H3280" t="s">
        <v>1424</v>
      </c>
      <c r="I3280" t="s">
        <v>3153</v>
      </c>
      <c r="J3280">
        <v>408000</v>
      </c>
      <c r="L3280">
        <v>986478112</v>
      </c>
    </row>
    <row r="3281" spans="3:12" x14ac:dyDescent="0.15">
      <c r="C3281" t="s">
        <v>53</v>
      </c>
      <c r="D3281" t="s">
        <v>5189</v>
      </c>
      <c r="E3281" t="s">
        <v>25</v>
      </c>
      <c r="F3281" s="1">
        <v>40602</v>
      </c>
      <c r="G3281" t="s">
        <v>536</v>
      </c>
      <c r="H3281" t="s">
        <v>1424</v>
      </c>
      <c r="I3281" t="s">
        <v>3154</v>
      </c>
      <c r="J3281">
        <v>408000</v>
      </c>
      <c r="L3281">
        <v>986886112</v>
      </c>
    </row>
    <row r="3282" spans="3:12" x14ac:dyDescent="0.15">
      <c r="C3282" t="s">
        <v>53</v>
      </c>
      <c r="D3282" t="s">
        <v>5189</v>
      </c>
      <c r="E3282" t="s">
        <v>25</v>
      </c>
      <c r="F3282" s="1">
        <v>40602</v>
      </c>
      <c r="G3282" t="s">
        <v>536</v>
      </c>
      <c r="H3282" t="s">
        <v>124</v>
      </c>
      <c r="I3282" t="s">
        <v>3155</v>
      </c>
      <c r="J3282">
        <v>400000</v>
      </c>
      <c r="L3282">
        <v>987286112</v>
      </c>
    </row>
    <row r="3283" spans="3:12" x14ac:dyDescent="0.15">
      <c r="C3283" t="s">
        <v>53</v>
      </c>
      <c r="D3283" t="s">
        <v>5189</v>
      </c>
      <c r="E3283" t="s">
        <v>25</v>
      </c>
      <c r="F3283" s="1">
        <v>40602</v>
      </c>
      <c r="G3283" t="s">
        <v>536</v>
      </c>
      <c r="H3283" t="s">
        <v>124</v>
      </c>
      <c r="I3283" t="s">
        <v>3156</v>
      </c>
      <c r="J3283">
        <v>510000</v>
      </c>
      <c r="L3283">
        <v>987796112</v>
      </c>
    </row>
    <row r="3284" spans="3:12" x14ac:dyDescent="0.15">
      <c r="C3284" t="s">
        <v>53</v>
      </c>
      <c r="D3284" t="s">
        <v>5189</v>
      </c>
      <c r="E3284" t="s">
        <v>25</v>
      </c>
      <c r="F3284" s="1">
        <v>40602</v>
      </c>
      <c r="G3284" t="s">
        <v>536</v>
      </c>
      <c r="H3284" t="s">
        <v>124</v>
      </c>
      <c r="I3284" t="s">
        <v>3157</v>
      </c>
      <c r="J3284">
        <v>600000</v>
      </c>
      <c r="L3284">
        <v>988396112</v>
      </c>
    </row>
    <row r="3285" spans="3:12" x14ac:dyDescent="0.15">
      <c r="C3285" t="s">
        <v>53</v>
      </c>
      <c r="D3285" t="s">
        <v>5189</v>
      </c>
      <c r="E3285" t="s">
        <v>25</v>
      </c>
      <c r="F3285" s="1">
        <v>40602</v>
      </c>
      <c r="G3285" t="s">
        <v>526</v>
      </c>
      <c r="H3285" t="s">
        <v>3033</v>
      </c>
      <c r="I3285" t="s">
        <v>3127</v>
      </c>
      <c r="J3285">
        <v>203100</v>
      </c>
      <c r="L3285">
        <v>988599212</v>
      </c>
    </row>
    <row r="3286" spans="3:12" x14ac:dyDescent="0.15">
      <c r="C3286" t="s">
        <v>53</v>
      </c>
      <c r="D3286" t="s">
        <v>5189</v>
      </c>
      <c r="E3286" t="s">
        <v>25</v>
      </c>
      <c r="F3286" s="1">
        <v>40602</v>
      </c>
      <c r="G3286" t="s">
        <v>526</v>
      </c>
      <c r="H3286" t="s">
        <v>382</v>
      </c>
      <c r="I3286" t="s">
        <v>3158</v>
      </c>
      <c r="J3286">
        <v>100000</v>
      </c>
      <c r="L3286">
        <v>988699212</v>
      </c>
    </row>
    <row r="3287" spans="3:12" x14ac:dyDescent="0.15">
      <c r="C3287" t="s">
        <v>53</v>
      </c>
      <c r="D3287" t="s">
        <v>5189</v>
      </c>
      <c r="E3287" t="s">
        <v>25</v>
      </c>
      <c r="F3287" s="1">
        <v>40603</v>
      </c>
      <c r="G3287" t="s">
        <v>536</v>
      </c>
      <c r="H3287" t="s">
        <v>72</v>
      </c>
      <c r="I3287" t="s">
        <v>3159</v>
      </c>
      <c r="J3287">
        <v>50000</v>
      </c>
      <c r="L3287">
        <v>988749212</v>
      </c>
    </row>
    <row r="3288" spans="3:12" x14ac:dyDescent="0.15">
      <c r="C3288" t="s">
        <v>53</v>
      </c>
      <c r="D3288" t="s">
        <v>5189</v>
      </c>
      <c r="E3288" t="s">
        <v>25</v>
      </c>
      <c r="F3288" s="1">
        <v>40603</v>
      </c>
      <c r="G3288" t="s">
        <v>536</v>
      </c>
      <c r="H3288" t="s">
        <v>72</v>
      </c>
      <c r="I3288" t="s">
        <v>3160</v>
      </c>
      <c r="J3288">
        <v>221000</v>
      </c>
      <c r="L3288">
        <v>988970212</v>
      </c>
    </row>
    <row r="3289" spans="3:12" x14ac:dyDescent="0.15">
      <c r="C3289" t="s">
        <v>53</v>
      </c>
      <c r="D3289" t="s">
        <v>5189</v>
      </c>
      <c r="E3289" t="s">
        <v>25</v>
      </c>
      <c r="F3289" s="1">
        <v>40603</v>
      </c>
      <c r="G3289" t="s">
        <v>536</v>
      </c>
      <c r="H3289" t="s">
        <v>72</v>
      </c>
      <c r="I3289" t="s">
        <v>3161</v>
      </c>
      <c r="J3289">
        <v>221000</v>
      </c>
      <c r="L3289">
        <v>989191212</v>
      </c>
    </row>
    <row r="3290" spans="3:12" x14ac:dyDescent="0.15">
      <c r="C3290" t="s">
        <v>53</v>
      </c>
      <c r="D3290" t="s">
        <v>5189</v>
      </c>
      <c r="E3290" t="s">
        <v>25</v>
      </c>
      <c r="F3290" s="1">
        <v>40603</v>
      </c>
      <c r="G3290" t="s">
        <v>526</v>
      </c>
      <c r="H3290" t="s">
        <v>486</v>
      </c>
      <c r="I3290" t="s">
        <v>3162</v>
      </c>
      <c r="J3290">
        <v>1000000</v>
      </c>
      <c r="L3290">
        <v>990191212</v>
      </c>
    </row>
    <row r="3291" spans="3:12" x14ac:dyDescent="0.15">
      <c r="C3291" t="s">
        <v>53</v>
      </c>
      <c r="D3291" t="s">
        <v>5189</v>
      </c>
      <c r="E3291" t="s">
        <v>25</v>
      </c>
      <c r="F3291" s="1">
        <v>40605</v>
      </c>
      <c r="G3291" t="s">
        <v>526</v>
      </c>
      <c r="H3291" t="s">
        <v>399</v>
      </c>
      <c r="I3291" t="s">
        <v>3163</v>
      </c>
      <c r="J3291">
        <v>300000</v>
      </c>
      <c r="L3291">
        <v>990491212</v>
      </c>
    </row>
    <row r="3292" spans="3:12" x14ac:dyDescent="0.15">
      <c r="C3292" t="s">
        <v>53</v>
      </c>
      <c r="D3292" t="s">
        <v>5189</v>
      </c>
      <c r="E3292" t="s">
        <v>25</v>
      </c>
      <c r="F3292" s="1">
        <v>40606</v>
      </c>
      <c r="G3292" t="s">
        <v>526</v>
      </c>
      <c r="H3292" t="s">
        <v>405</v>
      </c>
      <c r="I3292" t="s">
        <v>3164</v>
      </c>
      <c r="J3292">
        <v>15000</v>
      </c>
      <c r="L3292">
        <v>990506212</v>
      </c>
    </row>
    <row r="3293" spans="3:12" x14ac:dyDescent="0.15">
      <c r="C3293" t="s">
        <v>53</v>
      </c>
      <c r="D3293" t="s">
        <v>5189</v>
      </c>
      <c r="E3293" t="s">
        <v>25</v>
      </c>
      <c r="F3293" s="1">
        <v>40610</v>
      </c>
      <c r="G3293" t="s">
        <v>526</v>
      </c>
      <c r="H3293" t="s">
        <v>3165</v>
      </c>
      <c r="I3293" t="s">
        <v>3166</v>
      </c>
      <c r="J3293">
        <v>350000</v>
      </c>
      <c r="L3293">
        <v>990856212</v>
      </c>
    </row>
    <row r="3294" spans="3:12" x14ac:dyDescent="0.15">
      <c r="C3294" t="s">
        <v>53</v>
      </c>
      <c r="D3294" t="s">
        <v>5189</v>
      </c>
      <c r="E3294" t="s">
        <v>25</v>
      </c>
      <c r="F3294" s="1">
        <v>40612</v>
      </c>
      <c r="G3294" t="s">
        <v>526</v>
      </c>
      <c r="H3294" t="s">
        <v>458</v>
      </c>
      <c r="I3294" t="s">
        <v>3167</v>
      </c>
      <c r="J3294">
        <v>100000</v>
      </c>
      <c r="L3294">
        <v>990956212</v>
      </c>
    </row>
    <row r="3295" spans="3:12" x14ac:dyDescent="0.15">
      <c r="C3295" t="s">
        <v>53</v>
      </c>
      <c r="D3295" t="s">
        <v>5189</v>
      </c>
      <c r="E3295" t="s">
        <v>25</v>
      </c>
      <c r="F3295" s="1">
        <v>40612</v>
      </c>
      <c r="G3295" t="s">
        <v>526</v>
      </c>
      <c r="H3295" t="s">
        <v>463</v>
      </c>
      <c r="I3295" t="s">
        <v>3168</v>
      </c>
      <c r="J3295">
        <v>10000</v>
      </c>
      <c r="L3295">
        <v>990966212</v>
      </c>
    </row>
    <row r="3296" spans="3:12" x14ac:dyDescent="0.15">
      <c r="C3296" t="s">
        <v>53</v>
      </c>
      <c r="D3296" t="s">
        <v>5189</v>
      </c>
      <c r="E3296" t="s">
        <v>25</v>
      </c>
      <c r="F3296" s="1">
        <v>40614</v>
      </c>
      <c r="G3296" t="s">
        <v>536</v>
      </c>
      <c r="H3296" t="s">
        <v>74</v>
      </c>
      <c r="I3296" t="s">
        <v>3169</v>
      </c>
      <c r="J3296">
        <v>85000</v>
      </c>
      <c r="L3296">
        <v>991051212</v>
      </c>
    </row>
    <row r="3297" spans="3:12" x14ac:dyDescent="0.15">
      <c r="C3297" t="s">
        <v>53</v>
      </c>
      <c r="D3297" t="s">
        <v>5189</v>
      </c>
      <c r="E3297" t="s">
        <v>25</v>
      </c>
      <c r="F3297" s="1">
        <v>40614</v>
      </c>
      <c r="G3297" t="s">
        <v>536</v>
      </c>
      <c r="H3297" t="s">
        <v>74</v>
      </c>
      <c r="I3297" t="s">
        <v>3170</v>
      </c>
      <c r="J3297">
        <v>85000</v>
      </c>
      <c r="L3297">
        <v>991136212</v>
      </c>
    </row>
    <row r="3298" spans="3:12" x14ac:dyDescent="0.15">
      <c r="C3298" t="s">
        <v>53</v>
      </c>
      <c r="D3298" t="s">
        <v>5189</v>
      </c>
      <c r="E3298" t="s">
        <v>25</v>
      </c>
      <c r="F3298" s="1">
        <v>40618</v>
      </c>
      <c r="G3298" t="s">
        <v>526</v>
      </c>
      <c r="H3298" t="s">
        <v>1483</v>
      </c>
      <c r="I3298" t="s">
        <v>1820</v>
      </c>
      <c r="J3298">
        <v>210000</v>
      </c>
      <c r="L3298">
        <v>991346212</v>
      </c>
    </row>
    <row r="3299" spans="3:12" x14ac:dyDescent="0.15">
      <c r="C3299" t="s">
        <v>53</v>
      </c>
      <c r="D3299" t="s">
        <v>5189</v>
      </c>
      <c r="E3299" t="s">
        <v>25</v>
      </c>
      <c r="F3299" s="1">
        <v>40618</v>
      </c>
      <c r="G3299" t="s">
        <v>526</v>
      </c>
      <c r="H3299" t="s">
        <v>3044</v>
      </c>
      <c r="I3299" t="s">
        <v>3167</v>
      </c>
      <c r="J3299">
        <v>100000</v>
      </c>
      <c r="L3299">
        <v>991446212</v>
      </c>
    </row>
    <row r="3300" spans="3:12" x14ac:dyDescent="0.15">
      <c r="C3300" t="s">
        <v>53</v>
      </c>
      <c r="D3300" t="s">
        <v>5189</v>
      </c>
      <c r="E3300" t="s">
        <v>25</v>
      </c>
      <c r="F3300" s="1">
        <v>40624</v>
      </c>
      <c r="G3300" t="s">
        <v>526</v>
      </c>
      <c r="H3300" t="s">
        <v>3171</v>
      </c>
      <c r="I3300" t="s">
        <v>3172</v>
      </c>
      <c r="J3300">
        <v>210000</v>
      </c>
      <c r="L3300">
        <v>991656212</v>
      </c>
    </row>
    <row r="3301" spans="3:12" x14ac:dyDescent="0.15">
      <c r="C3301" t="s">
        <v>53</v>
      </c>
      <c r="D3301" t="s">
        <v>5189</v>
      </c>
      <c r="E3301" t="s">
        <v>25</v>
      </c>
      <c r="F3301" s="1">
        <v>40626</v>
      </c>
      <c r="G3301" t="s">
        <v>526</v>
      </c>
      <c r="H3301" t="s">
        <v>3173</v>
      </c>
      <c r="I3301" t="s">
        <v>3174</v>
      </c>
      <c r="J3301">
        <v>250000</v>
      </c>
      <c r="L3301">
        <v>991906212</v>
      </c>
    </row>
    <row r="3302" spans="3:12" x14ac:dyDescent="0.15">
      <c r="C3302" t="s">
        <v>53</v>
      </c>
      <c r="D3302" t="s">
        <v>5189</v>
      </c>
      <c r="E3302" t="s">
        <v>25</v>
      </c>
      <c r="F3302" s="1">
        <v>40630</v>
      </c>
      <c r="G3302" t="s">
        <v>526</v>
      </c>
      <c r="H3302" t="s">
        <v>3175</v>
      </c>
      <c r="I3302" t="s">
        <v>3176</v>
      </c>
      <c r="J3302">
        <v>45000</v>
      </c>
      <c r="L3302">
        <v>991951212</v>
      </c>
    </row>
    <row r="3303" spans="3:12" x14ac:dyDescent="0.15">
      <c r="C3303" t="s">
        <v>53</v>
      </c>
      <c r="D3303" t="s">
        <v>5189</v>
      </c>
      <c r="E3303" t="s">
        <v>25</v>
      </c>
      <c r="F3303" s="1">
        <v>40632</v>
      </c>
      <c r="G3303" t="s">
        <v>526</v>
      </c>
      <c r="H3303" t="s">
        <v>3177</v>
      </c>
      <c r="I3303" t="s">
        <v>3178</v>
      </c>
      <c r="J3303">
        <v>300000</v>
      </c>
      <c r="L3303">
        <v>992251212</v>
      </c>
    </row>
    <row r="3304" spans="3:12" x14ac:dyDescent="0.15">
      <c r="C3304" t="s">
        <v>53</v>
      </c>
      <c r="D3304" t="s">
        <v>5189</v>
      </c>
      <c r="E3304" t="s">
        <v>25</v>
      </c>
      <c r="F3304" s="1">
        <v>40633</v>
      </c>
      <c r="G3304" t="s">
        <v>536</v>
      </c>
      <c r="H3304" t="s">
        <v>76</v>
      </c>
      <c r="I3304" t="s">
        <v>3179</v>
      </c>
      <c r="J3304">
        <v>300000</v>
      </c>
      <c r="L3304">
        <v>992551212</v>
      </c>
    </row>
    <row r="3305" spans="3:12" x14ac:dyDescent="0.15">
      <c r="C3305" t="s">
        <v>53</v>
      </c>
      <c r="D3305" t="s">
        <v>5189</v>
      </c>
      <c r="E3305" t="s">
        <v>25</v>
      </c>
      <c r="F3305" s="1">
        <v>40633</v>
      </c>
      <c r="G3305" t="s">
        <v>536</v>
      </c>
      <c r="H3305" t="s">
        <v>76</v>
      </c>
      <c r="I3305" t="s">
        <v>3180</v>
      </c>
      <c r="J3305">
        <v>255000</v>
      </c>
      <c r="L3305">
        <v>992806212</v>
      </c>
    </row>
    <row r="3306" spans="3:12" x14ac:dyDescent="0.15">
      <c r="C3306" t="s">
        <v>53</v>
      </c>
      <c r="D3306" t="s">
        <v>5189</v>
      </c>
      <c r="E3306" t="s">
        <v>25</v>
      </c>
      <c r="F3306" s="1">
        <v>40633</v>
      </c>
      <c r="G3306" t="s">
        <v>536</v>
      </c>
      <c r="H3306" t="s">
        <v>76</v>
      </c>
      <c r="I3306" t="s">
        <v>3181</v>
      </c>
      <c r="J3306">
        <v>255000</v>
      </c>
      <c r="L3306">
        <v>993061212</v>
      </c>
    </row>
    <row r="3307" spans="3:12" x14ac:dyDescent="0.15">
      <c r="C3307" t="s">
        <v>53</v>
      </c>
      <c r="D3307" t="s">
        <v>5189</v>
      </c>
      <c r="E3307" t="s">
        <v>25</v>
      </c>
      <c r="F3307" s="1">
        <v>40634</v>
      </c>
      <c r="G3307" t="s">
        <v>536</v>
      </c>
      <c r="H3307" t="s">
        <v>79</v>
      </c>
      <c r="I3307" t="s">
        <v>3182</v>
      </c>
      <c r="J3307">
        <v>410000</v>
      </c>
      <c r="L3307">
        <v>993471212</v>
      </c>
    </row>
    <row r="3308" spans="3:12" x14ac:dyDescent="0.15">
      <c r="C3308" t="s">
        <v>53</v>
      </c>
      <c r="D3308" t="s">
        <v>5189</v>
      </c>
      <c r="E3308" t="s">
        <v>25</v>
      </c>
      <c r="F3308" s="1">
        <v>40634</v>
      </c>
      <c r="G3308" t="s">
        <v>536</v>
      </c>
      <c r="H3308" t="s">
        <v>79</v>
      </c>
      <c r="I3308" t="s">
        <v>3183</v>
      </c>
      <c r="J3308">
        <v>410000</v>
      </c>
      <c r="L3308">
        <v>993881212</v>
      </c>
    </row>
    <row r="3309" spans="3:12" x14ac:dyDescent="0.15">
      <c r="C3309" t="s">
        <v>53</v>
      </c>
      <c r="D3309" t="s">
        <v>5189</v>
      </c>
      <c r="E3309" t="s">
        <v>25</v>
      </c>
      <c r="F3309" s="1">
        <v>40634</v>
      </c>
      <c r="G3309" t="s">
        <v>526</v>
      </c>
      <c r="H3309" t="s">
        <v>3184</v>
      </c>
      <c r="I3309" t="s">
        <v>3185</v>
      </c>
      <c r="J3309">
        <v>60000</v>
      </c>
      <c r="L3309">
        <v>993941212</v>
      </c>
    </row>
    <row r="3310" spans="3:12" x14ac:dyDescent="0.15">
      <c r="C3310" t="s">
        <v>53</v>
      </c>
      <c r="D3310" t="s">
        <v>5189</v>
      </c>
      <c r="E3310" t="s">
        <v>25</v>
      </c>
      <c r="F3310" s="1">
        <v>40637</v>
      </c>
      <c r="G3310" t="s">
        <v>526</v>
      </c>
      <c r="H3310" t="s">
        <v>3186</v>
      </c>
      <c r="I3310" t="s">
        <v>3187</v>
      </c>
      <c r="J3310">
        <v>45000</v>
      </c>
      <c r="L3310">
        <v>993986212</v>
      </c>
    </row>
    <row r="3311" spans="3:12" x14ac:dyDescent="0.15">
      <c r="C3311" t="s">
        <v>53</v>
      </c>
      <c r="D3311" t="s">
        <v>5189</v>
      </c>
      <c r="E3311" t="s">
        <v>25</v>
      </c>
      <c r="F3311" s="1">
        <v>40638</v>
      </c>
      <c r="G3311" t="s">
        <v>526</v>
      </c>
      <c r="H3311" t="s">
        <v>3188</v>
      </c>
      <c r="I3311" t="s">
        <v>3189</v>
      </c>
      <c r="J3311">
        <v>115000</v>
      </c>
      <c r="L3311">
        <v>994101212</v>
      </c>
    </row>
    <row r="3312" spans="3:12" x14ac:dyDescent="0.15">
      <c r="C3312" t="s">
        <v>53</v>
      </c>
      <c r="D3312" t="s">
        <v>5189</v>
      </c>
      <c r="E3312" t="s">
        <v>25</v>
      </c>
      <c r="F3312" s="1">
        <v>40643</v>
      </c>
      <c r="G3312" t="s">
        <v>536</v>
      </c>
      <c r="H3312" t="s">
        <v>576</v>
      </c>
      <c r="I3312" t="s">
        <v>3190</v>
      </c>
      <c r="J3312">
        <v>1650000</v>
      </c>
      <c r="L3312">
        <v>995751212</v>
      </c>
    </row>
    <row r="3313" spans="3:12" x14ac:dyDescent="0.15">
      <c r="C3313" t="s">
        <v>53</v>
      </c>
      <c r="D3313" t="s">
        <v>5189</v>
      </c>
      <c r="E3313" t="s">
        <v>25</v>
      </c>
      <c r="F3313" s="1">
        <v>40644</v>
      </c>
      <c r="G3313" t="s">
        <v>526</v>
      </c>
      <c r="H3313" t="s">
        <v>3191</v>
      </c>
      <c r="I3313" t="s">
        <v>3192</v>
      </c>
      <c r="J3313">
        <v>45000</v>
      </c>
      <c r="L3313">
        <v>995796212</v>
      </c>
    </row>
    <row r="3314" spans="3:12" x14ac:dyDescent="0.15">
      <c r="C3314" t="s">
        <v>53</v>
      </c>
      <c r="D3314" t="s">
        <v>5189</v>
      </c>
      <c r="E3314" t="s">
        <v>25</v>
      </c>
      <c r="F3314" s="1">
        <v>40648</v>
      </c>
      <c r="G3314" t="s">
        <v>526</v>
      </c>
      <c r="H3314" t="s">
        <v>3047</v>
      </c>
      <c r="I3314" t="s">
        <v>3167</v>
      </c>
      <c r="J3314">
        <v>100000</v>
      </c>
      <c r="L3314">
        <v>995896212</v>
      </c>
    </row>
    <row r="3315" spans="3:12" x14ac:dyDescent="0.15">
      <c r="C3315" t="s">
        <v>53</v>
      </c>
      <c r="D3315" t="s">
        <v>5189</v>
      </c>
      <c r="E3315" t="s">
        <v>25</v>
      </c>
      <c r="F3315" s="1">
        <v>40650</v>
      </c>
      <c r="G3315" t="s">
        <v>536</v>
      </c>
      <c r="H3315" t="s">
        <v>78</v>
      </c>
      <c r="I3315" t="s">
        <v>3193</v>
      </c>
      <c r="J3315">
        <v>50000</v>
      </c>
      <c r="L3315">
        <v>995946212</v>
      </c>
    </row>
    <row r="3316" spans="3:12" x14ac:dyDescent="0.15">
      <c r="C3316" t="s">
        <v>53</v>
      </c>
      <c r="D3316" t="s">
        <v>5189</v>
      </c>
      <c r="E3316" t="s">
        <v>25</v>
      </c>
      <c r="F3316" s="1">
        <v>40650</v>
      </c>
      <c r="G3316" t="s">
        <v>536</v>
      </c>
      <c r="H3316" t="s">
        <v>78</v>
      </c>
      <c r="I3316" t="s">
        <v>3194</v>
      </c>
      <c r="J3316">
        <v>300000</v>
      </c>
      <c r="L3316">
        <v>996246212</v>
      </c>
    </row>
    <row r="3317" spans="3:12" x14ac:dyDescent="0.15">
      <c r="C3317" t="s">
        <v>53</v>
      </c>
      <c r="D3317" t="s">
        <v>5189</v>
      </c>
      <c r="E3317" t="s">
        <v>25</v>
      </c>
      <c r="F3317" s="1">
        <v>40650</v>
      </c>
      <c r="G3317" t="s">
        <v>536</v>
      </c>
      <c r="H3317" t="s">
        <v>81</v>
      </c>
      <c r="I3317" t="s">
        <v>3195</v>
      </c>
      <c r="J3317">
        <v>80000</v>
      </c>
      <c r="L3317">
        <v>996326212</v>
      </c>
    </row>
    <row r="3318" spans="3:12" x14ac:dyDescent="0.15">
      <c r="C3318" t="s">
        <v>53</v>
      </c>
      <c r="D3318" t="s">
        <v>5189</v>
      </c>
      <c r="E3318" t="s">
        <v>25</v>
      </c>
      <c r="F3318" s="1">
        <v>40651</v>
      </c>
      <c r="G3318" t="s">
        <v>526</v>
      </c>
      <c r="H3318" t="s">
        <v>3196</v>
      </c>
      <c r="I3318" t="s">
        <v>3197</v>
      </c>
      <c r="J3318">
        <v>45000</v>
      </c>
      <c r="L3318">
        <v>996371212</v>
      </c>
    </row>
    <row r="3319" spans="3:12" x14ac:dyDescent="0.15">
      <c r="C3319" t="s">
        <v>53</v>
      </c>
      <c r="D3319" t="s">
        <v>5189</v>
      </c>
      <c r="E3319" t="s">
        <v>25</v>
      </c>
      <c r="F3319" s="1">
        <v>40652</v>
      </c>
      <c r="G3319" t="s">
        <v>526</v>
      </c>
      <c r="H3319" t="s">
        <v>3198</v>
      </c>
      <c r="I3319" t="s">
        <v>3199</v>
      </c>
      <c r="J3319">
        <v>150000</v>
      </c>
      <c r="L3319">
        <v>996521212</v>
      </c>
    </row>
    <row r="3320" spans="3:12" x14ac:dyDescent="0.15">
      <c r="C3320" t="s">
        <v>53</v>
      </c>
      <c r="D3320" t="s">
        <v>5189</v>
      </c>
      <c r="E3320" t="s">
        <v>25</v>
      </c>
      <c r="F3320" s="1">
        <v>40659</v>
      </c>
      <c r="G3320" t="s">
        <v>526</v>
      </c>
      <c r="H3320" t="s">
        <v>3200</v>
      </c>
      <c r="I3320" t="s">
        <v>3201</v>
      </c>
      <c r="J3320">
        <v>45000</v>
      </c>
      <c r="L3320">
        <v>996566212</v>
      </c>
    </row>
    <row r="3321" spans="3:12" x14ac:dyDescent="0.15">
      <c r="C3321" t="s">
        <v>53</v>
      </c>
      <c r="D3321" t="s">
        <v>5189</v>
      </c>
      <c r="E3321" t="s">
        <v>25</v>
      </c>
      <c r="F3321" s="1">
        <v>40660</v>
      </c>
      <c r="G3321" t="s">
        <v>526</v>
      </c>
      <c r="H3321" t="s">
        <v>3202</v>
      </c>
      <c r="I3321" t="s">
        <v>3203</v>
      </c>
      <c r="J3321">
        <v>75000</v>
      </c>
      <c r="L3321">
        <v>996641212</v>
      </c>
    </row>
    <row r="3322" spans="3:12" x14ac:dyDescent="0.15">
      <c r="C3322" t="s">
        <v>53</v>
      </c>
      <c r="D3322" t="s">
        <v>5189</v>
      </c>
      <c r="E3322" t="s">
        <v>25</v>
      </c>
      <c r="F3322" s="1">
        <v>40663</v>
      </c>
      <c r="G3322" t="s">
        <v>536</v>
      </c>
      <c r="H3322" t="s">
        <v>593</v>
      </c>
      <c r="I3322" t="s">
        <v>3204</v>
      </c>
      <c r="J3322">
        <v>510000</v>
      </c>
      <c r="L3322">
        <v>997151212</v>
      </c>
    </row>
    <row r="3323" spans="3:12" x14ac:dyDescent="0.15">
      <c r="C3323" t="s">
        <v>53</v>
      </c>
      <c r="D3323" t="s">
        <v>5189</v>
      </c>
      <c r="E3323" t="s">
        <v>25</v>
      </c>
      <c r="F3323" s="1">
        <v>40663</v>
      </c>
      <c r="G3323" t="s">
        <v>536</v>
      </c>
      <c r="H3323" t="s">
        <v>593</v>
      </c>
      <c r="I3323" t="s">
        <v>3205</v>
      </c>
      <c r="J3323">
        <v>510000</v>
      </c>
      <c r="L3323">
        <v>997661212</v>
      </c>
    </row>
    <row r="3324" spans="3:12" x14ac:dyDescent="0.15">
      <c r="C3324" t="s">
        <v>53</v>
      </c>
      <c r="D3324" t="s">
        <v>5189</v>
      </c>
      <c r="E3324" t="s">
        <v>25</v>
      </c>
      <c r="F3324" s="1">
        <v>40663</v>
      </c>
      <c r="G3324" t="s">
        <v>536</v>
      </c>
      <c r="H3324" t="s">
        <v>593</v>
      </c>
      <c r="I3324" t="s">
        <v>3157</v>
      </c>
      <c r="J3324">
        <v>600000</v>
      </c>
      <c r="L3324">
        <v>998261212</v>
      </c>
    </row>
    <row r="3325" spans="3:12" x14ac:dyDescent="0.15">
      <c r="C3325" t="s">
        <v>53</v>
      </c>
      <c r="D3325" t="s">
        <v>5189</v>
      </c>
      <c r="E3325" t="s">
        <v>25</v>
      </c>
      <c r="F3325" s="1">
        <v>40665</v>
      </c>
      <c r="G3325" t="s">
        <v>526</v>
      </c>
      <c r="H3325" t="s">
        <v>3206</v>
      </c>
      <c r="I3325" t="s">
        <v>3207</v>
      </c>
      <c r="J3325">
        <v>12000</v>
      </c>
      <c r="L3325">
        <v>998273212</v>
      </c>
    </row>
    <row r="3326" spans="3:12" x14ac:dyDescent="0.15">
      <c r="C3326" t="s">
        <v>53</v>
      </c>
      <c r="D3326" t="s">
        <v>5189</v>
      </c>
      <c r="E3326" t="s">
        <v>25</v>
      </c>
      <c r="F3326" s="1">
        <v>40672</v>
      </c>
      <c r="G3326" t="s">
        <v>526</v>
      </c>
      <c r="H3326" t="s">
        <v>3208</v>
      </c>
      <c r="I3326" t="s">
        <v>3209</v>
      </c>
      <c r="J3326">
        <v>40000</v>
      </c>
      <c r="L3326">
        <v>998313212</v>
      </c>
    </row>
    <row r="3327" spans="3:12" x14ac:dyDescent="0.15">
      <c r="C3327" t="s">
        <v>53</v>
      </c>
      <c r="D3327" t="s">
        <v>5189</v>
      </c>
      <c r="E3327" t="s">
        <v>25</v>
      </c>
      <c r="F3327" s="1">
        <v>40672</v>
      </c>
      <c r="G3327" t="s">
        <v>526</v>
      </c>
      <c r="H3327" t="s">
        <v>3210</v>
      </c>
      <c r="I3327" t="s">
        <v>3211</v>
      </c>
      <c r="J3327">
        <v>20000</v>
      </c>
      <c r="L3327">
        <v>998333212</v>
      </c>
    </row>
    <row r="3328" spans="3:12" x14ac:dyDescent="0.15">
      <c r="C3328" t="s">
        <v>53</v>
      </c>
      <c r="D3328" t="s">
        <v>5189</v>
      </c>
      <c r="E3328" t="s">
        <v>25</v>
      </c>
      <c r="F3328" s="1">
        <v>40673</v>
      </c>
      <c r="G3328" t="s">
        <v>526</v>
      </c>
      <c r="H3328" t="s">
        <v>3212</v>
      </c>
      <c r="I3328" t="s">
        <v>3213</v>
      </c>
      <c r="J3328">
        <v>363000</v>
      </c>
      <c r="L3328">
        <v>998696212</v>
      </c>
    </row>
    <row r="3329" spans="3:12" x14ac:dyDescent="0.15">
      <c r="C3329" t="s">
        <v>53</v>
      </c>
      <c r="D3329" t="s">
        <v>5189</v>
      </c>
      <c r="E3329" t="s">
        <v>25</v>
      </c>
      <c r="F3329" s="1">
        <v>40674</v>
      </c>
      <c r="G3329" t="s">
        <v>526</v>
      </c>
      <c r="H3329" t="s">
        <v>3214</v>
      </c>
      <c r="I3329" t="s">
        <v>3215</v>
      </c>
      <c r="J3329">
        <v>210000</v>
      </c>
      <c r="L3329">
        <v>998906212</v>
      </c>
    </row>
    <row r="3330" spans="3:12" x14ac:dyDescent="0.15">
      <c r="C3330" t="s">
        <v>53</v>
      </c>
      <c r="D3330" t="s">
        <v>5189</v>
      </c>
      <c r="E3330" t="s">
        <v>25</v>
      </c>
      <c r="F3330" s="1">
        <v>40674</v>
      </c>
      <c r="G3330" t="s">
        <v>526</v>
      </c>
      <c r="H3330" t="s">
        <v>3216</v>
      </c>
      <c r="I3330" t="s">
        <v>3217</v>
      </c>
      <c r="J3330">
        <v>6000</v>
      </c>
      <c r="L3330">
        <v>998912212</v>
      </c>
    </row>
    <row r="3331" spans="3:12" x14ac:dyDescent="0.15">
      <c r="C3331" t="s">
        <v>53</v>
      </c>
      <c r="D3331" t="s">
        <v>5189</v>
      </c>
      <c r="E3331" t="s">
        <v>25</v>
      </c>
      <c r="F3331" s="1">
        <v>40674</v>
      </c>
      <c r="G3331" t="s">
        <v>526</v>
      </c>
      <c r="H3331" t="s">
        <v>3218</v>
      </c>
      <c r="I3331" t="s">
        <v>3219</v>
      </c>
      <c r="J3331">
        <v>170000</v>
      </c>
      <c r="L3331">
        <v>999082212</v>
      </c>
    </row>
    <row r="3332" spans="3:12" x14ac:dyDescent="0.15">
      <c r="C3332" t="s">
        <v>53</v>
      </c>
      <c r="D3332" t="s">
        <v>5189</v>
      </c>
      <c r="E3332" t="s">
        <v>25</v>
      </c>
      <c r="F3332" s="1">
        <v>40675</v>
      </c>
      <c r="G3332" t="s">
        <v>526</v>
      </c>
      <c r="H3332" t="s">
        <v>3220</v>
      </c>
      <c r="I3332" t="s">
        <v>3221</v>
      </c>
      <c r="J3332">
        <v>117000</v>
      </c>
      <c r="L3332">
        <v>999199212</v>
      </c>
    </row>
    <row r="3333" spans="3:12" x14ac:dyDescent="0.15">
      <c r="C3333" t="s">
        <v>53</v>
      </c>
      <c r="D3333" t="s">
        <v>5189</v>
      </c>
      <c r="E3333" t="s">
        <v>25</v>
      </c>
      <c r="F3333" s="1">
        <v>40681</v>
      </c>
      <c r="G3333" t="s">
        <v>526</v>
      </c>
      <c r="H3333" t="s">
        <v>3222</v>
      </c>
      <c r="I3333" t="s">
        <v>3219</v>
      </c>
      <c r="J3333">
        <v>90000</v>
      </c>
      <c r="L3333">
        <v>999289212</v>
      </c>
    </row>
    <row r="3334" spans="3:12" x14ac:dyDescent="0.15">
      <c r="C3334" t="s">
        <v>53</v>
      </c>
      <c r="D3334" t="s">
        <v>5189</v>
      </c>
      <c r="E3334" t="s">
        <v>25</v>
      </c>
      <c r="F3334" s="1">
        <v>40682</v>
      </c>
      <c r="G3334" t="s">
        <v>526</v>
      </c>
      <c r="H3334" t="s">
        <v>3223</v>
      </c>
      <c r="I3334" t="s">
        <v>3219</v>
      </c>
      <c r="J3334">
        <v>135000</v>
      </c>
      <c r="L3334">
        <v>999424212</v>
      </c>
    </row>
    <row r="3335" spans="3:12" x14ac:dyDescent="0.15">
      <c r="C3335" t="s">
        <v>53</v>
      </c>
      <c r="D3335" t="s">
        <v>5189</v>
      </c>
      <c r="E3335" t="s">
        <v>25</v>
      </c>
      <c r="F3335" s="1">
        <v>40684</v>
      </c>
      <c r="G3335" t="s">
        <v>526</v>
      </c>
      <c r="H3335" t="s">
        <v>3224</v>
      </c>
      <c r="I3335" t="s">
        <v>3219</v>
      </c>
      <c r="J3335">
        <v>250000</v>
      </c>
      <c r="L3335">
        <v>999674212</v>
      </c>
    </row>
    <row r="3336" spans="3:12" x14ac:dyDescent="0.15">
      <c r="C3336" t="s">
        <v>53</v>
      </c>
      <c r="D3336" t="s">
        <v>5189</v>
      </c>
      <c r="E3336" t="s">
        <v>25</v>
      </c>
      <c r="F3336" s="1">
        <v>40686</v>
      </c>
      <c r="G3336" t="s">
        <v>526</v>
      </c>
      <c r="H3336" t="s">
        <v>1819</v>
      </c>
      <c r="I3336" t="s">
        <v>1820</v>
      </c>
      <c r="J3336">
        <v>175000</v>
      </c>
      <c r="L3336">
        <v>999849212</v>
      </c>
    </row>
    <row r="3337" spans="3:12" x14ac:dyDescent="0.15">
      <c r="C3337" t="s">
        <v>53</v>
      </c>
      <c r="D3337" t="s">
        <v>5189</v>
      </c>
      <c r="E3337" t="s">
        <v>25</v>
      </c>
      <c r="F3337" s="1">
        <v>40687</v>
      </c>
      <c r="G3337" t="s">
        <v>526</v>
      </c>
      <c r="H3337" t="s">
        <v>3225</v>
      </c>
      <c r="I3337" t="s">
        <v>1820</v>
      </c>
      <c r="J3337">
        <v>45000</v>
      </c>
      <c r="L3337">
        <v>999894212</v>
      </c>
    </row>
    <row r="3338" spans="3:12" x14ac:dyDescent="0.15">
      <c r="C3338" t="s">
        <v>53</v>
      </c>
      <c r="D3338" t="s">
        <v>5189</v>
      </c>
      <c r="E3338" t="s">
        <v>25</v>
      </c>
      <c r="F3338" s="1">
        <v>40688</v>
      </c>
      <c r="G3338" t="s">
        <v>526</v>
      </c>
      <c r="H3338" t="s">
        <v>3226</v>
      </c>
      <c r="I3338" t="s">
        <v>3219</v>
      </c>
      <c r="J3338">
        <v>123600</v>
      </c>
      <c r="L3338">
        <v>1000017812</v>
      </c>
    </row>
    <row r="3339" spans="3:12" x14ac:dyDescent="0.15">
      <c r="C3339" t="s">
        <v>53</v>
      </c>
      <c r="D3339" t="s">
        <v>5189</v>
      </c>
      <c r="E3339" t="s">
        <v>25</v>
      </c>
      <c r="F3339" s="1">
        <v>40693</v>
      </c>
      <c r="G3339" t="s">
        <v>526</v>
      </c>
      <c r="H3339" t="s">
        <v>3227</v>
      </c>
      <c r="I3339" t="s">
        <v>3217</v>
      </c>
      <c r="J3339">
        <v>40000</v>
      </c>
      <c r="L3339">
        <v>1000057812</v>
      </c>
    </row>
    <row r="3340" spans="3:12" x14ac:dyDescent="0.15">
      <c r="C3340" t="s">
        <v>53</v>
      </c>
      <c r="D3340" t="s">
        <v>5189</v>
      </c>
      <c r="E3340" t="s">
        <v>25</v>
      </c>
      <c r="F3340" s="1">
        <v>40693</v>
      </c>
      <c r="G3340" t="s">
        <v>526</v>
      </c>
      <c r="H3340" t="s">
        <v>3228</v>
      </c>
      <c r="I3340" t="s">
        <v>1820</v>
      </c>
      <c r="J3340">
        <v>140000</v>
      </c>
      <c r="L3340">
        <v>1000197812</v>
      </c>
    </row>
    <row r="3341" spans="3:12" x14ac:dyDescent="0.15">
      <c r="C3341" t="s">
        <v>53</v>
      </c>
      <c r="D3341" t="s">
        <v>5189</v>
      </c>
      <c r="E3341" t="s">
        <v>25</v>
      </c>
      <c r="F3341" s="1">
        <v>40694</v>
      </c>
      <c r="G3341" t="s">
        <v>526</v>
      </c>
      <c r="H3341" t="s">
        <v>3229</v>
      </c>
      <c r="I3341" t="s">
        <v>3219</v>
      </c>
      <c r="J3341">
        <v>165000</v>
      </c>
      <c r="L3341">
        <v>1000362812</v>
      </c>
    </row>
    <row r="3342" spans="3:12" x14ac:dyDescent="0.15">
      <c r="C3342" t="s">
        <v>53</v>
      </c>
      <c r="D3342" t="s">
        <v>5189</v>
      </c>
      <c r="E3342" t="s">
        <v>25</v>
      </c>
      <c r="F3342" s="1">
        <v>40694</v>
      </c>
      <c r="G3342" t="s">
        <v>526</v>
      </c>
      <c r="H3342" t="s">
        <v>3230</v>
      </c>
      <c r="I3342" t="s">
        <v>1820</v>
      </c>
      <c r="J3342">
        <v>135000</v>
      </c>
      <c r="L3342">
        <v>1000497812</v>
      </c>
    </row>
    <row r="3343" spans="3:12" x14ac:dyDescent="0.15">
      <c r="C3343" t="s">
        <v>53</v>
      </c>
      <c r="D3343" t="s">
        <v>5189</v>
      </c>
      <c r="E3343" t="s">
        <v>25</v>
      </c>
      <c r="F3343" s="1">
        <v>40694</v>
      </c>
      <c r="G3343" t="s">
        <v>526</v>
      </c>
      <c r="H3343" t="s">
        <v>3231</v>
      </c>
      <c r="I3343" t="s">
        <v>3219</v>
      </c>
      <c r="J3343">
        <v>195000</v>
      </c>
      <c r="L3343">
        <v>1000692812</v>
      </c>
    </row>
    <row r="3344" spans="3:12" x14ac:dyDescent="0.15">
      <c r="C3344" t="s">
        <v>53</v>
      </c>
      <c r="D3344" t="s">
        <v>5189</v>
      </c>
      <c r="E3344" t="s">
        <v>25</v>
      </c>
      <c r="F3344" s="1">
        <v>40697</v>
      </c>
      <c r="G3344" t="s">
        <v>526</v>
      </c>
      <c r="H3344" t="s">
        <v>3232</v>
      </c>
      <c r="I3344" t="s">
        <v>3233</v>
      </c>
      <c r="J3344">
        <v>150000</v>
      </c>
      <c r="L3344">
        <v>1000842812</v>
      </c>
    </row>
    <row r="3345" spans="3:12" x14ac:dyDescent="0.15">
      <c r="C3345" t="s">
        <v>53</v>
      </c>
      <c r="D3345" t="s">
        <v>5189</v>
      </c>
      <c r="E3345" t="s">
        <v>25</v>
      </c>
      <c r="F3345" s="1">
        <v>40700</v>
      </c>
      <c r="G3345" t="s">
        <v>526</v>
      </c>
      <c r="H3345" t="s">
        <v>3234</v>
      </c>
      <c r="I3345" t="s">
        <v>3235</v>
      </c>
      <c r="J3345">
        <v>115000</v>
      </c>
      <c r="L3345">
        <v>1000957812</v>
      </c>
    </row>
    <row r="3346" spans="3:12" x14ac:dyDescent="0.15">
      <c r="C3346" t="s">
        <v>53</v>
      </c>
      <c r="D3346" t="s">
        <v>5189</v>
      </c>
      <c r="E3346" t="s">
        <v>25</v>
      </c>
      <c r="F3346" s="1">
        <v>40700</v>
      </c>
      <c r="G3346" t="s">
        <v>526</v>
      </c>
      <c r="H3346" t="s">
        <v>3236</v>
      </c>
      <c r="I3346" t="s">
        <v>3237</v>
      </c>
      <c r="J3346">
        <v>350000</v>
      </c>
      <c r="L3346">
        <v>1001307812</v>
      </c>
    </row>
    <row r="3347" spans="3:12" x14ac:dyDescent="0.15">
      <c r="C3347" t="s">
        <v>53</v>
      </c>
      <c r="D3347" t="s">
        <v>5189</v>
      </c>
      <c r="E3347" t="s">
        <v>25</v>
      </c>
      <c r="F3347" s="1">
        <v>40704</v>
      </c>
      <c r="G3347" t="s">
        <v>526</v>
      </c>
      <c r="H3347" t="s">
        <v>3238</v>
      </c>
      <c r="I3347" t="s">
        <v>3239</v>
      </c>
      <c r="J3347">
        <v>70000</v>
      </c>
      <c r="L3347">
        <v>1001377812</v>
      </c>
    </row>
    <row r="3348" spans="3:12" x14ac:dyDescent="0.15">
      <c r="C3348" t="s">
        <v>53</v>
      </c>
      <c r="D3348" t="s">
        <v>5189</v>
      </c>
      <c r="E3348" t="s">
        <v>25</v>
      </c>
      <c r="F3348" s="1">
        <v>40704</v>
      </c>
      <c r="G3348" t="s">
        <v>526</v>
      </c>
      <c r="H3348" t="s">
        <v>3240</v>
      </c>
      <c r="I3348" t="s">
        <v>3241</v>
      </c>
      <c r="J3348">
        <v>160000</v>
      </c>
      <c r="L3348">
        <v>1001537812</v>
      </c>
    </row>
    <row r="3349" spans="3:12" x14ac:dyDescent="0.15">
      <c r="C3349" t="s">
        <v>53</v>
      </c>
      <c r="D3349" t="s">
        <v>5189</v>
      </c>
      <c r="E3349" t="s">
        <v>25</v>
      </c>
      <c r="F3349" s="1">
        <v>40708</v>
      </c>
      <c r="G3349" t="s">
        <v>526</v>
      </c>
      <c r="H3349" t="s">
        <v>3242</v>
      </c>
      <c r="I3349" t="s">
        <v>3243</v>
      </c>
      <c r="J3349">
        <v>353800</v>
      </c>
      <c r="L3349">
        <v>1001891612</v>
      </c>
    </row>
    <row r="3350" spans="3:12" x14ac:dyDescent="0.15">
      <c r="C3350" t="s">
        <v>53</v>
      </c>
      <c r="D3350" t="s">
        <v>5189</v>
      </c>
      <c r="E3350" t="s">
        <v>25</v>
      </c>
      <c r="F3350" s="1">
        <v>40708</v>
      </c>
      <c r="G3350" t="s">
        <v>526</v>
      </c>
      <c r="H3350" t="s">
        <v>3244</v>
      </c>
      <c r="I3350" t="s">
        <v>3245</v>
      </c>
      <c r="J3350">
        <v>190000</v>
      </c>
      <c r="L3350">
        <v>1002081612</v>
      </c>
    </row>
    <row r="3351" spans="3:12" x14ac:dyDescent="0.15">
      <c r="C3351" t="s">
        <v>53</v>
      </c>
      <c r="D3351" t="s">
        <v>5189</v>
      </c>
      <c r="E3351" t="s">
        <v>25</v>
      </c>
      <c r="F3351" s="1">
        <v>40714</v>
      </c>
      <c r="G3351" t="s">
        <v>526</v>
      </c>
      <c r="H3351" t="s">
        <v>3246</v>
      </c>
      <c r="I3351" t="s">
        <v>3235</v>
      </c>
      <c r="J3351">
        <v>365000</v>
      </c>
      <c r="L3351">
        <v>1002446612</v>
      </c>
    </row>
    <row r="3352" spans="3:12" x14ac:dyDescent="0.15">
      <c r="C3352" t="s">
        <v>53</v>
      </c>
      <c r="D3352" t="s">
        <v>5189</v>
      </c>
      <c r="E3352" t="s">
        <v>25</v>
      </c>
      <c r="F3352" s="1">
        <v>40714</v>
      </c>
      <c r="G3352" t="s">
        <v>526</v>
      </c>
      <c r="H3352" t="s">
        <v>3247</v>
      </c>
      <c r="I3352" t="s">
        <v>3248</v>
      </c>
      <c r="J3352">
        <v>70000</v>
      </c>
      <c r="L3352">
        <v>1002516612</v>
      </c>
    </row>
    <row r="3353" spans="3:12" x14ac:dyDescent="0.15">
      <c r="C3353" t="s">
        <v>53</v>
      </c>
      <c r="D3353" t="s">
        <v>5189</v>
      </c>
      <c r="E3353" t="s">
        <v>25</v>
      </c>
      <c r="F3353" s="1">
        <v>40718</v>
      </c>
      <c r="G3353" t="s">
        <v>526</v>
      </c>
      <c r="H3353" t="s">
        <v>3249</v>
      </c>
      <c r="I3353" t="s">
        <v>1820</v>
      </c>
      <c r="J3353">
        <v>90000</v>
      </c>
      <c r="L3353">
        <v>1002606612</v>
      </c>
    </row>
    <row r="3354" spans="3:12" x14ac:dyDescent="0.15">
      <c r="C3354" t="s">
        <v>53</v>
      </c>
      <c r="D3354" t="s">
        <v>5189</v>
      </c>
      <c r="E3354" t="s">
        <v>25</v>
      </c>
      <c r="F3354" s="1">
        <v>40722</v>
      </c>
      <c r="G3354" t="s">
        <v>526</v>
      </c>
      <c r="H3354" t="s">
        <v>3250</v>
      </c>
      <c r="I3354" t="s">
        <v>3251</v>
      </c>
      <c r="J3354">
        <v>73000</v>
      </c>
      <c r="L3354">
        <v>1002679612</v>
      </c>
    </row>
    <row r="3355" spans="3:12" x14ac:dyDescent="0.15">
      <c r="C3355" t="s">
        <v>53</v>
      </c>
      <c r="D3355" t="s">
        <v>5189</v>
      </c>
      <c r="E3355" t="s">
        <v>25</v>
      </c>
      <c r="F3355" s="1">
        <v>40722</v>
      </c>
      <c r="G3355" t="s">
        <v>526</v>
      </c>
      <c r="H3355" t="s">
        <v>3252</v>
      </c>
      <c r="I3355" t="s">
        <v>3253</v>
      </c>
      <c r="J3355">
        <v>70000</v>
      </c>
      <c r="L3355">
        <v>1002749612</v>
      </c>
    </row>
    <row r="3356" spans="3:12" x14ac:dyDescent="0.15">
      <c r="C3356" t="s">
        <v>53</v>
      </c>
      <c r="D3356" t="s">
        <v>5189</v>
      </c>
      <c r="E3356" t="s">
        <v>25</v>
      </c>
      <c r="F3356" s="1">
        <v>40724</v>
      </c>
      <c r="G3356" t="s">
        <v>536</v>
      </c>
      <c r="H3356" t="s">
        <v>129</v>
      </c>
      <c r="I3356" t="s">
        <v>3205</v>
      </c>
      <c r="J3356">
        <v>400000</v>
      </c>
      <c r="L3356">
        <v>1003149612</v>
      </c>
    </row>
    <row r="3357" spans="3:12" x14ac:dyDescent="0.15">
      <c r="C3357" t="s">
        <v>53</v>
      </c>
      <c r="D3357" t="s">
        <v>5189</v>
      </c>
      <c r="E3357" t="s">
        <v>25</v>
      </c>
      <c r="F3357" s="1">
        <v>40724</v>
      </c>
      <c r="G3357" t="s">
        <v>536</v>
      </c>
      <c r="H3357" t="s">
        <v>129</v>
      </c>
      <c r="I3357" t="s">
        <v>3156</v>
      </c>
      <c r="J3357">
        <v>450000</v>
      </c>
      <c r="L3357">
        <v>1003599612</v>
      </c>
    </row>
    <row r="3358" spans="3:12" x14ac:dyDescent="0.15">
      <c r="C3358" t="s">
        <v>53</v>
      </c>
      <c r="D3358" t="s">
        <v>5189</v>
      </c>
      <c r="E3358" t="s">
        <v>25</v>
      </c>
      <c r="F3358" s="1">
        <v>40724</v>
      </c>
      <c r="G3358" t="s">
        <v>536</v>
      </c>
      <c r="H3358" t="s">
        <v>129</v>
      </c>
      <c r="I3358" t="s">
        <v>3157</v>
      </c>
      <c r="J3358">
        <v>600000</v>
      </c>
      <c r="L3358">
        <v>1004199612</v>
      </c>
    </row>
    <row r="3359" spans="3:12" x14ac:dyDescent="0.15">
      <c r="C3359" t="s">
        <v>53</v>
      </c>
      <c r="D3359" t="s">
        <v>5189</v>
      </c>
      <c r="E3359" t="s">
        <v>25</v>
      </c>
      <c r="F3359" s="1">
        <v>40724</v>
      </c>
      <c r="G3359" t="s">
        <v>54</v>
      </c>
      <c r="H3359" t="s">
        <v>1320</v>
      </c>
      <c r="I3359" t="s">
        <v>3254</v>
      </c>
      <c r="J3359">
        <v>120000</v>
      </c>
      <c r="L3359">
        <v>1004319612</v>
      </c>
    </row>
    <row r="3360" spans="3:12" x14ac:dyDescent="0.15">
      <c r="C3360" t="s">
        <v>53</v>
      </c>
      <c r="D3360" t="s">
        <v>5189</v>
      </c>
      <c r="E3360" t="s">
        <v>25</v>
      </c>
      <c r="F3360" s="1">
        <v>40725</v>
      </c>
      <c r="G3360" t="s">
        <v>536</v>
      </c>
      <c r="H3360" t="s">
        <v>2014</v>
      </c>
      <c r="I3360" t="s">
        <v>3255</v>
      </c>
      <c r="J3360">
        <v>50000</v>
      </c>
      <c r="L3360">
        <v>1004369612</v>
      </c>
    </row>
    <row r="3361" spans="3:12" x14ac:dyDescent="0.15">
      <c r="C3361" t="s">
        <v>53</v>
      </c>
      <c r="D3361" t="s">
        <v>5189</v>
      </c>
      <c r="E3361" t="s">
        <v>25</v>
      </c>
      <c r="F3361" s="1">
        <v>40725</v>
      </c>
      <c r="G3361" t="s">
        <v>536</v>
      </c>
      <c r="H3361" t="s">
        <v>667</v>
      </c>
      <c r="I3361" t="s">
        <v>3256</v>
      </c>
      <c r="J3361">
        <v>510000</v>
      </c>
      <c r="L3361">
        <v>1004879612</v>
      </c>
    </row>
    <row r="3362" spans="3:12" x14ac:dyDescent="0.15">
      <c r="C3362" t="s">
        <v>53</v>
      </c>
      <c r="D3362" t="s">
        <v>5189</v>
      </c>
      <c r="E3362" t="s">
        <v>25</v>
      </c>
      <c r="F3362" s="1">
        <v>40725</v>
      </c>
      <c r="G3362" t="s">
        <v>536</v>
      </c>
      <c r="H3362" t="s">
        <v>1150</v>
      </c>
      <c r="I3362" t="s">
        <v>3257</v>
      </c>
      <c r="J3362">
        <v>150000</v>
      </c>
      <c r="L3362">
        <v>1005029612</v>
      </c>
    </row>
    <row r="3363" spans="3:12" x14ac:dyDescent="0.15">
      <c r="C3363" t="s">
        <v>53</v>
      </c>
      <c r="D3363" t="s">
        <v>5189</v>
      </c>
      <c r="E3363" t="s">
        <v>25</v>
      </c>
      <c r="F3363" s="1">
        <v>40725</v>
      </c>
      <c r="G3363" t="s">
        <v>536</v>
      </c>
      <c r="H3363" t="s">
        <v>1150</v>
      </c>
      <c r="I3363" t="s">
        <v>3258</v>
      </c>
      <c r="J3363">
        <v>410000</v>
      </c>
      <c r="L3363">
        <v>1005439612</v>
      </c>
    </row>
    <row r="3364" spans="3:12" x14ac:dyDescent="0.15">
      <c r="C3364" t="s">
        <v>53</v>
      </c>
      <c r="D3364" t="s">
        <v>5189</v>
      </c>
      <c r="E3364" t="s">
        <v>25</v>
      </c>
      <c r="F3364" s="1">
        <v>40725</v>
      </c>
      <c r="G3364" t="s">
        <v>536</v>
      </c>
      <c r="H3364" t="s">
        <v>1150</v>
      </c>
      <c r="I3364" t="s">
        <v>3259</v>
      </c>
      <c r="J3364">
        <v>600000</v>
      </c>
      <c r="L3364">
        <v>1006039612</v>
      </c>
    </row>
    <row r="3365" spans="3:12" x14ac:dyDescent="0.15">
      <c r="C3365" t="s">
        <v>53</v>
      </c>
      <c r="D3365" t="s">
        <v>5189</v>
      </c>
      <c r="E3365" t="s">
        <v>25</v>
      </c>
      <c r="F3365" s="1">
        <v>40725</v>
      </c>
      <c r="G3365" t="s">
        <v>536</v>
      </c>
      <c r="H3365" t="s">
        <v>669</v>
      </c>
      <c r="I3365" t="s">
        <v>3260</v>
      </c>
      <c r="J3365">
        <v>50000</v>
      </c>
      <c r="L3365">
        <v>1006089612</v>
      </c>
    </row>
    <row r="3366" spans="3:12" x14ac:dyDescent="0.15">
      <c r="C3366" t="s">
        <v>53</v>
      </c>
      <c r="D3366" t="s">
        <v>5189</v>
      </c>
      <c r="E3366" t="s">
        <v>25</v>
      </c>
      <c r="F3366" s="1">
        <v>40725</v>
      </c>
      <c r="G3366" t="s">
        <v>536</v>
      </c>
      <c r="H3366" t="s">
        <v>669</v>
      </c>
      <c r="I3366" t="s">
        <v>3261</v>
      </c>
      <c r="J3366">
        <v>600000</v>
      </c>
      <c r="L3366">
        <v>1006689612</v>
      </c>
    </row>
    <row r="3367" spans="3:12" x14ac:dyDescent="0.15">
      <c r="C3367" t="s">
        <v>53</v>
      </c>
      <c r="D3367" t="s">
        <v>5189</v>
      </c>
      <c r="E3367" t="s">
        <v>25</v>
      </c>
      <c r="F3367" s="1">
        <v>40725</v>
      </c>
      <c r="G3367" t="s">
        <v>536</v>
      </c>
      <c r="H3367" t="s">
        <v>1324</v>
      </c>
      <c r="I3367" t="s">
        <v>3262</v>
      </c>
      <c r="J3367">
        <v>100000</v>
      </c>
      <c r="L3367">
        <v>1006789612</v>
      </c>
    </row>
    <row r="3368" spans="3:12" x14ac:dyDescent="0.15">
      <c r="C3368" t="s">
        <v>53</v>
      </c>
      <c r="D3368" t="s">
        <v>5189</v>
      </c>
      <c r="E3368" t="s">
        <v>25</v>
      </c>
      <c r="F3368" s="1">
        <v>40725</v>
      </c>
      <c r="G3368" t="s">
        <v>536</v>
      </c>
      <c r="H3368" t="s">
        <v>1355</v>
      </c>
      <c r="I3368" t="s">
        <v>3263</v>
      </c>
      <c r="J3368">
        <v>510000</v>
      </c>
      <c r="L3368">
        <v>1007299612</v>
      </c>
    </row>
    <row r="3369" spans="3:12" x14ac:dyDescent="0.15">
      <c r="C3369" t="s">
        <v>53</v>
      </c>
      <c r="D3369" t="s">
        <v>5189</v>
      </c>
      <c r="E3369" t="s">
        <v>25</v>
      </c>
      <c r="F3369" s="1">
        <v>40725</v>
      </c>
      <c r="G3369" t="s">
        <v>536</v>
      </c>
      <c r="H3369" t="s">
        <v>1355</v>
      </c>
      <c r="I3369" t="s">
        <v>3264</v>
      </c>
      <c r="J3369">
        <v>510000</v>
      </c>
      <c r="L3369">
        <v>1007809612</v>
      </c>
    </row>
    <row r="3370" spans="3:12" x14ac:dyDescent="0.15">
      <c r="C3370" t="s">
        <v>53</v>
      </c>
      <c r="D3370" t="s">
        <v>5189</v>
      </c>
      <c r="E3370" t="s">
        <v>25</v>
      </c>
      <c r="F3370" s="1">
        <v>40725</v>
      </c>
      <c r="G3370" t="s">
        <v>536</v>
      </c>
      <c r="H3370" t="s">
        <v>1360</v>
      </c>
      <c r="I3370" t="s">
        <v>3265</v>
      </c>
      <c r="J3370">
        <v>510000</v>
      </c>
      <c r="L3370">
        <v>1008319612</v>
      </c>
    </row>
    <row r="3371" spans="3:12" x14ac:dyDescent="0.15">
      <c r="C3371" t="s">
        <v>53</v>
      </c>
      <c r="D3371" t="s">
        <v>5189</v>
      </c>
      <c r="E3371" t="s">
        <v>25</v>
      </c>
      <c r="F3371" s="1">
        <v>40725</v>
      </c>
      <c r="G3371" t="s">
        <v>536</v>
      </c>
      <c r="H3371" t="s">
        <v>1360</v>
      </c>
      <c r="I3371" t="s">
        <v>3266</v>
      </c>
      <c r="J3371">
        <v>600000</v>
      </c>
      <c r="L3371">
        <v>1008919612</v>
      </c>
    </row>
    <row r="3372" spans="3:12" x14ac:dyDescent="0.15">
      <c r="C3372" t="s">
        <v>53</v>
      </c>
      <c r="D3372" t="s">
        <v>5189</v>
      </c>
      <c r="E3372" t="s">
        <v>25</v>
      </c>
      <c r="F3372" s="1">
        <v>40725</v>
      </c>
      <c r="G3372" t="s">
        <v>536</v>
      </c>
      <c r="H3372" t="s">
        <v>1360</v>
      </c>
      <c r="I3372" t="s">
        <v>3267</v>
      </c>
      <c r="J3372">
        <v>510000</v>
      </c>
      <c r="L3372">
        <v>1009429612</v>
      </c>
    </row>
    <row r="3373" spans="3:12" x14ac:dyDescent="0.15">
      <c r="C3373" t="s">
        <v>53</v>
      </c>
      <c r="D3373" t="s">
        <v>5189</v>
      </c>
      <c r="E3373" t="s">
        <v>25</v>
      </c>
      <c r="F3373" s="1">
        <v>40725</v>
      </c>
      <c r="G3373" t="s">
        <v>536</v>
      </c>
      <c r="H3373" t="s">
        <v>1362</v>
      </c>
      <c r="I3373" t="s">
        <v>3268</v>
      </c>
      <c r="J3373">
        <v>50000</v>
      </c>
      <c r="L3373">
        <v>1009479612</v>
      </c>
    </row>
    <row r="3374" spans="3:12" x14ac:dyDescent="0.15">
      <c r="C3374" t="s">
        <v>53</v>
      </c>
      <c r="D3374" t="s">
        <v>5189</v>
      </c>
      <c r="E3374" t="s">
        <v>25</v>
      </c>
      <c r="F3374" s="1">
        <v>40727</v>
      </c>
      <c r="G3374" t="s">
        <v>54</v>
      </c>
      <c r="H3374" t="s">
        <v>671</v>
      </c>
      <c r="I3374" t="s">
        <v>3269</v>
      </c>
      <c r="J3374">
        <v>50000</v>
      </c>
      <c r="L3374">
        <v>1009529612</v>
      </c>
    </row>
    <row r="3375" spans="3:12" x14ac:dyDescent="0.15">
      <c r="C3375" t="s">
        <v>53</v>
      </c>
      <c r="D3375" t="s">
        <v>5189</v>
      </c>
      <c r="E3375" t="s">
        <v>25</v>
      </c>
      <c r="F3375" s="1">
        <v>40728</v>
      </c>
      <c r="G3375" t="s">
        <v>526</v>
      </c>
      <c r="H3375" t="s">
        <v>3270</v>
      </c>
      <c r="I3375" t="s">
        <v>3271</v>
      </c>
      <c r="J3375">
        <v>340000</v>
      </c>
      <c r="L3375">
        <v>1009869612</v>
      </c>
    </row>
    <row r="3376" spans="3:12" x14ac:dyDescent="0.15">
      <c r="C3376" t="s">
        <v>53</v>
      </c>
      <c r="D3376" t="s">
        <v>5189</v>
      </c>
      <c r="E3376" t="s">
        <v>25</v>
      </c>
      <c r="F3376" s="1">
        <v>40728</v>
      </c>
      <c r="G3376" t="s">
        <v>526</v>
      </c>
      <c r="H3376" t="s">
        <v>3272</v>
      </c>
      <c r="I3376" t="s">
        <v>3273</v>
      </c>
      <c r="J3376">
        <v>70000</v>
      </c>
      <c r="L3376">
        <v>1009939612</v>
      </c>
    </row>
    <row r="3377" spans="3:12" x14ac:dyDescent="0.15">
      <c r="C3377" t="s">
        <v>53</v>
      </c>
      <c r="D3377" t="s">
        <v>5189</v>
      </c>
      <c r="E3377" t="s">
        <v>25</v>
      </c>
      <c r="F3377" s="1">
        <v>40728</v>
      </c>
      <c r="G3377" t="s">
        <v>526</v>
      </c>
      <c r="H3377" t="s">
        <v>3274</v>
      </c>
      <c r="I3377" t="s">
        <v>3275</v>
      </c>
      <c r="J3377">
        <v>150000</v>
      </c>
      <c r="L3377">
        <v>1010089612</v>
      </c>
    </row>
    <row r="3378" spans="3:12" x14ac:dyDescent="0.15">
      <c r="C3378" t="s">
        <v>53</v>
      </c>
      <c r="D3378" t="s">
        <v>5189</v>
      </c>
      <c r="E3378" t="s">
        <v>25</v>
      </c>
      <c r="F3378" s="1">
        <v>40732</v>
      </c>
      <c r="G3378" t="s">
        <v>536</v>
      </c>
      <c r="H3378" t="s">
        <v>681</v>
      </c>
      <c r="I3378" t="s">
        <v>3276</v>
      </c>
      <c r="J3378">
        <v>510000</v>
      </c>
      <c r="L3378">
        <v>1010599612</v>
      </c>
    </row>
    <row r="3379" spans="3:12" x14ac:dyDescent="0.15">
      <c r="C3379" t="s">
        <v>53</v>
      </c>
      <c r="D3379" t="s">
        <v>5189</v>
      </c>
      <c r="E3379" t="s">
        <v>25</v>
      </c>
      <c r="F3379" s="1">
        <v>40738</v>
      </c>
      <c r="G3379" t="s">
        <v>536</v>
      </c>
      <c r="H3379" t="s">
        <v>1363</v>
      </c>
      <c r="I3379" t="s">
        <v>3277</v>
      </c>
      <c r="J3379">
        <v>100000</v>
      </c>
      <c r="L3379">
        <v>1010699612</v>
      </c>
    </row>
    <row r="3380" spans="3:12" x14ac:dyDescent="0.15">
      <c r="C3380" t="s">
        <v>53</v>
      </c>
      <c r="D3380" t="s">
        <v>5189</v>
      </c>
      <c r="E3380" t="s">
        <v>25</v>
      </c>
      <c r="F3380" s="1">
        <v>40738</v>
      </c>
      <c r="G3380" t="s">
        <v>536</v>
      </c>
      <c r="H3380" t="s">
        <v>1363</v>
      </c>
      <c r="I3380" t="s">
        <v>3278</v>
      </c>
      <c r="J3380">
        <v>510000</v>
      </c>
      <c r="L3380">
        <v>1011209612</v>
      </c>
    </row>
    <row r="3381" spans="3:12" x14ac:dyDescent="0.15">
      <c r="C3381" t="s">
        <v>53</v>
      </c>
      <c r="D3381" t="s">
        <v>5189</v>
      </c>
      <c r="E3381" t="s">
        <v>25</v>
      </c>
      <c r="F3381" s="1">
        <v>40739</v>
      </c>
      <c r="G3381" t="s">
        <v>526</v>
      </c>
      <c r="H3381" t="s">
        <v>3279</v>
      </c>
      <c r="I3381" t="s">
        <v>3280</v>
      </c>
      <c r="J3381">
        <v>115000</v>
      </c>
      <c r="L3381">
        <v>1011324612</v>
      </c>
    </row>
    <row r="3382" spans="3:12" x14ac:dyDescent="0.15">
      <c r="C3382" t="s">
        <v>53</v>
      </c>
      <c r="D3382" t="s">
        <v>5189</v>
      </c>
      <c r="E3382" t="s">
        <v>25</v>
      </c>
      <c r="F3382" s="1">
        <v>40744</v>
      </c>
      <c r="G3382" t="s">
        <v>526</v>
      </c>
      <c r="H3382" t="s">
        <v>3281</v>
      </c>
      <c r="I3382" t="s">
        <v>3282</v>
      </c>
      <c r="J3382">
        <v>375000</v>
      </c>
      <c r="L3382">
        <v>1011699612</v>
      </c>
    </row>
    <row r="3383" spans="3:12" x14ac:dyDescent="0.15">
      <c r="C3383" t="s">
        <v>53</v>
      </c>
      <c r="D3383" t="s">
        <v>5189</v>
      </c>
      <c r="E3383" t="s">
        <v>25</v>
      </c>
      <c r="F3383" s="1">
        <v>40744</v>
      </c>
      <c r="G3383" t="s">
        <v>526</v>
      </c>
      <c r="H3383" t="s">
        <v>3283</v>
      </c>
      <c r="I3383" t="s">
        <v>3284</v>
      </c>
      <c r="J3383">
        <v>1000000</v>
      </c>
      <c r="L3383">
        <v>1012699612</v>
      </c>
    </row>
    <row r="3384" spans="3:12" x14ac:dyDescent="0.15">
      <c r="C3384" t="s">
        <v>53</v>
      </c>
      <c r="D3384" t="s">
        <v>5189</v>
      </c>
      <c r="E3384" t="s">
        <v>25</v>
      </c>
      <c r="F3384" s="1">
        <v>40744</v>
      </c>
      <c r="G3384" t="s">
        <v>526</v>
      </c>
      <c r="H3384" t="s">
        <v>3285</v>
      </c>
      <c r="I3384" t="s">
        <v>3286</v>
      </c>
      <c r="J3384">
        <v>600000</v>
      </c>
      <c r="L3384">
        <v>1013299612</v>
      </c>
    </row>
    <row r="3385" spans="3:12" x14ac:dyDescent="0.15">
      <c r="C3385" t="s">
        <v>53</v>
      </c>
      <c r="D3385" t="s">
        <v>5189</v>
      </c>
      <c r="E3385" t="s">
        <v>25</v>
      </c>
      <c r="F3385" s="1">
        <v>40746</v>
      </c>
      <c r="G3385" t="s">
        <v>526</v>
      </c>
      <c r="H3385" t="s">
        <v>3287</v>
      </c>
      <c r="I3385" t="s">
        <v>3288</v>
      </c>
      <c r="J3385">
        <v>350000</v>
      </c>
      <c r="L3385">
        <v>1013649612</v>
      </c>
    </row>
    <row r="3386" spans="3:12" x14ac:dyDescent="0.15">
      <c r="C3386" t="s">
        <v>53</v>
      </c>
      <c r="D3386" t="s">
        <v>5189</v>
      </c>
      <c r="E3386" t="s">
        <v>25</v>
      </c>
      <c r="F3386" s="1">
        <v>40749</v>
      </c>
      <c r="G3386" t="s">
        <v>526</v>
      </c>
      <c r="H3386" t="s">
        <v>3289</v>
      </c>
      <c r="I3386" t="s">
        <v>3288</v>
      </c>
      <c r="J3386">
        <v>80000</v>
      </c>
      <c r="L3386">
        <v>1013729612</v>
      </c>
    </row>
    <row r="3387" spans="3:12" x14ac:dyDescent="0.15">
      <c r="C3387" t="s">
        <v>53</v>
      </c>
      <c r="D3387" t="s">
        <v>5189</v>
      </c>
      <c r="E3387" t="s">
        <v>25</v>
      </c>
      <c r="F3387" s="1">
        <v>40751</v>
      </c>
      <c r="G3387" t="s">
        <v>526</v>
      </c>
      <c r="H3387" t="s">
        <v>3290</v>
      </c>
      <c r="I3387" t="s">
        <v>3291</v>
      </c>
      <c r="J3387">
        <v>120000</v>
      </c>
      <c r="L3387">
        <v>1013849612</v>
      </c>
    </row>
    <row r="3388" spans="3:12" x14ac:dyDescent="0.15">
      <c r="C3388" t="s">
        <v>53</v>
      </c>
      <c r="D3388" t="s">
        <v>5189</v>
      </c>
      <c r="E3388" t="s">
        <v>25</v>
      </c>
      <c r="F3388" s="1">
        <v>40758</v>
      </c>
      <c r="G3388" t="s">
        <v>526</v>
      </c>
      <c r="H3388" t="s">
        <v>3292</v>
      </c>
      <c r="I3388" t="s">
        <v>3293</v>
      </c>
      <c r="J3388">
        <v>100000</v>
      </c>
      <c r="L3388">
        <v>1013949612</v>
      </c>
    </row>
    <row r="3389" spans="3:12" x14ac:dyDescent="0.15">
      <c r="C3389" t="s">
        <v>53</v>
      </c>
      <c r="D3389" t="s">
        <v>5189</v>
      </c>
      <c r="E3389" t="s">
        <v>25</v>
      </c>
      <c r="F3389" s="1">
        <v>40763</v>
      </c>
      <c r="G3389" t="s">
        <v>526</v>
      </c>
      <c r="H3389" t="s">
        <v>3294</v>
      </c>
      <c r="I3389" t="s">
        <v>3295</v>
      </c>
      <c r="J3389">
        <v>150000</v>
      </c>
      <c r="L3389">
        <v>1014099612</v>
      </c>
    </row>
    <row r="3390" spans="3:12" x14ac:dyDescent="0.15">
      <c r="C3390" t="s">
        <v>53</v>
      </c>
      <c r="D3390" t="s">
        <v>5189</v>
      </c>
      <c r="E3390" t="s">
        <v>25</v>
      </c>
      <c r="F3390" s="1">
        <v>40764</v>
      </c>
      <c r="G3390" t="s">
        <v>526</v>
      </c>
      <c r="H3390" t="s">
        <v>3296</v>
      </c>
      <c r="I3390" t="s">
        <v>3297</v>
      </c>
      <c r="J3390">
        <v>100000</v>
      </c>
      <c r="L3390">
        <v>1014199612</v>
      </c>
    </row>
    <row r="3391" spans="3:12" x14ac:dyDescent="0.15">
      <c r="C3391" t="s">
        <v>53</v>
      </c>
      <c r="D3391" t="s">
        <v>5189</v>
      </c>
      <c r="E3391" t="s">
        <v>25</v>
      </c>
      <c r="F3391" s="1">
        <v>40765</v>
      </c>
      <c r="G3391" t="s">
        <v>526</v>
      </c>
      <c r="H3391" t="s">
        <v>3298</v>
      </c>
      <c r="I3391" t="s">
        <v>3299</v>
      </c>
      <c r="J3391">
        <v>50000</v>
      </c>
      <c r="L3391">
        <v>1014249612</v>
      </c>
    </row>
    <row r="3392" spans="3:12" x14ac:dyDescent="0.15">
      <c r="C3392" t="s">
        <v>53</v>
      </c>
      <c r="D3392" t="s">
        <v>5189</v>
      </c>
      <c r="E3392" t="s">
        <v>25</v>
      </c>
      <c r="F3392" s="1">
        <v>40765</v>
      </c>
      <c r="G3392" t="s">
        <v>526</v>
      </c>
      <c r="H3392" t="s">
        <v>3300</v>
      </c>
      <c r="I3392" t="s">
        <v>3301</v>
      </c>
      <c r="J3392">
        <v>90000</v>
      </c>
      <c r="L3392">
        <v>1014339612</v>
      </c>
    </row>
    <row r="3393" spans="3:12" x14ac:dyDescent="0.15">
      <c r="C3393" t="s">
        <v>53</v>
      </c>
      <c r="D3393" t="s">
        <v>5189</v>
      </c>
      <c r="E3393" t="s">
        <v>25</v>
      </c>
      <c r="F3393" s="1">
        <v>40765</v>
      </c>
      <c r="G3393" t="s">
        <v>526</v>
      </c>
      <c r="H3393" t="s">
        <v>3300</v>
      </c>
      <c r="I3393" t="s">
        <v>3302</v>
      </c>
      <c r="J3393">
        <v>30000</v>
      </c>
      <c r="L3393">
        <v>1014369612</v>
      </c>
    </row>
    <row r="3394" spans="3:12" x14ac:dyDescent="0.15">
      <c r="C3394" t="s">
        <v>53</v>
      </c>
      <c r="D3394" t="s">
        <v>5189</v>
      </c>
      <c r="E3394" t="s">
        <v>25</v>
      </c>
      <c r="F3394" s="1">
        <v>40767</v>
      </c>
      <c r="G3394" t="s">
        <v>526</v>
      </c>
      <c r="H3394" t="s">
        <v>3303</v>
      </c>
      <c r="I3394" t="s">
        <v>3304</v>
      </c>
      <c r="J3394">
        <v>60000</v>
      </c>
      <c r="L3394">
        <v>1014429612</v>
      </c>
    </row>
    <row r="3395" spans="3:12" x14ac:dyDescent="0.15">
      <c r="C3395" t="s">
        <v>53</v>
      </c>
      <c r="D3395" t="s">
        <v>5189</v>
      </c>
      <c r="E3395" t="s">
        <v>25</v>
      </c>
      <c r="F3395" s="1">
        <v>40771</v>
      </c>
      <c r="G3395" t="s">
        <v>526</v>
      </c>
      <c r="H3395" t="s">
        <v>3305</v>
      </c>
      <c r="I3395" t="s">
        <v>3306</v>
      </c>
      <c r="J3395">
        <v>70000</v>
      </c>
      <c r="L3395">
        <v>1014499612</v>
      </c>
    </row>
    <row r="3396" spans="3:12" x14ac:dyDescent="0.15">
      <c r="C3396" t="s">
        <v>53</v>
      </c>
      <c r="D3396" t="s">
        <v>5189</v>
      </c>
      <c r="E3396" t="s">
        <v>25</v>
      </c>
      <c r="F3396" s="1">
        <v>40781</v>
      </c>
      <c r="G3396" t="s">
        <v>526</v>
      </c>
      <c r="H3396" t="s">
        <v>3307</v>
      </c>
      <c r="I3396" t="s">
        <v>3203</v>
      </c>
      <c r="J3396">
        <v>70000</v>
      </c>
      <c r="L3396">
        <v>1014569612</v>
      </c>
    </row>
    <row r="3397" spans="3:12" x14ac:dyDescent="0.15">
      <c r="C3397" t="s">
        <v>53</v>
      </c>
      <c r="D3397" t="s">
        <v>5189</v>
      </c>
      <c r="E3397" t="s">
        <v>25</v>
      </c>
      <c r="F3397" s="1">
        <v>40786</v>
      </c>
      <c r="G3397" t="s">
        <v>536</v>
      </c>
      <c r="H3397" t="s">
        <v>136</v>
      </c>
      <c r="I3397" t="s">
        <v>3204</v>
      </c>
      <c r="J3397">
        <v>410000</v>
      </c>
      <c r="L3397">
        <v>1014979612</v>
      </c>
    </row>
    <row r="3398" spans="3:12" x14ac:dyDescent="0.15">
      <c r="C3398" t="s">
        <v>53</v>
      </c>
      <c r="D3398" t="s">
        <v>5189</v>
      </c>
      <c r="E3398" t="s">
        <v>25</v>
      </c>
      <c r="F3398" s="1">
        <v>40786</v>
      </c>
      <c r="G3398" t="s">
        <v>536</v>
      </c>
      <c r="H3398" t="s">
        <v>136</v>
      </c>
      <c r="I3398" t="s">
        <v>3308</v>
      </c>
      <c r="J3398">
        <v>410000</v>
      </c>
      <c r="L3398">
        <v>1015389612</v>
      </c>
    </row>
    <row r="3399" spans="3:12" x14ac:dyDescent="0.15">
      <c r="C3399" t="s">
        <v>53</v>
      </c>
      <c r="D3399" t="s">
        <v>5189</v>
      </c>
      <c r="E3399" t="s">
        <v>25</v>
      </c>
      <c r="F3399" s="1">
        <v>40786</v>
      </c>
      <c r="G3399" t="s">
        <v>54</v>
      </c>
      <c r="H3399" t="s">
        <v>3070</v>
      </c>
      <c r="I3399" t="s">
        <v>3309</v>
      </c>
      <c r="J3399">
        <v>51000</v>
      </c>
      <c r="L3399">
        <v>1015440612</v>
      </c>
    </row>
    <row r="3400" spans="3:12" x14ac:dyDescent="0.15">
      <c r="C3400" t="s">
        <v>53</v>
      </c>
      <c r="D3400" t="s">
        <v>5189</v>
      </c>
      <c r="E3400" t="s">
        <v>25</v>
      </c>
      <c r="F3400" s="1">
        <v>40786</v>
      </c>
      <c r="G3400" t="s">
        <v>54</v>
      </c>
      <c r="H3400" t="s">
        <v>2185</v>
      </c>
      <c r="I3400" t="s">
        <v>3310</v>
      </c>
      <c r="J3400">
        <v>50000</v>
      </c>
      <c r="L3400">
        <v>1015490612</v>
      </c>
    </row>
    <row r="3401" spans="3:12" x14ac:dyDescent="0.15">
      <c r="C3401" t="s">
        <v>53</v>
      </c>
      <c r="D3401" t="s">
        <v>5189</v>
      </c>
      <c r="E3401" t="s">
        <v>25</v>
      </c>
      <c r="F3401" s="1">
        <v>40786</v>
      </c>
      <c r="G3401" t="s">
        <v>54</v>
      </c>
      <c r="H3401" t="s">
        <v>1334</v>
      </c>
      <c r="I3401" t="s">
        <v>3311</v>
      </c>
      <c r="J3401">
        <v>50000</v>
      </c>
      <c r="L3401">
        <v>1015540612</v>
      </c>
    </row>
    <row r="3402" spans="3:12" x14ac:dyDescent="0.15">
      <c r="C3402" t="s">
        <v>53</v>
      </c>
      <c r="D3402" t="s">
        <v>5189</v>
      </c>
      <c r="E3402" t="s">
        <v>25</v>
      </c>
      <c r="F3402" s="1">
        <v>40786</v>
      </c>
      <c r="G3402" t="s">
        <v>54</v>
      </c>
      <c r="H3402" t="s">
        <v>1334</v>
      </c>
      <c r="I3402" t="s">
        <v>3254</v>
      </c>
      <c r="J3402">
        <v>15000</v>
      </c>
      <c r="L3402">
        <v>1015555612</v>
      </c>
    </row>
    <row r="3403" spans="3:12" x14ac:dyDescent="0.15">
      <c r="C3403" t="s">
        <v>53</v>
      </c>
      <c r="D3403" t="s">
        <v>5189</v>
      </c>
      <c r="E3403" t="s">
        <v>25</v>
      </c>
      <c r="F3403" s="1">
        <v>40786</v>
      </c>
      <c r="G3403" t="s">
        <v>526</v>
      </c>
      <c r="H3403" t="s">
        <v>3312</v>
      </c>
      <c r="I3403" t="s">
        <v>3313</v>
      </c>
      <c r="J3403">
        <v>70000</v>
      </c>
      <c r="L3403">
        <v>1015625612</v>
      </c>
    </row>
    <row r="3404" spans="3:12" x14ac:dyDescent="0.15">
      <c r="C3404" t="s">
        <v>53</v>
      </c>
      <c r="D3404" t="s">
        <v>5189</v>
      </c>
      <c r="E3404" t="s">
        <v>25</v>
      </c>
      <c r="F3404" s="1">
        <v>40786</v>
      </c>
      <c r="G3404" t="s">
        <v>526</v>
      </c>
      <c r="H3404" t="s">
        <v>3314</v>
      </c>
      <c r="I3404" t="s">
        <v>3315</v>
      </c>
      <c r="J3404">
        <v>300000</v>
      </c>
      <c r="L3404">
        <v>1015925612</v>
      </c>
    </row>
    <row r="3405" spans="3:12" x14ac:dyDescent="0.15">
      <c r="C3405" t="s">
        <v>53</v>
      </c>
      <c r="D3405" t="s">
        <v>5189</v>
      </c>
      <c r="E3405" t="s">
        <v>25</v>
      </c>
      <c r="F3405" s="1">
        <v>40787</v>
      </c>
      <c r="G3405" t="s">
        <v>536</v>
      </c>
      <c r="H3405" t="s">
        <v>87</v>
      </c>
      <c r="I3405" t="s">
        <v>3316</v>
      </c>
      <c r="J3405">
        <v>510000</v>
      </c>
      <c r="L3405">
        <v>1016435612</v>
      </c>
    </row>
    <row r="3406" spans="3:12" x14ac:dyDescent="0.15">
      <c r="C3406" t="s">
        <v>53</v>
      </c>
      <c r="D3406" t="s">
        <v>5189</v>
      </c>
      <c r="E3406" t="s">
        <v>25</v>
      </c>
      <c r="F3406" s="1">
        <v>40787</v>
      </c>
      <c r="G3406" t="s">
        <v>536</v>
      </c>
      <c r="H3406" t="s">
        <v>90</v>
      </c>
      <c r="I3406" t="s">
        <v>3317</v>
      </c>
      <c r="J3406">
        <v>100000</v>
      </c>
      <c r="L3406">
        <v>1016535612</v>
      </c>
    </row>
    <row r="3407" spans="3:12" x14ac:dyDescent="0.15">
      <c r="C3407" t="s">
        <v>53</v>
      </c>
      <c r="D3407" t="s">
        <v>5189</v>
      </c>
      <c r="E3407" t="s">
        <v>25</v>
      </c>
      <c r="F3407" s="1">
        <v>40787</v>
      </c>
      <c r="G3407" t="s">
        <v>536</v>
      </c>
      <c r="H3407" t="s">
        <v>90</v>
      </c>
      <c r="I3407" t="s">
        <v>3318</v>
      </c>
      <c r="J3407">
        <v>600000</v>
      </c>
      <c r="L3407">
        <v>1017135612</v>
      </c>
    </row>
    <row r="3408" spans="3:12" x14ac:dyDescent="0.15">
      <c r="C3408" t="s">
        <v>53</v>
      </c>
      <c r="D3408" t="s">
        <v>5189</v>
      </c>
      <c r="E3408" t="s">
        <v>25</v>
      </c>
      <c r="F3408" s="1">
        <v>40787</v>
      </c>
      <c r="G3408" t="s">
        <v>536</v>
      </c>
      <c r="H3408" t="s">
        <v>89</v>
      </c>
      <c r="I3408" t="s">
        <v>3319</v>
      </c>
      <c r="J3408">
        <v>400000</v>
      </c>
      <c r="L3408">
        <v>1017535612</v>
      </c>
    </row>
    <row r="3409" spans="3:12" x14ac:dyDescent="0.15">
      <c r="C3409" t="s">
        <v>53</v>
      </c>
      <c r="D3409" t="s">
        <v>5189</v>
      </c>
      <c r="E3409" t="s">
        <v>25</v>
      </c>
      <c r="F3409" s="1">
        <v>40788</v>
      </c>
      <c r="G3409" t="s">
        <v>526</v>
      </c>
      <c r="H3409" t="s">
        <v>3320</v>
      </c>
      <c r="I3409" t="s">
        <v>3321</v>
      </c>
      <c r="J3409">
        <v>120000</v>
      </c>
      <c r="L3409">
        <v>1017655612</v>
      </c>
    </row>
    <row r="3410" spans="3:12" x14ac:dyDescent="0.15">
      <c r="C3410" t="s">
        <v>53</v>
      </c>
      <c r="D3410" t="s">
        <v>5189</v>
      </c>
      <c r="E3410" t="s">
        <v>25</v>
      </c>
      <c r="F3410" s="1">
        <v>40793</v>
      </c>
      <c r="G3410" t="s">
        <v>526</v>
      </c>
      <c r="H3410" t="s">
        <v>3322</v>
      </c>
      <c r="I3410" t="s">
        <v>3164</v>
      </c>
      <c r="J3410">
        <v>3000</v>
      </c>
      <c r="L3410">
        <v>1017658612</v>
      </c>
    </row>
    <row r="3411" spans="3:12" x14ac:dyDescent="0.15">
      <c r="C3411" t="s">
        <v>53</v>
      </c>
      <c r="D3411" t="s">
        <v>5189</v>
      </c>
      <c r="E3411" t="s">
        <v>25</v>
      </c>
      <c r="F3411" s="1">
        <v>40794</v>
      </c>
      <c r="G3411" t="s">
        <v>526</v>
      </c>
      <c r="H3411" t="s">
        <v>2252</v>
      </c>
      <c r="I3411" t="s">
        <v>3164</v>
      </c>
      <c r="J3411">
        <v>5000</v>
      </c>
      <c r="L3411">
        <v>1017663612</v>
      </c>
    </row>
    <row r="3412" spans="3:12" x14ac:dyDescent="0.15">
      <c r="C3412" t="s">
        <v>53</v>
      </c>
      <c r="D3412" t="s">
        <v>5189</v>
      </c>
      <c r="E3412" t="s">
        <v>25</v>
      </c>
      <c r="F3412" s="1">
        <v>40795</v>
      </c>
      <c r="G3412" t="s">
        <v>526</v>
      </c>
      <c r="H3412" t="s">
        <v>3323</v>
      </c>
      <c r="I3412" t="s">
        <v>3324</v>
      </c>
      <c r="J3412">
        <v>450000</v>
      </c>
      <c r="L3412">
        <v>1018113612</v>
      </c>
    </row>
    <row r="3413" spans="3:12" x14ac:dyDescent="0.15">
      <c r="C3413" t="s">
        <v>53</v>
      </c>
      <c r="D3413" t="s">
        <v>5189</v>
      </c>
      <c r="E3413" t="s">
        <v>25</v>
      </c>
      <c r="F3413" s="1">
        <v>40798</v>
      </c>
      <c r="G3413" t="s">
        <v>526</v>
      </c>
      <c r="H3413" t="s">
        <v>3077</v>
      </c>
      <c r="I3413" t="s">
        <v>3325</v>
      </c>
      <c r="J3413">
        <v>100000</v>
      </c>
      <c r="L3413">
        <v>1018213612</v>
      </c>
    </row>
    <row r="3414" spans="3:12" x14ac:dyDescent="0.15">
      <c r="C3414" t="s">
        <v>53</v>
      </c>
      <c r="D3414" t="s">
        <v>5189</v>
      </c>
      <c r="E3414" t="s">
        <v>25</v>
      </c>
      <c r="F3414" s="1">
        <v>40801</v>
      </c>
      <c r="G3414" t="s">
        <v>526</v>
      </c>
      <c r="H3414" t="s">
        <v>3082</v>
      </c>
      <c r="I3414" t="s">
        <v>3326</v>
      </c>
      <c r="J3414">
        <v>100000</v>
      </c>
      <c r="L3414">
        <v>1018313612</v>
      </c>
    </row>
    <row r="3415" spans="3:12" x14ac:dyDescent="0.15">
      <c r="C3415" t="s">
        <v>53</v>
      </c>
      <c r="D3415" t="s">
        <v>5189</v>
      </c>
      <c r="E3415" t="s">
        <v>25</v>
      </c>
      <c r="F3415" s="1">
        <v>40801</v>
      </c>
      <c r="G3415" t="s">
        <v>526</v>
      </c>
      <c r="H3415" t="s">
        <v>3085</v>
      </c>
      <c r="I3415" t="s">
        <v>3327</v>
      </c>
      <c r="J3415">
        <v>100000</v>
      </c>
      <c r="L3415">
        <v>1018413612</v>
      </c>
    </row>
    <row r="3416" spans="3:12" x14ac:dyDescent="0.15">
      <c r="C3416" t="s">
        <v>53</v>
      </c>
      <c r="D3416" t="s">
        <v>5189</v>
      </c>
      <c r="E3416" t="s">
        <v>25</v>
      </c>
      <c r="F3416" s="1">
        <v>40810</v>
      </c>
      <c r="G3416" t="s">
        <v>526</v>
      </c>
      <c r="H3416" t="s">
        <v>3087</v>
      </c>
      <c r="I3416" t="s">
        <v>3328</v>
      </c>
      <c r="J3416">
        <v>263000</v>
      </c>
      <c r="L3416">
        <v>1018676612</v>
      </c>
    </row>
    <row r="3417" spans="3:12" x14ac:dyDescent="0.15">
      <c r="C3417" t="s">
        <v>53</v>
      </c>
      <c r="D3417" t="s">
        <v>5189</v>
      </c>
      <c r="E3417" t="s">
        <v>25</v>
      </c>
      <c r="F3417" s="1">
        <v>40814</v>
      </c>
      <c r="G3417" t="s">
        <v>526</v>
      </c>
      <c r="H3417" t="s">
        <v>3329</v>
      </c>
      <c r="I3417" t="s">
        <v>3330</v>
      </c>
      <c r="J3417">
        <v>195000</v>
      </c>
      <c r="L3417">
        <v>1018871612</v>
      </c>
    </row>
    <row r="3418" spans="3:12" x14ac:dyDescent="0.15">
      <c r="C3418" t="s">
        <v>53</v>
      </c>
      <c r="D3418" t="s">
        <v>5189</v>
      </c>
      <c r="E3418" t="s">
        <v>25</v>
      </c>
      <c r="F3418" s="1">
        <v>40817</v>
      </c>
      <c r="G3418" t="s">
        <v>536</v>
      </c>
      <c r="H3418" t="s">
        <v>755</v>
      </c>
      <c r="I3418" t="s">
        <v>3262</v>
      </c>
      <c r="J3418">
        <v>30000</v>
      </c>
      <c r="L3418">
        <v>1018901612</v>
      </c>
    </row>
    <row r="3419" spans="3:12" x14ac:dyDescent="0.15">
      <c r="C3419" t="s">
        <v>53</v>
      </c>
      <c r="D3419" t="s">
        <v>5189</v>
      </c>
      <c r="E3419" t="s">
        <v>25</v>
      </c>
      <c r="F3419" s="1">
        <v>40817</v>
      </c>
      <c r="G3419" t="s">
        <v>536</v>
      </c>
      <c r="H3419" t="s">
        <v>755</v>
      </c>
      <c r="I3419" t="s">
        <v>3331</v>
      </c>
      <c r="J3419">
        <v>510000</v>
      </c>
      <c r="L3419">
        <v>1019411612</v>
      </c>
    </row>
    <row r="3420" spans="3:12" x14ac:dyDescent="0.15">
      <c r="C3420" t="s">
        <v>53</v>
      </c>
      <c r="D3420" t="s">
        <v>5189</v>
      </c>
      <c r="E3420" t="s">
        <v>25</v>
      </c>
      <c r="F3420" s="1">
        <v>40817</v>
      </c>
      <c r="G3420" t="s">
        <v>536</v>
      </c>
      <c r="H3420" t="s">
        <v>755</v>
      </c>
      <c r="I3420" t="s">
        <v>3332</v>
      </c>
      <c r="J3420">
        <v>410000</v>
      </c>
      <c r="L3420">
        <v>1019821612</v>
      </c>
    </row>
    <row r="3421" spans="3:12" x14ac:dyDescent="0.15">
      <c r="C3421" t="s">
        <v>53</v>
      </c>
      <c r="D3421" t="s">
        <v>5189</v>
      </c>
      <c r="E3421" t="s">
        <v>25</v>
      </c>
      <c r="F3421" s="1">
        <v>40817</v>
      </c>
      <c r="G3421" t="s">
        <v>536</v>
      </c>
      <c r="H3421" t="s">
        <v>1364</v>
      </c>
      <c r="I3421" t="s">
        <v>3333</v>
      </c>
      <c r="J3421">
        <v>30000</v>
      </c>
      <c r="L3421">
        <v>1019851612</v>
      </c>
    </row>
    <row r="3422" spans="3:12" x14ac:dyDescent="0.15">
      <c r="C3422" t="s">
        <v>53</v>
      </c>
      <c r="D3422" t="s">
        <v>5189</v>
      </c>
      <c r="E3422" t="s">
        <v>25</v>
      </c>
      <c r="F3422" s="1">
        <v>40817</v>
      </c>
      <c r="G3422" t="s">
        <v>536</v>
      </c>
      <c r="H3422" t="s">
        <v>1364</v>
      </c>
      <c r="I3422" t="s">
        <v>3334</v>
      </c>
      <c r="J3422">
        <v>119000</v>
      </c>
      <c r="L3422">
        <v>1019970612</v>
      </c>
    </row>
    <row r="3423" spans="3:12" x14ac:dyDescent="0.15">
      <c r="C3423" t="s">
        <v>53</v>
      </c>
      <c r="D3423" t="s">
        <v>5189</v>
      </c>
      <c r="E3423" t="s">
        <v>25</v>
      </c>
      <c r="F3423" s="1">
        <v>40817</v>
      </c>
      <c r="G3423" t="s">
        <v>536</v>
      </c>
      <c r="H3423" t="s">
        <v>1364</v>
      </c>
      <c r="I3423" t="s">
        <v>3335</v>
      </c>
      <c r="J3423">
        <v>51000</v>
      </c>
      <c r="L3423">
        <v>1020021612</v>
      </c>
    </row>
    <row r="3424" spans="3:12" x14ac:dyDescent="0.15">
      <c r="C3424" t="s">
        <v>53</v>
      </c>
      <c r="D3424" t="s">
        <v>5189</v>
      </c>
      <c r="E3424" t="s">
        <v>25</v>
      </c>
      <c r="F3424" s="1">
        <v>40817</v>
      </c>
      <c r="G3424" t="s">
        <v>536</v>
      </c>
      <c r="H3424" t="s">
        <v>1365</v>
      </c>
      <c r="I3424" t="s">
        <v>3336</v>
      </c>
      <c r="J3424">
        <v>50000</v>
      </c>
      <c r="L3424">
        <v>1020071612</v>
      </c>
    </row>
    <row r="3425" spans="3:12" x14ac:dyDescent="0.15">
      <c r="C3425" t="s">
        <v>53</v>
      </c>
      <c r="D3425" t="s">
        <v>5189</v>
      </c>
      <c r="E3425" t="s">
        <v>25</v>
      </c>
      <c r="F3425" s="1">
        <v>40817</v>
      </c>
      <c r="G3425" t="s">
        <v>536</v>
      </c>
      <c r="H3425" t="s">
        <v>1365</v>
      </c>
      <c r="I3425" t="s">
        <v>3337</v>
      </c>
      <c r="J3425">
        <v>500000</v>
      </c>
      <c r="L3425">
        <v>1020571612</v>
      </c>
    </row>
    <row r="3426" spans="3:12" x14ac:dyDescent="0.15">
      <c r="C3426" t="s">
        <v>53</v>
      </c>
      <c r="D3426" t="s">
        <v>5189</v>
      </c>
      <c r="E3426" t="s">
        <v>25</v>
      </c>
      <c r="F3426" s="1">
        <v>40817</v>
      </c>
      <c r="G3426" t="s">
        <v>536</v>
      </c>
      <c r="H3426" t="s">
        <v>1365</v>
      </c>
      <c r="I3426" t="s">
        <v>3338</v>
      </c>
      <c r="J3426">
        <v>410000</v>
      </c>
      <c r="L3426">
        <v>1020981612</v>
      </c>
    </row>
    <row r="3427" spans="3:12" x14ac:dyDescent="0.15">
      <c r="C3427" t="s">
        <v>53</v>
      </c>
      <c r="D3427" t="s">
        <v>5189</v>
      </c>
      <c r="E3427" t="s">
        <v>25</v>
      </c>
      <c r="F3427" s="1">
        <v>40817</v>
      </c>
      <c r="G3427" t="s">
        <v>536</v>
      </c>
      <c r="H3427" t="s">
        <v>1365</v>
      </c>
      <c r="I3427" t="s">
        <v>3339</v>
      </c>
      <c r="J3427">
        <v>410000</v>
      </c>
      <c r="L3427">
        <v>1021391612</v>
      </c>
    </row>
    <row r="3428" spans="3:12" x14ac:dyDescent="0.15">
      <c r="C3428" t="s">
        <v>53</v>
      </c>
      <c r="D3428" t="s">
        <v>5189</v>
      </c>
      <c r="E3428" t="s">
        <v>25</v>
      </c>
      <c r="F3428" s="1">
        <v>40830</v>
      </c>
      <c r="G3428" t="s">
        <v>536</v>
      </c>
      <c r="H3428" t="s">
        <v>2364</v>
      </c>
      <c r="I3428" t="s">
        <v>3340</v>
      </c>
      <c r="J3428">
        <v>600000</v>
      </c>
      <c r="L3428">
        <v>1021991612</v>
      </c>
    </row>
    <row r="3429" spans="3:12" x14ac:dyDescent="0.15">
      <c r="C3429" t="s">
        <v>53</v>
      </c>
      <c r="D3429" t="s">
        <v>5189</v>
      </c>
      <c r="E3429" t="s">
        <v>25</v>
      </c>
      <c r="F3429" s="1">
        <v>40834</v>
      </c>
      <c r="G3429" t="s">
        <v>526</v>
      </c>
      <c r="H3429" t="s">
        <v>3341</v>
      </c>
      <c r="I3429" t="s">
        <v>3164</v>
      </c>
      <c r="J3429">
        <v>10000</v>
      </c>
      <c r="L3429">
        <v>1022001612</v>
      </c>
    </row>
    <row r="3430" spans="3:12" x14ac:dyDescent="0.15">
      <c r="C3430" t="s">
        <v>53</v>
      </c>
      <c r="D3430" t="s">
        <v>5189</v>
      </c>
      <c r="E3430" t="s">
        <v>25</v>
      </c>
      <c r="F3430" s="1">
        <v>40837</v>
      </c>
      <c r="G3430" t="s">
        <v>526</v>
      </c>
      <c r="H3430" t="s">
        <v>3342</v>
      </c>
      <c r="I3430" t="s">
        <v>3343</v>
      </c>
      <c r="J3430">
        <v>150000</v>
      </c>
      <c r="L3430">
        <v>1022151612</v>
      </c>
    </row>
    <row r="3431" spans="3:12" x14ac:dyDescent="0.15">
      <c r="C3431" t="s">
        <v>53</v>
      </c>
      <c r="D3431" t="s">
        <v>5189</v>
      </c>
      <c r="E3431" t="s">
        <v>25</v>
      </c>
      <c r="F3431" s="1">
        <v>40837</v>
      </c>
      <c r="G3431" t="s">
        <v>526</v>
      </c>
      <c r="H3431" t="s">
        <v>3098</v>
      </c>
      <c r="I3431" t="s">
        <v>3344</v>
      </c>
      <c r="J3431">
        <v>100000</v>
      </c>
      <c r="L3431">
        <v>1022251612</v>
      </c>
    </row>
    <row r="3432" spans="3:12" x14ac:dyDescent="0.15">
      <c r="C3432" t="s">
        <v>53</v>
      </c>
      <c r="D3432" t="s">
        <v>5189</v>
      </c>
      <c r="E3432" t="s">
        <v>25</v>
      </c>
      <c r="F3432" s="1">
        <v>40847</v>
      </c>
      <c r="G3432" t="s">
        <v>54</v>
      </c>
      <c r="H3432" t="s">
        <v>782</v>
      </c>
      <c r="I3432" t="s">
        <v>3345</v>
      </c>
      <c r="J3432">
        <v>70000</v>
      </c>
      <c r="L3432">
        <v>1022321612</v>
      </c>
    </row>
    <row r="3433" spans="3:12" x14ac:dyDescent="0.15">
      <c r="C3433" t="s">
        <v>53</v>
      </c>
      <c r="D3433" t="s">
        <v>5189</v>
      </c>
      <c r="E3433" t="s">
        <v>25</v>
      </c>
      <c r="F3433" s="1">
        <v>40850</v>
      </c>
      <c r="G3433" t="s">
        <v>526</v>
      </c>
      <c r="H3433" t="s">
        <v>3346</v>
      </c>
      <c r="I3433" t="s">
        <v>3347</v>
      </c>
      <c r="J3433">
        <v>75000</v>
      </c>
      <c r="L3433">
        <v>1022396612</v>
      </c>
    </row>
    <row r="3434" spans="3:12" x14ac:dyDescent="0.15">
      <c r="C3434" t="s">
        <v>53</v>
      </c>
      <c r="D3434" t="s">
        <v>5189</v>
      </c>
      <c r="E3434" t="s">
        <v>25</v>
      </c>
      <c r="F3434" s="1">
        <v>40862</v>
      </c>
      <c r="G3434" t="s">
        <v>526</v>
      </c>
      <c r="H3434" t="s">
        <v>3348</v>
      </c>
      <c r="I3434" t="s">
        <v>3349</v>
      </c>
      <c r="J3434">
        <v>100000</v>
      </c>
      <c r="L3434">
        <v>1022496612</v>
      </c>
    </row>
    <row r="3435" spans="3:12" x14ac:dyDescent="0.15">
      <c r="C3435" t="s">
        <v>53</v>
      </c>
      <c r="D3435" t="s">
        <v>5189</v>
      </c>
      <c r="E3435" t="s">
        <v>25</v>
      </c>
      <c r="F3435" s="1">
        <v>40868</v>
      </c>
      <c r="G3435" t="s">
        <v>526</v>
      </c>
      <c r="H3435" t="s">
        <v>3350</v>
      </c>
      <c r="I3435" t="s">
        <v>3351</v>
      </c>
      <c r="J3435">
        <v>40000</v>
      </c>
      <c r="L3435">
        <v>1022536612</v>
      </c>
    </row>
    <row r="3436" spans="3:12" x14ac:dyDescent="0.15">
      <c r="C3436" t="s">
        <v>53</v>
      </c>
      <c r="D3436" t="s">
        <v>5189</v>
      </c>
      <c r="E3436" t="s">
        <v>25</v>
      </c>
      <c r="F3436" s="1">
        <v>40875</v>
      </c>
      <c r="G3436" t="s">
        <v>526</v>
      </c>
      <c r="H3436" t="s">
        <v>3352</v>
      </c>
      <c r="I3436" t="s">
        <v>3353</v>
      </c>
      <c r="J3436">
        <v>40000</v>
      </c>
      <c r="L3436">
        <v>1022576612</v>
      </c>
    </row>
    <row r="3437" spans="3:12" x14ac:dyDescent="0.15">
      <c r="C3437" t="s">
        <v>53</v>
      </c>
      <c r="D3437" t="s">
        <v>5189</v>
      </c>
      <c r="E3437" t="s">
        <v>25</v>
      </c>
      <c r="F3437" s="1">
        <v>40877</v>
      </c>
      <c r="G3437" t="s">
        <v>536</v>
      </c>
      <c r="H3437" t="s">
        <v>146</v>
      </c>
      <c r="I3437" t="s">
        <v>3157</v>
      </c>
      <c r="J3437">
        <v>600000</v>
      </c>
      <c r="L3437">
        <v>1023176612</v>
      </c>
    </row>
    <row r="3438" spans="3:12" x14ac:dyDescent="0.15">
      <c r="C3438" t="s">
        <v>53</v>
      </c>
      <c r="D3438" t="s">
        <v>5189</v>
      </c>
      <c r="E3438" t="s">
        <v>25</v>
      </c>
      <c r="F3438" s="1">
        <v>40878</v>
      </c>
      <c r="G3438" t="s">
        <v>536</v>
      </c>
      <c r="H3438" t="s">
        <v>802</v>
      </c>
      <c r="I3438" t="s">
        <v>3354</v>
      </c>
      <c r="J3438">
        <v>200000</v>
      </c>
      <c r="L3438">
        <v>1023376612</v>
      </c>
    </row>
    <row r="3439" spans="3:12" x14ac:dyDescent="0.15">
      <c r="C3439" t="s">
        <v>53</v>
      </c>
      <c r="D3439" t="s">
        <v>5189</v>
      </c>
      <c r="E3439" t="s">
        <v>25</v>
      </c>
      <c r="F3439" s="1">
        <v>40878</v>
      </c>
      <c r="G3439" t="s">
        <v>536</v>
      </c>
      <c r="H3439" t="s">
        <v>805</v>
      </c>
      <c r="I3439" t="s">
        <v>3355</v>
      </c>
      <c r="J3439">
        <v>510000</v>
      </c>
      <c r="L3439">
        <v>1023886612</v>
      </c>
    </row>
    <row r="3440" spans="3:12" x14ac:dyDescent="0.15">
      <c r="C3440" t="s">
        <v>53</v>
      </c>
      <c r="D3440" t="s">
        <v>5189</v>
      </c>
      <c r="E3440" t="s">
        <v>25</v>
      </c>
      <c r="F3440" s="1">
        <v>40878</v>
      </c>
      <c r="G3440" t="s">
        <v>536</v>
      </c>
      <c r="H3440" t="s">
        <v>805</v>
      </c>
      <c r="I3440" t="s">
        <v>3356</v>
      </c>
      <c r="J3440">
        <v>600000</v>
      </c>
      <c r="L3440">
        <v>1024486612</v>
      </c>
    </row>
    <row r="3441" spans="3:12" x14ac:dyDescent="0.15">
      <c r="C3441" t="s">
        <v>53</v>
      </c>
      <c r="D3441" t="s">
        <v>5189</v>
      </c>
      <c r="E3441" t="s">
        <v>25</v>
      </c>
      <c r="F3441" s="1">
        <v>40878</v>
      </c>
      <c r="G3441" t="s">
        <v>536</v>
      </c>
      <c r="H3441" t="s">
        <v>105</v>
      </c>
      <c r="I3441" t="s">
        <v>3357</v>
      </c>
      <c r="J3441">
        <v>510000</v>
      </c>
      <c r="L3441">
        <v>1024996612</v>
      </c>
    </row>
    <row r="3442" spans="3:12" x14ac:dyDescent="0.15">
      <c r="C3442" t="s">
        <v>53</v>
      </c>
      <c r="D3442" t="s">
        <v>5189</v>
      </c>
      <c r="E3442" t="s">
        <v>25</v>
      </c>
      <c r="F3442" s="1">
        <v>40881</v>
      </c>
      <c r="G3442" t="s">
        <v>536</v>
      </c>
      <c r="H3442" t="s">
        <v>107</v>
      </c>
      <c r="I3442" t="s">
        <v>3358</v>
      </c>
      <c r="J3442">
        <v>300000</v>
      </c>
      <c r="L3442">
        <v>1025296612</v>
      </c>
    </row>
    <row r="3443" spans="3:12" x14ac:dyDescent="0.15">
      <c r="C3443" t="s">
        <v>53</v>
      </c>
      <c r="D3443" t="s">
        <v>5189</v>
      </c>
      <c r="E3443" t="s">
        <v>25</v>
      </c>
      <c r="F3443" s="1">
        <v>40884</v>
      </c>
      <c r="G3443" t="s">
        <v>536</v>
      </c>
      <c r="H3443" t="s">
        <v>103</v>
      </c>
      <c r="I3443" t="s">
        <v>3359</v>
      </c>
      <c r="J3443">
        <v>50000</v>
      </c>
      <c r="L3443">
        <v>1025346612</v>
      </c>
    </row>
    <row r="3444" spans="3:12" x14ac:dyDescent="0.15">
      <c r="C3444" t="s">
        <v>53</v>
      </c>
      <c r="D3444" t="s">
        <v>5189</v>
      </c>
      <c r="E3444" t="s">
        <v>25</v>
      </c>
      <c r="F3444" s="1">
        <v>40884</v>
      </c>
      <c r="G3444" t="s">
        <v>536</v>
      </c>
      <c r="H3444" t="s">
        <v>103</v>
      </c>
      <c r="I3444" t="s">
        <v>3360</v>
      </c>
      <c r="J3444">
        <v>510000</v>
      </c>
      <c r="L3444">
        <v>1025856612</v>
      </c>
    </row>
    <row r="3445" spans="3:12" x14ac:dyDescent="0.15">
      <c r="C3445" t="s">
        <v>53</v>
      </c>
      <c r="D3445" t="s">
        <v>5189</v>
      </c>
      <c r="E3445" t="s">
        <v>25</v>
      </c>
      <c r="F3445" s="1">
        <v>40886</v>
      </c>
      <c r="G3445" t="s">
        <v>526</v>
      </c>
      <c r="H3445" t="s">
        <v>3361</v>
      </c>
      <c r="I3445" t="s">
        <v>3362</v>
      </c>
      <c r="J3445">
        <v>200000</v>
      </c>
      <c r="L3445">
        <v>1026056612</v>
      </c>
    </row>
    <row r="3446" spans="3:12" x14ac:dyDescent="0.15">
      <c r="C3446" t="s">
        <v>53</v>
      </c>
      <c r="D3446" t="s">
        <v>5189</v>
      </c>
      <c r="E3446" t="s">
        <v>25</v>
      </c>
      <c r="F3446" s="1">
        <v>40896</v>
      </c>
      <c r="G3446" t="s">
        <v>526</v>
      </c>
      <c r="H3446" t="s">
        <v>3105</v>
      </c>
      <c r="I3446" t="s">
        <v>3363</v>
      </c>
      <c r="J3446">
        <v>100000</v>
      </c>
      <c r="L3446">
        <v>1026156612</v>
      </c>
    </row>
    <row r="3447" spans="3:12" x14ac:dyDescent="0.15">
      <c r="C3447" t="s">
        <v>53</v>
      </c>
      <c r="D3447" t="s">
        <v>5189</v>
      </c>
      <c r="E3447" t="s">
        <v>25</v>
      </c>
      <c r="F3447" s="1">
        <v>40904</v>
      </c>
      <c r="G3447" t="s">
        <v>536</v>
      </c>
      <c r="H3447" t="s">
        <v>822</v>
      </c>
      <c r="I3447" t="s">
        <v>3364</v>
      </c>
      <c r="J3447">
        <v>200000</v>
      </c>
      <c r="L3447">
        <v>1026356612</v>
      </c>
    </row>
    <row r="3448" spans="3:12" x14ac:dyDescent="0.15">
      <c r="C3448" t="s">
        <v>53</v>
      </c>
      <c r="D3448" t="s">
        <v>5189</v>
      </c>
      <c r="E3448" t="s">
        <v>25</v>
      </c>
      <c r="F3448" s="1">
        <v>40904</v>
      </c>
      <c r="G3448" t="s">
        <v>536</v>
      </c>
      <c r="H3448" t="s">
        <v>822</v>
      </c>
      <c r="I3448" t="s">
        <v>3365</v>
      </c>
      <c r="J3448">
        <v>150000</v>
      </c>
      <c r="L3448">
        <v>1026506612</v>
      </c>
    </row>
    <row r="3449" spans="3:12" x14ac:dyDescent="0.15">
      <c r="C3449" t="s">
        <v>53</v>
      </c>
      <c r="D3449" t="s">
        <v>5189</v>
      </c>
      <c r="E3449" t="s">
        <v>25</v>
      </c>
      <c r="F3449" s="1">
        <v>40904</v>
      </c>
      <c r="G3449" t="s">
        <v>536</v>
      </c>
      <c r="H3449" t="s">
        <v>822</v>
      </c>
      <c r="I3449" t="s">
        <v>3366</v>
      </c>
      <c r="J3449">
        <v>420000</v>
      </c>
      <c r="L3449">
        <v>1026926612</v>
      </c>
    </row>
    <row r="3450" spans="3:12" x14ac:dyDescent="0.15">
      <c r="C3450" t="s">
        <v>53</v>
      </c>
      <c r="D3450" t="s">
        <v>5189</v>
      </c>
      <c r="E3450" t="s">
        <v>25</v>
      </c>
      <c r="F3450" s="1">
        <v>40906</v>
      </c>
      <c r="G3450" t="s">
        <v>526</v>
      </c>
      <c r="H3450" t="s">
        <v>3107</v>
      </c>
      <c r="I3450" t="s">
        <v>3367</v>
      </c>
      <c r="J3450">
        <v>200000</v>
      </c>
      <c r="L3450">
        <v>1027126612</v>
      </c>
    </row>
    <row r="3451" spans="3:12" x14ac:dyDescent="0.15">
      <c r="C3451" t="s">
        <v>53</v>
      </c>
      <c r="D3451" t="s">
        <v>5189</v>
      </c>
      <c r="E3451" t="s">
        <v>26</v>
      </c>
      <c r="F3451" s="1">
        <v>40551</v>
      </c>
      <c r="G3451" t="s">
        <v>536</v>
      </c>
      <c r="H3451" t="s">
        <v>55</v>
      </c>
      <c r="I3451" t="s">
        <v>3368</v>
      </c>
      <c r="J3451">
        <v>100000</v>
      </c>
      <c r="L3451">
        <v>1027226612</v>
      </c>
    </row>
    <row r="3452" spans="3:12" x14ac:dyDescent="0.15">
      <c r="C3452" t="s">
        <v>53</v>
      </c>
      <c r="D3452" t="s">
        <v>5189</v>
      </c>
      <c r="E3452" t="s">
        <v>26</v>
      </c>
      <c r="F3452" s="1">
        <v>40553</v>
      </c>
      <c r="G3452" t="s">
        <v>526</v>
      </c>
      <c r="H3452" t="s">
        <v>2364</v>
      </c>
      <c r="I3452" t="s">
        <v>3369</v>
      </c>
      <c r="J3452">
        <v>1500000</v>
      </c>
      <c r="L3452">
        <v>1028726612</v>
      </c>
    </row>
    <row r="3453" spans="3:12" x14ac:dyDescent="0.15">
      <c r="C3453" t="s">
        <v>53</v>
      </c>
      <c r="D3453" t="s">
        <v>5189</v>
      </c>
      <c r="E3453" t="s">
        <v>26</v>
      </c>
      <c r="F3453" s="1">
        <v>40557</v>
      </c>
      <c r="G3453" t="s">
        <v>526</v>
      </c>
      <c r="H3453" t="s">
        <v>149</v>
      </c>
      <c r="I3453" t="s">
        <v>3370</v>
      </c>
      <c r="J3453">
        <v>246000</v>
      </c>
      <c r="L3453">
        <v>1028972612</v>
      </c>
    </row>
    <row r="3454" spans="3:12" x14ac:dyDescent="0.15">
      <c r="C3454" t="s">
        <v>53</v>
      </c>
      <c r="D3454" t="s">
        <v>5189</v>
      </c>
      <c r="E3454" t="s">
        <v>26</v>
      </c>
      <c r="F3454" s="1">
        <v>40564</v>
      </c>
      <c r="G3454" t="s">
        <v>536</v>
      </c>
      <c r="H3454" t="s">
        <v>61</v>
      </c>
      <c r="I3454" t="s">
        <v>3371</v>
      </c>
      <c r="J3454">
        <v>100000</v>
      </c>
      <c r="L3454">
        <v>1029072612</v>
      </c>
    </row>
    <row r="3455" spans="3:12" x14ac:dyDescent="0.15">
      <c r="C3455" t="s">
        <v>53</v>
      </c>
      <c r="D3455" t="s">
        <v>5189</v>
      </c>
      <c r="E3455" t="s">
        <v>26</v>
      </c>
      <c r="F3455" s="1">
        <v>40564</v>
      </c>
      <c r="G3455" t="s">
        <v>526</v>
      </c>
      <c r="H3455" t="s">
        <v>162</v>
      </c>
      <c r="I3455" t="s">
        <v>3372</v>
      </c>
      <c r="J3455">
        <v>198500</v>
      </c>
      <c r="L3455">
        <v>1029271112</v>
      </c>
    </row>
    <row r="3456" spans="3:12" x14ac:dyDescent="0.15">
      <c r="C3456" t="s">
        <v>53</v>
      </c>
      <c r="D3456" t="s">
        <v>5189</v>
      </c>
      <c r="E3456" t="s">
        <v>26</v>
      </c>
      <c r="F3456" s="1">
        <v>40564</v>
      </c>
      <c r="G3456" t="s">
        <v>526</v>
      </c>
      <c r="H3456" t="s">
        <v>635</v>
      </c>
      <c r="I3456" t="s">
        <v>3373</v>
      </c>
      <c r="J3456">
        <v>110900</v>
      </c>
      <c r="L3456">
        <v>1029382012</v>
      </c>
    </row>
    <row r="3457" spans="3:12" x14ac:dyDescent="0.15">
      <c r="C3457" t="s">
        <v>53</v>
      </c>
      <c r="D3457" t="s">
        <v>5189</v>
      </c>
      <c r="E3457" t="s">
        <v>26</v>
      </c>
      <c r="F3457" s="1">
        <v>40570</v>
      </c>
      <c r="G3457" t="s">
        <v>526</v>
      </c>
      <c r="H3457" t="s">
        <v>204</v>
      </c>
      <c r="I3457" t="s">
        <v>3370</v>
      </c>
      <c r="J3457">
        <v>200000</v>
      </c>
      <c r="L3457">
        <v>1029582012</v>
      </c>
    </row>
    <row r="3458" spans="3:12" x14ac:dyDescent="0.15">
      <c r="C3458" t="s">
        <v>53</v>
      </c>
      <c r="D3458" t="s">
        <v>5189</v>
      </c>
      <c r="E3458" t="s">
        <v>26</v>
      </c>
      <c r="F3458" s="1">
        <v>40574</v>
      </c>
      <c r="G3458" t="s">
        <v>54</v>
      </c>
      <c r="H3458" t="s">
        <v>834</v>
      </c>
      <c r="I3458" t="s">
        <v>3374</v>
      </c>
      <c r="J3458">
        <v>98250</v>
      </c>
      <c r="L3458">
        <v>1029680262</v>
      </c>
    </row>
    <row r="3459" spans="3:12" x14ac:dyDescent="0.15">
      <c r="C3459" t="s">
        <v>53</v>
      </c>
      <c r="D3459" t="s">
        <v>5189</v>
      </c>
      <c r="E3459" t="s">
        <v>26</v>
      </c>
      <c r="F3459" s="1">
        <v>40574</v>
      </c>
      <c r="G3459" t="s">
        <v>54</v>
      </c>
      <c r="H3459" t="s">
        <v>1363</v>
      </c>
      <c r="I3459" t="s">
        <v>3375</v>
      </c>
      <c r="J3459">
        <v>37500</v>
      </c>
      <c r="L3459">
        <v>1029717762</v>
      </c>
    </row>
    <row r="3460" spans="3:12" x14ac:dyDescent="0.15">
      <c r="C3460" t="s">
        <v>53</v>
      </c>
      <c r="D3460" t="s">
        <v>5189</v>
      </c>
      <c r="E3460" t="s">
        <v>26</v>
      </c>
      <c r="F3460" s="1">
        <v>40576</v>
      </c>
      <c r="G3460" t="s">
        <v>526</v>
      </c>
      <c r="H3460" t="s">
        <v>2803</v>
      </c>
      <c r="I3460" t="s">
        <v>3376</v>
      </c>
      <c r="J3460">
        <v>250000</v>
      </c>
      <c r="L3460">
        <v>1029967762</v>
      </c>
    </row>
    <row r="3461" spans="3:12" x14ac:dyDescent="0.15">
      <c r="C3461" t="s">
        <v>53</v>
      </c>
      <c r="D3461" t="s">
        <v>5189</v>
      </c>
      <c r="E3461" t="s">
        <v>26</v>
      </c>
      <c r="F3461" s="1">
        <v>40578</v>
      </c>
      <c r="G3461" t="s">
        <v>526</v>
      </c>
      <c r="H3461" t="s">
        <v>259</v>
      </c>
      <c r="I3461" t="s">
        <v>3374</v>
      </c>
      <c r="J3461">
        <v>295000</v>
      </c>
      <c r="L3461">
        <v>1030262762</v>
      </c>
    </row>
    <row r="3462" spans="3:12" x14ac:dyDescent="0.15">
      <c r="C3462" t="s">
        <v>53</v>
      </c>
      <c r="D3462" t="s">
        <v>5189</v>
      </c>
      <c r="E3462" t="s">
        <v>26</v>
      </c>
      <c r="F3462" s="1">
        <v>40584</v>
      </c>
      <c r="G3462" t="s">
        <v>526</v>
      </c>
      <c r="H3462" t="s">
        <v>3377</v>
      </c>
      <c r="I3462" t="s">
        <v>3378</v>
      </c>
      <c r="J3462">
        <v>3500000</v>
      </c>
      <c r="L3462">
        <v>1033762762</v>
      </c>
    </row>
    <row r="3463" spans="3:12" x14ac:dyDescent="0.15">
      <c r="C3463" t="s">
        <v>53</v>
      </c>
      <c r="D3463" t="s">
        <v>5189</v>
      </c>
      <c r="E3463" t="s">
        <v>26</v>
      </c>
      <c r="F3463" s="1">
        <v>40584</v>
      </c>
      <c r="G3463" t="s">
        <v>526</v>
      </c>
      <c r="H3463" t="s">
        <v>3379</v>
      </c>
      <c r="I3463" t="s">
        <v>3380</v>
      </c>
      <c r="J3463">
        <v>5000</v>
      </c>
      <c r="L3463">
        <v>1033767762</v>
      </c>
    </row>
    <row r="3464" spans="3:12" x14ac:dyDescent="0.15">
      <c r="C3464" t="s">
        <v>53</v>
      </c>
      <c r="D3464" t="s">
        <v>5189</v>
      </c>
      <c r="E3464" t="s">
        <v>26</v>
      </c>
      <c r="F3464" s="1">
        <v>40596</v>
      </c>
      <c r="G3464" t="s">
        <v>526</v>
      </c>
      <c r="H3464" t="s">
        <v>1416</v>
      </c>
      <c r="I3464" t="s">
        <v>3381</v>
      </c>
      <c r="J3464">
        <v>5000</v>
      </c>
      <c r="L3464">
        <v>1033772762</v>
      </c>
    </row>
    <row r="3465" spans="3:12" x14ac:dyDescent="0.15">
      <c r="C3465" t="s">
        <v>53</v>
      </c>
      <c r="D3465" t="s">
        <v>5189</v>
      </c>
      <c r="E3465" t="s">
        <v>26</v>
      </c>
      <c r="F3465" s="1">
        <v>40602</v>
      </c>
      <c r="G3465" t="s">
        <v>54</v>
      </c>
      <c r="H3465" t="s">
        <v>922</v>
      </c>
      <c r="I3465" t="s">
        <v>1303</v>
      </c>
      <c r="J3465">
        <v>50800</v>
      </c>
      <c r="L3465">
        <v>1033823562</v>
      </c>
    </row>
    <row r="3466" spans="3:12" x14ac:dyDescent="0.15">
      <c r="C3466" t="s">
        <v>53</v>
      </c>
      <c r="D3466" t="s">
        <v>5189</v>
      </c>
      <c r="E3466" t="s">
        <v>26</v>
      </c>
      <c r="F3466" s="1">
        <v>40602</v>
      </c>
      <c r="G3466" t="s">
        <v>526</v>
      </c>
      <c r="H3466" t="s">
        <v>384</v>
      </c>
      <c r="I3466" t="s">
        <v>3382</v>
      </c>
      <c r="J3466">
        <v>80000</v>
      </c>
      <c r="L3466">
        <v>1033903562</v>
      </c>
    </row>
    <row r="3467" spans="3:12" x14ac:dyDescent="0.15">
      <c r="C3467" t="s">
        <v>53</v>
      </c>
      <c r="D3467" t="s">
        <v>5189</v>
      </c>
      <c r="E3467" t="s">
        <v>26</v>
      </c>
      <c r="F3467" s="1">
        <v>40605</v>
      </c>
      <c r="G3467" t="s">
        <v>526</v>
      </c>
      <c r="H3467" t="s">
        <v>394</v>
      </c>
      <c r="I3467" t="s">
        <v>3383</v>
      </c>
      <c r="J3467">
        <v>50000</v>
      </c>
      <c r="L3467">
        <v>1033953562</v>
      </c>
    </row>
    <row r="3468" spans="3:12" x14ac:dyDescent="0.15">
      <c r="C3468" t="s">
        <v>53</v>
      </c>
      <c r="D3468" t="s">
        <v>5189</v>
      </c>
      <c r="E3468" t="s">
        <v>26</v>
      </c>
      <c r="F3468" s="1">
        <v>40614</v>
      </c>
      <c r="G3468" t="s">
        <v>536</v>
      </c>
      <c r="H3468" t="s">
        <v>74</v>
      </c>
      <c r="I3468" t="s">
        <v>3384</v>
      </c>
      <c r="J3468">
        <v>50000</v>
      </c>
      <c r="L3468">
        <v>1034003562</v>
      </c>
    </row>
    <row r="3469" spans="3:12" x14ac:dyDescent="0.15">
      <c r="C3469" t="s">
        <v>53</v>
      </c>
      <c r="D3469" t="s">
        <v>5189</v>
      </c>
      <c r="E3469" t="s">
        <v>26</v>
      </c>
      <c r="F3469" s="1">
        <v>40620</v>
      </c>
      <c r="G3469" t="s">
        <v>526</v>
      </c>
      <c r="H3469" t="s">
        <v>3385</v>
      </c>
      <c r="I3469" t="s">
        <v>3369</v>
      </c>
      <c r="J3469">
        <v>800000</v>
      </c>
      <c r="L3469">
        <v>1034803562</v>
      </c>
    </row>
    <row r="3470" spans="3:12" x14ac:dyDescent="0.15">
      <c r="C3470" t="s">
        <v>53</v>
      </c>
      <c r="D3470" t="s">
        <v>5189</v>
      </c>
      <c r="E3470" t="s">
        <v>26</v>
      </c>
      <c r="F3470" s="1">
        <v>40633</v>
      </c>
      <c r="G3470" t="s">
        <v>526</v>
      </c>
      <c r="H3470" t="s">
        <v>1537</v>
      </c>
      <c r="I3470" t="s">
        <v>3386</v>
      </c>
      <c r="J3470">
        <v>5000</v>
      </c>
      <c r="L3470">
        <v>1034808562</v>
      </c>
    </row>
    <row r="3471" spans="3:12" x14ac:dyDescent="0.15">
      <c r="C3471" t="s">
        <v>53</v>
      </c>
      <c r="D3471" t="s">
        <v>5189</v>
      </c>
      <c r="E3471" t="s">
        <v>26</v>
      </c>
      <c r="F3471" s="1">
        <v>40643</v>
      </c>
      <c r="G3471" t="s">
        <v>536</v>
      </c>
      <c r="H3471" t="s">
        <v>576</v>
      </c>
      <c r="I3471" t="s">
        <v>3368</v>
      </c>
      <c r="J3471">
        <v>100000</v>
      </c>
      <c r="L3471">
        <v>1034908562</v>
      </c>
    </row>
    <row r="3472" spans="3:12" x14ac:dyDescent="0.15">
      <c r="C3472" t="s">
        <v>53</v>
      </c>
      <c r="D3472" t="s">
        <v>5189</v>
      </c>
      <c r="E3472" t="s">
        <v>26</v>
      </c>
      <c r="F3472" s="1">
        <v>40643</v>
      </c>
      <c r="G3472" t="s">
        <v>536</v>
      </c>
      <c r="H3472" t="s">
        <v>576</v>
      </c>
      <c r="I3472" t="s">
        <v>3387</v>
      </c>
      <c r="J3472">
        <v>40000</v>
      </c>
      <c r="L3472">
        <v>1034948562</v>
      </c>
    </row>
    <row r="3473" spans="3:12" x14ac:dyDescent="0.15">
      <c r="C3473" t="s">
        <v>53</v>
      </c>
      <c r="D3473" t="s">
        <v>5189</v>
      </c>
      <c r="E3473" t="s">
        <v>26</v>
      </c>
      <c r="F3473" s="1">
        <v>40660</v>
      </c>
      <c r="G3473" t="s">
        <v>526</v>
      </c>
      <c r="H3473" t="s">
        <v>3388</v>
      </c>
      <c r="I3473" t="s">
        <v>3389</v>
      </c>
      <c r="J3473">
        <v>50000</v>
      </c>
      <c r="L3473">
        <v>1034998562</v>
      </c>
    </row>
    <row r="3474" spans="3:12" x14ac:dyDescent="0.15">
      <c r="C3474" t="s">
        <v>53</v>
      </c>
      <c r="D3474" t="s">
        <v>5189</v>
      </c>
      <c r="E3474" t="s">
        <v>26</v>
      </c>
      <c r="F3474" s="1">
        <v>40661</v>
      </c>
      <c r="G3474" t="s">
        <v>526</v>
      </c>
      <c r="H3474" t="s">
        <v>3390</v>
      </c>
      <c r="I3474" t="s">
        <v>3391</v>
      </c>
      <c r="J3474">
        <v>50000</v>
      </c>
      <c r="L3474">
        <v>1035048562</v>
      </c>
    </row>
    <row r="3475" spans="3:12" x14ac:dyDescent="0.15">
      <c r="C3475" t="s">
        <v>53</v>
      </c>
      <c r="D3475" t="s">
        <v>5189</v>
      </c>
      <c r="E3475" t="s">
        <v>26</v>
      </c>
      <c r="F3475" s="1">
        <v>40700</v>
      </c>
      <c r="G3475" t="s">
        <v>526</v>
      </c>
      <c r="H3475" t="s">
        <v>3392</v>
      </c>
      <c r="I3475" t="s">
        <v>3393</v>
      </c>
      <c r="J3475">
        <v>300000</v>
      </c>
      <c r="L3475">
        <v>1035348562</v>
      </c>
    </row>
    <row r="3476" spans="3:12" x14ac:dyDescent="0.15">
      <c r="C3476" t="s">
        <v>53</v>
      </c>
      <c r="D3476" t="s">
        <v>5189</v>
      </c>
      <c r="E3476" t="s">
        <v>26</v>
      </c>
      <c r="F3476" s="1">
        <v>40716</v>
      </c>
      <c r="G3476" t="s">
        <v>526</v>
      </c>
      <c r="H3476" t="s">
        <v>3394</v>
      </c>
      <c r="I3476" t="s">
        <v>3395</v>
      </c>
      <c r="J3476">
        <v>1100000</v>
      </c>
      <c r="L3476">
        <v>1036448562</v>
      </c>
    </row>
    <row r="3477" spans="3:12" x14ac:dyDescent="0.15">
      <c r="C3477" t="s">
        <v>53</v>
      </c>
      <c r="D3477" t="s">
        <v>5189</v>
      </c>
      <c r="E3477" t="s">
        <v>26</v>
      </c>
      <c r="F3477" s="1">
        <v>40724</v>
      </c>
      <c r="G3477" t="s">
        <v>526</v>
      </c>
      <c r="H3477" t="s">
        <v>3396</v>
      </c>
      <c r="I3477" t="s">
        <v>3397</v>
      </c>
      <c r="J3477">
        <v>800000</v>
      </c>
      <c r="L3477">
        <v>1037248562</v>
      </c>
    </row>
    <row r="3478" spans="3:12" x14ac:dyDescent="0.15">
      <c r="C3478" t="s">
        <v>53</v>
      </c>
      <c r="D3478" t="s">
        <v>5189</v>
      </c>
      <c r="E3478" t="s">
        <v>26</v>
      </c>
      <c r="F3478" s="1">
        <v>40725</v>
      </c>
      <c r="G3478" t="s">
        <v>536</v>
      </c>
      <c r="H3478" t="s">
        <v>667</v>
      </c>
      <c r="I3478" t="s">
        <v>3398</v>
      </c>
      <c r="J3478">
        <v>50000</v>
      </c>
      <c r="L3478">
        <v>1037298562</v>
      </c>
    </row>
    <row r="3479" spans="3:12" x14ac:dyDescent="0.15">
      <c r="C3479" t="s">
        <v>53</v>
      </c>
      <c r="D3479" t="s">
        <v>5189</v>
      </c>
      <c r="E3479" t="s">
        <v>26</v>
      </c>
      <c r="F3479" s="1">
        <v>40725</v>
      </c>
      <c r="G3479" t="s">
        <v>536</v>
      </c>
      <c r="H3479" t="s">
        <v>1150</v>
      </c>
      <c r="I3479" t="s">
        <v>3257</v>
      </c>
      <c r="J3479">
        <v>100000</v>
      </c>
      <c r="L3479">
        <v>1037398562</v>
      </c>
    </row>
    <row r="3480" spans="3:12" x14ac:dyDescent="0.15">
      <c r="C3480" t="s">
        <v>53</v>
      </c>
      <c r="D3480" t="s">
        <v>5189</v>
      </c>
      <c r="E3480" t="s">
        <v>26</v>
      </c>
      <c r="F3480" s="1">
        <v>40725</v>
      </c>
      <c r="G3480" t="s">
        <v>536</v>
      </c>
      <c r="H3480" t="s">
        <v>1324</v>
      </c>
      <c r="I3480" t="s">
        <v>3371</v>
      </c>
      <c r="J3480">
        <v>100000</v>
      </c>
      <c r="L3480">
        <v>1037498562</v>
      </c>
    </row>
    <row r="3481" spans="3:12" x14ac:dyDescent="0.15">
      <c r="C3481" t="s">
        <v>53</v>
      </c>
      <c r="D3481" t="s">
        <v>5189</v>
      </c>
      <c r="E3481" t="s">
        <v>26</v>
      </c>
      <c r="F3481" s="1">
        <v>40725</v>
      </c>
      <c r="G3481" t="s">
        <v>536</v>
      </c>
      <c r="H3481" t="s">
        <v>1041</v>
      </c>
      <c r="I3481" t="s">
        <v>3399</v>
      </c>
      <c r="J3481">
        <v>100000</v>
      </c>
      <c r="L3481">
        <v>1037598562</v>
      </c>
    </row>
    <row r="3482" spans="3:12" x14ac:dyDescent="0.15">
      <c r="C3482" t="s">
        <v>53</v>
      </c>
      <c r="D3482" t="s">
        <v>5189</v>
      </c>
      <c r="E3482" t="s">
        <v>26</v>
      </c>
      <c r="F3482" s="1">
        <v>40738</v>
      </c>
      <c r="G3482" t="s">
        <v>526</v>
      </c>
      <c r="H3482" t="s">
        <v>3400</v>
      </c>
      <c r="I3482" t="s">
        <v>3401</v>
      </c>
      <c r="J3482">
        <v>300000</v>
      </c>
      <c r="L3482">
        <v>1037898562</v>
      </c>
    </row>
    <row r="3483" spans="3:12" x14ac:dyDescent="0.15">
      <c r="C3483" t="s">
        <v>53</v>
      </c>
      <c r="D3483" t="s">
        <v>5189</v>
      </c>
      <c r="E3483" t="s">
        <v>26</v>
      </c>
      <c r="F3483" s="1">
        <v>40749</v>
      </c>
      <c r="G3483" t="s">
        <v>54</v>
      </c>
      <c r="H3483" t="s">
        <v>964</v>
      </c>
      <c r="I3483" t="s">
        <v>3402</v>
      </c>
      <c r="J3483">
        <v>80000</v>
      </c>
      <c r="L3483">
        <v>1037978562</v>
      </c>
    </row>
    <row r="3484" spans="3:12" x14ac:dyDescent="0.15">
      <c r="C3484" t="s">
        <v>53</v>
      </c>
      <c r="D3484" t="s">
        <v>5189</v>
      </c>
      <c r="E3484" t="s">
        <v>26</v>
      </c>
      <c r="F3484" s="1">
        <v>40752</v>
      </c>
      <c r="G3484" t="s">
        <v>526</v>
      </c>
      <c r="H3484" t="s">
        <v>3403</v>
      </c>
      <c r="I3484" t="s">
        <v>3404</v>
      </c>
      <c r="J3484">
        <v>100000</v>
      </c>
      <c r="L3484">
        <v>1038078562</v>
      </c>
    </row>
    <row r="3485" spans="3:12" x14ac:dyDescent="0.15">
      <c r="C3485" t="s">
        <v>53</v>
      </c>
      <c r="D3485" t="s">
        <v>5189</v>
      </c>
      <c r="E3485" t="s">
        <v>26</v>
      </c>
      <c r="F3485" s="1">
        <v>40780</v>
      </c>
      <c r="G3485" t="s">
        <v>526</v>
      </c>
      <c r="H3485" t="s">
        <v>3405</v>
      </c>
      <c r="I3485" t="s">
        <v>3406</v>
      </c>
      <c r="J3485">
        <v>150000</v>
      </c>
      <c r="L3485">
        <v>1038228562</v>
      </c>
    </row>
    <row r="3486" spans="3:12" x14ac:dyDescent="0.15">
      <c r="C3486" t="s">
        <v>53</v>
      </c>
      <c r="D3486" t="s">
        <v>5189</v>
      </c>
      <c r="E3486" t="s">
        <v>26</v>
      </c>
      <c r="F3486" s="1">
        <v>40788</v>
      </c>
      <c r="G3486" t="s">
        <v>526</v>
      </c>
      <c r="H3486" t="s">
        <v>3407</v>
      </c>
      <c r="I3486" t="s">
        <v>3408</v>
      </c>
      <c r="J3486">
        <v>200000</v>
      </c>
      <c r="L3486">
        <v>1038428562</v>
      </c>
    </row>
    <row r="3487" spans="3:12" x14ac:dyDescent="0.15">
      <c r="C3487" t="s">
        <v>53</v>
      </c>
      <c r="D3487" t="s">
        <v>5189</v>
      </c>
      <c r="E3487" t="s">
        <v>26</v>
      </c>
      <c r="F3487" s="1">
        <v>40822</v>
      </c>
      <c r="G3487" t="s">
        <v>536</v>
      </c>
      <c r="H3487" t="s">
        <v>2334</v>
      </c>
      <c r="I3487" t="s">
        <v>3409</v>
      </c>
      <c r="J3487">
        <v>300000</v>
      </c>
      <c r="L3487">
        <v>1038728562</v>
      </c>
    </row>
    <row r="3488" spans="3:12" x14ac:dyDescent="0.15">
      <c r="C3488" t="s">
        <v>53</v>
      </c>
      <c r="D3488" t="s">
        <v>5189</v>
      </c>
      <c r="E3488" t="s">
        <v>26</v>
      </c>
      <c r="F3488" s="1">
        <v>40822</v>
      </c>
      <c r="G3488" t="s">
        <v>536</v>
      </c>
      <c r="H3488" t="s">
        <v>2334</v>
      </c>
      <c r="I3488" t="s">
        <v>3371</v>
      </c>
      <c r="J3488">
        <v>100000</v>
      </c>
      <c r="L3488">
        <v>1038828562</v>
      </c>
    </row>
    <row r="3489" spans="3:12" x14ac:dyDescent="0.15">
      <c r="C3489" t="s">
        <v>53</v>
      </c>
      <c r="D3489" t="s">
        <v>5189</v>
      </c>
      <c r="E3489" t="s">
        <v>26</v>
      </c>
      <c r="F3489" s="1">
        <v>40876</v>
      </c>
      <c r="G3489" t="s">
        <v>526</v>
      </c>
      <c r="H3489" t="s">
        <v>3410</v>
      </c>
      <c r="I3489" t="s">
        <v>3411</v>
      </c>
      <c r="J3489">
        <v>400000</v>
      </c>
      <c r="L3489">
        <v>1039228562</v>
      </c>
    </row>
    <row r="3490" spans="3:12" x14ac:dyDescent="0.15">
      <c r="C3490" t="s">
        <v>53</v>
      </c>
      <c r="D3490" t="s">
        <v>5189</v>
      </c>
      <c r="E3490" t="s">
        <v>26</v>
      </c>
      <c r="F3490" s="1">
        <v>40878</v>
      </c>
      <c r="G3490" t="s">
        <v>536</v>
      </c>
      <c r="H3490" t="s">
        <v>805</v>
      </c>
      <c r="I3490" t="s">
        <v>3368</v>
      </c>
      <c r="J3490">
        <v>100000</v>
      </c>
      <c r="L3490">
        <v>1039328562</v>
      </c>
    </row>
    <row r="3491" spans="3:12" x14ac:dyDescent="0.15">
      <c r="C3491" t="s">
        <v>53</v>
      </c>
      <c r="D3491" t="s">
        <v>5189</v>
      </c>
      <c r="E3491" t="s">
        <v>26</v>
      </c>
      <c r="F3491" s="1">
        <v>40904</v>
      </c>
      <c r="G3491" t="s">
        <v>536</v>
      </c>
      <c r="H3491" t="s">
        <v>822</v>
      </c>
      <c r="I3491" t="s">
        <v>3412</v>
      </c>
      <c r="J3491">
        <v>50000</v>
      </c>
      <c r="L3491">
        <v>1039378562</v>
      </c>
    </row>
    <row r="3492" spans="3:12" x14ac:dyDescent="0.15">
      <c r="C3492" t="s">
        <v>53</v>
      </c>
      <c r="D3492" t="s">
        <v>5189</v>
      </c>
      <c r="E3492" t="s">
        <v>27</v>
      </c>
      <c r="F3492" s="1">
        <v>40557</v>
      </c>
      <c r="G3492" t="s">
        <v>54</v>
      </c>
      <c r="H3492" t="s">
        <v>1424</v>
      </c>
      <c r="I3492" t="s">
        <v>1303</v>
      </c>
      <c r="J3492">
        <v>66500</v>
      </c>
      <c r="L3492">
        <v>1039445062</v>
      </c>
    </row>
    <row r="3493" spans="3:12" x14ac:dyDescent="0.15">
      <c r="C3493" t="s">
        <v>53</v>
      </c>
      <c r="D3493" t="s">
        <v>5189</v>
      </c>
      <c r="E3493" t="s">
        <v>27</v>
      </c>
      <c r="F3493" s="1">
        <v>40564</v>
      </c>
      <c r="G3493" t="s">
        <v>526</v>
      </c>
      <c r="H3493" t="s">
        <v>162</v>
      </c>
      <c r="I3493" t="s">
        <v>3372</v>
      </c>
      <c r="J3493">
        <v>610500</v>
      </c>
      <c r="L3493">
        <v>1040055562</v>
      </c>
    </row>
    <row r="3494" spans="3:12" x14ac:dyDescent="0.15">
      <c r="C3494" t="s">
        <v>53</v>
      </c>
      <c r="D3494" t="s">
        <v>5189</v>
      </c>
      <c r="E3494" t="s">
        <v>27</v>
      </c>
      <c r="F3494" s="1">
        <v>40570</v>
      </c>
      <c r="G3494" t="s">
        <v>54</v>
      </c>
      <c r="H3494" t="s">
        <v>1386</v>
      </c>
      <c r="I3494" t="s">
        <v>3413</v>
      </c>
      <c r="J3494">
        <v>107000</v>
      </c>
      <c r="L3494">
        <v>1040162562</v>
      </c>
    </row>
    <row r="3495" spans="3:12" x14ac:dyDescent="0.15">
      <c r="C3495" t="s">
        <v>53</v>
      </c>
      <c r="D3495" t="s">
        <v>5189</v>
      </c>
      <c r="E3495" t="s">
        <v>27</v>
      </c>
      <c r="F3495" s="1">
        <v>40584</v>
      </c>
      <c r="G3495" t="s">
        <v>54</v>
      </c>
      <c r="H3495" t="s">
        <v>3414</v>
      </c>
      <c r="I3495" t="s">
        <v>3413</v>
      </c>
      <c r="J3495">
        <v>135700</v>
      </c>
      <c r="L3495">
        <v>1040298262</v>
      </c>
    </row>
    <row r="3496" spans="3:12" x14ac:dyDescent="0.15">
      <c r="C3496" t="s">
        <v>53</v>
      </c>
      <c r="D3496" t="s">
        <v>5189</v>
      </c>
      <c r="E3496" t="s">
        <v>27</v>
      </c>
      <c r="F3496" s="1">
        <v>40603</v>
      </c>
      <c r="G3496" t="s">
        <v>54</v>
      </c>
      <c r="H3496" t="s">
        <v>529</v>
      </c>
      <c r="I3496" t="s">
        <v>1310</v>
      </c>
      <c r="J3496">
        <v>42000</v>
      </c>
      <c r="L3496">
        <v>1040340262</v>
      </c>
    </row>
    <row r="3497" spans="3:12" x14ac:dyDescent="0.15">
      <c r="C3497" t="s">
        <v>53</v>
      </c>
      <c r="D3497" t="s">
        <v>5189</v>
      </c>
      <c r="E3497" t="s">
        <v>27</v>
      </c>
      <c r="F3497" s="1">
        <v>40603</v>
      </c>
      <c r="G3497" t="s">
        <v>54</v>
      </c>
      <c r="H3497" t="s">
        <v>2915</v>
      </c>
      <c r="I3497" t="s">
        <v>1310</v>
      </c>
      <c r="J3497">
        <v>78000</v>
      </c>
      <c r="L3497">
        <v>1040418262</v>
      </c>
    </row>
    <row r="3498" spans="3:12" x14ac:dyDescent="0.15">
      <c r="C3498" t="s">
        <v>53</v>
      </c>
      <c r="D3498" t="s">
        <v>5189</v>
      </c>
      <c r="E3498" t="s">
        <v>27</v>
      </c>
      <c r="F3498" s="1">
        <v>40620</v>
      </c>
      <c r="G3498" t="s">
        <v>54</v>
      </c>
      <c r="H3498" t="s">
        <v>1228</v>
      </c>
      <c r="I3498" t="s">
        <v>1321</v>
      </c>
      <c r="J3498">
        <v>60000</v>
      </c>
      <c r="L3498">
        <v>1040478262</v>
      </c>
    </row>
    <row r="3499" spans="3:12" x14ac:dyDescent="0.15">
      <c r="C3499" t="s">
        <v>53</v>
      </c>
      <c r="D3499" t="s">
        <v>5189</v>
      </c>
      <c r="E3499" t="s">
        <v>27</v>
      </c>
      <c r="F3499" s="1">
        <v>40631</v>
      </c>
      <c r="G3499" t="s">
        <v>54</v>
      </c>
      <c r="H3499" t="s">
        <v>3111</v>
      </c>
      <c r="I3499" t="s">
        <v>3415</v>
      </c>
      <c r="J3499">
        <v>100600</v>
      </c>
      <c r="L3499">
        <v>1040578862</v>
      </c>
    </row>
    <row r="3500" spans="3:12" x14ac:dyDescent="0.15">
      <c r="C3500" t="s">
        <v>53</v>
      </c>
      <c r="D3500" t="s">
        <v>5189</v>
      </c>
      <c r="E3500" t="s">
        <v>27</v>
      </c>
      <c r="F3500" s="1">
        <v>40633</v>
      </c>
      <c r="G3500" t="s">
        <v>54</v>
      </c>
      <c r="H3500" t="s">
        <v>562</v>
      </c>
      <c r="I3500" t="s">
        <v>1310</v>
      </c>
      <c r="J3500">
        <v>26500</v>
      </c>
      <c r="L3500">
        <v>1040605362</v>
      </c>
    </row>
    <row r="3501" spans="3:12" x14ac:dyDescent="0.15">
      <c r="C3501" t="s">
        <v>53</v>
      </c>
      <c r="D3501" t="s">
        <v>5189</v>
      </c>
      <c r="E3501" t="s">
        <v>27</v>
      </c>
      <c r="F3501" s="1">
        <v>40653</v>
      </c>
      <c r="G3501" t="s">
        <v>54</v>
      </c>
      <c r="H3501" t="s">
        <v>3416</v>
      </c>
      <c r="I3501" t="s">
        <v>3417</v>
      </c>
      <c r="J3501">
        <v>127500</v>
      </c>
      <c r="L3501">
        <v>1040732862</v>
      </c>
    </row>
    <row r="3502" spans="3:12" x14ac:dyDescent="0.15">
      <c r="C3502" t="s">
        <v>53</v>
      </c>
      <c r="D3502" t="s">
        <v>5189</v>
      </c>
      <c r="E3502" t="s">
        <v>27</v>
      </c>
      <c r="F3502" s="1">
        <v>40694</v>
      </c>
      <c r="G3502" t="s">
        <v>54</v>
      </c>
      <c r="H3502" t="s">
        <v>1400</v>
      </c>
      <c r="I3502" t="s">
        <v>3418</v>
      </c>
      <c r="J3502">
        <v>232600</v>
      </c>
      <c r="L3502">
        <v>1040965462</v>
      </c>
    </row>
    <row r="3503" spans="3:12" x14ac:dyDescent="0.15">
      <c r="C3503" t="s">
        <v>53</v>
      </c>
      <c r="D3503" t="s">
        <v>5189</v>
      </c>
      <c r="E3503" t="s">
        <v>27</v>
      </c>
      <c r="F3503" s="1">
        <v>40694</v>
      </c>
      <c r="G3503" t="s">
        <v>54</v>
      </c>
      <c r="H3503" t="s">
        <v>2759</v>
      </c>
      <c r="I3503" t="s">
        <v>1310</v>
      </c>
      <c r="J3503">
        <v>926500</v>
      </c>
      <c r="L3503">
        <v>1041891962</v>
      </c>
    </row>
    <row r="3504" spans="3:12" x14ac:dyDescent="0.15">
      <c r="C3504" t="s">
        <v>53</v>
      </c>
      <c r="D3504" t="s">
        <v>5189</v>
      </c>
      <c r="E3504" t="s">
        <v>27</v>
      </c>
      <c r="F3504" s="1">
        <v>40725</v>
      </c>
      <c r="G3504" t="s">
        <v>536</v>
      </c>
      <c r="H3504" t="s">
        <v>667</v>
      </c>
      <c r="I3504" t="s">
        <v>3419</v>
      </c>
      <c r="J3504">
        <v>40200</v>
      </c>
      <c r="L3504">
        <v>1041932162</v>
      </c>
    </row>
    <row r="3505" spans="3:12" x14ac:dyDescent="0.15">
      <c r="C3505" t="s">
        <v>53</v>
      </c>
      <c r="D3505" t="s">
        <v>5189</v>
      </c>
      <c r="E3505" t="s">
        <v>27</v>
      </c>
      <c r="F3505" s="1">
        <v>40725</v>
      </c>
      <c r="G3505" t="s">
        <v>536</v>
      </c>
      <c r="H3505" t="s">
        <v>2018</v>
      </c>
      <c r="I3505" t="s">
        <v>1321</v>
      </c>
      <c r="J3505">
        <v>25000</v>
      </c>
      <c r="L3505">
        <v>1041957162</v>
      </c>
    </row>
    <row r="3506" spans="3:12" x14ac:dyDescent="0.15">
      <c r="C3506" t="s">
        <v>53</v>
      </c>
      <c r="D3506" t="s">
        <v>5189</v>
      </c>
      <c r="E3506" t="s">
        <v>27</v>
      </c>
      <c r="F3506" s="1">
        <v>40727</v>
      </c>
      <c r="G3506" t="s">
        <v>54</v>
      </c>
      <c r="H3506" t="s">
        <v>671</v>
      </c>
      <c r="I3506" t="s">
        <v>3420</v>
      </c>
      <c r="J3506">
        <v>163500</v>
      </c>
      <c r="L3506">
        <v>1042120662</v>
      </c>
    </row>
    <row r="3507" spans="3:12" x14ac:dyDescent="0.15">
      <c r="C3507" t="s">
        <v>53</v>
      </c>
      <c r="D3507" t="s">
        <v>5189</v>
      </c>
      <c r="E3507" t="s">
        <v>27</v>
      </c>
      <c r="F3507" s="1">
        <v>40730</v>
      </c>
      <c r="G3507" t="s">
        <v>526</v>
      </c>
      <c r="H3507" t="s">
        <v>3421</v>
      </c>
      <c r="I3507" t="s">
        <v>3422</v>
      </c>
      <c r="J3507">
        <v>1075000</v>
      </c>
      <c r="L3507">
        <v>1043195662</v>
      </c>
    </row>
    <row r="3508" spans="3:12" x14ac:dyDescent="0.15">
      <c r="C3508" t="s">
        <v>53</v>
      </c>
      <c r="D3508" t="s">
        <v>5189</v>
      </c>
      <c r="E3508" t="s">
        <v>27</v>
      </c>
      <c r="F3508" s="1">
        <v>40732</v>
      </c>
      <c r="G3508" t="s">
        <v>526</v>
      </c>
      <c r="H3508" t="s">
        <v>3116</v>
      </c>
      <c r="I3508" t="s">
        <v>3117</v>
      </c>
      <c r="J3508">
        <v>123900</v>
      </c>
      <c r="L3508">
        <v>1043319562</v>
      </c>
    </row>
    <row r="3509" spans="3:12" x14ac:dyDescent="0.15">
      <c r="C3509" t="s">
        <v>53</v>
      </c>
      <c r="D3509" t="s">
        <v>5189</v>
      </c>
      <c r="E3509" t="s">
        <v>27</v>
      </c>
      <c r="F3509" s="1">
        <v>40749</v>
      </c>
      <c r="G3509" t="s">
        <v>54</v>
      </c>
      <c r="H3509" t="s">
        <v>964</v>
      </c>
      <c r="I3509" t="s">
        <v>1323</v>
      </c>
      <c r="J3509">
        <v>16600</v>
      </c>
      <c r="L3509">
        <v>1043336162</v>
      </c>
    </row>
    <row r="3510" spans="3:12" x14ac:dyDescent="0.15">
      <c r="C3510" t="s">
        <v>53</v>
      </c>
      <c r="D3510" t="s">
        <v>5189</v>
      </c>
      <c r="E3510" t="s">
        <v>27</v>
      </c>
      <c r="F3510" s="1">
        <v>40754</v>
      </c>
      <c r="G3510" t="s">
        <v>526</v>
      </c>
      <c r="H3510" t="s">
        <v>2124</v>
      </c>
      <c r="I3510" t="s">
        <v>3423</v>
      </c>
      <c r="J3510">
        <v>96000</v>
      </c>
      <c r="L3510">
        <v>1043432162</v>
      </c>
    </row>
    <row r="3511" spans="3:12" x14ac:dyDescent="0.15">
      <c r="C3511" t="s">
        <v>53</v>
      </c>
      <c r="D3511" t="s">
        <v>5189</v>
      </c>
      <c r="E3511" t="s">
        <v>27</v>
      </c>
      <c r="F3511" s="1">
        <v>40755</v>
      </c>
      <c r="G3511" t="s">
        <v>54</v>
      </c>
      <c r="H3511" t="s">
        <v>1289</v>
      </c>
      <c r="I3511" t="s">
        <v>1310</v>
      </c>
      <c r="J3511">
        <v>96700</v>
      </c>
      <c r="L3511">
        <v>1043528862</v>
      </c>
    </row>
    <row r="3512" spans="3:12" x14ac:dyDescent="0.15">
      <c r="C3512" t="s">
        <v>53</v>
      </c>
      <c r="D3512" t="s">
        <v>5189</v>
      </c>
      <c r="E3512" t="s">
        <v>27</v>
      </c>
      <c r="F3512" s="1">
        <v>40781</v>
      </c>
      <c r="G3512" t="s">
        <v>526</v>
      </c>
      <c r="H3512" t="s">
        <v>3424</v>
      </c>
      <c r="I3512" t="s">
        <v>3425</v>
      </c>
      <c r="J3512">
        <v>18000</v>
      </c>
      <c r="L3512">
        <v>1043546862</v>
      </c>
    </row>
    <row r="3513" spans="3:12" x14ac:dyDescent="0.15">
      <c r="C3513" t="s">
        <v>53</v>
      </c>
      <c r="D3513" t="s">
        <v>5189</v>
      </c>
      <c r="E3513" t="s">
        <v>27</v>
      </c>
      <c r="F3513" s="1">
        <v>40786</v>
      </c>
      <c r="G3513" t="s">
        <v>54</v>
      </c>
      <c r="H3513" t="s">
        <v>3070</v>
      </c>
      <c r="I3513" t="s">
        <v>3426</v>
      </c>
      <c r="J3513">
        <v>43600</v>
      </c>
      <c r="L3513">
        <v>1043590462</v>
      </c>
    </row>
    <row r="3514" spans="3:12" x14ac:dyDescent="0.15">
      <c r="C3514" t="s">
        <v>53</v>
      </c>
      <c r="D3514" t="s">
        <v>5189</v>
      </c>
      <c r="E3514" t="s">
        <v>27</v>
      </c>
      <c r="F3514" s="1">
        <v>40786</v>
      </c>
      <c r="G3514" t="s">
        <v>54</v>
      </c>
      <c r="H3514" t="s">
        <v>2185</v>
      </c>
      <c r="I3514" t="s">
        <v>3427</v>
      </c>
      <c r="J3514">
        <v>24900</v>
      </c>
      <c r="L3514">
        <v>1043615362</v>
      </c>
    </row>
    <row r="3515" spans="3:12" x14ac:dyDescent="0.15">
      <c r="C3515" t="s">
        <v>53</v>
      </c>
      <c r="D3515" t="s">
        <v>5189</v>
      </c>
      <c r="E3515" t="s">
        <v>27</v>
      </c>
      <c r="F3515" s="1">
        <v>40786</v>
      </c>
      <c r="G3515" t="s">
        <v>54</v>
      </c>
      <c r="H3515" t="s">
        <v>1334</v>
      </c>
      <c r="I3515" t="s">
        <v>3428</v>
      </c>
      <c r="J3515">
        <v>11650</v>
      </c>
      <c r="L3515">
        <v>1043627012</v>
      </c>
    </row>
    <row r="3516" spans="3:12" x14ac:dyDescent="0.15">
      <c r="C3516" t="s">
        <v>53</v>
      </c>
      <c r="D3516" t="s">
        <v>5189</v>
      </c>
      <c r="E3516" t="s">
        <v>27</v>
      </c>
      <c r="F3516" s="1">
        <v>40786</v>
      </c>
      <c r="G3516" t="s">
        <v>54</v>
      </c>
      <c r="H3516" t="s">
        <v>1334</v>
      </c>
      <c r="I3516" t="s">
        <v>3426</v>
      </c>
      <c r="J3516">
        <v>118700</v>
      </c>
      <c r="L3516">
        <v>1043745712</v>
      </c>
    </row>
    <row r="3517" spans="3:12" x14ac:dyDescent="0.15">
      <c r="C3517" t="s">
        <v>53</v>
      </c>
      <c r="D3517" t="s">
        <v>5189</v>
      </c>
      <c r="E3517" t="s">
        <v>27</v>
      </c>
      <c r="F3517" s="1">
        <v>40786</v>
      </c>
      <c r="G3517" t="s">
        <v>54</v>
      </c>
      <c r="H3517" t="s">
        <v>1230</v>
      </c>
      <c r="I3517" t="s">
        <v>3429</v>
      </c>
      <c r="J3517">
        <v>100000</v>
      </c>
      <c r="L3517">
        <v>1043845712</v>
      </c>
    </row>
    <row r="3518" spans="3:12" x14ac:dyDescent="0.15">
      <c r="C3518" t="s">
        <v>53</v>
      </c>
      <c r="D3518" t="s">
        <v>5189</v>
      </c>
      <c r="E3518" t="s">
        <v>27</v>
      </c>
      <c r="F3518" s="1">
        <v>40816</v>
      </c>
      <c r="G3518" t="s">
        <v>54</v>
      </c>
      <c r="H3518" t="s">
        <v>353</v>
      </c>
      <c r="I3518" t="s">
        <v>1310</v>
      </c>
      <c r="J3518">
        <v>40000</v>
      </c>
      <c r="L3518">
        <v>1043885712</v>
      </c>
    </row>
    <row r="3519" spans="3:12" x14ac:dyDescent="0.15">
      <c r="C3519" t="s">
        <v>53</v>
      </c>
      <c r="D3519" t="s">
        <v>5189</v>
      </c>
      <c r="E3519" t="s">
        <v>27</v>
      </c>
      <c r="F3519" s="1">
        <v>40816</v>
      </c>
      <c r="G3519" t="s">
        <v>54</v>
      </c>
      <c r="H3519" t="s">
        <v>365</v>
      </c>
      <c r="I3519" t="s">
        <v>1323</v>
      </c>
      <c r="J3519">
        <v>90650</v>
      </c>
      <c r="L3519">
        <v>1043976362</v>
      </c>
    </row>
    <row r="3520" spans="3:12" x14ac:dyDescent="0.15">
      <c r="C3520" t="s">
        <v>53</v>
      </c>
      <c r="D3520" t="s">
        <v>5189</v>
      </c>
      <c r="E3520" t="s">
        <v>27</v>
      </c>
      <c r="F3520" s="1">
        <v>40816</v>
      </c>
      <c r="G3520" t="s">
        <v>54</v>
      </c>
      <c r="H3520" t="s">
        <v>349</v>
      </c>
      <c r="I3520" t="s">
        <v>1310</v>
      </c>
      <c r="J3520">
        <v>126800</v>
      </c>
      <c r="L3520">
        <v>1044103162</v>
      </c>
    </row>
    <row r="3521" spans="3:12" x14ac:dyDescent="0.15">
      <c r="C3521" t="s">
        <v>53</v>
      </c>
      <c r="D3521" t="s">
        <v>5189</v>
      </c>
      <c r="E3521" t="s">
        <v>27</v>
      </c>
      <c r="F3521" s="1">
        <v>40816</v>
      </c>
      <c r="G3521" t="s">
        <v>54</v>
      </c>
      <c r="H3521" t="s">
        <v>2990</v>
      </c>
      <c r="I3521" t="s">
        <v>3430</v>
      </c>
      <c r="J3521">
        <v>67000</v>
      </c>
      <c r="L3521">
        <v>1044170162</v>
      </c>
    </row>
    <row r="3522" spans="3:12" x14ac:dyDescent="0.15">
      <c r="C3522" t="s">
        <v>53</v>
      </c>
      <c r="D3522" t="s">
        <v>5189</v>
      </c>
      <c r="E3522" t="s">
        <v>27</v>
      </c>
      <c r="F3522" s="1">
        <v>40817</v>
      </c>
      <c r="G3522" t="s">
        <v>536</v>
      </c>
      <c r="H3522" t="s">
        <v>758</v>
      </c>
      <c r="I3522" t="s">
        <v>3419</v>
      </c>
      <c r="J3522">
        <v>6000</v>
      </c>
      <c r="L3522">
        <v>1044176162</v>
      </c>
    </row>
    <row r="3523" spans="3:12" x14ac:dyDescent="0.15">
      <c r="C3523" t="s">
        <v>53</v>
      </c>
      <c r="D3523" t="s">
        <v>5189</v>
      </c>
      <c r="E3523" t="s">
        <v>27</v>
      </c>
      <c r="F3523" s="1">
        <v>40820</v>
      </c>
      <c r="G3523" t="s">
        <v>57</v>
      </c>
      <c r="H3523" t="s">
        <v>386</v>
      </c>
      <c r="I3523" t="s">
        <v>3431</v>
      </c>
      <c r="J3523">
        <v>876000</v>
      </c>
      <c r="L3523">
        <v>1045052162</v>
      </c>
    </row>
    <row r="3524" spans="3:12" x14ac:dyDescent="0.15">
      <c r="C3524" t="s">
        <v>53</v>
      </c>
      <c r="D3524" t="s">
        <v>5189</v>
      </c>
      <c r="E3524" t="s">
        <v>27</v>
      </c>
      <c r="F3524" s="1">
        <v>40847</v>
      </c>
      <c r="G3524" t="s">
        <v>54</v>
      </c>
      <c r="H3524" t="s">
        <v>782</v>
      </c>
      <c r="I3524" t="s">
        <v>1321</v>
      </c>
      <c r="J3524">
        <v>25500</v>
      </c>
      <c r="L3524">
        <v>1045077662</v>
      </c>
    </row>
    <row r="3525" spans="3:12" x14ac:dyDescent="0.15">
      <c r="C3525" t="s">
        <v>53</v>
      </c>
      <c r="D3525" t="s">
        <v>5189</v>
      </c>
      <c r="E3525" t="s">
        <v>27</v>
      </c>
      <c r="F3525" s="1">
        <v>40847</v>
      </c>
      <c r="G3525" t="s">
        <v>54</v>
      </c>
      <c r="H3525" t="s">
        <v>782</v>
      </c>
      <c r="I3525" t="s">
        <v>1321</v>
      </c>
      <c r="J3525">
        <v>29600</v>
      </c>
      <c r="L3525">
        <v>1045107262</v>
      </c>
    </row>
    <row r="3526" spans="3:12" x14ac:dyDescent="0.15">
      <c r="C3526" t="s">
        <v>53</v>
      </c>
      <c r="D3526" t="s">
        <v>5189</v>
      </c>
      <c r="E3526" t="s">
        <v>27</v>
      </c>
      <c r="F3526" s="1">
        <v>40847</v>
      </c>
      <c r="G3526" t="s">
        <v>54</v>
      </c>
      <c r="H3526" t="s">
        <v>782</v>
      </c>
      <c r="I3526" t="s">
        <v>1323</v>
      </c>
      <c r="J3526">
        <v>100000</v>
      </c>
      <c r="L3526">
        <v>1045207262</v>
      </c>
    </row>
    <row r="3527" spans="3:12" x14ac:dyDescent="0.15">
      <c r="C3527" t="s">
        <v>53</v>
      </c>
      <c r="D3527" t="s">
        <v>5189</v>
      </c>
      <c r="E3527" t="s">
        <v>27</v>
      </c>
      <c r="F3527" s="1">
        <v>40847</v>
      </c>
      <c r="G3527" t="s">
        <v>54</v>
      </c>
      <c r="H3527" t="s">
        <v>1341</v>
      </c>
      <c r="I3527" t="s">
        <v>1321</v>
      </c>
      <c r="J3527">
        <v>35000</v>
      </c>
      <c r="L3527">
        <v>1045242262</v>
      </c>
    </row>
    <row r="3528" spans="3:12" x14ac:dyDescent="0.15">
      <c r="C3528" t="s">
        <v>53</v>
      </c>
      <c r="D3528" t="s">
        <v>5189</v>
      </c>
      <c r="E3528" t="s">
        <v>27</v>
      </c>
      <c r="F3528" s="1">
        <v>40847</v>
      </c>
      <c r="G3528" t="s">
        <v>54</v>
      </c>
      <c r="H3528" t="s">
        <v>1341</v>
      </c>
      <c r="I3528" t="s">
        <v>1323</v>
      </c>
      <c r="J3528">
        <v>140000</v>
      </c>
      <c r="L3528">
        <v>1045382262</v>
      </c>
    </row>
    <row r="3529" spans="3:12" x14ac:dyDescent="0.15">
      <c r="C3529" t="s">
        <v>53</v>
      </c>
      <c r="D3529" t="s">
        <v>5189</v>
      </c>
      <c r="E3529" t="s">
        <v>27</v>
      </c>
      <c r="F3529" s="1">
        <v>40847</v>
      </c>
      <c r="G3529" t="s">
        <v>54</v>
      </c>
      <c r="H3529" t="s">
        <v>391</v>
      </c>
      <c r="I3529" t="s">
        <v>3432</v>
      </c>
      <c r="J3529">
        <v>78280</v>
      </c>
      <c r="L3529">
        <v>1045460542</v>
      </c>
    </row>
    <row r="3530" spans="3:12" x14ac:dyDescent="0.15">
      <c r="C3530" t="s">
        <v>53</v>
      </c>
      <c r="D3530" t="s">
        <v>5189</v>
      </c>
      <c r="E3530" t="s">
        <v>27</v>
      </c>
      <c r="F3530" s="1">
        <v>40847</v>
      </c>
      <c r="G3530" t="s">
        <v>54</v>
      </c>
      <c r="H3530" t="s">
        <v>3433</v>
      </c>
      <c r="I3530" t="s">
        <v>3434</v>
      </c>
      <c r="J3530">
        <v>456000</v>
      </c>
      <c r="L3530">
        <v>1045916542</v>
      </c>
    </row>
    <row r="3531" spans="3:12" x14ac:dyDescent="0.15">
      <c r="C3531" t="s">
        <v>53</v>
      </c>
      <c r="D3531" t="s">
        <v>5189</v>
      </c>
      <c r="E3531" t="s">
        <v>27</v>
      </c>
      <c r="F3531" s="1">
        <v>40851</v>
      </c>
      <c r="G3531" t="s">
        <v>54</v>
      </c>
      <c r="H3531" t="s">
        <v>3435</v>
      </c>
      <c r="I3531" t="s">
        <v>3436</v>
      </c>
      <c r="J3531">
        <v>255000</v>
      </c>
      <c r="L3531">
        <v>1046171542</v>
      </c>
    </row>
    <row r="3532" spans="3:12" x14ac:dyDescent="0.15">
      <c r="C3532" t="s">
        <v>53</v>
      </c>
      <c r="D3532" t="s">
        <v>5189</v>
      </c>
      <c r="E3532" t="s">
        <v>27</v>
      </c>
      <c r="F3532" s="1">
        <v>40877</v>
      </c>
      <c r="G3532" t="s">
        <v>54</v>
      </c>
      <c r="H3532" t="s">
        <v>451</v>
      </c>
      <c r="I3532" t="s">
        <v>1310</v>
      </c>
      <c r="J3532">
        <v>237750</v>
      </c>
      <c r="L3532">
        <v>1046409292</v>
      </c>
    </row>
    <row r="3533" spans="3:12" x14ac:dyDescent="0.15">
      <c r="C3533" t="s">
        <v>53</v>
      </c>
      <c r="D3533" t="s">
        <v>5189</v>
      </c>
      <c r="E3533" t="s">
        <v>27</v>
      </c>
      <c r="F3533" s="1">
        <v>40877</v>
      </c>
      <c r="G3533" t="s">
        <v>54</v>
      </c>
      <c r="H3533" t="s">
        <v>454</v>
      </c>
      <c r="I3533" t="s">
        <v>1323</v>
      </c>
      <c r="J3533">
        <v>155900</v>
      </c>
      <c r="L3533">
        <v>1046565192</v>
      </c>
    </row>
    <row r="3534" spans="3:12" x14ac:dyDescent="0.15">
      <c r="C3534" t="s">
        <v>53</v>
      </c>
      <c r="D3534" t="s">
        <v>5189</v>
      </c>
      <c r="E3534" t="s">
        <v>27</v>
      </c>
      <c r="F3534" s="1">
        <v>40877</v>
      </c>
      <c r="G3534" t="s">
        <v>54</v>
      </c>
      <c r="H3534" t="s">
        <v>1013</v>
      </c>
      <c r="I3534" t="s">
        <v>3426</v>
      </c>
      <c r="J3534">
        <v>168900</v>
      </c>
      <c r="L3534">
        <v>1046734092</v>
      </c>
    </row>
    <row r="3535" spans="3:12" x14ac:dyDescent="0.15">
      <c r="C3535" t="s">
        <v>53</v>
      </c>
      <c r="D3535" t="s">
        <v>5189</v>
      </c>
      <c r="E3535" t="s">
        <v>27</v>
      </c>
      <c r="F3535" s="1">
        <v>40877</v>
      </c>
      <c r="G3535" t="s">
        <v>54</v>
      </c>
      <c r="H3535" t="s">
        <v>3437</v>
      </c>
      <c r="I3535" t="s">
        <v>3438</v>
      </c>
      <c r="J3535">
        <v>120000</v>
      </c>
      <c r="L3535">
        <v>1046854092</v>
      </c>
    </row>
    <row r="3536" spans="3:12" x14ac:dyDescent="0.15">
      <c r="C3536" t="s">
        <v>53</v>
      </c>
      <c r="D3536" t="s">
        <v>5189</v>
      </c>
      <c r="E3536" t="s">
        <v>27</v>
      </c>
      <c r="F3536" s="1">
        <v>40879</v>
      </c>
      <c r="G3536" t="s">
        <v>526</v>
      </c>
      <c r="H3536" t="s">
        <v>3439</v>
      </c>
      <c r="I3536" t="s">
        <v>3440</v>
      </c>
      <c r="J3536">
        <v>50000</v>
      </c>
      <c r="L3536">
        <v>1046904092</v>
      </c>
    </row>
    <row r="3537" spans="3:12" x14ac:dyDescent="0.15">
      <c r="C3537" t="s">
        <v>53</v>
      </c>
      <c r="D3537" t="s">
        <v>5189</v>
      </c>
      <c r="E3537" t="s">
        <v>27</v>
      </c>
      <c r="F3537" s="1">
        <v>40892</v>
      </c>
      <c r="G3537" t="s">
        <v>560</v>
      </c>
      <c r="H3537" t="s">
        <v>399</v>
      </c>
      <c r="I3537" t="s">
        <v>3441</v>
      </c>
      <c r="J3537">
        <v>2000000</v>
      </c>
      <c r="L3537">
        <v>1048904092</v>
      </c>
    </row>
    <row r="3538" spans="3:12" x14ac:dyDescent="0.15">
      <c r="C3538" t="s">
        <v>53</v>
      </c>
      <c r="D3538" t="s">
        <v>5189</v>
      </c>
      <c r="E3538" t="s">
        <v>27</v>
      </c>
      <c r="F3538" s="1">
        <v>40907</v>
      </c>
      <c r="G3538" t="s">
        <v>526</v>
      </c>
      <c r="H3538" t="s">
        <v>3442</v>
      </c>
      <c r="I3538" t="s">
        <v>3443</v>
      </c>
      <c r="J3538">
        <v>60000</v>
      </c>
      <c r="L3538">
        <v>1048964092</v>
      </c>
    </row>
    <row r="3539" spans="3:12" x14ac:dyDescent="0.15">
      <c r="C3539" t="s">
        <v>53</v>
      </c>
      <c r="D3539" t="s">
        <v>5189</v>
      </c>
      <c r="E3539" t="s">
        <v>27</v>
      </c>
      <c r="F3539" s="1">
        <v>40908</v>
      </c>
      <c r="G3539" t="s">
        <v>54</v>
      </c>
      <c r="H3539" t="s">
        <v>829</v>
      </c>
      <c r="I3539" t="s">
        <v>3444</v>
      </c>
      <c r="J3539">
        <v>100000</v>
      </c>
      <c r="L3539">
        <v>1049064092</v>
      </c>
    </row>
    <row r="3540" spans="3:12" x14ac:dyDescent="0.15">
      <c r="C3540" t="s">
        <v>53</v>
      </c>
      <c r="D3540" t="s">
        <v>5189</v>
      </c>
      <c r="E3540" t="s">
        <v>27</v>
      </c>
      <c r="F3540" s="1">
        <v>40908</v>
      </c>
      <c r="G3540" t="s">
        <v>54</v>
      </c>
      <c r="H3540" t="s">
        <v>1037</v>
      </c>
      <c r="I3540" t="s">
        <v>3426</v>
      </c>
      <c r="J3540">
        <v>256500</v>
      </c>
      <c r="L3540">
        <v>1049320592</v>
      </c>
    </row>
    <row r="3541" spans="3:12" x14ac:dyDescent="0.15">
      <c r="C3541" t="s">
        <v>53</v>
      </c>
      <c r="D3541" t="s">
        <v>5189</v>
      </c>
      <c r="E3541" t="s">
        <v>27</v>
      </c>
      <c r="F3541" s="1">
        <v>40908</v>
      </c>
      <c r="G3541" t="s">
        <v>54</v>
      </c>
      <c r="H3541" t="s">
        <v>1302</v>
      </c>
      <c r="I3541" t="s">
        <v>3445</v>
      </c>
      <c r="J3541">
        <v>1325500</v>
      </c>
      <c r="L3541">
        <v>1050646092</v>
      </c>
    </row>
    <row r="3542" spans="3:12" x14ac:dyDescent="0.15">
      <c r="C3542" t="s">
        <v>53</v>
      </c>
      <c r="D3542" t="s">
        <v>5189</v>
      </c>
      <c r="E3542" t="s">
        <v>27</v>
      </c>
      <c r="F3542" s="1">
        <v>40908</v>
      </c>
      <c r="G3542" t="s">
        <v>526</v>
      </c>
      <c r="H3542" t="s">
        <v>3446</v>
      </c>
      <c r="I3542" t="s">
        <v>3447</v>
      </c>
      <c r="J3542">
        <v>396000</v>
      </c>
      <c r="L3542">
        <v>1051042092</v>
      </c>
    </row>
    <row r="3543" spans="3:12" x14ac:dyDescent="0.15">
      <c r="C3543" t="s">
        <v>53</v>
      </c>
      <c r="D3543" t="s">
        <v>5189</v>
      </c>
      <c r="E3543" t="s">
        <v>28</v>
      </c>
      <c r="F3543" s="1">
        <v>40546</v>
      </c>
      <c r="G3543" t="s">
        <v>526</v>
      </c>
      <c r="H3543" t="s">
        <v>1424</v>
      </c>
      <c r="I3543" t="s">
        <v>3448</v>
      </c>
      <c r="J3543">
        <v>16000</v>
      </c>
      <c r="L3543">
        <v>1051058092</v>
      </c>
    </row>
    <row r="3544" spans="3:12" x14ac:dyDescent="0.15">
      <c r="C3544" t="s">
        <v>53</v>
      </c>
      <c r="D3544" t="s">
        <v>5189</v>
      </c>
      <c r="E3544" t="s">
        <v>28</v>
      </c>
      <c r="F3544" s="1">
        <v>40547</v>
      </c>
      <c r="G3544" t="s">
        <v>526</v>
      </c>
      <c r="H3544" t="s">
        <v>79</v>
      </c>
      <c r="I3544" t="s">
        <v>3449</v>
      </c>
      <c r="J3544">
        <v>34000</v>
      </c>
      <c r="L3544">
        <v>1051092092</v>
      </c>
    </row>
    <row r="3545" spans="3:12" x14ac:dyDescent="0.15">
      <c r="C3545" t="s">
        <v>53</v>
      </c>
      <c r="D3545" t="s">
        <v>5189</v>
      </c>
      <c r="E3545" t="s">
        <v>28</v>
      </c>
      <c r="F3545" s="1">
        <v>40548</v>
      </c>
      <c r="G3545" t="s">
        <v>526</v>
      </c>
      <c r="H3545" t="s">
        <v>78</v>
      </c>
      <c r="I3545" t="s">
        <v>3450</v>
      </c>
      <c r="J3545">
        <v>10025</v>
      </c>
      <c r="L3545">
        <v>1051102117</v>
      </c>
    </row>
    <row r="3546" spans="3:12" x14ac:dyDescent="0.15">
      <c r="C3546" t="s">
        <v>53</v>
      </c>
      <c r="D3546" t="s">
        <v>5189</v>
      </c>
      <c r="E3546" t="s">
        <v>28</v>
      </c>
      <c r="F3546" s="1">
        <v>40548</v>
      </c>
      <c r="G3546" t="s">
        <v>526</v>
      </c>
      <c r="H3546" t="s">
        <v>78</v>
      </c>
      <c r="I3546" t="s">
        <v>3451</v>
      </c>
      <c r="J3546">
        <v>39000</v>
      </c>
      <c r="L3546">
        <v>1051141117</v>
      </c>
    </row>
    <row r="3547" spans="3:12" x14ac:dyDescent="0.15">
      <c r="C3547" t="s">
        <v>53</v>
      </c>
      <c r="D3547" t="s">
        <v>5189</v>
      </c>
      <c r="E3547" t="s">
        <v>28</v>
      </c>
      <c r="F3547" s="1">
        <v>40548</v>
      </c>
      <c r="G3547" t="s">
        <v>526</v>
      </c>
      <c r="H3547" t="s">
        <v>1355</v>
      </c>
      <c r="I3547" t="s">
        <v>3452</v>
      </c>
      <c r="J3547">
        <v>227500</v>
      </c>
      <c r="L3547">
        <v>1051368617</v>
      </c>
    </row>
    <row r="3548" spans="3:12" x14ac:dyDescent="0.15">
      <c r="C3548" t="s">
        <v>53</v>
      </c>
      <c r="D3548" t="s">
        <v>5189</v>
      </c>
      <c r="E3548" t="s">
        <v>28</v>
      </c>
      <c r="F3548" s="1">
        <v>40551</v>
      </c>
      <c r="G3548" t="s">
        <v>536</v>
      </c>
      <c r="H3548" t="s">
        <v>55</v>
      </c>
      <c r="I3548" t="s">
        <v>3453</v>
      </c>
      <c r="J3548">
        <v>20000</v>
      </c>
      <c r="L3548">
        <v>1051388617</v>
      </c>
    </row>
    <row r="3549" spans="3:12" x14ac:dyDescent="0.15">
      <c r="C3549" t="s">
        <v>53</v>
      </c>
      <c r="D3549" t="s">
        <v>5189</v>
      </c>
      <c r="E3549" t="s">
        <v>28</v>
      </c>
      <c r="F3549" s="1">
        <v>40551</v>
      </c>
      <c r="G3549" t="s">
        <v>536</v>
      </c>
      <c r="H3549" t="s">
        <v>55</v>
      </c>
      <c r="I3549" t="s">
        <v>3454</v>
      </c>
      <c r="J3549">
        <v>18000</v>
      </c>
      <c r="L3549">
        <v>1051406617</v>
      </c>
    </row>
    <row r="3550" spans="3:12" x14ac:dyDescent="0.15">
      <c r="C3550" t="s">
        <v>53</v>
      </c>
      <c r="D3550" t="s">
        <v>5189</v>
      </c>
      <c r="E3550" t="s">
        <v>28</v>
      </c>
      <c r="F3550" s="1">
        <v>40556</v>
      </c>
      <c r="G3550" t="s">
        <v>526</v>
      </c>
      <c r="H3550" t="s">
        <v>127</v>
      </c>
      <c r="I3550" t="s">
        <v>3449</v>
      </c>
      <c r="J3550">
        <v>74000</v>
      </c>
      <c r="L3550">
        <v>1051480617</v>
      </c>
    </row>
    <row r="3551" spans="3:12" x14ac:dyDescent="0.15">
      <c r="C3551" t="s">
        <v>53</v>
      </c>
      <c r="D3551" t="s">
        <v>5189</v>
      </c>
      <c r="E3551" t="s">
        <v>28</v>
      </c>
      <c r="F3551" s="1">
        <v>40557</v>
      </c>
      <c r="G3551" t="s">
        <v>526</v>
      </c>
      <c r="H3551" t="s">
        <v>1065</v>
      </c>
      <c r="I3551" t="s">
        <v>3455</v>
      </c>
      <c r="J3551">
        <v>3300</v>
      </c>
      <c r="L3551">
        <v>1051483917</v>
      </c>
    </row>
    <row r="3552" spans="3:12" x14ac:dyDescent="0.15">
      <c r="C3552" t="s">
        <v>53</v>
      </c>
      <c r="D3552" t="s">
        <v>5189</v>
      </c>
      <c r="E3552" t="s">
        <v>28</v>
      </c>
      <c r="F3552" s="1">
        <v>40561</v>
      </c>
      <c r="G3552" t="s">
        <v>526</v>
      </c>
      <c r="H3552" t="s">
        <v>562</v>
      </c>
      <c r="I3552" t="s">
        <v>3456</v>
      </c>
      <c r="J3552">
        <v>130000</v>
      </c>
      <c r="L3552">
        <v>1051613917</v>
      </c>
    </row>
    <row r="3553" spans="3:12" x14ac:dyDescent="0.15">
      <c r="C3553" t="s">
        <v>53</v>
      </c>
      <c r="D3553" t="s">
        <v>5189</v>
      </c>
      <c r="E3553" t="s">
        <v>28</v>
      </c>
      <c r="F3553" s="1">
        <v>40562</v>
      </c>
      <c r="G3553" t="s">
        <v>526</v>
      </c>
      <c r="H3553" t="s">
        <v>1380</v>
      </c>
      <c r="I3553" t="s">
        <v>3457</v>
      </c>
      <c r="J3553">
        <v>48000</v>
      </c>
      <c r="L3553">
        <v>1051661917</v>
      </c>
    </row>
    <row r="3554" spans="3:12" x14ac:dyDescent="0.15">
      <c r="C3554" t="s">
        <v>53</v>
      </c>
      <c r="D3554" t="s">
        <v>5189</v>
      </c>
      <c r="E3554" t="s">
        <v>28</v>
      </c>
      <c r="F3554" s="1">
        <v>40562</v>
      </c>
      <c r="G3554" t="s">
        <v>526</v>
      </c>
      <c r="H3554" t="s">
        <v>2741</v>
      </c>
      <c r="I3554" t="s">
        <v>3458</v>
      </c>
      <c r="J3554">
        <v>65200</v>
      </c>
      <c r="L3554">
        <v>1051727117</v>
      </c>
    </row>
    <row r="3555" spans="3:12" x14ac:dyDescent="0.15">
      <c r="C3555" t="s">
        <v>53</v>
      </c>
      <c r="D3555" t="s">
        <v>5189</v>
      </c>
      <c r="E3555" t="s">
        <v>28</v>
      </c>
      <c r="F3555" s="1">
        <v>40563</v>
      </c>
      <c r="G3555" t="s">
        <v>526</v>
      </c>
      <c r="H3555" t="s">
        <v>137</v>
      </c>
      <c r="I3555" t="s">
        <v>3459</v>
      </c>
      <c r="J3555">
        <v>15000</v>
      </c>
      <c r="L3555">
        <v>1051742117</v>
      </c>
    </row>
    <row r="3556" spans="3:12" x14ac:dyDescent="0.15">
      <c r="C3556" t="s">
        <v>53</v>
      </c>
      <c r="D3556" t="s">
        <v>5189</v>
      </c>
      <c r="E3556" t="s">
        <v>28</v>
      </c>
      <c r="F3556" s="1">
        <v>40563</v>
      </c>
      <c r="G3556" t="s">
        <v>526</v>
      </c>
      <c r="H3556" t="s">
        <v>146</v>
      </c>
      <c r="I3556" t="s">
        <v>3460</v>
      </c>
      <c r="J3556">
        <v>16000</v>
      </c>
      <c r="L3556">
        <v>1051758117</v>
      </c>
    </row>
    <row r="3557" spans="3:12" x14ac:dyDescent="0.15">
      <c r="C3557" t="s">
        <v>53</v>
      </c>
      <c r="D3557" t="s">
        <v>5189</v>
      </c>
      <c r="E3557" t="s">
        <v>28</v>
      </c>
      <c r="F3557" s="1">
        <v>40567</v>
      </c>
      <c r="G3557" t="s">
        <v>526</v>
      </c>
      <c r="H3557" t="s">
        <v>187</v>
      </c>
      <c r="I3557" t="s">
        <v>3461</v>
      </c>
      <c r="J3557">
        <v>1000</v>
      </c>
      <c r="L3557">
        <v>1051759117</v>
      </c>
    </row>
    <row r="3558" spans="3:12" x14ac:dyDescent="0.15">
      <c r="C3558" t="s">
        <v>53</v>
      </c>
      <c r="D3558" t="s">
        <v>5189</v>
      </c>
      <c r="E3558" t="s">
        <v>28</v>
      </c>
      <c r="F3558" s="1">
        <v>40568</v>
      </c>
      <c r="G3558" t="s">
        <v>526</v>
      </c>
      <c r="H3558" t="s">
        <v>193</v>
      </c>
      <c r="I3558" t="s">
        <v>3462</v>
      </c>
      <c r="J3558">
        <v>22675</v>
      </c>
      <c r="L3558">
        <v>1051781792</v>
      </c>
    </row>
    <row r="3559" spans="3:12" x14ac:dyDescent="0.15">
      <c r="C3559" t="s">
        <v>53</v>
      </c>
      <c r="D3559" t="s">
        <v>5189</v>
      </c>
      <c r="E3559" t="s">
        <v>28</v>
      </c>
      <c r="F3559" s="1">
        <v>40568</v>
      </c>
      <c r="G3559" t="s">
        <v>526</v>
      </c>
      <c r="H3559" t="s">
        <v>193</v>
      </c>
      <c r="I3559" t="s">
        <v>3463</v>
      </c>
      <c r="J3559">
        <v>750</v>
      </c>
      <c r="L3559">
        <v>1051782542</v>
      </c>
    </row>
    <row r="3560" spans="3:12" x14ac:dyDescent="0.15">
      <c r="C3560" t="s">
        <v>53</v>
      </c>
      <c r="D3560" t="s">
        <v>5189</v>
      </c>
      <c r="E3560" t="s">
        <v>28</v>
      </c>
      <c r="F3560" s="1">
        <v>40569</v>
      </c>
      <c r="G3560" t="s">
        <v>536</v>
      </c>
      <c r="H3560" t="s">
        <v>62</v>
      </c>
      <c r="I3560" t="s">
        <v>3464</v>
      </c>
      <c r="J3560">
        <v>20000</v>
      </c>
      <c r="L3560">
        <v>1051802542</v>
      </c>
    </row>
    <row r="3561" spans="3:12" x14ac:dyDescent="0.15">
      <c r="C3561" t="s">
        <v>53</v>
      </c>
      <c r="D3561" t="s">
        <v>5189</v>
      </c>
      <c r="E3561" t="s">
        <v>28</v>
      </c>
      <c r="F3561" s="1">
        <v>40571</v>
      </c>
      <c r="G3561" t="s">
        <v>526</v>
      </c>
      <c r="H3561" t="s">
        <v>1389</v>
      </c>
      <c r="I3561" t="s">
        <v>3465</v>
      </c>
      <c r="J3561">
        <v>5500</v>
      </c>
      <c r="L3561">
        <v>1051808042</v>
      </c>
    </row>
    <row r="3562" spans="3:12" x14ac:dyDescent="0.15">
      <c r="C3562" t="s">
        <v>53</v>
      </c>
      <c r="D3562" t="s">
        <v>5189</v>
      </c>
      <c r="E3562" t="s">
        <v>28</v>
      </c>
      <c r="F3562" s="1">
        <v>40575</v>
      </c>
      <c r="G3562" t="s">
        <v>526</v>
      </c>
      <c r="H3562" t="s">
        <v>237</v>
      </c>
      <c r="I3562" t="s">
        <v>3466</v>
      </c>
      <c r="J3562">
        <v>5000</v>
      </c>
      <c r="L3562">
        <v>1051813042</v>
      </c>
    </row>
    <row r="3563" spans="3:12" x14ac:dyDescent="0.15">
      <c r="C3563" t="s">
        <v>53</v>
      </c>
      <c r="D3563" t="s">
        <v>5189</v>
      </c>
      <c r="E3563" t="s">
        <v>28</v>
      </c>
      <c r="F3563" s="1">
        <v>40576</v>
      </c>
      <c r="G3563" t="s">
        <v>526</v>
      </c>
      <c r="H3563" t="s">
        <v>950</v>
      </c>
      <c r="I3563" t="s">
        <v>3467</v>
      </c>
      <c r="J3563">
        <v>89500</v>
      </c>
      <c r="L3563">
        <v>1051902542</v>
      </c>
    </row>
    <row r="3564" spans="3:12" x14ac:dyDescent="0.15">
      <c r="C3564" t="s">
        <v>53</v>
      </c>
      <c r="D3564" t="s">
        <v>5189</v>
      </c>
      <c r="E3564" t="s">
        <v>28</v>
      </c>
      <c r="F3564" s="1">
        <v>40576</v>
      </c>
      <c r="G3564" t="s">
        <v>526</v>
      </c>
      <c r="H3564" t="s">
        <v>950</v>
      </c>
      <c r="I3564" t="s">
        <v>3468</v>
      </c>
      <c r="J3564">
        <v>5500</v>
      </c>
      <c r="L3564">
        <v>1051908042</v>
      </c>
    </row>
    <row r="3565" spans="3:12" x14ac:dyDescent="0.15">
      <c r="C3565" t="s">
        <v>53</v>
      </c>
      <c r="D3565" t="s">
        <v>5189</v>
      </c>
      <c r="E3565" t="s">
        <v>28</v>
      </c>
      <c r="F3565" s="1">
        <v>40582</v>
      </c>
      <c r="G3565" t="s">
        <v>526</v>
      </c>
      <c r="H3565" t="s">
        <v>284</v>
      </c>
      <c r="I3565" t="s">
        <v>3469</v>
      </c>
      <c r="J3565">
        <v>126000</v>
      </c>
      <c r="L3565">
        <v>1052034042</v>
      </c>
    </row>
    <row r="3566" spans="3:12" x14ac:dyDescent="0.15">
      <c r="C3566" t="s">
        <v>53</v>
      </c>
      <c r="D3566" t="s">
        <v>5189</v>
      </c>
      <c r="E3566" t="s">
        <v>28</v>
      </c>
      <c r="F3566" s="1">
        <v>40582</v>
      </c>
      <c r="G3566" t="s">
        <v>526</v>
      </c>
      <c r="H3566" t="s">
        <v>296</v>
      </c>
      <c r="I3566" t="s">
        <v>3470</v>
      </c>
      <c r="J3566">
        <v>1280</v>
      </c>
      <c r="L3566">
        <v>1052035322</v>
      </c>
    </row>
    <row r="3567" spans="3:12" x14ac:dyDescent="0.15">
      <c r="C3567" t="s">
        <v>53</v>
      </c>
      <c r="D3567" t="s">
        <v>5189</v>
      </c>
      <c r="E3567" t="s">
        <v>28</v>
      </c>
      <c r="F3567" s="1">
        <v>40583</v>
      </c>
      <c r="G3567" t="s">
        <v>526</v>
      </c>
      <c r="H3567" t="s">
        <v>1407</v>
      </c>
      <c r="I3567" t="s">
        <v>3459</v>
      </c>
      <c r="J3567">
        <v>15000</v>
      </c>
      <c r="L3567">
        <v>1052050322</v>
      </c>
    </row>
    <row r="3568" spans="3:12" x14ac:dyDescent="0.15">
      <c r="C3568" t="s">
        <v>53</v>
      </c>
      <c r="D3568" t="s">
        <v>5189</v>
      </c>
      <c r="E3568" t="s">
        <v>28</v>
      </c>
      <c r="F3568" s="1">
        <v>40584</v>
      </c>
      <c r="G3568" t="s">
        <v>526</v>
      </c>
      <c r="H3568" t="s">
        <v>964</v>
      </c>
      <c r="I3568" t="s">
        <v>3471</v>
      </c>
      <c r="J3568">
        <v>1500</v>
      </c>
      <c r="L3568">
        <v>1052051822</v>
      </c>
    </row>
    <row r="3569" spans="3:12" x14ac:dyDescent="0.15">
      <c r="C3569" t="s">
        <v>53</v>
      </c>
      <c r="D3569" t="s">
        <v>5189</v>
      </c>
      <c r="E3569" t="s">
        <v>28</v>
      </c>
      <c r="F3569" s="1">
        <v>40588</v>
      </c>
      <c r="G3569" t="s">
        <v>526</v>
      </c>
      <c r="H3569" t="s">
        <v>184</v>
      </c>
      <c r="I3569" t="s">
        <v>3472</v>
      </c>
      <c r="J3569">
        <v>17500</v>
      </c>
      <c r="L3569">
        <v>1052069322</v>
      </c>
    </row>
    <row r="3570" spans="3:12" x14ac:dyDescent="0.15">
      <c r="C3570" t="s">
        <v>53</v>
      </c>
      <c r="D3570" t="s">
        <v>5189</v>
      </c>
      <c r="E3570" t="s">
        <v>28</v>
      </c>
      <c r="F3570" s="1">
        <v>40590</v>
      </c>
      <c r="G3570" t="s">
        <v>526</v>
      </c>
      <c r="H3570" t="s">
        <v>290</v>
      </c>
      <c r="I3570" t="s">
        <v>3473</v>
      </c>
      <c r="J3570">
        <v>61900</v>
      </c>
      <c r="L3570">
        <v>1052131222</v>
      </c>
    </row>
    <row r="3571" spans="3:12" x14ac:dyDescent="0.15">
      <c r="C3571" t="s">
        <v>53</v>
      </c>
      <c r="D3571" t="s">
        <v>5189</v>
      </c>
      <c r="E3571" t="s">
        <v>28</v>
      </c>
      <c r="F3571" s="1">
        <v>40591</v>
      </c>
      <c r="G3571" t="s">
        <v>526</v>
      </c>
      <c r="H3571" t="s">
        <v>317</v>
      </c>
      <c r="I3571" t="s">
        <v>3474</v>
      </c>
      <c r="J3571">
        <v>394000</v>
      </c>
      <c r="L3571">
        <v>1052525222</v>
      </c>
    </row>
    <row r="3572" spans="3:12" x14ac:dyDescent="0.15">
      <c r="C3572" t="s">
        <v>53</v>
      </c>
      <c r="D3572" t="s">
        <v>5189</v>
      </c>
      <c r="E3572" t="s">
        <v>28</v>
      </c>
      <c r="F3572" s="1">
        <v>40591</v>
      </c>
      <c r="G3572" t="s">
        <v>526</v>
      </c>
      <c r="H3572" t="s">
        <v>319</v>
      </c>
      <c r="I3572" t="s">
        <v>3475</v>
      </c>
      <c r="J3572">
        <v>8651</v>
      </c>
      <c r="L3572">
        <v>1052533873</v>
      </c>
    </row>
    <row r="3573" spans="3:12" x14ac:dyDescent="0.15">
      <c r="C3573" t="s">
        <v>53</v>
      </c>
      <c r="D3573" t="s">
        <v>5189</v>
      </c>
      <c r="E3573" t="s">
        <v>28</v>
      </c>
      <c r="F3573" s="1">
        <v>40597</v>
      </c>
      <c r="G3573" t="s">
        <v>526</v>
      </c>
      <c r="H3573" t="s">
        <v>359</v>
      </c>
      <c r="I3573" t="s">
        <v>3476</v>
      </c>
      <c r="J3573">
        <v>76800</v>
      </c>
      <c r="L3573">
        <v>1052610673</v>
      </c>
    </row>
    <row r="3574" spans="3:12" x14ac:dyDescent="0.15">
      <c r="C3574" t="s">
        <v>53</v>
      </c>
      <c r="D3574" t="s">
        <v>5189</v>
      </c>
      <c r="E3574" t="s">
        <v>28</v>
      </c>
      <c r="F3574" s="1">
        <v>40598</v>
      </c>
      <c r="G3574" t="s">
        <v>526</v>
      </c>
      <c r="H3574" t="s">
        <v>1417</v>
      </c>
      <c r="I3574" t="s">
        <v>3477</v>
      </c>
      <c r="J3574">
        <v>15000</v>
      </c>
      <c r="L3574">
        <v>1052625673</v>
      </c>
    </row>
    <row r="3575" spans="3:12" x14ac:dyDescent="0.15">
      <c r="C3575" t="s">
        <v>53</v>
      </c>
      <c r="D3575" t="s">
        <v>5189</v>
      </c>
      <c r="E3575" t="s">
        <v>28</v>
      </c>
      <c r="F3575" s="1">
        <v>40599</v>
      </c>
      <c r="G3575" t="s">
        <v>526</v>
      </c>
      <c r="H3575" t="s">
        <v>373</v>
      </c>
      <c r="I3575" t="s">
        <v>3469</v>
      </c>
      <c r="J3575">
        <v>100000</v>
      </c>
      <c r="L3575">
        <v>1052725673</v>
      </c>
    </row>
    <row r="3576" spans="3:12" x14ac:dyDescent="0.15">
      <c r="C3576" t="s">
        <v>53</v>
      </c>
      <c r="D3576" t="s">
        <v>5189</v>
      </c>
      <c r="E3576" t="s">
        <v>28</v>
      </c>
      <c r="F3576" s="1">
        <v>40599</v>
      </c>
      <c r="G3576" t="s">
        <v>526</v>
      </c>
      <c r="H3576" t="s">
        <v>376</v>
      </c>
      <c r="I3576" t="s">
        <v>3463</v>
      </c>
      <c r="J3576">
        <v>1600</v>
      </c>
      <c r="L3576">
        <v>1052727273</v>
      </c>
    </row>
    <row r="3577" spans="3:12" x14ac:dyDescent="0.15">
      <c r="C3577" t="s">
        <v>53</v>
      </c>
      <c r="D3577" t="s">
        <v>5189</v>
      </c>
      <c r="E3577" t="s">
        <v>28</v>
      </c>
      <c r="F3577" s="1">
        <v>40599</v>
      </c>
      <c r="G3577" t="s">
        <v>526</v>
      </c>
      <c r="H3577" t="s">
        <v>1419</v>
      </c>
      <c r="I3577" t="s">
        <v>3478</v>
      </c>
      <c r="J3577">
        <v>1000</v>
      </c>
      <c r="L3577">
        <v>1052728273</v>
      </c>
    </row>
    <row r="3578" spans="3:12" x14ac:dyDescent="0.15">
      <c r="C3578" t="s">
        <v>53</v>
      </c>
      <c r="D3578" t="s">
        <v>5189</v>
      </c>
      <c r="E3578" t="s">
        <v>28</v>
      </c>
      <c r="F3578" s="1">
        <v>40602</v>
      </c>
      <c r="G3578" t="s">
        <v>54</v>
      </c>
      <c r="H3578" t="s">
        <v>922</v>
      </c>
      <c r="I3578" t="s">
        <v>3479</v>
      </c>
      <c r="J3578">
        <v>18950</v>
      </c>
      <c r="L3578">
        <v>1052747223</v>
      </c>
    </row>
    <row r="3579" spans="3:12" x14ac:dyDescent="0.15">
      <c r="C3579" t="s">
        <v>53</v>
      </c>
      <c r="D3579" t="s">
        <v>5189</v>
      </c>
      <c r="E3579" t="s">
        <v>28</v>
      </c>
      <c r="F3579" s="1">
        <v>40603</v>
      </c>
      <c r="G3579" t="s">
        <v>536</v>
      </c>
      <c r="H3579" t="s">
        <v>72</v>
      </c>
      <c r="I3579" t="s">
        <v>3480</v>
      </c>
      <c r="J3579">
        <v>31000</v>
      </c>
      <c r="L3579">
        <v>1052778223</v>
      </c>
    </row>
    <row r="3580" spans="3:12" x14ac:dyDescent="0.15">
      <c r="C3580" t="s">
        <v>53</v>
      </c>
      <c r="D3580" t="s">
        <v>5189</v>
      </c>
      <c r="E3580" t="s">
        <v>28</v>
      </c>
      <c r="F3580" s="1">
        <v>40603</v>
      </c>
      <c r="G3580" t="s">
        <v>536</v>
      </c>
      <c r="H3580" t="s">
        <v>72</v>
      </c>
      <c r="I3580" t="s">
        <v>3481</v>
      </c>
      <c r="J3580">
        <v>15000</v>
      </c>
      <c r="L3580">
        <v>1052793223</v>
      </c>
    </row>
    <row r="3581" spans="3:12" x14ac:dyDescent="0.15">
      <c r="C3581" t="s">
        <v>53</v>
      </c>
      <c r="D3581" t="s">
        <v>5189</v>
      </c>
      <c r="E3581" t="s">
        <v>28</v>
      </c>
      <c r="F3581" s="1">
        <v>40603</v>
      </c>
      <c r="G3581" t="s">
        <v>536</v>
      </c>
      <c r="H3581" t="s">
        <v>72</v>
      </c>
      <c r="I3581" t="s">
        <v>3482</v>
      </c>
      <c r="J3581">
        <v>20000</v>
      </c>
      <c r="L3581">
        <v>1052813223</v>
      </c>
    </row>
    <row r="3582" spans="3:12" x14ac:dyDescent="0.15">
      <c r="C3582" t="s">
        <v>53</v>
      </c>
      <c r="D3582" t="s">
        <v>5189</v>
      </c>
      <c r="E3582" t="s">
        <v>28</v>
      </c>
      <c r="F3582" s="1">
        <v>40603</v>
      </c>
      <c r="G3582" t="s">
        <v>536</v>
      </c>
      <c r="H3582" t="s">
        <v>72</v>
      </c>
      <c r="I3582" t="s">
        <v>3483</v>
      </c>
      <c r="J3582">
        <v>26500</v>
      </c>
      <c r="L3582">
        <v>1052839723</v>
      </c>
    </row>
    <row r="3583" spans="3:12" x14ac:dyDescent="0.15">
      <c r="C3583" t="s">
        <v>53</v>
      </c>
      <c r="D3583" t="s">
        <v>5189</v>
      </c>
      <c r="E3583" t="s">
        <v>28</v>
      </c>
      <c r="F3583" s="1">
        <v>40603</v>
      </c>
      <c r="G3583" t="s">
        <v>526</v>
      </c>
      <c r="H3583" t="s">
        <v>462</v>
      </c>
      <c r="I3583" t="s">
        <v>3463</v>
      </c>
      <c r="J3583">
        <v>2000</v>
      </c>
      <c r="L3583">
        <v>1052841723</v>
      </c>
    </row>
    <row r="3584" spans="3:12" x14ac:dyDescent="0.15">
      <c r="C3584" t="s">
        <v>53</v>
      </c>
      <c r="D3584" t="s">
        <v>5189</v>
      </c>
      <c r="E3584" t="s">
        <v>28</v>
      </c>
      <c r="F3584" s="1">
        <v>40606</v>
      </c>
      <c r="G3584" t="s">
        <v>526</v>
      </c>
      <c r="H3584" t="s">
        <v>1441</v>
      </c>
      <c r="I3584" t="s">
        <v>3484</v>
      </c>
      <c r="J3584">
        <v>77655</v>
      </c>
      <c r="L3584">
        <v>1052919378</v>
      </c>
    </row>
    <row r="3585" spans="3:12" x14ac:dyDescent="0.15">
      <c r="C3585" t="s">
        <v>53</v>
      </c>
      <c r="D3585" t="s">
        <v>5189</v>
      </c>
      <c r="E3585" t="s">
        <v>28</v>
      </c>
      <c r="F3585" s="1">
        <v>40606</v>
      </c>
      <c r="G3585" t="s">
        <v>526</v>
      </c>
      <c r="H3585" t="s">
        <v>419</v>
      </c>
      <c r="I3585" t="s">
        <v>3485</v>
      </c>
      <c r="J3585">
        <v>170500</v>
      </c>
      <c r="L3585">
        <v>1053089878</v>
      </c>
    </row>
    <row r="3586" spans="3:12" x14ac:dyDescent="0.15">
      <c r="C3586" t="s">
        <v>53</v>
      </c>
      <c r="D3586" t="s">
        <v>5189</v>
      </c>
      <c r="E3586" t="s">
        <v>28</v>
      </c>
      <c r="F3586" s="1">
        <v>40610</v>
      </c>
      <c r="G3586" t="s">
        <v>526</v>
      </c>
      <c r="H3586" t="s">
        <v>455</v>
      </c>
      <c r="I3586" t="s">
        <v>3486</v>
      </c>
      <c r="J3586">
        <v>100000</v>
      </c>
      <c r="L3586">
        <v>1053189878</v>
      </c>
    </row>
    <row r="3587" spans="3:12" x14ac:dyDescent="0.15">
      <c r="C3587" t="s">
        <v>53</v>
      </c>
      <c r="D3587" t="s">
        <v>5189</v>
      </c>
      <c r="E3587" t="s">
        <v>28</v>
      </c>
      <c r="F3587" s="1">
        <v>40612</v>
      </c>
      <c r="G3587" t="s">
        <v>526</v>
      </c>
      <c r="H3587" t="s">
        <v>470</v>
      </c>
      <c r="I3587" t="s">
        <v>3487</v>
      </c>
      <c r="J3587">
        <v>58300</v>
      </c>
      <c r="L3587">
        <v>1053248178</v>
      </c>
    </row>
    <row r="3588" spans="3:12" x14ac:dyDescent="0.15">
      <c r="C3588" t="s">
        <v>53</v>
      </c>
      <c r="D3588" t="s">
        <v>5189</v>
      </c>
      <c r="E3588" t="s">
        <v>28</v>
      </c>
      <c r="F3588" s="1">
        <v>40613</v>
      </c>
      <c r="G3588" t="s">
        <v>526</v>
      </c>
      <c r="H3588" t="s">
        <v>510</v>
      </c>
      <c r="I3588" t="s">
        <v>3488</v>
      </c>
      <c r="J3588">
        <v>15000</v>
      </c>
      <c r="L3588">
        <v>1053263178</v>
      </c>
    </row>
    <row r="3589" spans="3:12" x14ac:dyDescent="0.15">
      <c r="C3589" t="s">
        <v>53</v>
      </c>
      <c r="D3589" t="s">
        <v>5189</v>
      </c>
      <c r="E3589" t="s">
        <v>28</v>
      </c>
      <c r="F3589" s="1">
        <v>40614</v>
      </c>
      <c r="G3589" t="s">
        <v>536</v>
      </c>
      <c r="H3589" t="s">
        <v>74</v>
      </c>
      <c r="I3589" t="s">
        <v>3489</v>
      </c>
      <c r="J3589">
        <v>7500</v>
      </c>
      <c r="L3589">
        <v>1053270678</v>
      </c>
    </row>
    <row r="3590" spans="3:12" x14ac:dyDescent="0.15">
      <c r="C3590" t="s">
        <v>53</v>
      </c>
      <c r="D3590" t="s">
        <v>5189</v>
      </c>
      <c r="E3590" t="s">
        <v>28</v>
      </c>
      <c r="F3590" s="1">
        <v>40614</v>
      </c>
      <c r="G3590" t="s">
        <v>536</v>
      </c>
      <c r="H3590" t="s">
        <v>74</v>
      </c>
      <c r="I3590" t="s">
        <v>550</v>
      </c>
      <c r="J3590">
        <v>20000</v>
      </c>
      <c r="L3590">
        <v>1053290678</v>
      </c>
    </row>
    <row r="3591" spans="3:12" x14ac:dyDescent="0.15">
      <c r="C3591" t="s">
        <v>53</v>
      </c>
      <c r="D3591" t="s">
        <v>5189</v>
      </c>
      <c r="E3591" t="s">
        <v>28</v>
      </c>
      <c r="F3591" s="1">
        <v>40616</v>
      </c>
      <c r="G3591" t="s">
        <v>526</v>
      </c>
      <c r="H3591" t="s">
        <v>515</v>
      </c>
      <c r="I3591" t="s">
        <v>3490</v>
      </c>
      <c r="J3591">
        <v>12977</v>
      </c>
      <c r="L3591">
        <v>1053303655</v>
      </c>
    </row>
    <row r="3592" spans="3:12" x14ac:dyDescent="0.15">
      <c r="C3592" t="s">
        <v>53</v>
      </c>
      <c r="D3592" t="s">
        <v>5189</v>
      </c>
      <c r="E3592" t="s">
        <v>28</v>
      </c>
      <c r="F3592" s="1">
        <v>40617</v>
      </c>
      <c r="G3592" t="s">
        <v>526</v>
      </c>
      <c r="H3592" t="s">
        <v>3437</v>
      </c>
      <c r="I3592" t="s">
        <v>3491</v>
      </c>
      <c r="J3592">
        <v>20000</v>
      </c>
      <c r="L3592">
        <v>1053323655</v>
      </c>
    </row>
    <row r="3593" spans="3:12" x14ac:dyDescent="0.15">
      <c r="C3593" t="s">
        <v>53</v>
      </c>
      <c r="D3593" t="s">
        <v>5189</v>
      </c>
      <c r="E3593" t="s">
        <v>28</v>
      </c>
      <c r="F3593" s="1">
        <v>40617</v>
      </c>
      <c r="G3593" t="s">
        <v>526</v>
      </c>
      <c r="H3593" t="s">
        <v>524</v>
      </c>
      <c r="I3593" t="s">
        <v>3486</v>
      </c>
      <c r="J3593">
        <v>100000</v>
      </c>
      <c r="L3593">
        <v>1053423655</v>
      </c>
    </row>
    <row r="3594" spans="3:12" x14ac:dyDescent="0.15">
      <c r="C3594" t="s">
        <v>53</v>
      </c>
      <c r="D3594" t="s">
        <v>5189</v>
      </c>
      <c r="E3594" t="s">
        <v>28</v>
      </c>
      <c r="F3594" s="1">
        <v>40617</v>
      </c>
      <c r="G3594" t="s">
        <v>526</v>
      </c>
      <c r="H3594" t="s">
        <v>3492</v>
      </c>
      <c r="I3594" t="s">
        <v>3493</v>
      </c>
      <c r="J3594">
        <v>2000</v>
      </c>
      <c r="L3594">
        <v>1053425655</v>
      </c>
    </row>
    <row r="3595" spans="3:12" x14ac:dyDescent="0.15">
      <c r="C3595" t="s">
        <v>53</v>
      </c>
      <c r="D3595" t="s">
        <v>5189</v>
      </c>
      <c r="E3595" t="s">
        <v>28</v>
      </c>
      <c r="F3595" s="1">
        <v>40617</v>
      </c>
      <c r="G3595" t="s">
        <v>526</v>
      </c>
      <c r="H3595" t="s">
        <v>3494</v>
      </c>
      <c r="I3595" t="s">
        <v>3495</v>
      </c>
      <c r="J3595">
        <v>975</v>
      </c>
      <c r="L3595">
        <v>1053426630</v>
      </c>
    </row>
    <row r="3596" spans="3:12" x14ac:dyDescent="0.15">
      <c r="C3596" t="s">
        <v>53</v>
      </c>
      <c r="D3596" t="s">
        <v>5189</v>
      </c>
      <c r="E3596" t="s">
        <v>28</v>
      </c>
      <c r="F3596" s="1">
        <v>40618</v>
      </c>
      <c r="G3596" t="s">
        <v>526</v>
      </c>
      <c r="H3596" t="s">
        <v>1481</v>
      </c>
      <c r="I3596" t="s">
        <v>3496</v>
      </c>
      <c r="J3596">
        <v>85000</v>
      </c>
      <c r="L3596">
        <v>1053511630</v>
      </c>
    </row>
    <row r="3597" spans="3:12" x14ac:dyDescent="0.15">
      <c r="C3597" t="s">
        <v>53</v>
      </c>
      <c r="D3597" t="s">
        <v>5189</v>
      </c>
      <c r="E3597" t="s">
        <v>28</v>
      </c>
      <c r="F3597" s="1">
        <v>40618</v>
      </c>
      <c r="G3597" t="s">
        <v>526</v>
      </c>
      <c r="H3597" t="s">
        <v>1481</v>
      </c>
      <c r="I3597" t="s">
        <v>3497</v>
      </c>
      <c r="J3597">
        <v>15000</v>
      </c>
      <c r="L3597">
        <v>1053526630</v>
      </c>
    </row>
    <row r="3598" spans="3:12" x14ac:dyDescent="0.15">
      <c r="C3598" t="s">
        <v>53</v>
      </c>
      <c r="D3598" t="s">
        <v>5189</v>
      </c>
      <c r="E3598" t="s">
        <v>28</v>
      </c>
      <c r="F3598" s="1">
        <v>40618</v>
      </c>
      <c r="G3598" t="s">
        <v>526</v>
      </c>
      <c r="H3598" t="s">
        <v>1483</v>
      </c>
      <c r="I3598" t="s">
        <v>3498</v>
      </c>
      <c r="J3598">
        <v>3200</v>
      </c>
      <c r="L3598">
        <v>1053529830</v>
      </c>
    </row>
    <row r="3599" spans="3:12" x14ac:dyDescent="0.15">
      <c r="C3599" t="s">
        <v>53</v>
      </c>
      <c r="D3599" t="s">
        <v>5189</v>
      </c>
      <c r="E3599" t="s">
        <v>28</v>
      </c>
      <c r="F3599" s="1">
        <v>40620</v>
      </c>
      <c r="G3599" t="s">
        <v>526</v>
      </c>
      <c r="H3599" t="s">
        <v>1488</v>
      </c>
      <c r="I3599" t="s">
        <v>3499</v>
      </c>
      <c r="J3599">
        <v>22800</v>
      </c>
      <c r="L3599">
        <v>1053552630</v>
      </c>
    </row>
    <row r="3600" spans="3:12" x14ac:dyDescent="0.15">
      <c r="C3600" t="s">
        <v>53</v>
      </c>
      <c r="D3600" t="s">
        <v>5189</v>
      </c>
      <c r="E3600" t="s">
        <v>28</v>
      </c>
      <c r="F3600" s="1">
        <v>40620</v>
      </c>
      <c r="G3600" t="s">
        <v>526</v>
      </c>
      <c r="H3600" t="s">
        <v>3414</v>
      </c>
      <c r="I3600" t="s">
        <v>3500</v>
      </c>
      <c r="J3600">
        <v>150000</v>
      </c>
      <c r="L3600">
        <v>1053702630</v>
      </c>
    </row>
    <row r="3601" spans="3:12" x14ac:dyDescent="0.15">
      <c r="C3601" t="s">
        <v>53</v>
      </c>
      <c r="D3601" t="s">
        <v>5189</v>
      </c>
      <c r="E3601" t="s">
        <v>28</v>
      </c>
      <c r="F3601" s="1">
        <v>40620</v>
      </c>
      <c r="G3601" t="s">
        <v>526</v>
      </c>
      <c r="H3601" t="s">
        <v>3416</v>
      </c>
      <c r="I3601" t="s">
        <v>3501</v>
      </c>
      <c r="J3601">
        <v>72000</v>
      </c>
      <c r="L3601">
        <v>1053774630</v>
      </c>
    </row>
    <row r="3602" spans="3:12" x14ac:dyDescent="0.15">
      <c r="C3602" t="s">
        <v>53</v>
      </c>
      <c r="D3602" t="s">
        <v>5189</v>
      </c>
      <c r="E3602" t="s">
        <v>28</v>
      </c>
      <c r="F3602" s="1">
        <v>40620</v>
      </c>
      <c r="G3602" t="s">
        <v>526</v>
      </c>
      <c r="H3602" t="s">
        <v>3435</v>
      </c>
      <c r="I3602" t="s">
        <v>3502</v>
      </c>
      <c r="J3602">
        <v>3000</v>
      </c>
      <c r="L3602">
        <v>1053777630</v>
      </c>
    </row>
    <row r="3603" spans="3:12" x14ac:dyDescent="0.15">
      <c r="C3603" t="s">
        <v>53</v>
      </c>
      <c r="D3603" t="s">
        <v>5189</v>
      </c>
      <c r="E3603" t="s">
        <v>28</v>
      </c>
      <c r="F3603" s="1">
        <v>40623</v>
      </c>
      <c r="G3603" t="s">
        <v>526</v>
      </c>
      <c r="H3603" t="s">
        <v>2854</v>
      </c>
      <c r="I3603" t="s">
        <v>3503</v>
      </c>
      <c r="J3603">
        <v>100000</v>
      </c>
      <c r="L3603">
        <v>1053877630</v>
      </c>
    </row>
    <row r="3604" spans="3:12" x14ac:dyDescent="0.15">
      <c r="C3604" t="s">
        <v>53</v>
      </c>
      <c r="D3604" t="s">
        <v>5189</v>
      </c>
      <c r="E3604" t="s">
        <v>28</v>
      </c>
      <c r="F3604" s="1">
        <v>40623</v>
      </c>
      <c r="G3604" t="s">
        <v>526</v>
      </c>
      <c r="H3604" t="s">
        <v>1490</v>
      </c>
      <c r="I3604" t="s">
        <v>3504</v>
      </c>
      <c r="J3604">
        <v>3200</v>
      </c>
      <c r="L3604">
        <v>1053880830</v>
      </c>
    </row>
    <row r="3605" spans="3:12" x14ac:dyDescent="0.15">
      <c r="C3605" t="s">
        <v>53</v>
      </c>
      <c r="D3605" t="s">
        <v>5189</v>
      </c>
      <c r="E3605" t="s">
        <v>28</v>
      </c>
      <c r="F3605" s="1">
        <v>40624</v>
      </c>
      <c r="G3605" t="s">
        <v>526</v>
      </c>
      <c r="H3605" t="s">
        <v>3505</v>
      </c>
      <c r="I3605" t="s">
        <v>3506</v>
      </c>
      <c r="J3605">
        <v>34000</v>
      </c>
      <c r="L3605">
        <v>1053914830</v>
      </c>
    </row>
    <row r="3606" spans="3:12" x14ac:dyDescent="0.15">
      <c r="C3606" t="s">
        <v>53</v>
      </c>
      <c r="D3606" t="s">
        <v>5189</v>
      </c>
      <c r="E3606" t="s">
        <v>28</v>
      </c>
      <c r="F3606" s="1">
        <v>40626</v>
      </c>
      <c r="G3606" t="s">
        <v>526</v>
      </c>
      <c r="H3606" t="s">
        <v>3173</v>
      </c>
      <c r="I3606" t="s">
        <v>3507</v>
      </c>
      <c r="J3606">
        <v>3200</v>
      </c>
      <c r="L3606">
        <v>1053918030</v>
      </c>
    </row>
    <row r="3607" spans="3:12" x14ac:dyDescent="0.15">
      <c r="C3607" t="s">
        <v>53</v>
      </c>
      <c r="D3607" t="s">
        <v>5189</v>
      </c>
      <c r="E3607" t="s">
        <v>28</v>
      </c>
      <c r="F3607" s="1">
        <v>40626</v>
      </c>
      <c r="G3607" t="s">
        <v>526</v>
      </c>
      <c r="H3607" t="s">
        <v>3508</v>
      </c>
      <c r="I3607" t="s">
        <v>3509</v>
      </c>
      <c r="J3607">
        <v>68000</v>
      </c>
      <c r="L3607">
        <v>1053986030</v>
      </c>
    </row>
    <row r="3608" spans="3:12" x14ac:dyDescent="0.15">
      <c r="C3608" t="s">
        <v>53</v>
      </c>
      <c r="D3608" t="s">
        <v>5189</v>
      </c>
      <c r="E3608" t="s">
        <v>28</v>
      </c>
      <c r="F3608" s="1">
        <v>40626</v>
      </c>
      <c r="G3608" t="s">
        <v>526</v>
      </c>
      <c r="H3608" t="s">
        <v>3510</v>
      </c>
      <c r="I3608" t="s">
        <v>3498</v>
      </c>
      <c r="J3608">
        <v>6000</v>
      </c>
      <c r="L3608">
        <v>1053992030</v>
      </c>
    </row>
    <row r="3609" spans="3:12" x14ac:dyDescent="0.15">
      <c r="C3609" t="s">
        <v>53</v>
      </c>
      <c r="D3609" t="s">
        <v>5189</v>
      </c>
      <c r="E3609" t="s">
        <v>28</v>
      </c>
      <c r="F3609" s="1">
        <v>40631</v>
      </c>
      <c r="G3609" t="s">
        <v>526</v>
      </c>
      <c r="H3609" t="s">
        <v>3511</v>
      </c>
      <c r="I3609" t="s">
        <v>3512</v>
      </c>
      <c r="J3609">
        <v>1929</v>
      </c>
      <c r="L3609">
        <v>1053993959</v>
      </c>
    </row>
    <row r="3610" spans="3:12" x14ac:dyDescent="0.15">
      <c r="C3610" t="s">
        <v>53</v>
      </c>
      <c r="D3610" t="s">
        <v>5189</v>
      </c>
      <c r="E3610" t="s">
        <v>28</v>
      </c>
      <c r="F3610" s="1">
        <v>40631</v>
      </c>
      <c r="G3610" t="s">
        <v>526</v>
      </c>
      <c r="H3610" t="s">
        <v>3511</v>
      </c>
      <c r="I3610" t="s">
        <v>3513</v>
      </c>
      <c r="J3610">
        <v>13680</v>
      </c>
      <c r="L3610">
        <v>1054007639</v>
      </c>
    </row>
    <row r="3611" spans="3:12" x14ac:dyDescent="0.15">
      <c r="C3611" t="s">
        <v>53</v>
      </c>
      <c r="D3611" t="s">
        <v>5189</v>
      </c>
      <c r="E3611" t="s">
        <v>28</v>
      </c>
      <c r="F3611" s="1">
        <v>40631</v>
      </c>
      <c r="G3611" t="s">
        <v>526</v>
      </c>
      <c r="H3611" t="s">
        <v>3514</v>
      </c>
      <c r="I3611" t="s">
        <v>3498</v>
      </c>
      <c r="J3611">
        <v>4100</v>
      </c>
      <c r="L3611">
        <v>1054011739</v>
      </c>
    </row>
    <row r="3612" spans="3:12" x14ac:dyDescent="0.15">
      <c r="C3612" t="s">
        <v>53</v>
      </c>
      <c r="D3612" t="s">
        <v>5189</v>
      </c>
      <c r="E3612" t="s">
        <v>28</v>
      </c>
      <c r="F3612" s="1">
        <v>40633</v>
      </c>
      <c r="G3612" t="s">
        <v>54</v>
      </c>
      <c r="H3612" t="s">
        <v>564</v>
      </c>
      <c r="I3612" t="s">
        <v>3515</v>
      </c>
      <c r="J3612">
        <v>5000</v>
      </c>
      <c r="L3612">
        <v>1054016739</v>
      </c>
    </row>
    <row r="3613" spans="3:12" x14ac:dyDescent="0.15">
      <c r="C3613" t="s">
        <v>53</v>
      </c>
      <c r="D3613" t="s">
        <v>5189</v>
      </c>
      <c r="E3613" t="s">
        <v>28</v>
      </c>
      <c r="F3613" s="1">
        <v>40634</v>
      </c>
      <c r="G3613" t="s">
        <v>536</v>
      </c>
      <c r="H3613" t="s">
        <v>79</v>
      </c>
      <c r="I3613" t="s">
        <v>3516</v>
      </c>
      <c r="J3613">
        <v>5000</v>
      </c>
      <c r="L3613">
        <v>1054021739</v>
      </c>
    </row>
    <row r="3614" spans="3:12" x14ac:dyDescent="0.15">
      <c r="C3614" t="s">
        <v>53</v>
      </c>
      <c r="D3614" t="s">
        <v>5189</v>
      </c>
      <c r="E3614" t="s">
        <v>28</v>
      </c>
      <c r="F3614" s="1">
        <v>40634</v>
      </c>
      <c r="G3614" t="s">
        <v>536</v>
      </c>
      <c r="H3614" t="s">
        <v>79</v>
      </c>
      <c r="I3614" t="s">
        <v>3517</v>
      </c>
      <c r="J3614">
        <v>33000</v>
      </c>
      <c r="L3614">
        <v>1054054739</v>
      </c>
    </row>
    <row r="3615" spans="3:12" x14ac:dyDescent="0.15">
      <c r="C3615" t="s">
        <v>53</v>
      </c>
      <c r="D3615" t="s">
        <v>5189</v>
      </c>
      <c r="E3615" t="s">
        <v>28</v>
      </c>
      <c r="F3615" s="1">
        <v>40636</v>
      </c>
      <c r="G3615" t="s">
        <v>536</v>
      </c>
      <c r="H3615" t="s">
        <v>82</v>
      </c>
      <c r="I3615" t="s">
        <v>3518</v>
      </c>
      <c r="J3615">
        <v>160000</v>
      </c>
      <c r="L3615">
        <v>1054214739</v>
      </c>
    </row>
    <row r="3616" spans="3:12" x14ac:dyDescent="0.15">
      <c r="C3616" t="s">
        <v>53</v>
      </c>
      <c r="D3616" t="s">
        <v>5189</v>
      </c>
      <c r="E3616" t="s">
        <v>28</v>
      </c>
      <c r="F3616" s="1">
        <v>40637</v>
      </c>
      <c r="G3616" t="s">
        <v>526</v>
      </c>
      <c r="H3616" t="s">
        <v>1561</v>
      </c>
      <c r="I3616" t="s">
        <v>3490</v>
      </c>
      <c r="J3616">
        <v>8000</v>
      </c>
      <c r="L3616">
        <v>1054222739</v>
      </c>
    </row>
    <row r="3617" spans="3:12" x14ac:dyDescent="0.15">
      <c r="C3617" t="s">
        <v>53</v>
      </c>
      <c r="D3617" t="s">
        <v>5189</v>
      </c>
      <c r="E3617" t="s">
        <v>28</v>
      </c>
      <c r="F3617" s="1">
        <v>40637</v>
      </c>
      <c r="G3617" t="s">
        <v>526</v>
      </c>
      <c r="H3617" t="s">
        <v>3519</v>
      </c>
      <c r="I3617" t="s">
        <v>3520</v>
      </c>
      <c r="J3617">
        <v>130000</v>
      </c>
      <c r="L3617">
        <v>1054352739</v>
      </c>
    </row>
    <row r="3618" spans="3:12" x14ac:dyDescent="0.15">
      <c r="C3618" t="s">
        <v>53</v>
      </c>
      <c r="D3618" t="s">
        <v>5189</v>
      </c>
      <c r="E3618" t="s">
        <v>28</v>
      </c>
      <c r="F3618" s="1">
        <v>40638</v>
      </c>
      <c r="G3618" t="s">
        <v>526</v>
      </c>
      <c r="H3618" t="s">
        <v>3521</v>
      </c>
      <c r="I3618" t="s">
        <v>3522</v>
      </c>
      <c r="J3618">
        <v>8500</v>
      </c>
      <c r="L3618">
        <v>1054361239</v>
      </c>
    </row>
    <row r="3619" spans="3:12" x14ac:dyDescent="0.15">
      <c r="C3619" t="s">
        <v>53</v>
      </c>
      <c r="D3619" t="s">
        <v>5189</v>
      </c>
      <c r="E3619" t="s">
        <v>28</v>
      </c>
      <c r="F3619" s="1">
        <v>40640</v>
      </c>
      <c r="G3619" t="s">
        <v>526</v>
      </c>
      <c r="H3619" t="s">
        <v>3523</v>
      </c>
      <c r="I3619" t="s">
        <v>3524</v>
      </c>
      <c r="J3619">
        <v>2000</v>
      </c>
      <c r="L3619">
        <v>1054363239</v>
      </c>
    </row>
    <row r="3620" spans="3:12" x14ac:dyDescent="0.15">
      <c r="C3620" t="s">
        <v>53</v>
      </c>
      <c r="D3620" t="s">
        <v>5189</v>
      </c>
      <c r="E3620" t="s">
        <v>28</v>
      </c>
      <c r="F3620" s="1">
        <v>40640</v>
      </c>
      <c r="G3620" t="s">
        <v>526</v>
      </c>
      <c r="H3620" t="s">
        <v>573</v>
      </c>
      <c r="I3620" t="s">
        <v>3525</v>
      </c>
      <c r="J3620">
        <v>84000</v>
      </c>
      <c r="L3620">
        <v>1054447239</v>
      </c>
    </row>
    <row r="3621" spans="3:12" x14ac:dyDescent="0.15">
      <c r="C3621" t="s">
        <v>53</v>
      </c>
      <c r="D3621" t="s">
        <v>5189</v>
      </c>
      <c r="E3621" t="s">
        <v>28</v>
      </c>
      <c r="F3621" s="1">
        <v>40641</v>
      </c>
      <c r="G3621" t="s">
        <v>526</v>
      </c>
      <c r="H3621" t="s">
        <v>3526</v>
      </c>
      <c r="I3621" t="s">
        <v>3527</v>
      </c>
      <c r="J3621">
        <v>10000</v>
      </c>
      <c r="L3621">
        <v>1054457239</v>
      </c>
    </row>
    <row r="3622" spans="3:12" x14ac:dyDescent="0.15">
      <c r="C3622" t="s">
        <v>53</v>
      </c>
      <c r="D3622" t="s">
        <v>5189</v>
      </c>
      <c r="E3622" t="s">
        <v>28</v>
      </c>
      <c r="F3622" s="1">
        <v>40641</v>
      </c>
      <c r="G3622" t="s">
        <v>526</v>
      </c>
      <c r="H3622" t="s">
        <v>3528</v>
      </c>
      <c r="I3622" t="s">
        <v>3488</v>
      </c>
      <c r="J3622">
        <v>15000</v>
      </c>
      <c r="L3622">
        <v>1054472239</v>
      </c>
    </row>
    <row r="3623" spans="3:12" x14ac:dyDescent="0.15">
      <c r="C3623" t="s">
        <v>53</v>
      </c>
      <c r="D3623" t="s">
        <v>5189</v>
      </c>
      <c r="E3623" t="s">
        <v>28</v>
      </c>
      <c r="F3623" s="1">
        <v>40643</v>
      </c>
      <c r="G3623" t="s">
        <v>536</v>
      </c>
      <c r="H3623" t="s">
        <v>576</v>
      </c>
      <c r="I3623" t="s">
        <v>3529</v>
      </c>
      <c r="J3623">
        <v>20000</v>
      </c>
      <c r="L3623">
        <v>1054492239</v>
      </c>
    </row>
    <row r="3624" spans="3:12" x14ac:dyDescent="0.15">
      <c r="C3624" t="s">
        <v>53</v>
      </c>
      <c r="D3624" t="s">
        <v>5189</v>
      </c>
      <c r="E3624" t="s">
        <v>28</v>
      </c>
      <c r="F3624" s="1">
        <v>40644</v>
      </c>
      <c r="G3624" t="s">
        <v>526</v>
      </c>
      <c r="H3624" t="s">
        <v>3530</v>
      </c>
      <c r="I3624" t="s">
        <v>3531</v>
      </c>
      <c r="J3624">
        <v>2000</v>
      </c>
      <c r="L3624">
        <v>1054494239</v>
      </c>
    </row>
    <row r="3625" spans="3:12" x14ac:dyDescent="0.15">
      <c r="C3625" t="s">
        <v>53</v>
      </c>
      <c r="D3625" t="s">
        <v>5189</v>
      </c>
      <c r="E3625" t="s">
        <v>28</v>
      </c>
      <c r="F3625" s="1">
        <v>40645</v>
      </c>
      <c r="G3625" t="s">
        <v>526</v>
      </c>
      <c r="H3625" t="s">
        <v>3532</v>
      </c>
      <c r="I3625" t="s">
        <v>3533</v>
      </c>
      <c r="J3625">
        <v>34000</v>
      </c>
      <c r="L3625">
        <v>1054528239</v>
      </c>
    </row>
    <row r="3626" spans="3:12" x14ac:dyDescent="0.15">
      <c r="C3626" t="s">
        <v>53</v>
      </c>
      <c r="D3626" t="s">
        <v>5189</v>
      </c>
      <c r="E3626" t="s">
        <v>28</v>
      </c>
      <c r="F3626" s="1">
        <v>40645</v>
      </c>
      <c r="G3626" t="s">
        <v>526</v>
      </c>
      <c r="H3626" t="s">
        <v>1618</v>
      </c>
      <c r="I3626" t="s">
        <v>3524</v>
      </c>
      <c r="J3626">
        <v>3000</v>
      </c>
      <c r="L3626">
        <v>1054531239</v>
      </c>
    </row>
    <row r="3627" spans="3:12" x14ac:dyDescent="0.15">
      <c r="C3627" t="s">
        <v>53</v>
      </c>
      <c r="D3627" t="s">
        <v>5189</v>
      </c>
      <c r="E3627" t="s">
        <v>28</v>
      </c>
      <c r="F3627" s="1">
        <v>40645</v>
      </c>
      <c r="G3627" t="s">
        <v>526</v>
      </c>
      <c r="H3627" t="s">
        <v>3534</v>
      </c>
      <c r="I3627" t="s">
        <v>3535</v>
      </c>
      <c r="J3627">
        <v>27500</v>
      </c>
      <c r="L3627">
        <v>1054558739</v>
      </c>
    </row>
    <row r="3628" spans="3:12" x14ac:dyDescent="0.15">
      <c r="C3628" t="s">
        <v>53</v>
      </c>
      <c r="D3628" t="s">
        <v>5189</v>
      </c>
      <c r="E3628" t="s">
        <v>28</v>
      </c>
      <c r="F3628" s="1">
        <v>40647</v>
      </c>
      <c r="G3628" t="s">
        <v>526</v>
      </c>
      <c r="H3628" t="s">
        <v>1630</v>
      </c>
      <c r="I3628" t="s">
        <v>3524</v>
      </c>
      <c r="J3628">
        <v>1000</v>
      </c>
      <c r="L3628">
        <v>1054559739</v>
      </c>
    </row>
    <row r="3629" spans="3:12" x14ac:dyDescent="0.15">
      <c r="C3629" t="s">
        <v>53</v>
      </c>
      <c r="D3629" t="s">
        <v>5189</v>
      </c>
      <c r="E3629" t="s">
        <v>28</v>
      </c>
      <c r="F3629" s="1">
        <v>40647</v>
      </c>
      <c r="G3629" t="s">
        <v>526</v>
      </c>
      <c r="H3629" t="s">
        <v>3536</v>
      </c>
      <c r="I3629" t="s">
        <v>3537</v>
      </c>
      <c r="J3629">
        <v>130000</v>
      </c>
      <c r="L3629">
        <v>1054689739</v>
      </c>
    </row>
    <row r="3630" spans="3:12" x14ac:dyDescent="0.15">
      <c r="C3630" t="s">
        <v>53</v>
      </c>
      <c r="D3630" t="s">
        <v>5189</v>
      </c>
      <c r="E3630" t="s">
        <v>28</v>
      </c>
      <c r="F3630" s="1">
        <v>40648</v>
      </c>
      <c r="G3630" t="s">
        <v>526</v>
      </c>
      <c r="H3630" t="s">
        <v>3538</v>
      </c>
      <c r="I3630" t="s">
        <v>3539</v>
      </c>
      <c r="J3630">
        <v>6200</v>
      </c>
      <c r="L3630">
        <v>1054695939</v>
      </c>
    </row>
    <row r="3631" spans="3:12" x14ac:dyDescent="0.15">
      <c r="C3631" t="s">
        <v>53</v>
      </c>
      <c r="D3631" t="s">
        <v>5189</v>
      </c>
      <c r="E3631" t="s">
        <v>28</v>
      </c>
      <c r="F3631" s="1">
        <v>40649</v>
      </c>
      <c r="G3631" t="s">
        <v>526</v>
      </c>
      <c r="H3631" t="s">
        <v>3540</v>
      </c>
      <c r="I3631" t="s">
        <v>3539</v>
      </c>
      <c r="J3631">
        <v>4600</v>
      </c>
      <c r="L3631">
        <v>1054700539</v>
      </c>
    </row>
    <row r="3632" spans="3:12" x14ac:dyDescent="0.15">
      <c r="C3632" t="s">
        <v>53</v>
      </c>
      <c r="D3632" t="s">
        <v>5189</v>
      </c>
      <c r="E3632" t="s">
        <v>28</v>
      </c>
      <c r="F3632" s="1">
        <v>40650</v>
      </c>
      <c r="G3632" t="s">
        <v>536</v>
      </c>
      <c r="H3632" t="s">
        <v>78</v>
      </c>
      <c r="I3632" t="s">
        <v>3541</v>
      </c>
      <c r="J3632">
        <v>15000</v>
      </c>
      <c r="L3632">
        <v>1054715539</v>
      </c>
    </row>
    <row r="3633" spans="3:12" x14ac:dyDescent="0.15">
      <c r="C3633" t="s">
        <v>53</v>
      </c>
      <c r="D3633" t="s">
        <v>5189</v>
      </c>
      <c r="E3633" t="s">
        <v>28</v>
      </c>
      <c r="F3633" s="1">
        <v>40651</v>
      </c>
      <c r="G3633" t="s">
        <v>560</v>
      </c>
      <c r="H3633" t="s">
        <v>185</v>
      </c>
      <c r="I3633" t="s">
        <v>3542</v>
      </c>
      <c r="J3633">
        <v>155000</v>
      </c>
      <c r="L3633">
        <v>1054870539</v>
      </c>
    </row>
    <row r="3634" spans="3:12" x14ac:dyDescent="0.15">
      <c r="C3634" t="s">
        <v>53</v>
      </c>
      <c r="D3634" t="s">
        <v>5189</v>
      </c>
      <c r="E3634" t="s">
        <v>28</v>
      </c>
      <c r="F3634" s="1">
        <v>40652</v>
      </c>
      <c r="G3634" t="s">
        <v>526</v>
      </c>
      <c r="H3634" t="s">
        <v>3543</v>
      </c>
      <c r="I3634" t="s">
        <v>3544</v>
      </c>
      <c r="J3634">
        <v>500</v>
      </c>
      <c r="L3634">
        <v>1054871039</v>
      </c>
    </row>
    <row r="3635" spans="3:12" x14ac:dyDescent="0.15">
      <c r="C3635" t="s">
        <v>53</v>
      </c>
      <c r="D3635" t="s">
        <v>5189</v>
      </c>
      <c r="E3635" t="s">
        <v>28</v>
      </c>
      <c r="F3635" s="1">
        <v>40652</v>
      </c>
      <c r="G3635" t="s">
        <v>526</v>
      </c>
      <c r="H3635" t="s">
        <v>3198</v>
      </c>
      <c r="I3635" t="s">
        <v>3545</v>
      </c>
      <c r="J3635">
        <v>3100</v>
      </c>
      <c r="L3635">
        <v>1054874139</v>
      </c>
    </row>
    <row r="3636" spans="3:12" x14ac:dyDescent="0.15">
      <c r="C3636" t="s">
        <v>53</v>
      </c>
      <c r="D3636" t="s">
        <v>5189</v>
      </c>
      <c r="E3636" t="s">
        <v>28</v>
      </c>
      <c r="F3636" s="1">
        <v>40652</v>
      </c>
      <c r="G3636" t="s">
        <v>526</v>
      </c>
      <c r="H3636" t="s">
        <v>3546</v>
      </c>
      <c r="I3636" t="s">
        <v>3547</v>
      </c>
      <c r="J3636">
        <v>100000</v>
      </c>
      <c r="L3636">
        <v>1054974139</v>
      </c>
    </row>
    <row r="3637" spans="3:12" x14ac:dyDescent="0.15">
      <c r="C3637" t="s">
        <v>53</v>
      </c>
      <c r="D3637" t="s">
        <v>5189</v>
      </c>
      <c r="E3637" t="s">
        <v>28</v>
      </c>
      <c r="F3637" s="1">
        <v>40653</v>
      </c>
      <c r="G3637" t="s">
        <v>526</v>
      </c>
      <c r="H3637" t="s">
        <v>3548</v>
      </c>
      <c r="I3637" t="s">
        <v>3490</v>
      </c>
      <c r="J3637">
        <v>18188</v>
      </c>
      <c r="L3637">
        <v>1054992327</v>
      </c>
    </row>
    <row r="3638" spans="3:12" x14ac:dyDescent="0.15">
      <c r="C3638" t="s">
        <v>53</v>
      </c>
      <c r="D3638" t="s">
        <v>5189</v>
      </c>
      <c r="E3638" t="s">
        <v>28</v>
      </c>
      <c r="F3638" s="1">
        <v>40653</v>
      </c>
      <c r="G3638" t="s">
        <v>526</v>
      </c>
      <c r="H3638" t="s">
        <v>3549</v>
      </c>
      <c r="I3638" t="s">
        <v>3550</v>
      </c>
      <c r="J3638">
        <v>71500</v>
      </c>
      <c r="L3638">
        <v>1055063827</v>
      </c>
    </row>
    <row r="3639" spans="3:12" x14ac:dyDescent="0.15">
      <c r="C3639" t="s">
        <v>53</v>
      </c>
      <c r="D3639" t="s">
        <v>5189</v>
      </c>
      <c r="E3639" t="s">
        <v>28</v>
      </c>
      <c r="F3639" s="1">
        <v>40654</v>
      </c>
      <c r="G3639" t="s">
        <v>526</v>
      </c>
      <c r="H3639" t="s">
        <v>586</v>
      </c>
      <c r="I3639" t="s">
        <v>3551</v>
      </c>
      <c r="J3639">
        <v>34000</v>
      </c>
      <c r="L3639">
        <v>1055097827</v>
      </c>
    </row>
    <row r="3640" spans="3:12" x14ac:dyDescent="0.15">
      <c r="C3640" t="s">
        <v>53</v>
      </c>
      <c r="D3640" t="s">
        <v>5189</v>
      </c>
      <c r="E3640" t="s">
        <v>28</v>
      </c>
      <c r="F3640" s="1">
        <v>40661</v>
      </c>
      <c r="G3640" t="s">
        <v>526</v>
      </c>
      <c r="H3640" t="s">
        <v>1718</v>
      </c>
      <c r="I3640" t="s">
        <v>3495</v>
      </c>
      <c r="J3640">
        <v>325</v>
      </c>
      <c r="L3640">
        <v>1055098152</v>
      </c>
    </row>
    <row r="3641" spans="3:12" x14ac:dyDescent="0.15">
      <c r="C3641" t="s">
        <v>53</v>
      </c>
      <c r="D3641" t="s">
        <v>5189</v>
      </c>
      <c r="E3641" t="s">
        <v>28</v>
      </c>
      <c r="F3641" s="1">
        <v>40662</v>
      </c>
      <c r="G3641" t="s">
        <v>526</v>
      </c>
      <c r="H3641" t="s">
        <v>1725</v>
      </c>
      <c r="I3641" t="s">
        <v>3552</v>
      </c>
      <c r="J3641">
        <v>1000</v>
      </c>
      <c r="L3641">
        <v>1055099152</v>
      </c>
    </row>
    <row r="3642" spans="3:12" x14ac:dyDescent="0.15">
      <c r="C3642" t="s">
        <v>53</v>
      </c>
      <c r="D3642" t="s">
        <v>5189</v>
      </c>
      <c r="E3642" t="s">
        <v>28</v>
      </c>
      <c r="F3642" s="1">
        <v>40663</v>
      </c>
      <c r="G3642" t="s">
        <v>54</v>
      </c>
      <c r="H3642" t="s">
        <v>594</v>
      </c>
      <c r="I3642" t="s">
        <v>3553</v>
      </c>
      <c r="J3642">
        <v>1000</v>
      </c>
      <c r="L3642">
        <v>1055100152</v>
      </c>
    </row>
    <row r="3643" spans="3:12" x14ac:dyDescent="0.15">
      <c r="C3643" t="s">
        <v>53</v>
      </c>
      <c r="D3643" t="s">
        <v>5189</v>
      </c>
      <c r="E3643" t="s">
        <v>28</v>
      </c>
      <c r="F3643" s="1">
        <v>40663</v>
      </c>
      <c r="G3643" t="s">
        <v>54</v>
      </c>
      <c r="H3643" t="s">
        <v>172</v>
      </c>
      <c r="I3643" t="s">
        <v>3554</v>
      </c>
      <c r="J3643">
        <v>149650</v>
      </c>
      <c r="L3643">
        <v>1055249802</v>
      </c>
    </row>
    <row r="3644" spans="3:12" x14ac:dyDescent="0.15">
      <c r="C3644" t="s">
        <v>53</v>
      </c>
      <c r="D3644" t="s">
        <v>5189</v>
      </c>
      <c r="E3644" t="s">
        <v>28</v>
      </c>
      <c r="F3644" s="1">
        <v>40667</v>
      </c>
      <c r="G3644" t="s">
        <v>526</v>
      </c>
      <c r="H3644" t="s">
        <v>3555</v>
      </c>
      <c r="I3644" t="s">
        <v>3556</v>
      </c>
      <c r="J3644">
        <v>25000</v>
      </c>
      <c r="L3644">
        <v>1055274802</v>
      </c>
    </row>
    <row r="3645" spans="3:12" x14ac:dyDescent="0.15">
      <c r="C3645" t="s">
        <v>53</v>
      </c>
      <c r="D3645" t="s">
        <v>5189</v>
      </c>
      <c r="E3645" t="s">
        <v>28</v>
      </c>
      <c r="F3645" s="1">
        <v>40669</v>
      </c>
      <c r="G3645" t="s">
        <v>526</v>
      </c>
      <c r="H3645" t="s">
        <v>3557</v>
      </c>
      <c r="I3645" t="s">
        <v>3558</v>
      </c>
      <c r="J3645">
        <v>59900</v>
      </c>
      <c r="L3645">
        <v>1055334702</v>
      </c>
    </row>
    <row r="3646" spans="3:12" x14ac:dyDescent="0.15">
      <c r="C3646" t="s">
        <v>53</v>
      </c>
      <c r="D3646" t="s">
        <v>5189</v>
      </c>
      <c r="E3646" t="s">
        <v>28</v>
      </c>
      <c r="F3646" s="1">
        <v>40673</v>
      </c>
      <c r="G3646" t="s">
        <v>526</v>
      </c>
      <c r="H3646" t="s">
        <v>3559</v>
      </c>
      <c r="I3646" t="s">
        <v>615</v>
      </c>
      <c r="J3646">
        <v>500</v>
      </c>
      <c r="L3646">
        <v>1055335202</v>
      </c>
    </row>
    <row r="3647" spans="3:12" x14ac:dyDescent="0.15">
      <c r="C3647" t="s">
        <v>53</v>
      </c>
      <c r="D3647" t="s">
        <v>5189</v>
      </c>
      <c r="E3647" t="s">
        <v>28</v>
      </c>
      <c r="F3647" s="1">
        <v>40679</v>
      </c>
      <c r="G3647" t="s">
        <v>526</v>
      </c>
      <c r="H3647" t="s">
        <v>3560</v>
      </c>
      <c r="I3647" t="s">
        <v>3561</v>
      </c>
      <c r="J3647">
        <v>5000</v>
      </c>
      <c r="L3647">
        <v>1055340202</v>
      </c>
    </row>
    <row r="3648" spans="3:12" x14ac:dyDescent="0.15">
      <c r="C3648" t="s">
        <v>53</v>
      </c>
      <c r="D3648" t="s">
        <v>5189</v>
      </c>
      <c r="E3648" t="s">
        <v>28</v>
      </c>
      <c r="F3648" s="1">
        <v>40680</v>
      </c>
      <c r="G3648" t="s">
        <v>526</v>
      </c>
      <c r="H3648" t="s">
        <v>3562</v>
      </c>
      <c r="I3648" t="s">
        <v>599</v>
      </c>
      <c r="J3648">
        <v>48000</v>
      </c>
      <c r="L3648">
        <v>1055388202</v>
      </c>
    </row>
    <row r="3649" spans="3:12" x14ac:dyDescent="0.15">
      <c r="C3649" t="s">
        <v>53</v>
      </c>
      <c r="D3649" t="s">
        <v>5189</v>
      </c>
      <c r="E3649" t="s">
        <v>28</v>
      </c>
      <c r="F3649" s="1">
        <v>40680</v>
      </c>
      <c r="G3649" t="s">
        <v>526</v>
      </c>
      <c r="H3649" t="s">
        <v>3563</v>
      </c>
      <c r="I3649" t="s">
        <v>3564</v>
      </c>
      <c r="J3649">
        <v>105000</v>
      </c>
      <c r="L3649">
        <v>1055493202</v>
      </c>
    </row>
    <row r="3650" spans="3:12" x14ac:dyDescent="0.15">
      <c r="C3650" t="s">
        <v>53</v>
      </c>
      <c r="D3650" t="s">
        <v>5189</v>
      </c>
      <c r="E3650" t="s">
        <v>28</v>
      </c>
      <c r="F3650" s="1">
        <v>40680</v>
      </c>
      <c r="G3650" t="s">
        <v>526</v>
      </c>
      <c r="H3650" t="s">
        <v>3565</v>
      </c>
      <c r="I3650" t="s">
        <v>3566</v>
      </c>
      <c r="J3650">
        <v>100000</v>
      </c>
      <c r="L3650">
        <v>1055593202</v>
      </c>
    </row>
    <row r="3651" spans="3:12" x14ac:dyDescent="0.15">
      <c r="C3651" t="s">
        <v>53</v>
      </c>
      <c r="D3651" t="s">
        <v>5189</v>
      </c>
      <c r="E3651" t="s">
        <v>28</v>
      </c>
      <c r="F3651" s="1">
        <v>40689</v>
      </c>
      <c r="G3651" t="s">
        <v>526</v>
      </c>
      <c r="H3651" t="s">
        <v>3567</v>
      </c>
      <c r="I3651" t="s">
        <v>3568</v>
      </c>
      <c r="J3651">
        <v>2500</v>
      </c>
      <c r="L3651">
        <v>1055595702</v>
      </c>
    </row>
    <row r="3652" spans="3:12" x14ac:dyDescent="0.15">
      <c r="C3652" t="s">
        <v>53</v>
      </c>
      <c r="D3652" t="s">
        <v>5189</v>
      </c>
      <c r="E3652" t="s">
        <v>28</v>
      </c>
      <c r="F3652" s="1">
        <v>40693</v>
      </c>
      <c r="G3652" t="s">
        <v>526</v>
      </c>
      <c r="H3652" t="s">
        <v>1837</v>
      </c>
      <c r="I3652" t="s">
        <v>599</v>
      </c>
      <c r="J3652">
        <v>96000</v>
      </c>
      <c r="L3652">
        <v>1055691702</v>
      </c>
    </row>
    <row r="3653" spans="3:12" x14ac:dyDescent="0.15">
      <c r="C3653" t="s">
        <v>53</v>
      </c>
      <c r="D3653" t="s">
        <v>5189</v>
      </c>
      <c r="E3653" t="s">
        <v>28</v>
      </c>
      <c r="F3653" s="1">
        <v>40693</v>
      </c>
      <c r="G3653" t="s">
        <v>526</v>
      </c>
      <c r="H3653" t="s">
        <v>1837</v>
      </c>
      <c r="I3653" t="s">
        <v>599</v>
      </c>
      <c r="J3653">
        <v>14000</v>
      </c>
      <c r="L3653">
        <v>1055705702</v>
      </c>
    </row>
    <row r="3654" spans="3:12" x14ac:dyDescent="0.15">
      <c r="C3654" t="s">
        <v>53</v>
      </c>
      <c r="D3654" t="s">
        <v>5189</v>
      </c>
      <c r="E3654" t="s">
        <v>28</v>
      </c>
      <c r="F3654" s="1">
        <v>40693</v>
      </c>
      <c r="G3654" t="s">
        <v>526</v>
      </c>
      <c r="H3654" t="s">
        <v>3569</v>
      </c>
      <c r="I3654" t="s">
        <v>3568</v>
      </c>
      <c r="J3654">
        <v>1500</v>
      </c>
      <c r="L3654">
        <v>1055707202</v>
      </c>
    </row>
    <row r="3655" spans="3:12" x14ac:dyDescent="0.15">
      <c r="C3655" t="s">
        <v>53</v>
      </c>
      <c r="D3655" t="s">
        <v>5189</v>
      </c>
      <c r="E3655" t="s">
        <v>28</v>
      </c>
      <c r="F3655" s="1">
        <v>40693</v>
      </c>
      <c r="G3655" t="s">
        <v>526</v>
      </c>
      <c r="H3655" t="s">
        <v>3570</v>
      </c>
      <c r="I3655" t="s">
        <v>3571</v>
      </c>
      <c r="J3655">
        <v>11500</v>
      </c>
      <c r="L3655">
        <v>1055718702</v>
      </c>
    </row>
    <row r="3656" spans="3:12" x14ac:dyDescent="0.15">
      <c r="C3656" t="s">
        <v>53</v>
      </c>
      <c r="D3656" t="s">
        <v>5189</v>
      </c>
      <c r="E3656" t="s">
        <v>28</v>
      </c>
      <c r="F3656" s="1">
        <v>40694</v>
      </c>
      <c r="G3656" t="s">
        <v>560</v>
      </c>
      <c r="H3656" t="s">
        <v>168</v>
      </c>
      <c r="I3656" t="s">
        <v>3572</v>
      </c>
      <c r="J3656">
        <v>24000</v>
      </c>
      <c r="L3656">
        <v>1055742702</v>
      </c>
    </row>
    <row r="3657" spans="3:12" x14ac:dyDescent="0.15">
      <c r="C3657" t="s">
        <v>53</v>
      </c>
      <c r="D3657" t="s">
        <v>5189</v>
      </c>
      <c r="E3657" t="s">
        <v>28</v>
      </c>
      <c r="F3657" s="1">
        <v>40694</v>
      </c>
      <c r="G3657" t="s">
        <v>54</v>
      </c>
      <c r="H3657" t="s">
        <v>950</v>
      </c>
      <c r="I3657" t="s">
        <v>786</v>
      </c>
      <c r="J3657">
        <v>3000</v>
      </c>
      <c r="L3657">
        <v>1055745702</v>
      </c>
    </row>
    <row r="3658" spans="3:12" x14ac:dyDescent="0.15">
      <c r="C3658" t="s">
        <v>53</v>
      </c>
      <c r="D3658" t="s">
        <v>5189</v>
      </c>
      <c r="E3658" t="s">
        <v>28</v>
      </c>
      <c r="F3658" s="1">
        <v>40694</v>
      </c>
      <c r="G3658" t="s">
        <v>54</v>
      </c>
      <c r="H3658" t="s">
        <v>950</v>
      </c>
      <c r="I3658" t="s">
        <v>3573</v>
      </c>
      <c r="J3658">
        <v>20000</v>
      </c>
      <c r="L3658">
        <v>1055765702</v>
      </c>
    </row>
    <row r="3659" spans="3:12" x14ac:dyDescent="0.15">
      <c r="C3659" t="s">
        <v>53</v>
      </c>
      <c r="D3659" t="s">
        <v>5189</v>
      </c>
      <c r="E3659" t="s">
        <v>28</v>
      </c>
      <c r="F3659" s="1">
        <v>40694</v>
      </c>
      <c r="G3659" t="s">
        <v>54</v>
      </c>
      <c r="H3659" t="s">
        <v>1400</v>
      </c>
      <c r="I3659" t="s">
        <v>3574</v>
      </c>
      <c r="J3659">
        <v>50000</v>
      </c>
      <c r="L3659">
        <v>1055815702</v>
      </c>
    </row>
    <row r="3660" spans="3:12" x14ac:dyDescent="0.15">
      <c r="C3660" t="s">
        <v>53</v>
      </c>
      <c r="D3660" t="s">
        <v>5189</v>
      </c>
      <c r="E3660" t="s">
        <v>28</v>
      </c>
      <c r="F3660" s="1">
        <v>40694</v>
      </c>
      <c r="G3660" t="s">
        <v>526</v>
      </c>
      <c r="H3660" t="s">
        <v>1844</v>
      </c>
      <c r="I3660" t="s">
        <v>3575</v>
      </c>
      <c r="J3660">
        <v>6000</v>
      </c>
      <c r="L3660">
        <v>1055821702</v>
      </c>
    </row>
    <row r="3661" spans="3:12" x14ac:dyDescent="0.15">
      <c r="C3661" t="s">
        <v>53</v>
      </c>
      <c r="D3661" t="s">
        <v>5189</v>
      </c>
      <c r="E3661" t="s">
        <v>28</v>
      </c>
      <c r="F3661" s="1">
        <v>40695</v>
      </c>
      <c r="G3661" t="s">
        <v>560</v>
      </c>
      <c r="H3661" t="s">
        <v>199</v>
      </c>
      <c r="I3661" t="s">
        <v>3576</v>
      </c>
      <c r="J3661">
        <v>207000</v>
      </c>
      <c r="L3661">
        <v>1056028702</v>
      </c>
    </row>
    <row r="3662" spans="3:12" x14ac:dyDescent="0.15">
      <c r="C3662" t="s">
        <v>53</v>
      </c>
      <c r="D3662" t="s">
        <v>5189</v>
      </c>
      <c r="E3662" t="s">
        <v>28</v>
      </c>
      <c r="F3662" s="1">
        <v>40695</v>
      </c>
      <c r="G3662" t="s">
        <v>526</v>
      </c>
      <c r="H3662" t="s">
        <v>3577</v>
      </c>
      <c r="I3662" t="s">
        <v>3578</v>
      </c>
      <c r="J3662">
        <v>100000</v>
      </c>
      <c r="L3662">
        <v>1056128702</v>
      </c>
    </row>
    <row r="3663" spans="3:12" x14ac:dyDescent="0.15">
      <c r="C3663" t="s">
        <v>53</v>
      </c>
      <c r="D3663" t="s">
        <v>5189</v>
      </c>
      <c r="E3663" t="s">
        <v>28</v>
      </c>
      <c r="F3663" s="1">
        <v>40697</v>
      </c>
      <c r="G3663" t="s">
        <v>560</v>
      </c>
      <c r="H3663" t="s">
        <v>830</v>
      </c>
      <c r="I3663" t="s">
        <v>3579</v>
      </c>
      <c r="J3663">
        <v>258000</v>
      </c>
      <c r="L3663">
        <v>1056386702</v>
      </c>
    </row>
    <row r="3664" spans="3:12" x14ac:dyDescent="0.15">
      <c r="C3664" t="s">
        <v>53</v>
      </c>
      <c r="D3664" t="s">
        <v>5189</v>
      </c>
      <c r="E3664" t="s">
        <v>28</v>
      </c>
      <c r="F3664" s="1">
        <v>40700</v>
      </c>
      <c r="G3664" t="s">
        <v>526</v>
      </c>
      <c r="H3664" t="s">
        <v>3580</v>
      </c>
      <c r="I3664" t="s">
        <v>3581</v>
      </c>
      <c r="J3664">
        <v>156000</v>
      </c>
      <c r="L3664">
        <v>1056542702</v>
      </c>
    </row>
    <row r="3665" spans="3:12" x14ac:dyDescent="0.15">
      <c r="C3665" t="s">
        <v>53</v>
      </c>
      <c r="D3665" t="s">
        <v>5189</v>
      </c>
      <c r="E3665" t="s">
        <v>28</v>
      </c>
      <c r="F3665" s="1">
        <v>40701</v>
      </c>
      <c r="G3665" t="s">
        <v>560</v>
      </c>
      <c r="H3665" t="s">
        <v>205</v>
      </c>
      <c r="I3665" t="s">
        <v>3582</v>
      </c>
      <c r="J3665">
        <v>88000</v>
      </c>
      <c r="L3665">
        <v>1056630702</v>
      </c>
    </row>
    <row r="3666" spans="3:12" x14ac:dyDescent="0.15">
      <c r="C3666" t="s">
        <v>53</v>
      </c>
      <c r="D3666" t="s">
        <v>5189</v>
      </c>
      <c r="E3666" t="s">
        <v>28</v>
      </c>
      <c r="F3666" s="1">
        <v>40701</v>
      </c>
      <c r="G3666" t="s">
        <v>526</v>
      </c>
      <c r="H3666" t="s">
        <v>3583</v>
      </c>
      <c r="I3666" t="s">
        <v>3495</v>
      </c>
      <c r="J3666">
        <v>2500</v>
      </c>
      <c r="L3666">
        <v>1056633202</v>
      </c>
    </row>
    <row r="3667" spans="3:12" x14ac:dyDescent="0.15">
      <c r="C3667" t="s">
        <v>53</v>
      </c>
      <c r="D3667" t="s">
        <v>5189</v>
      </c>
      <c r="E3667" t="s">
        <v>28</v>
      </c>
      <c r="F3667" s="1">
        <v>40702</v>
      </c>
      <c r="G3667" t="s">
        <v>560</v>
      </c>
      <c r="H3667" t="s">
        <v>202</v>
      </c>
      <c r="I3667" t="s">
        <v>3584</v>
      </c>
      <c r="J3667">
        <v>43000</v>
      </c>
      <c r="L3667">
        <v>1056676202</v>
      </c>
    </row>
    <row r="3668" spans="3:12" x14ac:dyDescent="0.15">
      <c r="C3668" t="s">
        <v>53</v>
      </c>
      <c r="D3668" t="s">
        <v>5189</v>
      </c>
      <c r="E3668" t="s">
        <v>28</v>
      </c>
      <c r="F3668" s="1">
        <v>40704</v>
      </c>
      <c r="G3668" t="s">
        <v>560</v>
      </c>
      <c r="H3668" t="s">
        <v>208</v>
      </c>
      <c r="I3668" t="s">
        <v>3585</v>
      </c>
      <c r="J3668">
        <v>150000</v>
      </c>
      <c r="L3668">
        <v>1056826202</v>
      </c>
    </row>
    <row r="3669" spans="3:12" x14ac:dyDescent="0.15">
      <c r="C3669" t="s">
        <v>53</v>
      </c>
      <c r="D3669" t="s">
        <v>5189</v>
      </c>
      <c r="E3669" t="s">
        <v>28</v>
      </c>
      <c r="F3669" s="1">
        <v>40708</v>
      </c>
      <c r="G3669" t="s">
        <v>526</v>
      </c>
      <c r="H3669" t="s">
        <v>3586</v>
      </c>
      <c r="I3669" t="s">
        <v>3495</v>
      </c>
      <c r="J3669">
        <v>11875</v>
      </c>
      <c r="L3669">
        <v>1056838077</v>
      </c>
    </row>
    <row r="3670" spans="3:12" x14ac:dyDescent="0.15">
      <c r="C3670" t="s">
        <v>53</v>
      </c>
      <c r="D3670" t="s">
        <v>5189</v>
      </c>
      <c r="E3670" t="s">
        <v>28</v>
      </c>
      <c r="F3670" s="1">
        <v>40708</v>
      </c>
      <c r="G3670" t="s">
        <v>526</v>
      </c>
      <c r="H3670" t="s">
        <v>3587</v>
      </c>
      <c r="I3670" t="s">
        <v>3588</v>
      </c>
      <c r="J3670">
        <v>66700</v>
      </c>
      <c r="L3670">
        <v>1056904777</v>
      </c>
    </row>
    <row r="3671" spans="3:12" x14ac:dyDescent="0.15">
      <c r="C3671" t="s">
        <v>53</v>
      </c>
      <c r="D3671" t="s">
        <v>5189</v>
      </c>
      <c r="E3671" t="s">
        <v>28</v>
      </c>
      <c r="F3671" s="1">
        <v>40709</v>
      </c>
      <c r="G3671" t="s">
        <v>560</v>
      </c>
      <c r="H3671" t="s">
        <v>594</v>
      </c>
      <c r="I3671" t="s">
        <v>3589</v>
      </c>
      <c r="J3671">
        <v>120000</v>
      </c>
      <c r="L3671">
        <v>1057024777</v>
      </c>
    </row>
    <row r="3672" spans="3:12" x14ac:dyDescent="0.15">
      <c r="C3672" t="s">
        <v>53</v>
      </c>
      <c r="D3672" t="s">
        <v>5189</v>
      </c>
      <c r="E3672" t="s">
        <v>28</v>
      </c>
      <c r="F3672" s="1">
        <v>40709</v>
      </c>
      <c r="G3672" t="s">
        <v>526</v>
      </c>
      <c r="H3672" t="s">
        <v>3590</v>
      </c>
      <c r="I3672" t="s">
        <v>3525</v>
      </c>
      <c r="J3672">
        <v>16000</v>
      </c>
      <c r="L3672">
        <v>1057040777</v>
      </c>
    </row>
    <row r="3673" spans="3:12" x14ac:dyDescent="0.15">
      <c r="C3673" t="s">
        <v>53</v>
      </c>
      <c r="D3673" t="s">
        <v>5189</v>
      </c>
      <c r="E3673" t="s">
        <v>28</v>
      </c>
      <c r="F3673" s="1">
        <v>40715</v>
      </c>
      <c r="G3673" t="s">
        <v>526</v>
      </c>
      <c r="H3673" t="s">
        <v>3591</v>
      </c>
      <c r="I3673" t="s">
        <v>629</v>
      </c>
      <c r="J3673">
        <v>17000</v>
      </c>
      <c r="L3673">
        <v>1057057777</v>
      </c>
    </row>
    <row r="3674" spans="3:12" x14ac:dyDescent="0.15">
      <c r="C3674" t="s">
        <v>53</v>
      </c>
      <c r="D3674" t="s">
        <v>5189</v>
      </c>
      <c r="E3674" t="s">
        <v>28</v>
      </c>
      <c r="F3674" s="1">
        <v>40721</v>
      </c>
      <c r="G3674" t="s">
        <v>526</v>
      </c>
      <c r="H3674" t="s">
        <v>3592</v>
      </c>
      <c r="I3674" t="s">
        <v>3593</v>
      </c>
      <c r="J3674">
        <v>4000</v>
      </c>
      <c r="L3674">
        <v>1057061777</v>
      </c>
    </row>
    <row r="3675" spans="3:12" x14ac:dyDescent="0.15">
      <c r="C3675" t="s">
        <v>53</v>
      </c>
      <c r="D3675" t="s">
        <v>5189</v>
      </c>
      <c r="E3675" t="s">
        <v>28</v>
      </c>
      <c r="F3675" s="1">
        <v>40724</v>
      </c>
      <c r="G3675" t="s">
        <v>536</v>
      </c>
      <c r="H3675" t="s">
        <v>129</v>
      </c>
      <c r="I3675" t="s">
        <v>3594</v>
      </c>
      <c r="J3675">
        <v>200000</v>
      </c>
      <c r="L3675">
        <v>1057261777</v>
      </c>
    </row>
    <row r="3676" spans="3:12" x14ac:dyDescent="0.15">
      <c r="C3676" t="s">
        <v>53</v>
      </c>
      <c r="D3676" t="s">
        <v>5189</v>
      </c>
      <c r="E3676" t="s">
        <v>28</v>
      </c>
      <c r="F3676" s="1">
        <v>40724</v>
      </c>
      <c r="G3676" t="s">
        <v>54</v>
      </c>
      <c r="H3676" t="s">
        <v>1320</v>
      </c>
      <c r="I3676" t="s">
        <v>786</v>
      </c>
      <c r="J3676">
        <v>3950</v>
      </c>
      <c r="L3676">
        <v>1057265727</v>
      </c>
    </row>
    <row r="3677" spans="3:12" x14ac:dyDescent="0.15">
      <c r="C3677" t="s">
        <v>53</v>
      </c>
      <c r="D3677" t="s">
        <v>5189</v>
      </c>
      <c r="E3677" t="s">
        <v>28</v>
      </c>
      <c r="F3677" s="1">
        <v>40724</v>
      </c>
      <c r="G3677" t="s">
        <v>54</v>
      </c>
      <c r="H3677" t="s">
        <v>664</v>
      </c>
      <c r="I3677" t="s">
        <v>3595</v>
      </c>
      <c r="J3677">
        <v>28400</v>
      </c>
      <c r="L3677">
        <v>1057294127</v>
      </c>
    </row>
    <row r="3678" spans="3:12" x14ac:dyDescent="0.15">
      <c r="C3678" t="s">
        <v>53</v>
      </c>
      <c r="D3678" t="s">
        <v>5189</v>
      </c>
      <c r="E3678" t="s">
        <v>28</v>
      </c>
      <c r="F3678" s="1">
        <v>40724</v>
      </c>
      <c r="G3678" t="s">
        <v>526</v>
      </c>
      <c r="H3678" t="s">
        <v>3596</v>
      </c>
      <c r="I3678" t="s">
        <v>3597</v>
      </c>
      <c r="J3678">
        <v>230500</v>
      </c>
      <c r="L3678">
        <v>1057524627</v>
      </c>
    </row>
    <row r="3679" spans="3:12" x14ac:dyDescent="0.15">
      <c r="C3679" t="s">
        <v>53</v>
      </c>
      <c r="D3679" t="s">
        <v>5189</v>
      </c>
      <c r="E3679" t="s">
        <v>28</v>
      </c>
      <c r="F3679" s="1">
        <v>40724</v>
      </c>
      <c r="G3679" t="s">
        <v>526</v>
      </c>
      <c r="H3679" t="s">
        <v>3598</v>
      </c>
      <c r="I3679" t="s">
        <v>3599</v>
      </c>
      <c r="J3679">
        <v>1000</v>
      </c>
      <c r="L3679">
        <v>1057525627</v>
      </c>
    </row>
    <row r="3680" spans="3:12" x14ac:dyDescent="0.15">
      <c r="C3680" t="s">
        <v>53</v>
      </c>
      <c r="D3680" t="s">
        <v>5189</v>
      </c>
      <c r="E3680" t="s">
        <v>28</v>
      </c>
      <c r="F3680" s="1">
        <v>40724</v>
      </c>
      <c r="G3680" t="s">
        <v>526</v>
      </c>
      <c r="H3680" t="s">
        <v>844</v>
      </c>
      <c r="I3680" t="s">
        <v>3600</v>
      </c>
      <c r="J3680">
        <v>63500</v>
      </c>
      <c r="L3680">
        <v>1057589127</v>
      </c>
    </row>
    <row r="3681" spans="3:12" x14ac:dyDescent="0.15">
      <c r="C3681" t="s">
        <v>53</v>
      </c>
      <c r="D3681" t="s">
        <v>5189</v>
      </c>
      <c r="E3681" t="s">
        <v>28</v>
      </c>
      <c r="F3681" s="1">
        <v>40725</v>
      </c>
      <c r="G3681" t="s">
        <v>536</v>
      </c>
      <c r="H3681" t="s">
        <v>667</v>
      </c>
      <c r="I3681" t="s">
        <v>3601</v>
      </c>
      <c r="J3681">
        <v>16000</v>
      </c>
      <c r="L3681">
        <v>1057605127</v>
      </c>
    </row>
    <row r="3682" spans="3:12" x14ac:dyDescent="0.15">
      <c r="C3682" t="s">
        <v>53</v>
      </c>
      <c r="D3682" t="s">
        <v>5189</v>
      </c>
      <c r="E3682" t="s">
        <v>28</v>
      </c>
      <c r="F3682" s="1">
        <v>40725</v>
      </c>
      <c r="G3682" t="s">
        <v>536</v>
      </c>
      <c r="H3682" t="s">
        <v>669</v>
      </c>
      <c r="I3682" t="s">
        <v>3602</v>
      </c>
      <c r="J3682">
        <v>20000</v>
      </c>
      <c r="L3682">
        <v>1057625127</v>
      </c>
    </row>
    <row r="3683" spans="3:12" x14ac:dyDescent="0.15">
      <c r="C3683" t="s">
        <v>53</v>
      </c>
      <c r="D3683" t="s">
        <v>5189</v>
      </c>
      <c r="E3683" t="s">
        <v>28</v>
      </c>
      <c r="F3683" s="1">
        <v>40725</v>
      </c>
      <c r="G3683" t="s">
        <v>536</v>
      </c>
      <c r="H3683" t="s">
        <v>2018</v>
      </c>
      <c r="I3683" t="s">
        <v>3603</v>
      </c>
      <c r="J3683">
        <v>46000</v>
      </c>
      <c r="L3683">
        <v>1057671127</v>
      </c>
    </row>
    <row r="3684" spans="3:12" x14ac:dyDescent="0.15">
      <c r="C3684" t="s">
        <v>53</v>
      </c>
      <c r="D3684" t="s">
        <v>5189</v>
      </c>
      <c r="E3684" t="s">
        <v>28</v>
      </c>
      <c r="F3684" s="1">
        <v>40725</v>
      </c>
      <c r="G3684" t="s">
        <v>536</v>
      </c>
      <c r="H3684" t="s">
        <v>2018</v>
      </c>
      <c r="I3684" t="s">
        <v>3604</v>
      </c>
      <c r="J3684">
        <v>7000</v>
      </c>
      <c r="L3684">
        <v>1057678127</v>
      </c>
    </row>
    <row r="3685" spans="3:12" x14ac:dyDescent="0.15">
      <c r="C3685" t="s">
        <v>53</v>
      </c>
      <c r="D3685" t="s">
        <v>5189</v>
      </c>
      <c r="E3685" t="s">
        <v>28</v>
      </c>
      <c r="F3685" s="1">
        <v>40725</v>
      </c>
      <c r="G3685" t="s">
        <v>536</v>
      </c>
      <c r="H3685" t="s">
        <v>1041</v>
      </c>
      <c r="I3685" t="s">
        <v>3605</v>
      </c>
      <c r="J3685">
        <v>58000</v>
      </c>
      <c r="L3685">
        <v>1057736127</v>
      </c>
    </row>
    <row r="3686" spans="3:12" x14ac:dyDescent="0.15">
      <c r="C3686" t="s">
        <v>53</v>
      </c>
      <c r="D3686" t="s">
        <v>5189</v>
      </c>
      <c r="E3686" t="s">
        <v>28</v>
      </c>
      <c r="F3686" s="1">
        <v>40725</v>
      </c>
      <c r="G3686" t="s">
        <v>526</v>
      </c>
      <c r="H3686" t="s">
        <v>3606</v>
      </c>
      <c r="I3686" t="s">
        <v>3607</v>
      </c>
      <c r="J3686">
        <v>4000</v>
      </c>
      <c r="L3686">
        <v>1057740127</v>
      </c>
    </row>
    <row r="3687" spans="3:12" x14ac:dyDescent="0.15">
      <c r="C3687" t="s">
        <v>53</v>
      </c>
      <c r="D3687" t="s">
        <v>5189</v>
      </c>
      <c r="E3687" t="s">
        <v>28</v>
      </c>
      <c r="F3687" s="1">
        <v>40725</v>
      </c>
      <c r="G3687" t="s">
        <v>526</v>
      </c>
      <c r="H3687" t="s">
        <v>3608</v>
      </c>
      <c r="I3687" t="s">
        <v>3581</v>
      </c>
      <c r="J3687">
        <v>7077</v>
      </c>
      <c r="L3687">
        <v>1057747204</v>
      </c>
    </row>
    <row r="3688" spans="3:12" x14ac:dyDescent="0.15">
      <c r="C3688" t="s">
        <v>53</v>
      </c>
      <c r="D3688" t="s">
        <v>5189</v>
      </c>
      <c r="E3688" t="s">
        <v>28</v>
      </c>
      <c r="F3688" s="1">
        <v>40725</v>
      </c>
      <c r="G3688" t="s">
        <v>526</v>
      </c>
      <c r="H3688" t="s">
        <v>3608</v>
      </c>
      <c r="I3688" t="s">
        <v>3607</v>
      </c>
      <c r="J3688">
        <v>1160</v>
      </c>
      <c r="L3688">
        <v>1057748364</v>
      </c>
    </row>
    <row r="3689" spans="3:12" x14ac:dyDescent="0.15">
      <c r="C3689" t="s">
        <v>53</v>
      </c>
      <c r="D3689" t="s">
        <v>5189</v>
      </c>
      <c r="E3689" t="s">
        <v>28</v>
      </c>
      <c r="F3689" s="1">
        <v>40728</v>
      </c>
      <c r="G3689" t="s">
        <v>526</v>
      </c>
      <c r="H3689" t="s">
        <v>673</v>
      </c>
      <c r="I3689" t="s">
        <v>3581</v>
      </c>
      <c r="J3689">
        <v>8000</v>
      </c>
      <c r="L3689">
        <v>1057756364</v>
      </c>
    </row>
    <row r="3690" spans="3:12" x14ac:dyDescent="0.15">
      <c r="C3690" t="s">
        <v>53</v>
      </c>
      <c r="D3690" t="s">
        <v>5189</v>
      </c>
      <c r="E3690" t="s">
        <v>28</v>
      </c>
      <c r="F3690" s="1">
        <v>40728</v>
      </c>
      <c r="G3690" t="s">
        <v>526</v>
      </c>
      <c r="H3690" t="s">
        <v>2023</v>
      </c>
      <c r="I3690" t="s">
        <v>3609</v>
      </c>
      <c r="J3690">
        <v>52000</v>
      </c>
      <c r="L3690">
        <v>1057808364</v>
      </c>
    </row>
    <row r="3691" spans="3:12" x14ac:dyDescent="0.15">
      <c r="C3691" t="s">
        <v>53</v>
      </c>
      <c r="D3691" t="s">
        <v>5189</v>
      </c>
      <c r="E3691" t="s">
        <v>28</v>
      </c>
      <c r="F3691" s="1">
        <v>40729</v>
      </c>
      <c r="G3691" t="s">
        <v>526</v>
      </c>
      <c r="H3691" t="s">
        <v>3610</v>
      </c>
      <c r="I3691" t="s">
        <v>3607</v>
      </c>
      <c r="J3691">
        <v>2900</v>
      </c>
      <c r="L3691">
        <v>1057811264</v>
      </c>
    </row>
    <row r="3692" spans="3:12" x14ac:dyDescent="0.15">
      <c r="C3692" t="s">
        <v>53</v>
      </c>
      <c r="D3692" t="s">
        <v>5189</v>
      </c>
      <c r="E3692" t="s">
        <v>28</v>
      </c>
      <c r="F3692" s="1">
        <v>40732</v>
      </c>
      <c r="G3692" t="s">
        <v>536</v>
      </c>
      <c r="H3692" t="s">
        <v>681</v>
      </c>
      <c r="I3692" t="s">
        <v>3611</v>
      </c>
      <c r="J3692">
        <v>100000</v>
      </c>
      <c r="L3692">
        <v>1057911264</v>
      </c>
    </row>
    <row r="3693" spans="3:12" x14ac:dyDescent="0.15">
      <c r="C3693" t="s">
        <v>53</v>
      </c>
      <c r="D3693" t="s">
        <v>5189</v>
      </c>
      <c r="E3693" t="s">
        <v>28</v>
      </c>
      <c r="F3693" s="1">
        <v>40732</v>
      </c>
      <c r="G3693" t="s">
        <v>526</v>
      </c>
      <c r="H3693" t="s">
        <v>3612</v>
      </c>
      <c r="I3693" t="s">
        <v>3609</v>
      </c>
      <c r="J3693">
        <v>27000</v>
      </c>
      <c r="L3693">
        <v>1057938264</v>
      </c>
    </row>
    <row r="3694" spans="3:12" x14ac:dyDescent="0.15">
      <c r="C3694" t="s">
        <v>53</v>
      </c>
      <c r="D3694" t="s">
        <v>5189</v>
      </c>
      <c r="E3694" t="s">
        <v>28</v>
      </c>
      <c r="F3694" s="1">
        <v>40735</v>
      </c>
      <c r="G3694" t="s">
        <v>526</v>
      </c>
      <c r="H3694" t="s">
        <v>2050</v>
      </c>
      <c r="I3694" t="s">
        <v>3607</v>
      </c>
      <c r="J3694">
        <v>1575</v>
      </c>
      <c r="L3694">
        <v>1057939839</v>
      </c>
    </row>
    <row r="3695" spans="3:12" x14ac:dyDescent="0.15">
      <c r="C3695" t="s">
        <v>53</v>
      </c>
      <c r="D3695" t="s">
        <v>5189</v>
      </c>
      <c r="E3695" t="s">
        <v>28</v>
      </c>
      <c r="F3695" s="1">
        <v>40736</v>
      </c>
      <c r="G3695" t="s">
        <v>526</v>
      </c>
      <c r="H3695" t="s">
        <v>3613</v>
      </c>
      <c r="I3695" t="s">
        <v>3614</v>
      </c>
      <c r="J3695">
        <v>49000</v>
      </c>
      <c r="L3695">
        <v>1057988839</v>
      </c>
    </row>
    <row r="3696" spans="3:12" x14ac:dyDescent="0.15">
      <c r="C3696" t="s">
        <v>53</v>
      </c>
      <c r="D3696" t="s">
        <v>5189</v>
      </c>
      <c r="E3696" t="s">
        <v>28</v>
      </c>
      <c r="F3696" s="1">
        <v>40736</v>
      </c>
      <c r="G3696" t="s">
        <v>526</v>
      </c>
      <c r="H3696" t="s">
        <v>3615</v>
      </c>
      <c r="I3696" t="s">
        <v>3616</v>
      </c>
      <c r="J3696">
        <v>1000</v>
      </c>
      <c r="L3696">
        <v>1057989839</v>
      </c>
    </row>
    <row r="3697" spans="3:12" x14ac:dyDescent="0.15">
      <c r="C3697" t="s">
        <v>53</v>
      </c>
      <c r="D3697" t="s">
        <v>5189</v>
      </c>
      <c r="E3697" t="s">
        <v>28</v>
      </c>
      <c r="F3697" s="1">
        <v>40736</v>
      </c>
      <c r="G3697" t="s">
        <v>526</v>
      </c>
      <c r="H3697" t="s">
        <v>3617</v>
      </c>
      <c r="I3697" t="s">
        <v>3618</v>
      </c>
      <c r="J3697">
        <v>32000</v>
      </c>
      <c r="L3697">
        <v>1058021839</v>
      </c>
    </row>
    <row r="3698" spans="3:12" x14ac:dyDescent="0.15">
      <c r="C3698" t="s">
        <v>53</v>
      </c>
      <c r="D3698" t="s">
        <v>5189</v>
      </c>
      <c r="E3698" t="s">
        <v>28</v>
      </c>
      <c r="F3698" s="1">
        <v>40737</v>
      </c>
      <c r="G3698" t="s">
        <v>526</v>
      </c>
      <c r="H3698" t="s">
        <v>2064</v>
      </c>
      <c r="I3698" t="s">
        <v>3581</v>
      </c>
      <c r="J3698">
        <v>28759</v>
      </c>
      <c r="L3698">
        <v>1058050598</v>
      </c>
    </row>
    <row r="3699" spans="3:12" x14ac:dyDescent="0.15">
      <c r="C3699" t="s">
        <v>53</v>
      </c>
      <c r="D3699" t="s">
        <v>5189</v>
      </c>
      <c r="E3699" t="s">
        <v>28</v>
      </c>
      <c r="F3699" s="1">
        <v>40738</v>
      </c>
      <c r="G3699" t="s">
        <v>526</v>
      </c>
      <c r="H3699" t="s">
        <v>3619</v>
      </c>
      <c r="I3699" t="s">
        <v>3620</v>
      </c>
      <c r="J3699">
        <v>63500</v>
      </c>
      <c r="L3699">
        <v>1058114098</v>
      </c>
    </row>
    <row r="3700" spans="3:12" x14ac:dyDescent="0.15">
      <c r="C3700" t="s">
        <v>53</v>
      </c>
      <c r="D3700" t="s">
        <v>5189</v>
      </c>
      <c r="E3700" t="s">
        <v>28</v>
      </c>
      <c r="F3700" s="1">
        <v>40738</v>
      </c>
      <c r="G3700" t="s">
        <v>526</v>
      </c>
      <c r="H3700" t="s">
        <v>3621</v>
      </c>
      <c r="I3700" t="s">
        <v>3622</v>
      </c>
      <c r="J3700">
        <v>500</v>
      </c>
      <c r="L3700">
        <v>1058114598</v>
      </c>
    </row>
    <row r="3701" spans="3:12" x14ac:dyDescent="0.15">
      <c r="C3701" t="s">
        <v>53</v>
      </c>
      <c r="D3701" t="s">
        <v>5189</v>
      </c>
      <c r="E3701" t="s">
        <v>28</v>
      </c>
      <c r="F3701" s="1">
        <v>40739</v>
      </c>
      <c r="G3701" t="s">
        <v>526</v>
      </c>
      <c r="H3701" t="s">
        <v>3623</v>
      </c>
      <c r="I3701" t="s">
        <v>3624</v>
      </c>
      <c r="J3701">
        <v>40000</v>
      </c>
      <c r="L3701">
        <v>1058154598</v>
      </c>
    </row>
    <row r="3702" spans="3:12" x14ac:dyDescent="0.15">
      <c r="C3702" t="s">
        <v>53</v>
      </c>
      <c r="D3702" t="s">
        <v>5189</v>
      </c>
      <c r="E3702" t="s">
        <v>28</v>
      </c>
      <c r="F3702" s="1">
        <v>40739</v>
      </c>
      <c r="G3702" t="s">
        <v>526</v>
      </c>
      <c r="H3702" t="s">
        <v>3625</v>
      </c>
      <c r="I3702" t="s">
        <v>615</v>
      </c>
      <c r="J3702">
        <v>1500</v>
      </c>
      <c r="L3702">
        <v>1058156098</v>
      </c>
    </row>
    <row r="3703" spans="3:12" x14ac:dyDescent="0.15">
      <c r="C3703" t="s">
        <v>53</v>
      </c>
      <c r="D3703" t="s">
        <v>5189</v>
      </c>
      <c r="E3703" t="s">
        <v>28</v>
      </c>
      <c r="F3703" s="1">
        <v>40739</v>
      </c>
      <c r="G3703" t="s">
        <v>526</v>
      </c>
      <c r="H3703" t="s">
        <v>3626</v>
      </c>
      <c r="I3703" t="s">
        <v>3627</v>
      </c>
      <c r="J3703">
        <v>500</v>
      </c>
      <c r="L3703">
        <v>1058156598</v>
      </c>
    </row>
    <row r="3704" spans="3:12" x14ac:dyDescent="0.15">
      <c r="C3704" t="s">
        <v>53</v>
      </c>
      <c r="D3704" t="s">
        <v>5189</v>
      </c>
      <c r="E3704" t="s">
        <v>28</v>
      </c>
      <c r="F3704" s="1">
        <v>40739</v>
      </c>
      <c r="G3704" t="s">
        <v>526</v>
      </c>
      <c r="H3704" t="s">
        <v>3628</v>
      </c>
      <c r="I3704" t="s">
        <v>3607</v>
      </c>
      <c r="J3704">
        <v>45700</v>
      </c>
      <c r="L3704">
        <v>1058202298</v>
      </c>
    </row>
    <row r="3705" spans="3:12" x14ac:dyDescent="0.15">
      <c r="C3705" t="s">
        <v>53</v>
      </c>
      <c r="D3705" t="s">
        <v>5189</v>
      </c>
      <c r="E3705" t="s">
        <v>28</v>
      </c>
      <c r="F3705" s="1">
        <v>40739</v>
      </c>
      <c r="G3705" t="s">
        <v>526</v>
      </c>
      <c r="H3705" t="s">
        <v>3629</v>
      </c>
      <c r="I3705" t="s">
        <v>3630</v>
      </c>
      <c r="J3705">
        <v>45000</v>
      </c>
      <c r="L3705">
        <v>1058247298</v>
      </c>
    </row>
    <row r="3706" spans="3:12" x14ac:dyDescent="0.15">
      <c r="C3706" t="s">
        <v>53</v>
      </c>
      <c r="D3706" t="s">
        <v>5189</v>
      </c>
      <c r="E3706" t="s">
        <v>28</v>
      </c>
      <c r="F3706" s="1">
        <v>40742</v>
      </c>
      <c r="G3706" t="s">
        <v>526</v>
      </c>
      <c r="H3706" t="s">
        <v>847</v>
      </c>
      <c r="I3706" t="s">
        <v>3631</v>
      </c>
      <c r="J3706">
        <v>25000</v>
      </c>
      <c r="L3706">
        <v>1058272298</v>
      </c>
    </row>
    <row r="3707" spans="3:12" x14ac:dyDescent="0.15">
      <c r="C3707" t="s">
        <v>53</v>
      </c>
      <c r="D3707" t="s">
        <v>5189</v>
      </c>
      <c r="E3707" t="s">
        <v>28</v>
      </c>
      <c r="F3707" s="1">
        <v>40743</v>
      </c>
      <c r="G3707" t="s">
        <v>526</v>
      </c>
      <c r="H3707" t="s">
        <v>3632</v>
      </c>
      <c r="I3707" t="s">
        <v>3633</v>
      </c>
      <c r="J3707">
        <v>373500</v>
      </c>
      <c r="L3707">
        <v>1058645798</v>
      </c>
    </row>
    <row r="3708" spans="3:12" x14ac:dyDescent="0.15">
      <c r="C3708" t="s">
        <v>53</v>
      </c>
      <c r="D3708" t="s">
        <v>5189</v>
      </c>
      <c r="E3708" t="s">
        <v>28</v>
      </c>
      <c r="F3708" s="1">
        <v>40743</v>
      </c>
      <c r="G3708" t="s">
        <v>526</v>
      </c>
      <c r="H3708" t="s">
        <v>3634</v>
      </c>
      <c r="I3708" t="s">
        <v>3630</v>
      </c>
      <c r="J3708">
        <v>45000</v>
      </c>
      <c r="L3708">
        <v>1058690798</v>
      </c>
    </row>
    <row r="3709" spans="3:12" x14ac:dyDescent="0.15">
      <c r="C3709" t="s">
        <v>53</v>
      </c>
      <c r="D3709" t="s">
        <v>5189</v>
      </c>
      <c r="E3709" t="s">
        <v>28</v>
      </c>
      <c r="F3709" s="1">
        <v>40743</v>
      </c>
      <c r="G3709" t="s">
        <v>526</v>
      </c>
      <c r="H3709" t="s">
        <v>851</v>
      </c>
      <c r="I3709" t="s">
        <v>3609</v>
      </c>
      <c r="J3709">
        <v>99000</v>
      </c>
      <c r="L3709">
        <v>1058789798</v>
      </c>
    </row>
    <row r="3710" spans="3:12" x14ac:dyDescent="0.15">
      <c r="C3710" t="s">
        <v>53</v>
      </c>
      <c r="D3710" t="s">
        <v>5189</v>
      </c>
      <c r="E3710" t="s">
        <v>28</v>
      </c>
      <c r="F3710" s="1">
        <v>40744</v>
      </c>
      <c r="G3710" t="s">
        <v>526</v>
      </c>
      <c r="H3710" t="s">
        <v>3635</v>
      </c>
      <c r="I3710" t="s">
        <v>3607</v>
      </c>
      <c r="J3710">
        <v>1600</v>
      </c>
      <c r="L3710">
        <v>1058791398</v>
      </c>
    </row>
    <row r="3711" spans="3:12" x14ac:dyDescent="0.15">
      <c r="C3711" t="s">
        <v>53</v>
      </c>
      <c r="D3711" t="s">
        <v>5189</v>
      </c>
      <c r="E3711" t="s">
        <v>28</v>
      </c>
      <c r="F3711" s="1">
        <v>40746</v>
      </c>
      <c r="G3711" t="s">
        <v>526</v>
      </c>
      <c r="H3711" t="s">
        <v>3636</v>
      </c>
      <c r="I3711" t="s">
        <v>3637</v>
      </c>
      <c r="J3711">
        <v>3300</v>
      </c>
      <c r="L3711">
        <v>1058794698</v>
      </c>
    </row>
    <row r="3712" spans="3:12" x14ac:dyDescent="0.15">
      <c r="C3712" t="s">
        <v>53</v>
      </c>
      <c r="D3712" t="s">
        <v>5189</v>
      </c>
      <c r="E3712" t="s">
        <v>28</v>
      </c>
      <c r="F3712" s="1">
        <v>40746</v>
      </c>
      <c r="G3712" t="s">
        <v>526</v>
      </c>
      <c r="H3712" t="s">
        <v>3638</v>
      </c>
      <c r="I3712" t="s">
        <v>3639</v>
      </c>
      <c r="J3712">
        <v>10000</v>
      </c>
      <c r="L3712">
        <v>1058804698</v>
      </c>
    </row>
    <row r="3713" spans="3:12" x14ac:dyDescent="0.15">
      <c r="C3713" t="s">
        <v>53</v>
      </c>
      <c r="D3713" t="s">
        <v>5189</v>
      </c>
      <c r="E3713" t="s">
        <v>28</v>
      </c>
      <c r="F3713" s="1">
        <v>40746</v>
      </c>
      <c r="G3713" t="s">
        <v>526</v>
      </c>
      <c r="H3713" t="s">
        <v>2662</v>
      </c>
      <c r="I3713" t="s">
        <v>3637</v>
      </c>
      <c r="J3713">
        <v>3600</v>
      </c>
      <c r="L3713">
        <v>1058808298</v>
      </c>
    </row>
    <row r="3714" spans="3:12" x14ac:dyDescent="0.15">
      <c r="C3714" t="s">
        <v>53</v>
      </c>
      <c r="D3714" t="s">
        <v>5189</v>
      </c>
      <c r="E3714" t="s">
        <v>28</v>
      </c>
      <c r="F3714" s="1">
        <v>40746</v>
      </c>
      <c r="G3714" t="s">
        <v>526</v>
      </c>
      <c r="H3714" t="s">
        <v>3640</v>
      </c>
      <c r="I3714" t="s">
        <v>3641</v>
      </c>
      <c r="J3714">
        <v>40000</v>
      </c>
      <c r="L3714">
        <v>1058848298</v>
      </c>
    </row>
    <row r="3715" spans="3:12" x14ac:dyDescent="0.15">
      <c r="C3715" t="s">
        <v>53</v>
      </c>
      <c r="D3715" t="s">
        <v>5189</v>
      </c>
      <c r="E3715" t="s">
        <v>28</v>
      </c>
      <c r="F3715" s="1">
        <v>40746</v>
      </c>
      <c r="G3715" t="s">
        <v>526</v>
      </c>
      <c r="H3715" t="s">
        <v>3642</v>
      </c>
      <c r="I3715" t="s">
        <v>3609</v>
      </c>
      <c r="J3715">
        <v>85000</v>
      </c>
      <c r="L3715">
        <v>1058933298</v>
      </c>
    </row>
    <row r="3716" spans="3:12" x14ac:dyDescent="0.15">
      <c r="C3716" t="s">
        <v>53</v>
      </c>
      <c r="D3716" t="s">
        <v>5189</v>
      </c>
      <c r="E3716" t="s">
        <v>28</v>
      </c>
      <c r="F3716" s="1">
        <v>40749</v>
      </c>
      <c r="G3716" t="s">
        <v>54</v>
      </c>
      <c r="H3716" t="s">
        <v>964</v>
      </c>
      <c r="I3716" t="s">
        <v>3643</v>
      </c>
      <c r="J3716">
        <v>10000</v>
      </c>
      <c r="L3716">
        <v>1058943298</v>
      </c>
    </row>
    <row r="3717" spans="3:12" x14ac:dyDescent="0.15">
      <c r="C3717" t="s">
        <v>53</v>
      </c>
      <c r="D3717" t="s">
        <v>5189</v>
      </c>
      <c r="E3717" t="s">
        <v>28</v>
      </c>
      <c r="F3717" s="1">
        <v>40749</v>
      </c>
      <c r="G3717" t="s">
        <v>54</v>
      </c>
      <c r="H3717" t="s">
        <v>964</v>
      </c>
      <c r="I3717" t="s">
        <v>3476</v>
      </c>
      <c r="J3717">
        <v>14000</v>
      </c>
      <c r="L3717">
        <v>1058957298</v>
      </c>
    </row>
    <row r="3718" spans="3:12" x14ac:dyDescent="0.15">
      <c r="C3718" t="s">
        <v>53</v>
      </c>
      <c r="D3718" t="s">
        <v>5189</v>
      </c>
      <c r="E3718" t="s">
        <v>28</v>
      </c>
      <c r="F3718" s="1">
        <v>40749</v>
      </c>
      <c r="G3718" t="s">
        <v>54</v>
      </c>
      <c r="H3718" t="s">
        <v>964</v>
      </c>
      <c r="I3718" t="s">
        <v>3644</v>
      </c>
      <c r="J3718">
        <v>6000</v>
      </c>
      <c r="L3718">
        <v>1058963298</v>
      </c>
    </row>
    <row r="3719" spans="3:12" x14ac:dyDescent="0.15">
      <c r="C3719" t="s">
        <v>53</v>
      </c>
      <c r="D3719" t="s">
        <v>5189</v>
      </c>
      <c r="E3719" t="s">
        <v>28</v>
      </c>
      <c r="F3719" s="1">
        <v>40750</v>
      </c>
      <c r="G3719" t="s">
        <v>526</v>
      </c>
      <c r="H3719" t="s">
        <v>3645</v>
      </c>
      <c r="I3719" t="s">
        <v>3646</v>
      </c>
      <c r="J3719">
        <v>80000</v>
      </c>
      <c r="L3719">
        <v>1059043298</v>
      </c>
    </row>
    <row r="3720" spans="3:12" x14ac:dyDescent="0.15">
      <c r="C3720" t="s">
        <v>53</v>
      </c>
      <c r="D3720" t="s">
        <v>5189</v>
      </c>
      <c r="E3720" t="s">
        <v>28</v>
      </c>
      <c r="F3720" s="1">
        <v>40751</v>
      </c>
      <c r="G3720" t="s">
        <v>526</v>
      </c>
      <c r="H3720" t="s">
        <v>3647</v>
      </c>
      <c r="I3720" t="s">
        <v>3648</v>
      </c>
      <c r="J3720">
        <v>20000</v>
      </c>
      <c r="L3720">
        <v>1059063298</v>
      </c>
    </row>
    <row r="3721" spans="3:12" x14ac:dyDescent="0.15">
      <c r="C3721" t="s">
        <v>53</v>
      </c>
      <c r="D3721" t="s">
        <v>5189</v>
      </c>
      <c r="E3721" t="s">
        <v>28</v>
      </c>
      <c r="F3721" s="1">
        <v>40751</v>
      </c>
      <c r="G3721" t="s">
        <v>526</v>
      </c>
      <c r="H3721" t="s">
        <v>854</v>
      </c>
      <c r="I3721" t="s">
        <v>3649</v>
      </c>
      <c r="J3721">
        <v>1677</v>
      </c>
      <c r="L3721">
        <v>1059064975</v>
      </c>
    </row>
    <row r="3722" spans="3:12" x14ac:dyDescent="0.15">
      <c r="C3722" t="s">
        <v>53</v>
      </c>
      <c r="D3722" t="s">
        <v>5189</v>
      </c>
      <c r="E3722" t="s">
        <v>28</v>
      </c>
      <c r="F3722" s="1">
        <v>40751</v>
      </c>
      <c r="G3722" t="s">
        <v>526</v>
      </c>
      <c r="H3722" t="s">
        <v>2103</v>
      </c>
      <c r="I3722" t="s">
        <v>3650</v>
      </c>
      <c r="J3722">
        <v>16000</v>
      </c>
      <c r="L3722">
        <v>1059080975</v>
      </c>
    </row>
    <row r="3723" spans="3:12" x14ac:dyDescent="0.15">
      <c r="C3723" t="s">
        <v>53</v>
      </c>
      <c r="D3723" t="s">
        <v>5189</v>
      </c>
      <c r="E3723" t="s">
        <v>28</v>
      </c>
      <c r="F3723" s="1">
        <v>40751</v>
      </c>
      <c r="G3723" t="s">
        <v>526</v>
      </c>
      <c r="H3723" t="s">
        <v>3651</v>
      </c>
      <c r="I3723" t="s">
        <v>3652</v>
      </c>
      <c r="J3723">
        <v>200</v>
      </c>
      <c r="L3723">
        <v>1059081175</v>
      </c>
    </row>
    <row r="3724" spans="3:12" x14ac:dyDescent="0.15">
      <c r="C3724" t="s">
        <v>53</v>
      </c>
      <c r="D3724" t="s">
        <v>5189</v>
      </c>
      <c r="E3724" t="s">
        <v>28</v>
      </c>
      <c r="F3724" s="1">
        <v>40752</v>
      </c>
      <c r="G3724" t="s">
        <v>526</v>
      </c>
      <c r="H3724" t="s">
        <v>3653</v>
      </c>
      <c r="I3724" t="s">
        <v>3654</v>
      </c>
      <c r="J3724">
        <v>107000</v>
      </c>
      <c r="L3724">
        <v>1059188175</v>
      </c>
    </row>
    <row r="3725" spans="3:12" x14ac:dyDescent="0.15">
      <c r="C3725" t="s">
        <v>53</v>
      </c>
      <c r="D3725" t="s">
        <v>5189</v>
      </c>
      <c r="E3725" t="s">
        <v>28</v>
      </c>
      <c r="F3725" s="1">
        <v>40752</v>
      </c>
      <c r="G3725" t="s">
        <v>526</v>
      </c>
      <c r="H3725" t="s">
        <v>2112</v>
      </c>
      <c r="I3725" t="s">
        <v>3607</v>
      </c>
      <c r="J3725">
        <v>550</v>
      </c>
      <c r="L3725">
        <v>1059188725</v>
      </c>
    </row>
    <row r="3726" spans="3:12" x14ac:dyDescent="0.15">
      <c r="C3726" t="s">
        <v>53</v>
      </c>
      <c r="D3726" t="s">
        <v>5189</v>
      </c>
      <c r="E3726" t="s">
        <v>28</v>
      </c>
      <c r="F3726" s="1">
        <v>40753</v>
      </c>
      <c r="G3726" t="s">
        <v>526</v>
      </c>
      <c r="H3726" t="s">
        <v>2122</v>
      </c>
      <c r="I3726" t="s">
        <v>3655</v>
      </c>
      <c r="J3726">
        <v>2000</v>
      </c>
      <c r="L3726">
        <v>1059190725</v>
      </c>
    </row>
    <row r="3727" spans="3:12" x14ac:dyDescent="0.15">
      <c r="C3727" t="s">
        <v>53</v>
      </c>
      <c r="D3727" t="s">
        <v>5189</v>
      </c>
      <c r="E3727" t="s">
        <v>28</v>
      </c>
      <c r="F3727" s="1">
        <v>40755</v>
      </c>
      <c r="G3727" t="s">
        <v>54</v>
      </c>
      <c r="H3727" t="s">
        <v>1289</v>
      </c>
      <c r="I3727" t="s">
        <v>3656</v>
      </c>
      <c r="J3727">
        <v>14000</v>
      </c>
      <c r="L3727">
        <v>1059204725</v>
      </c>
    </row>
    <row r="3728" spans="3:12" x14ac:dyDescent="0.15">
      <c r="C3728" t="s">
        <v>53</v>
      </c>
      <c r="D3728" t="s">
        <v>5189</v>
      </c>
      <c r="E3728" t="s">
        <v>28</v>
      </c>
      <c r="F3728" s="1">
        <v>40760</v>
      </c>
      <c r="G3728" t="s">
        <v>526</v>
      </c>
      <c r="H3728" t="s">
        <v>2142</v>
      </c>
      <c r="I3728" t="s">
        <v>3622</v>
      </c>
      <c r="J3728">
        <v>4000</v>
      </c>
      <c r="L3728">
        <v>1059208725</v>
      </c>
    </row>
    <row r="3729" spans="3:12" x14ac:dyDescent="0.15">
      <c r="C3729" t="s">
        <v>53</v>
      </c>
      <c r="D3729" t="s">
        <v>5189</v>
      </c>
      <c r="E3729" t="s">
        <v>28</v>
      </c>
      <c r="F3729" s="1">
        <v>40764</v>
      </c>
      <c r="G3729" t="s">
        <v>526</v>
      </c>
      <c r="H3729" t="s">
        <v>3657</v>
      </c>
      <c r="I3729" t="s">
        <v>3609</v>
      </c>
      <c r="J3729">
        <v>150000</v>
      </c>
      <c r="L3729">
        <v>1059358725</v>
      </c>
    </row>
    <row r="3730" spans="3:12" x14ac:dyDescent="0.15">
      <c r="C3730" t="s">
        <v>53</v>
      </c>
      <c r="D3730" t="s">
        <v>5189</v>
      </c>
      <c r="E3730" t="s">
        <v>28</v>
      </c>
      <c r="F3730" s="1">
        <v>40765</v>
      </c>
      <c r="G3730" t="s">
        <v>526</v>
      </c>
      <c r="H3730" t="s">
        <v>3658</v>
      </c>
      <c r="I3730" t="s">
        <v>3607</v>
      </c>
      <c r="J3730">
        <v>8750</v>
      </c>
      <c r="L3730">
        <v>1059367475</v>
      </c>
    </row>
    <row r="3731" spans="3:12" x14ac:dyDescent="0.15">
      <c r="C3731" t="s">
        <v>53</v>
      </c>
      <c r="D3731" t="s">
        <v>5189</v>
      </c>
      <c r="E3731" t="s">
        <v>28</v>
      </c>
      <c r="F3731" s="1">
        <v>40765</v>
      </c>
      <c r="G3731" t="s">
        <v>526</v>
      </c>
      <c r="H3731" t="s">
        <v>3659</v>
      </c>
      <c r="I3731" t="s">
        <v>3660</v>
      </c>
      <c r="J3731">
        <v>64300</v>
      </c>
      <c r="L3731">
        <v>1059431775</v>
      </c>
    </row>
    <row r="3732" spans="3:12" x14ac:dyDescent="0.15">
      <c r="C3732" t="s">
        <v>53</v>
      </c>
      <c r="D3732" t="s">
        <v>5189</v>
      </c>
      <c r="E3732" t="s">
        <v>28</v>
      </c>
      <c r="F3732" s="1">
        <v>40765</v>
      </c>
      <c r="G3732" t="s">
        <v>526</v>
      </c>
      <c r="H3732" t="s">
        <v>3661</v>
      </c>
      <c r="I3732" t="s">
        <v>3662</v>
      </c>
      <c r="J3732">
        <v>70750</v>
      </c>
      <c r="L3732">
        <v>1059502525</v>
      </c>
    </row>
    <row r="3733" spans="3:12" x14ac:dyDescent="0.15">
      <c r="C3733" t="s">
        <v>53</v>
      </c>
      <c r="D3733" t="s">
        <v>5189</v>
      </c>
      <c r="E3733" t="s">
        <v>28</v>
      </c>
      <c r="F3733" s="1">
        <v>40766</v>
      </c>
      <c r="G3733" t="s">
        <v>526</v>
      </c>
      <c r="H3733" t="s">
        <v>864</v>
      </c>
      <c r="I3733" t="s">
        <v>3663</v>
      </c>
      <c r="J3733">
        <v>143000</v>
      </c>
      <c r="L3733">
        <v>1059645525</v>
      </c>
    </row>
    <row r="3734" spans="3:12" x14ac:dyDescent="0.15">
      <c r="C3734" t="s">
        <v>53</v>
      </c>
      <c r="D3734" t="s">
        <v>5189</v>
      </c>
      <c r="E3734" t="s">
        <v>28</v>
      </c>
      <c r="F3734" s="1">
        <v>40767</v>
      </c>
      <c r="G3734" t="s">
        <v>526</v>
      </c>
      <c r="H3734" t="s">
        <v>3664</v>
      </c>
      <c r="I3734" t="s">
        <v>3609</v>
      </c>
      <c r="J3734">
        <v>48000</v>
      </c>
      <c r="L3734">
        <v>1059693525</v>
      </c>
    </row>
    <row r="3735" spans="3:12" x14ac:dyDescent="0.15">
      <c r="C3735" t="s">
        <v>53</v>
      </c>
      <c r="D3735" t="s">
        <v>5189</v>
      </c>
      <c r="E3735" t="s">
        <v>28</v>
      </c>
      <c r="F3735" s="1">
        <v>40767</v>
      </c>
      <c r="G3735" t="s">
        <v>526</v>
      </c>
      <c r="H3735" t="s">
        <v>3303</v>
      </c>
      <c r="I3735" t="s">
        <v>3665</v>
      </c>
      <c r="J3735">
        <v>2200</v>
      </c>
      <c r="L3735">
        <v>1059695725</v>
      </c>
    </row>
    <row r="3736" spans="3:12" x14ac:dyDescent="0.15">
      <c r="C3736" t="s">
        <v>53</v>
      </c>
      <c r="D3736" t="s">
        <v>5189</v>
      </c>
      <c r="E3736" t="s">
        <v>28</v>
      </c>
      <c r="F3736" s="1">
        <v>40768</v>
      </c>
      <c r="G3736" t="s">
        <v>526</v>
      </c>
      <c r="H3736" t="s">
        <v>3666</v>
      </c>
      <c r="I3736" t="s">
        <v>3609</v>
      </c>
      <c r="J3736">
        <v>183500</v>
      </c>
      <c r="L3736">
        <v>1059879225</v>
      </c>
    </row>
    <row r="3737" spans="3:12" x14ac:dyDescent="0.15">
      <c r="C3737" t="s">
        <v>53</v>
      </c>
      <c r="D3737" t="s">
        <v>5189</v>
      </c>
      <c r="E3737" t="s">
        <v>28</v>
      </c>
      <c r="F3737" s="1">
        <v>40773</v>
      </c>
      <c r="G3737" t="s">
        <v>526</v>
      </c>
      <c r="H3737" t="s">
        <v>3667</v>
      </c>
      <c r="I3737" t="s">
        <v>3668</v>
      </c>
      <c r="J3737">
        <v>21000</v>
      </c>
      <c r="L3737">
        <v>1059900225</v>
      </c>
    </row>
    <row r="3738" spans="3:12" x14ac:dyDescent="0.15">
      <c r="C3738" t="s">
        <v>53</v>
      </c>
      <c r="D3738" t="s">
        <v>5189</v>
      </c>
      <c r="E3738" t="s">
        <v>28</v>
      </c>
      <c r="F3738" s="1">
        <v>40773</v>
      </c>
      <c r="G3738" t="s">
        <v>526</v>
      </c>
      <c r="H3738" t="s">
        <v>3669</v>
      </c>
      <c r="I3738" t="s">
        <v>3665</v>
      </c>
      <c r="J3738">
        <v>14000</v>
      </c>
      <c r="L3738">
        <v>1059914225</v>
      </c>
    </row>
    <row r="3739" spans="3:12" x14ac:dyDescent="0.15">
      <c r="C3739" t="s">
        <v>53</v>
      </c>
      <c r="D3739" t="s">
        <v>5189</v>
      </c>
      <c r="E3739" t="s">
        <v>28</v>
      </c>
      <c r="F3739" s="1">
        <v>40773</v>
      </c>
      <c r="G3739" t="s">
        <v>526</v>
      </c>
      <c r="H3739" t="s">
        <v>3670</v>
      </c>
      <c r="I3739" t="s">
        <v>3609</v>
      </c>
      <c r="J3739">
        <v>192000</v>
      </c>
      <c r="L3739">
        <v>1060106225</v>
      </c>
    </row>
    <row r="3740" spans="3:12" x14ac:dyDescent="0.15">
      <c r="C3740" t="s">
        <v>53</v>
      </c>
      <c r="D3740" t="s">
        <v>5189</v>
      </c>
      <c r="E3740" t="s">
        <v>28</v>
      </c>
      <c r="F3740" s="1">
        <v>40777</v>
      </c>
      <c r="G3740" t="s">
        <v>526</v>
      </c>
      <c r="H3740" t="s">
        <v>709</v>
      </c>
      <c r="I3740" t="s">
        <v>1301</v>
      </c>
      <c r="J3740">
        <v>5000</v>
      </c>
      <c r="L3740">
        <v>1060111225</v>
      </c>
    </row>
    <row r="3741" spans="3:12" x14ac:dyDescent="0.15">
      <c r="C3741" t="s">
        <v>53</v>
      </c>
      <c r="D3741" t="s">
        <v>5189</v>
      </c>
      <c r="E3741" t="s">
        <v>28</v>
      </c>
      <c r="F3741" s="1">
        <v>40777</v>
      </c>
      <c r="G3741" t="s">
        <v>526</v>
      </c>
      <c r="H3741" t="s">
        <v>1218</v>
      </c>
      <c r="I3741" t="s">
        <v>3622</v>
      </c>
      <c r="J3741">
        <v>2800</v>
      </c>
      <c r="L3741">
        <v>1060114025</v>
      </c>
    </row>
    <row r="3742" spans="3:12" x14ac:dyDescent="0.15">
      <c r="C3742" t="s">
        <v>53</v>
      </c>
      <c r="D3742" t="s">
        <v>5189</v>
      </c>
      <c r="E3742" t="s">
        <v>28</v>
      </c>
      <c r="F3742" s="1">
        <v>40778</v>
      </c>
      <c r="G3742" t="s">
        <v>526</v>
      </c>
      <c r="H3742" t="s">
        <v>3671</v>
      </c>
      <c r="I3742" t="s">
        <v>3672</v>
      </c>
      <c r="J3742">
        <v>23500</v>
      </c>
      <c r="L3742">
        <v>1060137525</v>
      </c>
    </row>
    <row r="3743" spans="3:12" x14ac:dyDescent="0.15">
      <c r="C3743" t="s">
        <v>53</v>
      </c>
      <c r="D3743" t="s">
        <v>5189</v>
      </c>
      <c r="E3743" t="s">
        <v>28</v>
      </c>
      <c r="F3743" s="1">
        <v>40778</v>
      </c>
      <c r="G3743" t="s">
        <v>526</v>
      </c>
      <c r="H3743" t="s">
        <v>3671</v>
      </c>
      <c r="I3743" t="s">
        <v>3673</v>
      </c>
      <c r="J3743">
        <v>4600</v>
      </c>
      <c r="L3743">
        <v>1060142125</v>
      </c>
    </row>
    <row r="3744" spans="3:12" x14ac:dyDescent="0.15">
      <c r="C3744" t="s">
        <v>53</v>
      </c>
      <c r="D3744" t="s">
        <v>5189</v>
      </c>
      <c r="E3744" t="s">
        <v>28</v>
      </c>
      <c r="F3744" s="1">
        <v>40779</v>
      </c>
      <c r="G3744" t="s">
        <v>526</v>
      </c>
      <c r="H3744" t="s">
        <v>3674</v>
      </c>
      <c r="I3744" t="s">
        <v>3675</v>
      </c>
      <c r="J3744">
        <v>60000</v>
      </c>
      <c r="L3744">
        <v>1060202125</v>
      </c>
    </row>
    <row r="3745" spans="3:12" x14ac:dyDescent="0.15">
      <c r="C3745" t="s">
        <v>53</v>
      </c>
      <c r="D3745" t="s">
        <v>5189</v>
      </c>
      <c r="E3745" t="s">
        <v>28</v>
      </c>
      <c r="F3745" s="1">
        <v>40780</v>
      </c>
      <c r="G3745" t="s">
        <v>526</v>
      </c>
      <c r="H3745" t="s">
        <v>3676</v>
      </c>
      <c r="I3745" t="s">
        <v>3673</v>
      </c>
      <c r="J3745">
        <v>24500</v>
      </c>
      <c r="L3745">
        <v>1060226625</v>
      </c>
    </row>
    <row r="3746" spans="3:12" x14ac:dyDescent="0.15">
      <c r="C3746" t="s">
        <v>53</v>
      </c>
      <c r="D3746" t="s">
        <v>5189</v>
      </c>
      <c r="E3746" t="s">
        <v>28</v>
      </c>
      <c r="F3746" s="1">
        <v>40780</v>
      </c>
      <c r="G3746" t="s">
        <v>526</v>
      </c>
      <c r="H3746" t="s">
        <v>3677</v>
      </c>
      <c r="I3746" t="s">
        <v>3678</v>
      </c>
      <c r="J3746">
        <v>9430</v>
      </c>
      <c r="L3746">
        <v>1060236055</v>
      </c>
    </row>
    <row r="3747" spans="3:12" x14ac:dyDescent="0.15">
      <c r="C3747" t="s">
        <v>53</v>
      </c>
      <c r="D3747" t="s">
        <v>5189</v>
      </c>
      <c r="E3747" t="s">
        <v>28</v>
      </c>
      <c r="F3747" s="1">
        <v>40780</v>
      </c>
      <c r="G3747" t="s">
        <v>526</v>
      </c>
      <c r="H3747" t="s">
        <v>3679</v>
      </c>
      <c r="I3747" t="s">
        <v>3675</v>
      </c>
      <c r="J3747">
        <v>30000</v>
      </c>
      <c r="L3747">
        <v>1060266055</v>
      </c>
    </row>
    <row r="3748" spans="3:12" x14ac:dyDescent="0.15">
      <c r="C3748" t="s">
        <v>53</v>
      </c>
      <c r="D3748" t="s">
        <v>5189</v>
      </c>
      <c r="E3748" t="s">
        <v>28</v>
      </c>
      <c r="F3748" s="1">
        <v>40781</v>
      </c>
      <c r="G3748" t="s">
        <v>526</v>
      </c>
      <c r="H3748" t="s">
        <v>2179</v>
      </c>
      <c r="I3748" t="s">
        <v>615</v>
      </c>
      <c r="J3748">
        <v>16800</v>
      </c>
      <c r="L3748">
        <v>1060282855</v>
      </c>
    </row>
    <row r="3749" spans="3:12" x14ac:dyDescent="0.15">
      <c r="C3749" t="s">
        <v>53</v>
      </c>
      <c r="D3749" t="s">
        <v>5189</v>
      </c>
      <c r="E3749" t="s">
        <v>28</v>
      </c>
      <c r="F3749" s="1">
        <v>40786</v>
      </c>
      <c r="G3749" t="s">
        <v>536</v>
      </c>
      <c r="H3749" t="s">
        <v>136</v>
      </c>
      <c r="I3749" t="s">
        <v>3680</v>
      </c>
      <c r="J3749">
        <v>300000</v>
      </c>
      <c r="L3749">
        <v>1060582855</v>
      </c>
    </row>
    <row r="3750" spans="3:12" x14ac:dyDescent="0.15">
      <c r="C3750" t="s">
        <v>53</v>
      </c>
      <c r="D3750" t="s">
        <v>5189</v>
      </c>
      <c r="E3750" t="s">
        <v>28</v>
      </c>
      <c r="F3750" s="1">
        <v>40786</v>
      </c>
      <c r="G3750" t="s">
        <v>560</v>
      </c>
      <c r="H3750" t="s">
        <v>1405</v>
      </c>
      <c r="I3750" t="s">
        <v>3660</v>
      </c>
      <c r="J3750">
        <v>75700</v>
      </c>
      <c r="L3750">
        <v>1060658555</v>
      </c>
    </row>
    <row r="3751" spans="3:12" x14ac:dyDescent="0.15">
      <c r="C3751" t="s">
        <v>53</v>
      </c>
      <c r="D3751" t="s">
        <v>5189</v>
      </c>
      <c r="E3751" t="s">
        <v>28</v>
      </c>
      <c r="F3751" s="1">
        <v>40786</v>
      </c>
      <c r="G3751" t="s">
        <v>54</v>
      </c>
      <c r="H3751" t="s">
        <v>3070</v>
      </c>
      <c r="I3751" t="s">
        <v>3681</v>
      </c>
      <c r="J3751">
        <v>20000</v>
      </c>
      <c r="L3751">
        <v>1060678555</v>
      </c>
    </row>
    <row r="3752" spans="3:12" x14ac:dyDescent="0.15">
      <c r="C3752" t="s">
        <v>53</v>
      </c>
      <c r="D3752" t="s">
        <v>5189</v>
      </c>
      <c r="E3752" t="s">
        <v>28</v>
      </c>
      <c r="F3752" s="1">
        <v>40786</v>
      </c>
      <c r="G3752" t="s">
        <v>54</v>
      </c>
      <c r="H3752" t="s">
        <v>2185</v>
      </c>
      <c r="I3752" t="s">
        <v>3682</v>
      </c>
      <c r="J3752">
        <v>3000</v>
      </c>
      <c r="L3752">
        <v>1060681555</v>
      </c>
    </row>
    <row r="3753" spans="3:12" x14ac:dyDescent="0.15">
      <c r="C3753" t="s">
        <v>53</v>
      </c>
      <c r="D3753" t="s">
        <v>5189</v>
      </c>
      <c r="E3753" t="s">
        <v>28</v>
      </c>
      <c r="F3753" s="1">
        <v>40786</v>
      </c>
      <c r="G3753" t="s">
        <v>526</v>
      </c>
      <c r="H3753" t="s">
        <v>3683</v>
      </c>
      <c r="I3753" t="s">
        <v>3684</v>
      </c>
      <c r="J3753">
        <v>125000</v>
      </c>
      <c r="L3753">
        <v>1060806555</v>
      </c>
    </row>
    <row r="3754" spans="3:12" x14ac:dyDescent="0.15">
      <c r="C3754" t="s">
        <v>53</v>
      </c>
      <c r="D3754" t="s">
        <v>5189</v>
      </c>
      <c r="E3754" t="s">
        <v>28</v>
      </c>
      <c r="F3754" s="1">
        <v>40787</v>
      </c>
      <c r="G3754" t="s">
        <v>536</v>
      </c>
      <c r="H3754" t="s">
        <v>87</v>
      </c>
      <c r="I3754" t="s">
        <v>3685</v>
      </c>
      <c r="J3754">
        <v>17000</v>
      </c>
      <c r="L3754">
        <v>1060823555</v>
      </c>
    </row>
    <row r="3755" spans="3:12" x14ac:dyDescent="0.15">
      <c r="C3755" t="s">
        <v>53</v>
      </c>
      <c r="D3755" t="s">
        <v>5189</v>
      </c>
      <c r="E3755" t="s">
        <v>28</v>
      </c>
      <c r="F3755" s="1">
        <v>40787</v>
      </c>
      <c r="G3755" t="s">
        <v>536</v>
      </c>
      <c r="H3755" t="s">
        <v>87</v>
      </c>
      <c r="I3755" t="s">
        <v>3686</v>
      </c>
      <c r="J3755">
        <v>2000</v>
      </c>
      <c r="L3755">
        <v>1060825555</v>
      </c>
    </row>
    <row r="3756" spans="3:12" x14ac:dyDescent="0.15">
      <c r="C3756" t="s">
        <v>53</v>
      </c>
      <c r="D3756" t="s">
        <v>5189</v>
      </c>
      <c r="E3756" t="s">
        <v>28</v>
      </c>
      <c r="F3756" s="1">
        <v>40787</v>
      </c>
      <c r="G3756" t="s">
        <v>536</v>
      </c>
      <c r="H3756" t="s">
        <v>87</v>
      </c>
      <c r="I3756" t="s">
        <v>3482</v>
      </c>
      <c r="J3756">
        <v>20000</v>
      </c>
      <c r="L3756">
        <v>1060845555</v>
      </c>
    </row>
    <row r="3757" spans="3:12" x14ac:dyDescent="0.15">
      <c r="C3757" t="s">
        <v>53</v>
      </c>
      <c r="D3757" t="s">
        <v>5189</v>
      </c>
      <c r="E3757" t="s">
        <v>28</v>
      </c>
      <c r="F3757" s="1">
        <v>40787</v>
      </c>
      <c r="G3757" t="s">
        <v>536</v>
      </c>
      <c r="H3757" t="s">
        <v>90</v>
      </c>
      <c r="I3757" t="s">
        <v>3604</v>
      </c>
      <c r="J3757">
        <v>4000</v>
      </c>
      <c r="L3757">
        <v>1060849555</v>
      </c>
    </row>
    <row r="3758" spans="3:12" x14ac:dyDescent="0.15">
      <c r="C3758" t="s">
        <v>53</v>
      </c>
      <c r="D3758" t="s">
        <v>5189</v>
      </c>
      <c r="E3758" t="s">
        <v>28</v>
      </c>
      <c r="F3758" s="1">
        <v>40788</v>
      </c>
      <c r="G3758" t="s">
        <v>526</v>
      </c>
      <c r="H3758" t="s">
        <v>3320</v>
      </c>
      <c r="I3758" t="s">
        <v>3665</v>
      </c>
      <c r="J3758">
        <v>3100</v>
      </c>
      <c r="L3758">
        <v>1060852655</v>
      </c>
    </row>
    <row r="3759" spans="3:12" x14ac:dyDescent="0.15">
      <c r="C3759" t="s">
        <v>53</v>
      </c>
      <c r="D3759" t="s">
        <v>5189</v>
      </c>
      <c r="E3759" t="s">
        <v>28</v>
      </c>
      <c r="F3759" s="1">
        <v>40788</v>
      </c>
      <c r="G3759" t="s">
        <v>526</v>
      </c>
      <c r="H3759" t="s">
        <v>866</v>
      </c>
      <c r="I3759" t="s">
        <v>3673</v>
      </c>
      <c r="J3759">
        <v>40000</v>
      </c>
      <c r="L3759">
        <v>1060892655</v>
      </c>
    </row>
    <row r="3760" spans="3:12" x14ac:dyDescent="0.15">
      <c r="C3760" t="s">
        <v>53</v>
      </c>
      <c r="D3760" t="s">
        <v>5189</v>
      </c>
      <c r="E3760" t="s">
        <v>28</v>
      </c>
      <c r="F3760" s="1">
        <v>40791</v>
      </c>
      <c r="G3760" t="s">
        <v>526</v>
      </c>
      <c r="H3760" t="s">
        <v>3687</v>
      </c>
      <c r="I3760" t="s">
        <v>3688</v>
      </c>
      <c r="J3760">
        <v>100000</v>
      </c>
      <c r="L3760">
        <v>1060992655</v>
      </c>
    </row>
    <row r="3761" spans="3:12" x14ac:dyDescent="0.15">
      <c r="C3761" t="s">
        <v>53</v>
      </c>
      <c r="D3761" t="s">
        <v>5189</v>
      </c>
      <c r="E3761" t="s">
        <v>28</v>
      </c>
      <c r="F3761" s="1">
        <v>40795</v>
      </c>
      <c r="G3761" t="s">
        <v>526</v>
      </c>
      <c r="H3761" t="s">
        <v>3689</v>
      </c>
      <c r="I3761" t="s">
        <v>3609</v>
      </c>
      <c r="J3761">
        <v>51000</v>
      </c>
      <c r="L3761">
        <v>1061043655</v>
      </c>
    </row>
    <row r="3762" spans="3:12" x14ac:dyDescent="0.15">
      <c r="C3762" t="s">
        <v>53</v>
      </c>
      <c r="D3762" t="s">
        <v>5189</v>
      </c>
      <c r="E3762" t="s">
        <v>28</v>
      </c>
      <c r="F3762" s="1">
        <v>40798</v>
      </c>
      <c r="G3762" t="s">
        <v>526</v>
      </c>
      <c r="H3762" t="s">
        <v>3690</v>
      </c>
      <c r="I3762" t="s">
        <v>3673</v>
      </c>
      <c r="J3762">
        <v>40000</v>
      </c>
      <c r="L3762">
        <v>1061083655</v>
      </c>
    </row>
    <row r="3763" spans="3:12" x14ac:dyDescent="0.15">
      <c r="C3763" t="s">
        <v>53</v>
      </c>
      <c r="D3763" t="s">
        <v>5189</v>
      </c>
      <c r="E3763" t="s">
        <v>28</v>
      </c>
      <c r="F3763" s="1">
        <v>40798</v>
      </c>
      <c r="G3763" t="s">
        <v>526</v>
      </c>
      <c r="H3763" t="s">
        <v>868</v>
      </c>
      <c r="I3763" t="s">
        <v>3691</v>
      </c>
      <c r="J3763">
        <v>19077</v>
      </c>
      <c r="L3763">
        <v>1061102732</v>
      </c>
    </row>
    <row r="3764" spans="3:12" x14ac:dyDescent="0.15">
      <c r="C3764" t="s">
        <v>53</v>
      </c>
      <c r="D3764" t="s">
        <v>5189</v>
      </c>
      <c r="E3764" t="s">
        <v>28</v>
      </c>
      <c r="F3764" s="1">
        <v>40798</v>
      </c>
      <c r="G3764" t="s">
        <v>526</v>
      </c>
      <c r="H3764" t="s">
        <v>3692</v>
      </c>
      <c r="I3764" t="s">
        <v>3693</v>
      </c>
      <c r="J3764">
        <v>39000</v>
      </c>
      <c r="L3764">
        <v>1061141732</v>
      </c>
    </row>
    <row r="3765" spans="3:12" x14ac:dyDescent="0.15">
      <c r="C3765" t="s">
        <v>53</v>
      </c>
      <c r="D3765" t="s">
        <v>5189</v>
      </c>
      <c r="E3765" t="s">
        <v>28</v>
      </c>
      <c r="F3765" s="1">
        <v>40798</v>
      </c>
      <c r="G3765" t="s">
        <v>526</v>
      </c>
      <c r="H3765" t="s">
        <v>3694</v>
      </c>
      <c r="I3765" t="s">
        <v>3693</v>
      </c>
      <c r="J3765">
        <v>3100</v>
      </c>
      <c r="L3765">
        <v>1061144832</v>
      </c>
    </row>
    <row r="3766" spans="3:12" x14ac:dyDescent="0.15">
      <c r="C3766" t="s">
        <v>53</v>
      </c>
      <c r="D3766" t="s">
        <v>5189</v>
      </c>
      <c r="E3766" t="s">
        <v>28</v>
      </c>
      <c r="F3766" s="1">
        <v>40799</v>
      </c>
      <c r="G3766" t="s">
        <v>526</v>
      </c>
      <c r="H3766" t="s">
        <v>3695</v>
      </c>
      <c r="I3766" t="s">
        <v>3696</v>
      </c>
      <c r="J3766">
        <v>45000</v>
      </c>
      <c r="L3766">
        <v>1061189832</v>
      </c>
    </row>
    <row r="3767" spans="3:12" x14ac:dyDescent="0.15">
      <c r="C3767" t="s">
        <v>53</v>
      </c>
      <c r="D3767" t="s">
        <v>5189</v>
      </c>
      <c r="E3767" t="s">
        <v>28</v>
      </c>
      <c r="F3767" s="1">
        <v>40799</v>
      </c>
      <c r="G3767" t="s">
        <v>526</v>
      </c>
      <c r="H3767" t="s">
        <v>3697</v>
      </c>
      <c r="I3767" t="s">
        <v>3698</v>
      </c>
      <c r="J3767">
        <v>18500</v>
      </c>
      <c r="L3767">
        <v>1061208332</v>
      </c>
    </row>
    <row r="3768" spans="3:12" x14ac:dyDescent="0.15">
      <c r="C3768" t="s">
        <v>53</v>
      </c>
      <c r="D3768" t="s">
        <v>5189</v>
      </c>
      <c r="E3768" t="s">
        <v>28</v>
      </c>
      <c r="F3768" s="1">
        <v>40801</v>
      </c>
      <c r="G3768" t="s">
        <v>526</v>
      </c>
      <c r="H3768" t="s">
        <v>3699</v>
      </c>
      <c r="I3768" t="s">
        <v>3700</v>
      </c>
      <c r="J3768">
        <v>3600</v>
      </c>
      <c r="L3768">
        <v>1061211932</v>
      </c>
    </row>
    <row r="3769" spans="3:12" x14ac:dyDescent="0.15">
      <c r="C3769" t="s">
        <v>53</v>
      </c>
      <c r="D3769" t="s">
        <v>5189</v>
      </c>
      <c r="E3769" t="s">
        <v>28</v>
      </c>
      <c r="F3769" s="1">
        <v>40801</v>
      </c>
      <c r="G3769" t="s">
        <v>526</v>
      </c>
      <c r="H3769" t="s">
        <v>3701</v>
      </c>
      <c r="I3769" t="s">
        <v>3702</v>
      </c>
      <c r="J3769">
        <v>180000</v>
      </c>
      <c r="L3769">
        <v>1061391932</v>
      </c>
    </row>
    <row r="3770" spans="3:12" x14ac:dyDescent="0.15">
      <c r="C3770" t="s">
        <v>53</v>
      </c>
      <c r="D3770" t="s">
        <v>5189</v>
      </c>
      <c r="E3770" t="s">
        <v>28</v>
      </c>
      <c r="F3770" s="1">
        <v>40802</v>
      </c>
      <c r="G3770" t="s">
        <v>526</v>
      </c>
      <c r="H3770" t="s">
        <v>3703</v>
      </c>
      <c r="I3770" t="s">
        <v>3704</v>
      </c>
      <c r="J3770">
        <v>7200</v>
      </c>
      <c r="L3770">
        <v>1061399132</v>
      </c>
    </row>
    <row r="3771" spans="3:12" x14ac:dyDescent="0.15">
      <c r="C3771" t="s">
        <v>53</v>
      </c>
      <c r="D3771" t="s">
        <v>5189</v>
      </c>
      <c r="E3771" t="s">
        <v>28</v>
      </c>
      <c r="F3771" s="1">
        <v>40802</v>
      </c>
      <c r="G3771" t="s">
        <v>526</v>
      </c>
      <c r="H3771" t="s">
        <v>3705</v>
      </c>
      <c r="I3771" t="s">
        <v>3609</v>
      </c>
      <c r="J3771">
        <v>95000</v>
      </c>
      <c r="L3771">
        <v>1061494132</v>
      </c>
    </row>
    <row r="3772" spans="3:12" x14ac:dyDescent="0.15">
      <c r="C3772" t="s">
        <v>53</v>
      </c>
      <c r="D3772" t="s">
        <v>5189</v>
      </c>
      <c r="E3772" t="s">
        <v>28</v>
      </c>
      <c r="F3772" s="1">
        <v>40805</v>
      </c>
      <c r="G3772" t="s">
        <v>526</v>
      </c>
      <c r="H3772" t="s">
        <v>3706</v>
      </c>
      <c r="I3772" t="s">
        <v>615</v>
      </c>
      <c r="J3772">
        <v>7200</v>
      </c>
      <c r="L3772">
        <v>1061501332</v>
      </c>
    </row>
    <row r="3773" spans="3:12" x14ac:dyDescent="0.15">
      <c r="C3773" t="s">
        <v>53</v>
      </c>
      <c r="D3773" t="s">
        <v>5189</v>
      </c>
      <c r="E3773" t="s">
        <v>28</v>
      </c>
      <c r="F3773" s="1">
        <v>40805</v>
      </c>
      <c r="G3773" t="s">
        <v>526</v>
      </c>
      <c r="H3773" t="s">
        <v>3707</v>
      </c>
      <c r="I3773" t="s">
        <v>3609</v>
      </c>
      <c r="J3773">
        <v>94000</v>
      </c>
      <c r="L3773">
        <v>1061595332</v>
      </c>
    </row>
    <row r="3774" spans="3:12" x14ac:dyDescent="0.15">
      <c r="C3774" t="s">
        <v>53</v>
      </c>
      <c r="D3774" t="s">
        <v>5189</v>
      </c>
      <c r="E3774" t="s">
        <v>28</v>
      </c>
      <c r="F3774" s="1">
        <v>40807</v>
      </c>
      <c r="G3774" t="s">
        <v>526</v>
      </c>
      <c r="H3774" t="s">
        <v>3708</v>
      </c>
      <c r="I3774" t="s">
        <v>3709</v>
      </c>
      <c r="J3774">
        <v>20000</v>
      </c>
      <c r="L3774">
        <v>1061615332</v>
      </c>
    </row>
    <row r="3775" spans="3:12" x14ac:dyDescent="0.15">
      <c r="C3775" t="s">
        <v>53</v>
      </c>
      <c r="D3775" t="s">
        <v>5189</v>
      </c>
      <c r="E3775" t="s">
        <v>28</v>
      </c>
      <c r="F3775" s="1">
        <v>40807</v>
      </c>
      <c r="G3775" t="s">
        <v>526</v>
      </c>
      <c r="H3775" t="s">
        <v>3710</v>
      </c>
      <c r="I3775" t="s">
        <v>615</v>
      </c>
      <c r="J3775">
        <v>20000</v>
      </c>
      <c r="L3775">
        <v>1061635332</v>
      </c>
    </row>
    <row r="3776" spans="3:12" x14ac:dyDescent="0.15">
      <c r="C3776" t="s">
        <v>53</v>
      </c>
      <c r="D3776" t="s">
        <v>5189</v>
      </c>
      <c r="E3776" t="s">
        <v>28</v>
      </c>
      <c r="F3776" s="1">
        <v>40807</v>
      </c>
      <c r="G3776" t="s">
        <v>526</v>
      </c>
      <c r="H3776" t="s">
        <v>734</v>
      </c>
      <c r="I3776" t="s">
        <v>3711</v>
      </c>
      <c r="J3776">
        <v>14000</v>
      </c>
      <c r="L3776">
        <v>1061649332</v>
      </c>
    </row>
    <row r="3777" spans="3:12" x14ac:dyDescent="0.15">
      <c r="C3777" t="s">
        <v>53</v>
      </c>
      <c r="D3777" t="s">
        <v>5189</v>
      </c>
      <c r="E3777" t="s">
        <v>28</v>
      </c>
      <c r="F3777" s="1">
        <v>40807</v>
      </c>
      <c r="G3777" t="s">
        <v>526</v>
      </c>
      <c r="H3777" t="s">
        <v>3712</v>
      </c>
      <c r="I3777" t="s">
        <v>615</v>
      </c>
      <c r="J3777">
        <v>500</v>
      </c>
      <c r="L3777">
        <v>1061649832</v>
      </c>
    </row>
    <row r="3778" spans="3:12" x14ac:dyDescent="0.15">
      <c r="C3778" t="s">
        <v>53</v>
      </c>
      <c r="D3778" t="s">
        <v>5189</v>
      </c>
      <c r="E3778" t="s">
        <v>28</v>
      </c>
      <c r="F3778" s="1">
        <v>40807</v>
      </c>
      <c r="G3778" t="s">
        <v>526</v>
      </c>
      <c r="H3778" t="s">
        <v>3713</v>
      </c>
      <c r="I3778" t="s">
        <v>3714</v>
      </c>
      <c r="J3778">
        <v>2867</v>
      </c>
      <c r="L3778">
        <v>1061652699</v>
      </c>
    </row>
    <row r="3779" spans="3:12" x14ac:dyDescent="0.15">
      <c r="C3779" t="s">
        <v>53</v>
      </c>
      <c r="D3779" t="s">
        <v>5189</v>
      </c>
      <c r="E3779" t="s">
        <v>28</v>
      </c>
      <c r="F3779" s="1">
        <v>40809</v>
      </c>
      <c r="G3779" t="s">
        <v>526</v>
      </c>
      <c r="H3779" t="s">
        <v>872</v>
      </c>
      <c r="I3779" t="s">
        <v>3715</v>
      </c>
      <c r="J3779">
        <v>5000</v>
      </c>
      <c r="L3779">
        <v>1061657699</v>
      </c>
    </row>
    <row r="3780" spans="3:12" x14ac:dyDescent="0.15">
      <c r="C3780" t="s">
        <v>53</v>
      </c>
      <c r="D3780" t="s">
        <v>5189</v>
      </c>
      <c r="E3780" t="s">
        <v>28</v>
      </c>
      <c r="F3780" s="1">
        <v>40809</v>
      </c>
      <c r="G3780" t="s">
        <v>526</v>
      </c>
      <c r="H3780" t="s">
        <v>3716</v>
      </c>
      <c r="I3780" t="s">
        <v>3609</v>
      </c>
      <c r="J3780">
        <v>50000</v>
      </c>
      <c r="L3780">
        <v>1061707699</v>
      </c>
    </row>
    <row r="3781" spans="3:12" x14ac:dyDescent="0.15">
      <c r="C3781" t="s">
        <v>53</v>
      </c>
      <c r="D3781" t="s">
        <v>5189</v>
      </c>
      <c r="E3781" t="s">
        <v>28</v>
      </c>
      <c r="F3781" s="1">
        <v>40810</v>
      </c>
      <c r="G3781" t="s">
        <v>526</v>
      </c>
      <c r="H3781" t="s">
        <v>3087</v>
      </c>
      <c r="I3781" t="s">
        <v>3539</v>
      </c>
      <c r="J3781">
        <v>3200</v>
      </c>
      <c r="L3781">
        <v>1061710899</v>
      </c>
    </row>
    <row r="3782" spans="3:12" x14ac:dyDescent="0.15">
      <c r="C3782" t="s">
        <v>53</v>
      </c>
      <c r="D3782" t="s">
        <v>5189</v>
      </c>
      <c r="E3782" t="s">
        <v>28</v>
      </c>
      <c r="F3782" s="1">
        <v>40812</v>
      </c>
      <c r="G3782" t="s">
        <v>526</v>
      </c>
      <c r="H3782" t="s">
        <v>748</v>
      </c>
      <c r="I3782" t="s">
        <v>615</v>
      </c>
      <c r="J3782">
        <v>3000</v>
      </c>
      <c r="L3782">
        <v>1061713899</v>
      </c>
    </row>
    <row r="3783" spans="3:12" x14ac:dyDescent="0.15">
      <c r="C3783" t="s">
        <v>53</v>
      </c>
      <c r="D3783" t="s">
        <v>5189</v>
      </c>
      <c r="E3783" t="s">
        <v>28</v>
      </c>
      <c r="F3783" s="1">
        <v>40813</v>
      </c>
      <c r="G3783" t="s">
        <v>526</v>
      </c>
      <c r="H3783" t="s">
        <v>3717</v>
      </c>
      <c r="I3783" t="s">
        <v>3718</v>
      </c>
      <c r="J3783">
        <v>115000</v>
      </c>
      <c r="L3783">
        <v>1061828899</v>
      </c>
    </row>
    <row r="3784" spans="3:12" x14ac:dyDescent="0.15">
      <c r="C3784" t="s">
        <v>53</v>
      </c>
      <c r="D3784" t="s">
        <v>5189</v>
      </c>
      <c r="E3784" t="s">
        <v>28</v>
      </c>
      <c r="F3784" s="1">
        <v>40813</v>
      </c>
      <c r="G3784" t="s">
        <v>526</v>
      </c>
      <c r="H3784" t="s">
        <v>3719</v>
      </c>
      <c r="I3784" t="s">
        <v>3539</v>
      </c>
      <c r="J3784">
        <v>3900</v>
      </c>
      <c r="L3784">
        <v>1061832799</v>
      </c>
    </row>
    <row r="3785" spans="3:12" x14ac:dyDescent="0.15">
      <c r="C3785" t="s">
        <v>53</v>
      </c>
      <c r="D3785" t="s">
        <v>5189</v>
      </c>
      <c r="E3785" t="s">
        <v>28</v>
      </c>
      <c r="F3785" s="1">
        <v>40813</v>
      </c>
      <c r="G3785" t="s">
        <v>526</v>
      </c>
      <c r="H3785" t="s">
        <v>3720</v>
      </c>
      <c r="I3785" t="s">
        <v>3721</v>
      </c>
      <c r="J3785">
        <v>7500</v>
      </c>
      <c r="L3785">
        <v>1061840299</v>
      </c>
    </row>
    <row r="3786" spans="3:12" x14ac:dyDescent="0.15">
      <c r="C3786" t="s">
        <v>53</v>
      </c>
      <c r="D3786" t="s">
        <v>5189</v>
      </c>
      <c r="E3786" t="s">
        <v>28</v>
      </c>
      <c r="F3786" s="1">
        <v>40814</v>
      </c>
      <c r="G3786" t="s">
        <v>526</v>
      </c>
      <c r="H3786" t="s">
        <v>3722</v>
      </c>
      <c r="I3786" t="s">
        <v>3609</v>
      </c>
      <c r="J3786">
        <v>80000</v>
      </c>
      <c r="L3786">
        <v>1061920299</v>
      </c>
    </row>
    <row r="3787" spans="3:12" x14ac:dyDescent="0.15">
      <c r="C3787" t="s">
        <v>53</v>
      </c>
      <c r="D3787" t="s">
        <v>5189</v>
      </c>
      <c r="E3787" t="s">
        <v>28</v>
      </c>
      <c r="F3787" s="1">
        <v>40816</v>
      </c>
      <c r="G3787" t="s">
        <v>560</v>
      </c>
      <c r="H3787" t="s">
        <v>3379</v>
      </c>
      <c r="I3787" t="s">
        <v>3660</v>
      </c>
      <c r="J3787">
        <v>76000</v>
      </c>
      <c r="L3787">
        <v>1061996299</v>
      </c>
    </row>
    <row r="3788" spans="3:12" x14ac:dyDescent="0.15">
      <c r="C3788" t="s">
        <v>53</v>
      </c>
      <c r="D3788" t="s">
        <v>5189</v>
      </c>
      <c r="E3788" t="s">
        <v>28</v>
      </c>
      <c r="F3788" s="1">
        <v>40817</v>
      </c>
      <c r="G3788" t="s">
        <v>536</v>
      </c>
      <c r="H3788" t="s">
        <v>755</v>
      </c>
      <c r="I3788" t="s">
        <v>3723</v>
      </c>
      <c r="J3788">
        <v>27000</v>
      </c>
      <c r="L3788">
        <v>1062023299</v>
      </c>
    </row>
    <row r="3789" spans="3:12" x14ac:dyDescent="0.15">
      <c r="C3789" t="s">
        <v>53</v>
      </c>
      <c r="D3789" t="s">
        <v>5189</v>
      </c>
      <c r="E3789" t="s">
        <v>28</v>
      </c>
      <c r="F3789" s="1">
        <v>40817</v>
      </c>
      <c r="G3789" t="s">
        <v>536</v>
      </c>
      <c r="H3789" t="s">
        <v>755</v>
      </c>
      <c r="I3789" t="s">
        <v>3724</v>
      </c>
      <c r="J3789">
        <v>87000</v>
      </c>
      <c r="L3789">
        <v>1062110299</v>
      </c>
    </row>
    <row r="3790" spans="3:12" x14ac:dyDescent="0.15">
      <c r="C3790" t="s">
        <v>53</v>
      </c>
      <c r="D3790" t="s">
        <v>5189</v>
      </c>
      <c r="E3790" t="s">
        <v>28</v>
      </c>
      <c r="F3790" s="1">
        <v>40817</v>
      </c>
      <c r="G3790" t="s">
        <v>536</v>
      </c>
      <c r="H3790" t="s">
        <v>109</v>
      </c>
      <c r="I3790" t="s">
        <v>3482</v>
      </c>
      <c r="J3790">
        <v>20000</v>
      </c>
      <c r="L3790">
        <v>1062130299</v>
      </c>
    </row>
    <row r="3791" spans="3:12" x14ac:dyDescent="0.15">
      <c r="C3791" t="s">
        <v>53</v>
      </c>
      <c r="D3791" t="s">
        <v>5189</v>
      </c>
      <c r="E3791" t="s">
        <v>28</v>
      </c>
      <c r="F3791" s="1">
        <v>40817</v>
      </c>
      <c r="G3791" t="s">
        <v>536</v>
      </c>
      <c r="H3791" t="s">
        <v>111</v>
      </c>
      <c r="I3791" t="s">
        <v>3725</v>
      </c>
      <c r="J3791">
        <v>3000</v>
      </c>
      <c r="L3791">
        <v>1062133299</v>
      </c>
    </row>
    <row r="3792" spans="3:12" x14ac:dyDescent="0.15">
      <c r="C3792" t="s">
        <v>53</v>
      </c>
      <c r="D3792" t="s">
        <v>5189</v>
      </c>
      <c r="E3792" t="s">
        <v>28</v>
      </c>
      <c r="F3792" s="1">
        <v>40817</v>
      </c>
      <c r="G3792" t="s">
        <v>536</v>
      </c>
      <c r="H3792" t="s">
        <v>757</v>
      </c>
      <c r="I3792" t="s">
        <v>3611</v>
      </c>
      <c r="J3792">
        <v>25000</v>
      </c>
      <c r="L3792">
        <v>1062158299</v>
      </c>
    </row>
    <row r="3793" spans="3:12" x14ac:dyDescent="0.15">
      <c r="C3793" t="s">
        <v>53</v>
      </c>
      <c r="D3793" t="s">
        <v>5189</v>
      </c>
      <c r="E3793" t="s">
        <v>28</v>
      </c>
      <c r="F3793" s="1">
        <v>40817</v>
      </c>
      <c r="G3793" t="s">
        <v>536</v>
      </c>
      <c r="H3793" t="s">
        <v>757</v>
      </c>
      <c r="I3793" t="s">
        <v>3602</v>
      </c>
      <c r="J3793">
        <v>20000</v>
      </c>
      <c r="L3793">
        <v>1062178299</v>
      </c>
    </row>
    <row r="3794" spans="3:12" x14ac:dyDescent="0.15">
      <c r="C3794" t="s">
        <v>53</v>
      </c>
      <c r="D3794" t="s">
        <v>5189</v>
      </c>
      <c r="E3794" t="s">
        <v>28</v>
      </c>
      <c r="F3794" s="1">
        <v>40817</v>
      </c>
      <c r="G3794" t="s">
        <v>536</v>
      </c>
      <c r="H3794" t="s">
        <v>758</v>
      </c>
      <c r="I3794" t="s">
        <v>3611</v>
      </c>
      <c r="J3794">
        <v>48000</v>
      </c>
      <c r="L3794">
        <v>1062226299</v>
      </c>
    </row>
    <row r="3795" spans="3:12" x14ac:dyDescent="0.15">
      <c r="C3795" t="s">
        <v>53</v>
      </c>
      <c r="D3795" t="s">
        <v>5189</v>
      </c>
      <c r="E3795" t="s">
        <v>28</v>
      </c>
      <c r="F3795" s="1">
        <v>40820</v>
      </c>
      <c r="G3795" t="s">
        <v>526</v>
      </c>
      <c r="H3795" t="s">
        <v>3726</v>
      </c>
      <c r="I3795" t="s">
        <v>3727</v>
      </c>
      <c r="J3795">
        <v>113000</v>
      </c>
      <c r="L3795">
        <v>1062339299</v>
      </c>
    </row>
    <row r="3796" spans="3:12" x14ac:dyDescent="0.15">
      <c r="C3796" t="s">
        <v>53</v>
      </c>
      <c r="D3796" t="s">
        <v>5189</v>
      </c>
      <c r="E3796" t="s">
        <v>28</v>
      </c>
      <c r="F3796" s="1">
        <v>40820</v>
      </c>
      <c r="G3796" t="s">
        <v>526</v>
      </c>
      <c r="H3796" t="s">
        <v>3728</v>
      </c>
      <c r="I3796" t="s">
        <v>3609</v>
      </c>
      <c r="J3796">
        <v>76000</v>
      </c>
      <c r="L3796">
        <v>1062415299</v>
      </c>
    </row>
    <row r="3797" spans="3:12" x14ac:dyDescent="0.15">
      <c r="C3797" t="s">
        <v>53</v>
      </c>
      <c r="D3797" t="s">
        <v>5189</v>
      </c>
      <c r="E3797" t="s">
        <v>28</v>
      </c>
      <c r="F3797" s="1">
        <v>40820</v>
      </c>
      <c r="G3797" t="s">
        <v>526</v>
      </c>
      <c r="H3797" t="s">
        <v>3729</v>
      </c>
      <c r="I3797" t="s">
        <v>3607</v>
      </c>
      <c r="J3797">
        <v>68000</v>
      </c>
      <c r="L3797">
        <v>1062483299</v>
      </c>
    </row>
    <row r="3798" spans="3:12" x14ac:dyDescent="0.15">
      <c r="C3798" t="s">
        <v>53</v>
      </c>
      <c r="D3798" t="s">
        <v>5189</v>
      </c>
      <c r="E3798" t="s">
        <v>28</v>
      </c>
      <c r="F3798" s="1">
        <v>40820</v>
      </c>
      <c r="G3798" t="s">
        <v>526</v>
      </c>
      <c r="H3798" t="s">
        <v>3730</v>
      </c>
      <c r="I3798" t="s">
        <v>3731</v>
      </c>
      <c r="J3798">
        <v>9890</v>
      </c>
      <c r="L3798">
        <v>1062493189</v>
      </c>
    </row>
    <row r="3799" spans="3:12" x14ac:dyDescent="0.15">
      <c r="C3799" t="s">
        <v>53</v>
      </c>
      <c r="D3799" t="s">
        <v>5189</v>
      </c>
      <c r="E3799" t="s">
        <v>28</v>
      </c>
      <c r="F3799" s="1">
        <v>40820</v>
      </c>
      <c r="G3799" t="s">
        <v>526</v>
      </c>
      <c r="H3799" t="s">
        <v>3732</v>
      </c>
      <c r="I3799" t="s">
        <v>3654</v>
      </c>
      <c r="J3799">
        <v>129000</v>
      </c>
      <c r="L3799">
        <v>1062622189</v>
      </c>
    </row>
    <row r="3800" spans="3:12" x14ac:dyDescent="0.15">
      <c r="C3800" t="s">
        <v>53</v>
      </c>
      <c r="D3800" t="s">
        <v>5189</v>
      </c>
      <c r="E3800" t="s">
        <v>28</v>
      </c>
      <c r="F3800" s="1">
        <v>40822</v>
      </c>
      <c r="G3800" t="s">
        <v>526</v>
      </c>
      <c r="H3800" t="s">
        <v>3733</v>
      </c>
      <c r="I3800" t="s">
        <v>3734</v>
      </c>
      <c r="J3800">
        <v>15000</v>
      </c>
      <c r="L3800">
        <v>1062637189</v>
      </c>
    </row>
    <row r="3801" spans="3:12" x14ac:dyDescent="0.15">
      <c r="C3801" t="s">
        <v>53</v>
      </c>
      <c r="D3801" t="s">
        <v>5189</v>
      </c>
      <c r="E3801" t="s">
        <v>28</v>
      </c>
      <c r="F3801" s="1">
        <v>40826</v>
      </c>
      <c r="G3801" t="s">
        <v>526</v>
      </c>
      <c r="H3801" t="s">
        <v>3735</v>
      </c>
      <c r="I3801" t="s">
        <v>615</v>
      </c>
      <c r="J3801">
        <v>3500</v>
      </c>
      <c r="L3801">
        <v>1062640689</v>
      </c>
    </row>
    <row r="3802" spans="3:12" x14ac:dyDescent="0.15">
      <c r="C3802" t="s">
        <v>53</v>
      </c>
      <c r="D3802" t="s">
        <v>5189</v>
      </c>
      <c r="E3802" t="s">
        <v>28</v>
      </c>
      <c r="F3802" s="1">
        <v>40827</v>
      </c>
      <c r="G3802" t="s">
        <v>526</v>
      </c>
      <c r="H3802" t="s">
        <v>3736</v>
      </c>
      <c r="I3802" t="s">
        <v>3609</v>
      </c>
      <c r="J3802">
        <v>64570</v>
      </c>
      <c r="L3802">
        <v>1062705259</v>
      </c>
    </row>
    <row r="3803" spans="3:12" x14ac:dyDescent="0.15">
      <c r="C3803" t="s">
        <v>53</v>
      </c>
      <c r="D3803" t="s">
        <v>5189</v>
      </c>
      <c r="E3803" t="s">
        <v>28</v>
      </c>
      <c r="F3803" s="1">
        <v>40828</v>
      </c>
      <c r="G3803" t="s">
        <v>526</v>
      </c>
      <c r="H3803" t="s">
        <v>770</v>
      </c>
      <c r="I3803" t="s">
        <v>3737</v>
      </c>
      <c r="J3803">
        <v>21840</v>
      </c>
      <c r="L3803">
        <v>1062727099</v>
      </c>
    </row>
    <row r="3804" spans="3:12" x14ac:dyDescent="0.15">
      <c r="C3804" t="s">
        <v>53</v>
      </c>
      <c r="D3804" t="s">
        <v>5189</v>
      </c>
      <c r="E3804" t="s">
        <v>28</v>
      </c>
      <c r="F3804" s="1">
        <v>40828</v>
      </c>
      <c r="G3804" t="s">
        <v>526</v>
      </c>
      <c r="H3804" t="s">
        <v>3738</v>
      </c>
      <c r="I3804" t="s">
        <v>3718</v>
      </c>
      <c r="J3804">
        <v>63000</v>
      </c>
      <c r="L3804">
        <v>1062790099</v>
      </c>
    </row>
    <row r="3805" spans="3:12" x14ac:dyDescent="0.15">
      <c r="C3805" t="s">
        <v>53</v>
      </c>
      <c r="D3805" t="s">
        <v>5189</v>
      </c>
      <c r="E3805" t="s">
        <v>28</v>
      </c>
      <c r="F3805" s="1">
        <v>40830</v>
      </c>
      <c r="G3805" t="s">
        <v>536</v>
      </c>
      <c r="H3805" t="s">
        <v>2364</v>
      </c>
      <c r="I3805" t="s">
        <v>3739</v>
      </c>
      <c r="J3805">
        <v>54500</v>
      </c>
      <c r="L3805">
        <v>1062844599</v>
      </c>
    </row>
    <row r="3806" spans="3:12" x14ac:dyDescent="0.15">
      <c r="C3806" t="s">
        <v>53</v>
      </c>
      <c r="D3806" t="s">
        <v>5189</v>
      </c>
      <c r="E3806" t="s">
        <v>28</v>
      </c>
      <c r="F3806" s="1">
        <v>40830</v>
      </c>
      <c r="G3806" t="s">
        <v>526</v>
      </c>
      <c r="H3806" t="s">
        <v>772</v>
      </c>
      <c r="I3806" t="s">
        <v>3740</v>
      </c>
      <c r="J3806">
        <v>6400</v>
      </c>
      <c r="L3806">
        <v>1062850999</v>
      </c>
    </row>
    <row r="3807" spans="3:12" x14ac:dyDescent="0.15">
      <c r="C3807" t="s">
        <v>53</v>
      </c>
      <c r="D3807" t="s">
        <v>5189</v>
      </c>
      <c r="E3807" t="s">
        <v>28</v>
      </c>
      <c r="F3807" s="1">
        <v>40833</v>
      </c>
      <c r="G3807" t="s">
        <v>526</v>
      </c>
      <c r="H3807" t="s">
        <v>3741</v>
      </c>
      <c r="I3807" t="s">
        <v>615</v>
      </c>
      <c r="J3807">
        <v>2000</v>
      </c>
      <c r="L3807">
        <v>1062852999</v>
      </c>
    </row>
    <row r="3808" spans="3:12" x14ac:dyDescent="0.15">
      <c r="C3808" t="s">
        <v>53</v>
      </c>
      <c r="D3808" t="s">
        <v>5189</v>
      </c>
      <c r="E3808" t="s">
        <v>28</v>
      </c>
      <c r="F3808" s="1">
        <v>40834</v>
      </c>
      <c r="G3808" t="s">
        <v>526</v>
      </c>
      <c r="H3808" t="s">
        <v>3742</v>
      </c>
      <c r="I3808" t="s">
        <v>3609</v>
      </c>
      <c r="J3808">
        <v>69000</v>
      </c>
      <c r="L3808">
        <v>1062921999</v>
      </c>
    </row>
    <row r="3809" spans="3:12" x14ac:dyDescent="0.15">
      <c r="C3809" t="s">
        <v>53</v>
      </c>
      <c r="D3809" t="s">
        <v>5189</v>
      </c>
      <c r="E3809" t="s">
        <v>28</v>
      </c>
      <c r="F3809" s="1">
        <v>40837</v>
      </c>
      <c r="G3809" t="s">
        <v>526</v>
      </c>
      <c r="H3809" t="s">
        <v>3743</v>
      </c>
      <c r="I3809" t="s">
        <v>3744</v>
      </c>
      <c r="J3809">
        <v>15000</v>
      </c>
      <c r="L3809">
        <v>1062936999</v>
      </c>
    </row>
    <row r="3810" spans="3:12" x14ac:dyDescent="0.15">
      <c r="C3810" t="s">
        <v>53</v>
      </c>
      <c r="D3810" t="s">
        <v>5189</v>
      </c>
      <c r="E3810" t="s">
        <v>28</v>
      </c>
      <c r="F3810" s="1">
        <v>40843</v>
      </c>
      <c r="G3810" t="s">
        <v>536</v>
      </c>
      <c r="H3810" t="s">
        <v>137</v>
      </c>
      <c r="I3810" t="s">
        <v>3680</v>
      </c>
      <c r="J3810">
        <v>300000</v>
      </c>
      <c r="L3810">
        <v>1063236999</v>
      </c>
    </row>
    <row r="3811" spans="3:12" x14ac:dyDescent="0.15">
      <c r="C3811" t="s">
        <v>53</v>
      </c>
      <c r="D3811" t="s">
        <v>5189</v>
      </c>
      <c r="E3811" t="s">
        <v>28</v>
      </c>
      <c r="F3811" s="1">
        <v>40843</v>
      </c>
      <c r="G3811" t="s">
        <v>526</v>
      </c>
      <c r="H3811" t="s">
        <v>3745</v>
      </c>
      <c r="I3811" t="s">
        <v>3654</v>
      </c>
      <c r="J3811">
        <v>50000</v>
      </c>
      <c r="L3811">
        <v>1063286999</v>
      </c>
    </row>
    <row r="3812" spans="3:12" x14ac:dyDescent="0.15">
      <c r="C3812" t="s">
        <v>53</v>
      </c>
      <c r="D3812" t="s">
        <v>5189</v>
      </c>
      <c r="E3812" t="s">
        <v>28</v>
      </c>
      <c r="F3812" s="1">
        <v>40844</v>
      </c>
      <c r="G3812" t="s">
        <v>526</v>
      </c>
      <c r="H3812" t="s">
        <v>3746</v>
      </c>
      <c r="I3812" t="s">
        <v>3539</v>
      </c>
      <c r="J3812">
        <v>46000</v>
      </c>
      <c r="L3812">
        <v>1063332999</v>
      </c>
    </row>
    <row r="3813" spans="3:12" x14ac:dyDescent="0.15">
      <c r="C3813" t="s">
        <v>53</v>
      </c>
      <c r="D3813" t="s">
        <v>5189</v>
      </c>
      <c r="E3813" t="s">
        <v>28</v>
      </c>
      <c r="F3813" s="1">
        <v>40844</v>
      </c>
      <c r="G3813" t="s">
        <v>526</v>
      </c>
      <c r="H3813" t="s">
        <v>3747</v>
      </c>
      <c r="I3813" t="s">
        <v>3748</v>
      </c>
      <c r="J3813">
        <v>28000</v>
      </c>
      <c r="L3813">
        <v>1063360999</v>
      </c>
    </row>
    <row r="3814" spans="3:12" x14ac:dyDescent="0.15">
      <c r="C3814" t="s">
        <v>53</v>
      </c>
      <c r="D3814" t="s">
        <v>5189</v>
      </c>
      <c r="E3814" t="s">
        <v>28</v>
      </c>
      <c r="F3814" s="1">
        <v>40847</v>
      </c>
      <c r="G3814" t="s">
        <v>560</v>
      </c>
      <c r="H3814" t="s">
        <v>328</v>
      </c>
      <c r="I3814" t="s">
        <v>3660</v>
      </c>
      <c r="J3814">
        <v>67200</v>
      </c>
      <c r="L3814">
        <v>1063428199</v>
      </c>
    </row>
    <row r="3815" spans="3:12" x14ac:dyDescent="0.15">
      <c r="C3815" t="s">
        <v>53</v>
      </c>
      <c r="D3815" t="s">
        <v>5189</v>
      </c>
      <c r="E3815" t="s">
        <v>28</v>
      </c>
      <c r="F3815" s="1">
        <v>40847</v>
      </c>
      <c r="G3815" t="s">
        <v>54</v>
      </c>
      <c r="H3815" t="s">
        <v>782</v>
      </c>
      <c r="I3815" t="s">
        <v>3749</v>
      </c>
      <c r="J3815">
        <v>5300</v>
      </c>
      <c r="L3815">
        <v>1063433499</v>
      </c>
    </row>
    <row r="3816" spans="3:12" x14ac:dyDescent="0.15">
      <c r="C3816" t="s">
        <v>53</v>
      </c>
      <c r="D3816" t="s">
        <v>5189</v>
      </c>
      <c r="E3816" t="s">
        <v>28</v>
      </c>
      <c r="F3816" s="1">
        <v>40847</v>
      </c>
      <c r="G3816" t="s">
        <v>54</v>
      </c>
      <c r="H3816" t="s">
        <v>782</v>
      </c>
      <c r="I3816" t="s">
        <v>3750</v>
      </c>
      <c r="J3816">
        <v>95000</v>
      </c>
      <c r="L3816">
        <v>1063528499</v>
      </c>
    </row>
    <row r="3817" spans="3:12" x14ac:dyDescent="0.15">
      <c r="C3817" t="s">
        <v>53</v>
      </c>
      <c r="D3817" t="s">
        <v>5189</v>
      </c>
      <c r="E3817" t="s">
        <v>28</v>
      </c>
      <c r="F3817" s="1">
        <v>40847</v>
      </c>
      <c r="G3817" t="s">
        <v>54</v>
      </c>
      <c r="H3817" t="s">
        <v>782</v>
      </c>
      <c r="I3817" t="s">
        <v>3751</v>
      </c>
      <c r="J3817">
        <v>127000</v>
      </c>
      <c r="L3817">
        <v>1063655499</v>
      </c>
    </row>
    <row r="3818" spans="3:12" x14ac:dyDescent="0.15">
      <c r="C3818" t="s">
        <v>53</v>
      </c>
      <c r="D3818" t="s">
        <v>5189</v>
      </c>
      <c r="E3818" t="s">
        <v>28</v>
      </c>
      <c r="F3818" s="1">
        <v>40847</v>
      </c>
      <c r="G3818" t="s">
        <v>54</v>
      </c>
      <c r="H3818" t="s">
        <v>1441</v>
      </c>
      <c r="I3818" t="s">
        <v>3752</v>
      </c>
      <c r="J3818">
        <v>7300</v>
      </c>
      <c r="L3818">
        <v>1063662799</v>
      </c>
    </row>
    <row r="3819" spans="3:12" x14ac:dyDescent="0.15">
      <c r="C3819" t="s">
        <v>53</v>
      </c>
      <c r="D3819" t="s">
        <v>5189</v>
      </c>
      <c r="E3819" t="s">
        <v>28</v>
      </c>
      <c r="F3819" s="1">
        <v>40847</v>
      </c>
      <c r="G3819" t="s">
        <v>54</v>
      </c>
      <c r="H3819" t="s">
        <v>1341</v>
      </c>
      <c r="I3819" t="s">
        <v>3753</v>
      </c>
      <c r="J3819">
        <v>9925</v>
      </c>
      <c r="L3819">
        <v>1063672724</v>
      </c>
    </row>
    <row r="3820" spans="3:12" x14ac:dyDescent="0.15">
      <c r="C3820" t="s">
        <v>53</v>
      </c>
      <c r="D3820" t="s">
        <v>5189</v>
      </c>
      <c r="E3820" t="s">
        <v>28</v>
      </c>
      <c r="F3820" s="1">
        <v>40847</v>
      </c>
      <c r="G3820" t="s">
        <v>54</v>
      </c>
      <c r="H3820" t="s">
        <v>1341</v>
      </c>
      <c r="I3820" t="s">
        <v>3754</v>
      </c>
      <c r="J3820">
        <v>5000</v>
      </c>
      <c r="L3820">
        <v>1063677724</v>
      </c>
    </row>
    <row r="3821" spans="3:12" x14ac:dyDescent="0.15">
      <c r="C3821" t="s">
        <v>53</v>
      </c>
      <c r="D3821" t="s">
        <v>5189</v>
      </c>
      <c r="E3821" t="s">
        <v>28</v>
      </c>
      <c r="F3821" s="1">
        <v>40847</v>
      </c>
      <c r="G3821" t="s">
        <v>526</v>
      </c>
      <c r="H3821" t="s">
        <v>3755</v>
      </c>
      <c r="I3821" t="s">
        <v>615</v>
      </c>
      <c r="J3821">
        <v>6500</v>
      </c>
      <c r="L3821">
        <v>1063684224</v>
      </c>
    </row>
    <row r="3822" spans="3:12" x14ac:dyDescent="0.15">
      <c r="C3822" t="s">
        <v>53</v>
      </c>
      <c r="D3822" t="s">
        <v>5189</v>
      </c>
      <c r="E3822" t="s">
        <v>28</v>
      </c>
      <c r="F3822" s="1">
        <v>40848</v>
      </c>
      <c r="G3822" t="s">
        <v>526</v>
      </c>
      <c r="H3822" t="s">
        <v>3756</v>
      </c>
      <c r="I3822" t="s">
        <v>3757</v>
      </c>
      <c r="J3822">
        <v>115000</v>
      </c>
      <c r="L3822">
        <v>1063799224</v>
      </c>
    </row>
    <row r="3823" spans="3:12" x14ac:dyDescent="0.15">
      <c r="C3823" t="s">
        <v>53</v>
      </c>
      <c r="D3823" t="s">
        <v>5189</v>
      </c>
      <c r="E3823" t="s">
        <v>28</v>
      </c>
      <c r="F3823" s="1">
        <v>40848</v>
      </c>
      <c r="G3823" t="s">
        <v>526</v>
      </c>
      <c r="H3823" t="s">
        <v>3758</v>
      </c>
      <c r="I3823" t="s">
        <v>3757</v>
      </c>
      <c r="J3823">
        <v>131000</v>
      </c>
      <c r="L3823">
        <v>1063930224</v>
      </c>
    </row>
    <row r="3824" spans="3:12" x14ac:dyDescent="0.15">
      <c r="C3824" t="s">
        <v>53</v>
      </c>
      <c r="D3824" t="s">
        <v>5189</v>
      </c>
      <c r="E3824" t="s">
        <v>28</v>
      </c>
      <c r="F3824" s="1">
        <v>40848</v>
      </c>
      <c r="G3824" t="s">
        <v>526</v>
      </c>
      <c r="H3824" t="s">
        <v>3759</v>
      </c>
      <c r="I3824" t="s">
        <v>3654</v>
      </c>
      <c r="J3824">
        <v>86000</v>
      </c>
      <c r="L3824">
        <v>1064016224</v>
      </c>
    </row>
    <row r="3825" spans="3:12" x14ac:dyDescent="0.15">
      <c r="C3825" t="s">
        <v>53</v>
      </c>
      <c r="D3825" t="s">
        <v>5189</v>
      </c>
      <c r="E3825" t="s">
        <v>28</v>
      </c>
      <c r="F3825" s="1">
        <v>40848</v>
      </c>
      <c r="G3825" t="s">
        <v>526</v>
      </c>
      <c r="H3825" t="s">
        <v>788</v>
      </c>
      <c r="I3825" t="s">
        <v>3649</v>
      </c>
      <c r="J3825">
        <v>3410</v>
      </c>
      <c r="L3825">
        <v>1064019634</v>
      </c>
    </row>
    <row r="3826" spans="3:12" x14ac:dyDescent="0.15">
      <c r="C3826" t="s">
        <v>53</v>
      </c>
      <c r="D3826" t="s">
        <v>5189</v>
      </c>
      <c r="E3826" t="s">
        <v>28</v>
      </c>
      <c r="F3826" s="1">
        <v>40855</v>
      </c>
      <c r="G3826" t="s">
        <v>526</v>
      </c>
      <c r="H3826" t="s">
        <v>3760</v>
      </c>
      <c r="I3826" t="s">
        <v>3609</v>
      </c>
      <c r="J3826">
        <v>95000</v>
      </c>
      <c r="L3826">
        <v>1064114634</v>
      </c>
    </row>
    <row r="3827" spans="3:12" x14ac:dyDescent="0.15">
      <c r="C3827" t="s">
        <v>53</v>
      </c>
      <c r="D3827" t="s">
        <v>5189</v>
      </c>
      <c r="E3827" t="s">
        <v>28</v>
      </c>
      <c r="F3827" s="1">
        <v>40855</v>
      </c>
      <c r="G3827" t="s">
        <v>526</v>
      </c>
      <c r="H3827" t="s">
        <v>3761</v>
      </c>
      <c r="I3827" t="s">
        <v>607</v>
      </c>
      <c r="J3827">
        <v>500</v>
      </c>
      <c r="L3827">
        <v>1064115134</v>
      </c>
    </row>
    <row r="3828" spans="3:12" x14ac:dyDescent="0.15">
      <c r="C3828" t="s">
        <v>53</v>
      </c>
      <c r="D3828" t="s">
        <v>5189</v>
      </c>
      <c r="E3828" t="s">
        <v>28</v>
      </c>
      <c r="F3828" s="1">
        <v>40856</v>
      </c>
      <c r="G3828" t="s">
        <v>526</v>
      </c>
      <c r="H3828" t="s">
        <v>3762</v>
      </c>
      <c r="I3828" t="s">
        <v>3609</v>
      </c>
      <c r="J3828">
        <v>208000</v>
      </c>
      <c r="L3828">
        <v>1064323134</v>
      </c>
    </row>
    <row r="3829" spans="3:12" x14ac:dyDescent="0.15">
      <c r="C3829" t="s">
        <v>53</v>
      </c>
      <c r="D3829" t="s">
        <v>5189</v>
      </c>
      <c r="E3829" t="s">
        <v>28</v>
      </c>
      <c r="F3829" s="1">
        <v>40856</v>
      </c>
      <c r="G3829" t="s">
        <v>526</v>
      </c>
      <c r="H3829" t="s">
        <v>3763</v>
      </c>
      <c r="I3829" t="s">
        <v>607</v>
      </c>
      <c r="J3829">
        <v>500</v>
      </c>
      <c r="L3829">
        <v>1064323634</v>
      </c>
    </row>
    <row r="3830" spans="3:12" x14ac:dyDescent="0.15">
      <c r="C3830" t="s">
        <v>53</v>
      </c>
      <c r="D3830" t="s">
        <v>5189</v>
      </c>
      <c r="E3830" t="s">
        <v>28</v>
      </c>
      <c r="F3830" s="1">
        <v>40858</v>
      </c>
      <c r="G3830" t="s">
        <v>526</v>
      </c>
      <c r="H3830" t="s">
        <v>3764</v>
      </c>
      <c r="I3830" t="s">
        <v>3765</v>
      </c>
      <c r="J3830">
        <v>75400</v>
      </c>
      <c r="L3830">
        <v>1064399034</v>
      </c>
    </row>
    <row r="3831" spans="3:12" x14ac:dyDescent="0.15">
      <c r="C3831" t="s">
        <v>53</v>
      </c>
      <c r="D3831" t="s">
        <v>5189</v>
      </c>
      <c r="E3831" t="s">
        <v>28</v>
      </c>
      <c r="F3831" s="1">
        <v>40858</v>
      </c>
      <c r="G3831" t="s">
        <v>526</v>
      </c>
      <c r="H3831" t="s">
        <v>3766</v>
      </c>
      <c r="I3831" t="s">
        <v>3600</v>
      </c>
      <c r="J3831">
        <v>15000</v>
      </c>
      <c r="L3831">
        <v>1064414034</v>
      </c>
    </row>
    <row r="3832" spans="3:12" x14ac:dyDescent="0.15">
      <c r="C3832" t="s">
        <v>53</v>
      </c>
      <c r="D3832" t="s">
        <v>5189</v>
      </c>
      <c r="E3832" t="s">
        <v>28</v>
      </c>
      <c r="F3832" s="1">
        <v>40858</v>
      </c>
      <c r="G3832" t="s">
        <v>526</v>
      </c>
      <c r="H3832" t="s">
        <v>793</v>
      </c>
      <c r="I3832" t="s">
        <v>3767</v>
      </c>
      <c r="J3832">
        <v>25000</v>
      </c>
      <c r="L3832">
        <v>1064439034</v>
      </c>
    </row>
    <row r="3833" spans="3:12" x14ac:dyDescent="0.15">
      <c r="C3833" t="s">
        <v>53</v>
      </c>
      <c r="D3833" t="s">
        <v>5189</v>
      </c>
      <c r="E3833" t="s">
        <v>28</v>
      </c>
      <c r="F3833" s="1">
        <v>40858</v>
      </c>
      <c r="G3833" t="s">
        <v>526</v>
      </c>
      <c r="H3833" t="s">
        <v>3768</v>
      </c>
      <c r="I3833" t="s">
        <v>3654</v>
      </c>
      <c r="J3833">
        <v>51000</v>
      </c>
      <c r="L3833">
        <v>1064490034</v>
      </c>
    </row>
    <row r="3834" spans="3:12" x14ac:dyDescent="0.15">
      <c r="C3834" t="s">
        <v>53</v>
      </c>
      <c r="D3834" t="s">
        <v>5189</v>
      </c>
      <c r="E3834" t="s">
        <v>28</v>
      </c>
      <c r="F3834" s="1">
        <v>40861</v>
      </c>
      <c r="G3834" t="s">
        <v>526</v>
      </c>
      <c r="H3834" t="s">
        <v>3769</v>
      </c>
      <c r="I3834" t="s">
        <v>3654</v>
      </c>
      <c r="J3834">
        <v>98000</v>
      </c>
      <c r="L3834">
        <v>1064588034</v>
      </c>
    </row>
    <row r="3835" spans="3:12" x14ac:dyDescent="0.15">
      <c r="C3835" t="s">
        <v>53</v>
      </c>
      <c r="D3835" t="s">
        <v>5189</v>
      </c>
      <c r="E3835" t="s">
        <v>28</v>
      </c>
      <c r="F3835" s="1">
        <v>40861</v>
      </c>
      <c r="G3835" t="s">
        <v>526</v>
      </c>
      <c r="H3835" t="s">
        <v>3770</v>
      </c>
      <c r="I3835" t="s">
        <v>615</v>
      </c>
      <c r="J3835">
        <v>7000</v>
      </c>
      <c r="L3835">
        <v>1064595034</v>
      </c>
    </row>
    <row r="3836" spans="3:12" x14ac:dyDescent="0.15">
      <c r="C3836" t="s">
        <v>53</v>
      </c>
      <c r="D3836" t="s">
        <v>5189</v>
      </c>
      <c r="E3836" t="s">
        <v>28</v>
      </c>
      <c r="F3836" s="1">
        <v>40863</v>
      </c>
      <c r="G3836" t="s">
        <v>526</v>
      </c>
      <c r="H3836" t="s">
        <v>795</v>
      </c>
      <c r="I3836" t="s">
        <v>3771</v>
      </c>
      <c r="J3836">
        <v>10500</v>
      </c>
      <c r="L3836">
        <v>1064605534</v>
      </c>
    </row>
    <row r="3837" spans="3:12" x14ac:dyDescent="0.15">
      <c r="C3837" t="s">
        <v>53</v>
      </c>
      <c r="D3837" t="s">
        <v>5189</v>
      </c>
      <c r="E3837" t="s">
        <v>28</v>
      </c>
      <c r="F3837" s="1">
        <v>40865</v>
      </c>
      <c r="G3837" t="s">
        <v>526</v>
      </c>
      <c r="H3837" t="s">
        <v>796</v>
      </c>
      <c r="I3837" t="s">
        <v>3772</v>
      </c>
      <c r="J3837">
        <v>20000</v>
      </c>
      <c r="L3837">
        <v>1064625534</v>
      </c>
    </row>
    <row r="3838" spans="3:12" x14ac:dyDescent="0.15">
      <c r="C3838" t="s">
        <v>53</v>
      </c>
      <c r="D3838" t="s">
        <v>5189</v>
      </c>
      <c r="E3838" t="s">
        <v>28</v>
      </c>
      <c r="F3838" s="1">
        <v>40865</v>
      </c>
      <c r="G3838" t="s">
        <v>526</v>
      </c>
      <c r="H3838" t="s">
        <v>3773</v>
      </c>
      <c r="I3838" t="s">
        <v>3654</v>
      </c>
      <c r="J3838">
        <v>52000</v>
      </c>
      <c r="L3838">
        <v>1064677534</v>
      </c>
    </row>
    <row r="3839" spans="3:12" x14ac:dyDescent="0.15">
      <c r="C3839" t="s">
        <v>53</v>
      </c>
      <c r="D3839" t="s">
        <v>5189</v>
      </c>
      <c r="E3839" t="s">
        <v>28</v>
      </c>
      <c r="F3839" s="1">
        <v>40865</v>
      </c>
      <c r="G3839" t="s">
        <v>526</v>
      </c>
      <c r="H3839" t="s">
        <v>3774</v>
      </c>
      <c r="I3839" t="s">
        <v>615</v>
      </c>
      <c r="J3839">
        <v>7000</v>
      </c>
      <c r="L3839">
        <v>1064684534</v>
      </c>
    </row>
    <row r="3840" spans="3:12" x14ac:dyDescent="0.15">
      <c r="C3840" t="s">
        <v>53</v>
      </c>
      <c r="D3840" t="s">
        <v>5189</v>
      </c>
      <c r="E3840" t="s">
        <v>28</v>
      </c>
      <c r="F3840" s="1">
        <v>40868</v>
      </c>
      <c r="G3840" t="s">
        <v>526</v>
      </c>
      <c r="H3840" t="s">
        <v>3775</v>
      </c>
      <c r="I3840" t="s">
        <v>3776</v>
      </c>
      <c r="J3840">
        <v>95000</v>
      </c>
      <c r="L3840">
        <v>1064779534</v>
      </c>
    </row>
    <row r="3841" spans="3:12" x14ac:dyDescent="0.15">
      <c r="C3841" t="s">
        <v>53</v>
      </c>
      <c r="D3841" t="s">
        <v>5189</v>
      </c>
      <c r="E3841" t="s">
        <v>28</v>
      </c>
      <c r="F3841" s="1">
        <v>40872</v>
      </c>
      <c r="G3841" t="s">
        <v>526</v>
      </c>
      <c r="H3841" t="s">
        <v>3777</v>
      </c>
      <c r="I3841" t="s">
        <v>3778</v>
      </c>
      <c r="J3841">
        <v>204000</v>
      </c>
      <c r="L3841">
        <v>1064983534</v>
      </c>
    </row>
    <row r="3842" spans="3:12" x14ac:dyDescent="0.15">
      <c r="C3842" t="s">
        <v>53</v>
      </c>
      <c r="D3842" t="s">
        <v>5189</v>
      </c>
      <c r="E3842" t="s">
        <v>28</v>
      </c>
      <c r="F3842" s="1">
        <v>40872</v>
      </c>
      <c r="G3842" t="s">
        <v>526</v>
      </c>
      <c r="H3842" t="s">
        <v>3779</v>
      </c>
      <c r="I3842" t="s">
        <v>615</v>
      </c>
      <c r="J3842">
        <v>20000</v>
      </c>
      <c r="L3842">
        <v>1065003534</v>
      </c>
    </row>
    <row r="3843" spans="3:12" x14ac:dyDescent="0.15">
      <c r="C3843" t="s">
        <v>53</v>
      </c>
      <c r="D3843" t="s">
        <v>5189</v>
      </c>
      <c r="E3843" t="s">
        <v>28</v>
      </c>
      <c r="F3843" s="1">
        <v>40876</v>
      </c>
      <c r="G3843" t="s">
        <v>526</v>
      </c>
      <c r="H3843" t="s">
        <v>800</v>
      </c>
      <c r="I3843" t="s">
        <v>3780</v>
      </c>
      <c r="J3843">
        <v>9380</v>
      </c>
      <c r="L3843">
        <v>1065012914</v>
      </c>
    </row>
    <row r="3844" spans="3:12" x14ac:dyDescent="0.15">
      <c r="C3844" t="s">
        <v>53</v>
      </c>
      <c r="D3844" t="s">
        <v>5189</v>
      </c>
      <c r="E3844" t="s">
        <v>28</v>
      </c>
      <c r="F3844" s="1">
        <v>40877</v>
      </c>
      <c r="G3844" t="s">
        <v>560</v>
      </c>
      <c r="H3844" t="s">
        <v>357</v>
      </c>
      <c r="I3844" t="s">
        <v>3781</v>
      </c>
      <c r="J3844">
        <v>66900</v>
      </c>
      <c r="L3844">
        <v>1065079814</v>
      </c>
    </row>
    <row r="3845" spans="3:12" x14ac:dyDescent="0.15">
      <c r="C3845" t="s">
        <v>53</v>
      </c>
      <c r="D3845" t="s">
        <v>5189</v>
      </c>
      <c r="E3845" t="s">
        <v>28</v>
      </c>
      <c r="F3845" s="1">
        <v>40878</v>
      </c>
      <c r="G3845" t="s">
        <v>536</v>
      </c>
      <c r="H3845" t="s">
        <v>802</v>
      </c>
      <c r="I3845" t="s">
        <v>3782</v>
      </c>
      <c r="J3845">
        <v>6000</v>
      </c>
      <c r="L3845">
        <v>1065085814</v>
      </c>
    </row>
    <row r="3846" spans="3:12" x14ac:dyDescent="0.15">
      <c r="C3846" t="s">
        <v>53</v>
      </c>
      <c r="D3846" t="s">
        <v>5189</v>
      </c>
      <c r="E3846" t="s">
        <v>28</v>
      </c>
      <c r="F3846" s="1">
        <v>40878</v>
      </c>
      <c r="G3846" t="s">
        <v>536</v>
      </c>
      <c r="H3846" t="s">
        <v>802</v>
      </c>
      <c r="I3846" t="s">
        <v>3783</v>
      </c>
      <c r="J3846">
        <v>160000</v>
      </c>
      <c r="L3846">
        <v>1065245814</v>
      </c>
    </row>
    <row r="3847" spans="3:12" x14ac:dyDescent="0.15">
      <c r="C3847" t="s">
        <v>53</v>
      </c>
      <c r="D3847" t="s">
        <v>5189</v>
      </c>
      <c r="E3847" t="s">
        <v>28</v>
      </c>
      <c r="F3847" s="1">
        <v>40878</v>
      </c>
      <c r="G3847" t="s">
        <v>536</v>
      </c>
      <c r="H3847" t="s">
        <v>802</v>
      </c>
      <c r="I3847" t="s">
        <v>3784</v>
      </c>
      <c r="J3847">
        <v>20000</v>
      </c>
      <c r="L3847">
        <v>1065265814</v>
      </c>
    </row>
    <row r="3848" spans="3:12" x14ac:dyDescent="0.15">
      <c r="C3848" t="s">
        <v>53</v>
      </c>
      <c r="D3848" t="s">
        <v>5189</v>
      </c>
      <c r="E3848" t="s">
        <v>28</v>
      </c>
      <c r="F3848" s="1">
        <v>40878</v>
      </c>
      <c r="G3848" t="s">
        <v>536</v>
      </c>
      <c r="H3848" t="s">
        <v>804</v>
      </c>
      <c r="I3848" t="s">
        <v>3604</v>
      </c>
      <c r="J3848">
        <v>8000</v>
      </c>
      <c r="L3848">
        <v>1065273814</v>
      </c>
    </row>
    <row r="3849" spans="3:12" x14ac:dyDescent="0.15">
      <c r="C3849" t="s">
        <v>53</v>
      </c>
      <c r="D3849" t="s">
        <v>5189</v>
      </c>
      <c r="E3849" t="s">
        <v>28</v>
      </c>
      <c r="F3849" s="1">
        <v>40878</v>
      </c>
      <c r="G3849" t="s">
        <v>536</v>
      </c>
      <c r="H3849" t="s">
        <v>804</v>
      </c>
      <c r="I3849" t="s">
        <v>3785</v>
      </c>
      <c r="J3849">
        <v>2000</v>
      </c>
      <c r="L3849">
        <v>1065275814</v>
      </c>
    </row>
    <row r="3850" spans="3:12" x14ac:dyDescent="0.15">
      <c r="C3850" t="s">
        <v>53</v>
      </c>
      <c r="D3850" t="s">
        <v>5189</v>
      </c>
      <c r="E3850" t="s">
        <v>28</v>
      </c>
      <c r="F3850" s="1">
        <v>40878</v>
      </c>
      <c r="G3850" t="s">
        <v>536</v>
      </c>
      <c r="H3850" t="s">
        <v>804</v>
      </c>
      <c r="I3850" t="s">
        <v>3786</v>
      </c>
      <c r="J3850">
        <v>20000</v>
      </c>
      <c r="L3850">
        <v>1065295814</v>
      </c>
    </row>
    <row r="3851" spans="3:12" x14ac:dyDescent="0.15">
      <c r="C3851" t="s">
        <v>53</v>
      </c>
      <c r="D3851" t="s">
        <v>5189</v>
      </c>
      <c r="E3851" t="s">
        <v>28</v>
      </c>
      <c r="F3851" s="1">
        <v>40878</v>
      </c>
      <c r="G3851" t="s">
        <v>526</v>
      </c>
      <c r="H3851" t="s">
        <v>3787</v>
      </c>
      <c r="I3851" t="s">
        <v>615</v>
      </c>
      <c r="J3851">
        <v>2000</v>
      </c>
      <c r="L3851">
        <v>1065297814</v>
      </c>
    </row>
    <row r="3852" spans="3:12" x14ac:dyDescent="0.15">
      <c r="C3852" t="s">
        <v>53</v>
      </c>
      <c r="D3852" t="s">
        <v>5189</v>
      </c>
      <c r="E3852" t="s">
        <v>28</v>
      </c>
      <c r="F3852" s="1">
        <v>40878</v>
      </c>
      <c r="G3852" t="s">
        <v>526</v>
      </c>
      <c r="H3852" t="s">
        <v>3788</v>
      </c>
      <c r="I3852" t="s">
        <v>3789</v>
      </c>
      <c r="J3852">
        <v>4000</v>
      </c>
      <c r="L3852">
        <v>1065301814</v>
      </c>
    </row>
    <row r="3853" spans="3:12" x14ac:dyDescent="0.15">
      <c r="C3853" t="s">
        <v>53</v>
      </c>
      <c r="D3853" t="s">
        <v>5189</v>
      </c>
      <c r="E3853" t="s">
        <v>28</v>
      </c>
      <c r="F3853" s="1">
        <v>40879</v>
      </c>
      <c r="G3853" t="s">
        <v>526</v>
      </c>
      <c r="H3853" t="s">
        <v>3790</v>
      </c>
      <c r="I3853" t="s">
        <v>615</v>
      </c>
      <c r="J3853">
        <v>500</v>
      </c>
      <c r="L3853">
        <v>1065302314</v>
      </c>
    </row>
    <row r="3854" spans="3:12" x14ac:dyDescent="0.15">
      <c r="C3854" t="s">
        <v>53</v>
      </c>
      <c r="D3854" t="s">
        <v>5189</v>
      </c>
      <c r="E3854" t="s">
        <v>28</v>
      </c>
      <c r="F3854" s="1">
        <v>40879</v>
      </c>
      <c r="G3854" t="s">
        <v>526</v>
      </c>
      <c r="H3854" t="s">
        <v>3791</v>
      </c>
      <c r="I3854" t="s">
        <v>3748</v>
      </c>
      <c r="J3854">
        <v>3900</v>
      </c>
      <c r="L3854">
        <v>1065306214</v>
      </c>
    </row>
    <row r="3855" spans="3:12" x14ac:dyDescent="0.15">
      <c r="C3855" t="s">
        <v>53</v>
      </c>
      <c r="D3855" t="s">
        <v>5189</v>
      </c>
      <c r="E3855" t="s">
        <v>28</v>
      </c>
      <c r="F3855" s="1">
        <v>40883</v>
      </c>
      <c r="G3855" t="s">
        <v>526</v>
      </c>
      <c r="H3855" t="s">
        <v>3792</v>
      </c>
      <c r="I3855" t="s">
        <v>3793</v>
      </c>
      <c r="J3855">
        <v>120000</v>
      </c>
      <c r="L3855">
        <v>1065426214</v>
      </c>
    </row>
    <row r="3856" spans="3:12" x14ac:dyDescent="0.15">
      <c r="C3856" t="s">
        <v>53</v>
      </c>
      <c r="D3856" t="s">
        <v>5189</v>
      </c>
      <c r="E3856" t="s">
        <v>28</v>
      </c>
      <c r="F3856" s="1">
        <v>40885</v>
      </c>
      <c r="G3856" t="s">
        <v>526</v>
      </c>
      <c r="H3856" t="s">
        <v>3794</v>
      </c>
      <c r="I3856" t="s">
        <v>3795</v>
      </c>
      <c r="J3856">
        <v>299000</v>
      </c>
      <c r="L3856">
        <v>1065725214</v>
      </c>
    </row>
    <row r="3857" spans="3:12" x14ac:dyDescent="0.15">
      <c r="C3857" t="s">
        <v>53</v>
      </c>
      <c r="D3857" t="s">
        <v>5189</v>
      </c>
      <c r="E3857" t="s">
        <v>28</v>
      </c>
      <c r="F3857" s="1">
        <v>40885</v>
      </c>
      <c r="G3857" t="s">
        <v>526</v>
      </c>
      <c r="H3857" t="s">
        <v>3796</v>
      </c>
      <c r="I3857" t="s">
        <v>3797</v>
      </c>
      <c r="J3857">
        <v>8000</v>
      </c>
      <c r="L3857">
        <v>1065733214</v>
      </c>
    </row>
    <row r="3858" spans="3:12" x14ac:dyDescent="0.15">
      <c r="C3858" t="s">
        <v>53</v>
      </c>
      <c r="D3858" t="s">
        <v>5189</v>
      </c>
      <c r="E3858" t="s">
        <v>28</v>
      </c>
      <c r="F3858" s="1">
        <v>40886</v>
      </c>
      <c r="G3858" t="s">
        <v>526</v>
      </c>
      <c r="H3858" t="s">
        <v>3798</v>
      </c>
      <c r="I3858" t="s">
        <v>3799</v>
      </c>
      <c r="J3858">
        <v>48000</v>
      </c>
      <c r="L3858">
        <v>1065781214</v>
      </c>
    </row>
    <row r="3859" spans="3:12" x14ac:dyDescent="0.15">
      <c r="C3859" t="s">
        <v>53</v>
      </c>
      <c r="D3859" t="s">
        <v>5189</v>
      </c>
      <c r="E3859" t="s">
        <v>28</v>
      </c>
      <c r="F3859" s="1">
        <v>40889</v>
      </c>
      <c r="G3859" t="s">
        <v>526</v>
      </c>
      <c r="H3859" t="s">
        <v>3800</v>
      </c>
      <c r="I3859" t="s">
        <v>615</v>
      </c>
      <c r="J3859">
        <v>2000</v>
      </c>
      <c r="L3859">
        <v>1065783214</v>
      </c>
    </row>
    <row r="3860" spans="3:12" x14ac:dyDescent="0.15">
      <c r="C3860" t="s">
        <v>53</v>
      </c>
      <c r="D3860" t="s">
        <v>5189</v>
      </c>
      <c r="E3860" t="s">
        <v>28</v>
      </c>
      <c r="F3860" s="1">
        <v>40890</v>
      </c>
      <c r="G3860" t="s">
        <v>526</v>
      </c>
      <c r="H3860" t="s">
        <v>3801</v>
      </c>
      <c r="I3860" t="s">
        <v>3802</v>
      </c>
      <c r="J3860">
        <v>12500</v>
      </c>
      <c r="L3860">
        <v>1065795714</v>
      </c>
    </row>
    <row r="3861" spans="3:12" x14ac:dyDescent="0.15">
      <c r="C3861" t="s">
        <v>53</v>
      </c>
      <c r="D3861" t="s">
        <v>5189</v>
      </c>
      <c r="E3861" t="s">
        <v>28</v>
      </c>
      <c r="F3861" s="1">
        <v>40891</v>
      </c>
      <c r="G3861" t="s">
        <v>526</v>
      </c>
      <c r="H3861" t="s">
        <v>3803</v>
      </c>
      <c r="I3861" t="s">
        <v>3804</v>
      </c>
      <c r="J3861">
        <v>95000</v>
      </c>
      <c r="L3861">
        <v>1065890714</v>
      </c>
    </row>
    <row r="3862" spans="3:12" x14ac:dyDescent="0.15">
      <c r="C3862" t="s">
        <v>53</v>
      </c>
      <c r="D3862" t="s">
        <v>5189</v>
      </c>
      <c r="E3862" t="s">
        <v>28</v>
      </c>
      <c r="F3862" s="1">
        <v>40893</v>
      </c>
      <c r="G3862" t="s">
        <v>526</v>
      </c>
      <c r="H3862" t="s">
        <v>3805</v>
      </c>
      <c r="I3862" t="s">
        <v>3806</v>
      </c>
      <c r="J3862">
        <v>15000</v>
      </c>
      <c r="L3862">
        <v>1065905714</v>
      </c>
    </row>
    <row r="3863" spans="3:12" x14ac:dyDescent="0.15">
      <c r="C3863" t="s">
        <v>53</v>
      </c>
      <c r="D3863" t="s">
        <v>5189</v>
      </c>
      <c r="E3863" t="s">
        <v>28</v>
      </c>
      <c r="F3863" s="1">
        <v>40904</v>
      </c>
      <c r="G3863" t="s">
        <v>536</v>
      </c>
      <c r="H3863" t="s">
        <v>822</v>
      </c>
      <c r="I3863" t="s">
        <v>3807</v>
      </c>
      <c r="J3863">
        <v>20000</v>
      </c>
      <c r="L3863">
        <v>1065925714</v>
      </c>
    </row>
    <row r="3864" spans="3:12" x14ac:dyDescent="0.15">
      <c r="C3864" t="s">
        <v>53</v>
      </c>
      <c r="D3864" t="s">
        <v>5189</v>
      </c>
      <c r="E3864" t="s">
        <v>28</v>
      </c>
      <c r="F3864" s="1">
        <v>40907</v>
      </c>
      <c r="G3864" t="s">
        <v>560</v>
      </c>
      <c r="H3864" t="s">
        <v>1423</v>
      </c>
      <c r="I3864" t="s">
        <v>3808</v>
      </c>
      <c r="J3864">
        <v>72400</v>
      </c>
      <c r="L3864">
        <v>1065998114</v>
      </c>
    </row>
    <row r="3865" spans="3:12" x14ac:dyDescent="0.15">
      <c r="C3865" t="s">
        <v>53</v>
      </c>
      <c r="D3865" t="s">
        <v>5189</v>
      </c>
      <c r="E3865" t="s">
        <v>28</v>
      </c>
      <c r="F3865" s="1">
        <v>40908</v>
      </c>
      <c r="G3865" t="s">
        <v>536</v>
      </c>
      <c r="H3865" t="s">
        <v>2741</v>
      </c>
      <c r="I3865" t="s">
        <v>3809</v>
      </c>
      <c r="J3865">
        <v>146504</v>
      </c>
      <c r="L3865">
        <v>1066144618</v>
      </c>
    </row>
    <row r="3866" spans="3:12" x14ac:dyDescent="0.15">
      <c r="C3866" t="s">
        <v>53</v>
      </c>
      <c r="D3866" t="s">
        <v>5189</v>
      </c>
      <c r="E3866" t="s">
        <v>28</v>
      </c>
      <c r="F3866" s="1">
        <v>40908</v>
      </c>
      <c r="G3866" t="s">
        <v>54</v>
      </c>
      <c r="H3866" t="s">
        <v>829</v>
      </c>
      <c r="I3866" t="s">
        <v>3810</v>
      </c>
      <c r="J3866">
        <v>3500</v>
      </c>
      <c r="L3866">
        <v>1066148118</v>
      </c>
    </row>
    <row r="3867" spans="3:12" x14ac:dyDescent="0.15">
      <c r="C3867" t="s">
        <v>53</v>
      </c>
      <c r="D3867" t="s">
        <v>5189</v>
      </c>
      <c r="E3867" t="s">
        <v>28</v>
      </c>
      <c r="F3867" s="1">
        <v>40908</v>
      </c>
      <c r="G3867" t="s">
        <v>54</v>
      </c>
      <c r="H3867" t="s">
        <v>829</v>
      </c>
      <c r="I3867" t="s">
        <v>3811</v>
      </c>
      <c r="J3867">
        <v>70000</v>
      </c>
      <c r="L3867">
        <v>1066218118</v>
      </c>
    </row>
    <row r="3868" spans="3:12" x14ac:dyDescent="0.15">
      <c r="C3868" t="s">
        <v>53</v>
      </c>
      <c r="D3868" t="s">
        <v>5189</v>
      </c>
      <c r="E3868" t="s">
        <v>28</v>
      </c>
      <c r="F3868" s="1">
        <v>40908</v>
      </c>
      <c r="G3868" t="s">
        <v>54</v>
      </c>
      <c r="H3868" t="s">
        <v>829</v>
      </c>
      <c r="I3868" t="s">
        <v>3812</v>
      </c>
      <c r="J3868">
        <v>90000</v>
      </c>
      <c r="L3868">
        <v>1066308118</v>
      </c>
    </row>
    <row r="3869" spans="3:12" x14ac:dyDescent="0.15">
      <c r="C3869" t="s">
        <v>53</v>
      </c>
      <c r="D3869" t="s">
        <v>5189</v>
      </c>
      <c r="E3869" t="s">
        <v>28</v>
      </c>
      <c r="F3869" s="1">
        <v>40908</v>
      </c>
      <c r="G3869" t="s">
        <v>54</v>
      </c>
      <c r="H3869" t="s">
        <v>829</v>
      </c>
      <c r="I3869" t="s">
        <v>3813</v>
      </c>
      <c r="J3869">
        <v>7000</v>
      </c>
      <c r="L3869">
        <v>1066315118</v>
      </c>
    </row>
    <row r="3870" spans="3:12" x14ac:dyDescent="0.15">
      <c r="C3870" t="s">
        <v>53</v>
      </c>
      <c r="D3870" t="s">
        <v>5189</v>
      </c>
      <c r="E3870" t="s">
        <v>28</v>
      </c>
      <c r="F3870" s="1">
        <v>40908</v>
      </c>
      <c r="G3870" t="s">
        <v>54</v>
      </c>
      <c r="H3870" t="s">
        <v>829</v>
      </c>
      <c r="I3870" t="s">
        <v>3459</v>
      </c>
      <c r="J3870">
        <v>20000</v>
      </c>
      <c r="L3870">
        <v>1066335118</v>
      </c>
    </row>
    <row r="3871" spans="3:12" x14ac:dyDescent="0.15">
      <c r="C3871" t="s">
        <v>53</v>
      </c>
      <c r="D3871" t="s">
        <v>5189</v>
      </c>
      <c r="E3871" t="s">
        <v>29</v>
      </c>
      <c r="F3871" s="1">
        <v>40550</v>
      </c>
      <c r="G3871" t="s">
        <v>526</v>
      </c>
      <c r="H3871" t="s">
        <v>109</v>
      </c>
      <c r="I3871" t="s">
        <v>3814</v>
      </c>
      <c r="J3871">
        <v>50000</v>
      </c>
      <c r="L3871">
        <v>1066385118</v>
      </c>
    </row>
    <row r="3872" spans="3:12" x14ac:dyDescent="0.15">
      <c r="C3872" t="s">
        <v>53</v>
      </c>
      <c r="D3872" t="s">
        <v>5189</v>
      </c>
      <c r="E3872" t="s">
        <v>29</v>
      </c>
      <c r="F3872" s="1">
        <v>40554</v>
      </c>
      <c r="G3872" t="s">
        <v>526</v>
      </c>
      <c r="H3872" t="s">
        <v>114</v>
      </c>
      <c r="I3872" t="s">
        <v>3815</v>
      </c>
      <c r="J3872">
        <v>18000</v>
      </c>
      <c r="L3872">
        <v>1066403118</v>
      </c>
    </row>
    <row r="3873" spans="3:12" x14ac:dyDescent="0.15">
      <c r="C3873" t="s">
        <v>53</v>
      </c>
      <c r="D3873" t="s">
        <v>5189</v>
      </c>
      <c r="E3873" t="s">
        <v>29</v>
      </c>
      <c r="F3873" s="1">
        <v>40561</v>
      </c>
      <c r="G3873" t="s">
        <v>526</v>
      </c>
      <c r="H3873" t="s">
        <v>2915</v>
      </c>
      <c r="I3873" t="s">
        <v>3816</v>
      </c>
      <c r="J3873">
        <v>100000</v>
      </c>
      <c r="L3873">
        <v>1066503118</v>
      </c>
    </row>
    <row r="3874" spans="3:12" x14ac:dyDescent="0.15">
      <c r="C3874" t="s">
        <v>53</v>
      </c>
      <c r="D3874" t="s">
        <v>5189</v>
      </c>
      <c r="E3874" t="s">
        <v>29</v>
      </c>
      <c r="F3874" s="1">
        <v>40568</v>
      </c>
      <c r="G3874" t="s">
        <v>560</v>
      </c>
      <c r="H3874" t="s">
        <v>62</v>
      </c>
      <c r="I3874" t="s">
        <v>3817</v>
      </c>
      <c r="J3874">
        <v>140000</v>
      </c>
      <c r="L3874">
        <v>1066643118</v>
      </c>
    </row>
    <row r="3875" spans="3:12" x14ac:dyDescent="0.15">
      <c r="C3875" t="s">
        <v>53</v>
      </c>
      <c r="D3875" t="s">
        <v>5189</v>
      </c>
      <c r="E3875" t="s">
        <v>29</v>
      </c>
      <c r="F3875" s="1">
        <v>40568</v>
      </c>
      <c r="G3875" t="s">
        <v>560</v>
      </c>
      <c r="H3875" t="s">
        <v>67</v>
      </c>
      <c r="I3875" t="s">
        <v>3818</v>
      </c>
      <c r="J3875">
        <v>160000</v>
      </c>
      <c r="L3875">
        <v>1066803118</v>
      </c>
    </row>
    <row r="3876" spans="3:12" x14ac:dyDescent="0.15">
      <c r="C3876" t="s">
        <v>53</v>
      </c>
      <c r="D3876" t="s">
        <v>5189</v>
      </c>
      <c r="E3876" t="s">
        <v>29</v>
      </c>
      <c r="F3876" s="1">
        <v>40568</v>
      </c>
      <c r="G3876" t="s">
        <v>560</v>
      </c>
      <c r="H3876" t="s">
        <v>69</v>
      </c>
      <c r="I3876" t="s">
        <v>3819</v>
      </c>
      <c r="J3876">
        <v>145000</v>
      </c>
      <c r="L3876">
        <v>1066948118</v>
      </c>
    </row>
    <row r="3877" spans="3:12" x14ac:dyDescent="0.15">
      <c r="C3877" t="s">
        <v>53</v>
      </c>
      <c r="D3877" t="s">
        <v>5189</v>
      </c>
      <c r="E3877" t="s">
        <v>29</v>
      </c>
      <c r="F3877" s="1">
        <v>40570</v>
      </c>
      <c r="G3877" t="s">
        <v>560</v>
      </c>
      <c r="H3877" t="s">
        <v>1400</v>
      </c>
      <c r="I3877" t="s">
        <v>3820</v>
      </c>
      <c r="J3877">
        <v>340000</v>
      </c>
      <c r="L3877">
        <v>1067288118</v>
      </c>
    </row>
    <row r="3878" spans="3:12" x14ac:dyDescent="0.15">
      <c r="C3878" t="s">
        <v>53</v>
      </c>
      <c r="D3878" t="s">
        <v>5189</v>
      </c>
      <c r="E3878" t="s">
        <v>29</v>
      </c>
      <c r="F3878" s="1">
        <v>40574</v>
      </c>
      <c r="G3878" t="s">
        <v>560</v>
      </c>
      <c r="H3878" t="s">
        <v>76</v>
      </c>
      <c r="I3878" t="s">
        <v>3821</v>
      </c>
      <c r="J3878">
        <v>14500000</v>
      </c>
      <c r="L3878">
        <v>1081788118</v>
      </c>
    </row>
    <row r="3879" spans="3:12" x14ac:dyDescent="0.15">
      <c r="C3879" t="s">
        <v>53</v>
      </c>
      <c r="D3879" t="s">
        <v>5189</v>
      </c>
      <c r="E3879" t="s">
        <v>29</v>
      </c>
      <c r="F3879" s="1">
        <v>40578</v>
      </c>
      <c r="G3879" t="s">
        <v>526</v>
      </c>
      <c r="H3879" t="s">
        <v>266</v>
      </c>
      <c r="I3879" t="s">
        <v>3822</v>
      </c>
      <c r="J3879">
        <v>18000</v>
      </c>
      <c r="L3879">
        <v>1081806118</v>
      </c>
    </row>
    <row r="3880" spans="3:12" x14ac:dyDescent="0.15">
      <c r="C3880" t="s">
        <v>53</v>
      </c>
      <c r="D3880" t="s">
        <v>5189</v>
      </c>
      <c r="E3880" t="s">
        <v>29</v>
      </c>
      <c r="F3880" s="1">
        <v>40592</v>
      </c>
      <c r="G3880" t="s">
        <v>526</v>
      </c>
      <c r="H3880" t="s">
        <v>3070</v>
      </c>
      <c r="I3880" t="s">
        <v>3814</v>
      </c>
      <c r="J3880">
        <v>100000</v>
      </c>
      <c r="L3880">
        <v>1081906118</v>
      </c>
    </row>
    <row r="3881" spans="3:12" x14ac:dyDescent="0.15">
      <c r="C3881" t="s">
        <v>53</v>
      </c>
      <c r="D3881" t="s">
        <v>5189</v>
      </c>
      <c r="E3881" t="s">
        <v>29</v>
      </c>
      <c r="F3881" s="1">
        <v>40602</v>
      </c>
      <c r="G3881" t="s">
        <v>536</v>
      </c>
      <c r="H3881" t="s">
        <v>1424</v>
      </c>
      <c r="I3881" t="s">
        <v>3823</v>
      </c>
      <c r="J3881">
        <v>50000</v>
      </c>
      <c r="L3881">
        <v>1081956118</v>
      </c>
    </row>
    <row r="3882" spans="3:12" x14ac:dyDescent="0.15">
      <c r="C3882" t="s">
        <v>53</v>
      </c>
      <c r="D3882" t="s">
        <v>5189</v>
      </c>
      <c r="E3882" t="s">
        <v>29</v>
      </c>
      <c r="F3882" s="1">
        <v>40602</v>
      </c>
      <c r="G3882" t="s">
        <v>560</v>
      </c>
      <c r="H3882" t="s">
        <v>1150</v>
      </c>
      <c r="I3882" t="s">
        <v>3824</v>
      </c>
      <c r="J3882">
        <v>340000</v>
      </c>
      <c r="L3882">
        <v>1082296118</v>
      </c>
    </row>
    <row r="3883" spans="3:12" x14ac:dyDescent="0.15">
      <c r="C3883" t="s">
        <v>53</v>
      </c>
      <c r="D3883" t="s">
        <v>5189</v>
      </c>
      <c r="E3883" t="s">
        <v>29</v>
      </c>
      <c r="F3883" s="1">
        <v>40602</v>
      </c>
      <c r="G3883" t="s">
        <v>560</v>
      </c>
      <c r="H3883" t="s">
        <v>1324</v>
      </c>
      <c r="I3883" t="s">
        <v>3825</v>
      </c>
      <c r="J3883">
        <v>145000</v>
      </c>
      <c r="L3883">
        <v>1082441118</v>
      </c>
    </row>
    <row r="3884" spans="3:12" x14ac:dyDescent="0.15">
      <c r="C3884" t="s">
        <v>53</v>
      </c>
      <c r="D3884" t="s">
        <v>5189</v>
      </c>
      <c r="E3884" t="s">
        <v>29</v>
      </c>
      <c r="F3884" s="1">
        <v>40602</v>
      </c>
      <c r="G3884" t="s">
        <v>560</v>
      </c>
      <c r="H3884" t="s">
        <v>681</v>
      </c>
      <c r="I3884" t="s">
        <v>3826</v>
      </c>
      <c r="J3884">
        <v>140000</v>
      </c>
      <c r="L3884">
        <v>1082581118</v>
      </c>
    </row>
    <row r="3885" spans="3:12" x14ac:dyDescent="0.15">
      <c r="C3885" t="s">
        <v>53</v>
      </c>
      <c r="D3885" t="s">
        <v>5189</v>
      </c>
      <c r="E3885" t="s">
        <v>29</v>
      </c>
      <c r="F3885" s="1">
        <v>40602</v>
      </c>
      <c r="G3885" t="s">
        <v>560</v>
      </c>
      <c r="H3885" t="s">
        <v>834</v>
      </c>
      <c r="I3885" t="s">
        <v>3827</v>
      </c>
      <c r="J3885">
        <v>160000</v>
      </c>
      <c r="L3885">
        <v>1082741118</v>
      </c>
    </row>
    <row r="3886" spans="3:12" x14ac:dyDescent="0.15">
      <c r="C3886" t="s">
        <v>53</v>
      </c>
      <c r="D3886" t="s">
        <v>5189</v>
      </c>
      <c r="E3886" t="s">
        <v>29</v>
      </c>
      <c r="F3886" s="1">
        <v>40602</v>
      </c>
      <c r="G3886" t="s">
        <v>560</v>
      </c>
      <c r="H3886" t="s">
        <v>89</v>
      </c>
      <c r="I3886" t="s">
        <v>3828</v>
      </c>
      <c r="J3886">
        <v>14500000</v>
      </c>
      <c r="L3886">
        <v>1097241118</v>
      </c>
    </row>
    <row r="3887" spans="3:12" x14ac:dyDescent="0.15">
      <c r="C3887" t="s">
        <v>53</v>
      </c>
      <c r="D3887" t="s">
        <v>5189</v>
      </c>
      <c r="E3887" t="s">
        <v>29</v>
      </c>
      <c r="F3887" s="1">
        <v>40602</v>
      </c>
      <c r="G3887" t="s">
        <v>536</v>
      </c>
      <c r="H3887" t="s">
        <v>124</v>
      </c>
      <c r="I3887" t="s">
        <v>3829</v>
      </c>
      <c r="J3887">
        <v>85000</v>
      </c>
      <c r="L3887">
        <v>1097326118</v>
      </c>
    </row>
    <row r="3888" spans="3:12" x14ac:dyDescent="0.15">
      <c r="C3888" t="s">
        <v>53</v>
      </c>
      <c r="D3888" t="s">
        <v>5189</v>
      </c>
      <c r="E3888" t="s">
        <v>29</v>
      </c>
      <c r="F3888" s="1">
        <v>40603</v>
      </c>
      <c r="G3888" t="s">
        <v>536</v>
      </c>
      <c r="H3888" t="s">
        <v>72</v>
      </c>
      <c r="I3888" t="s">
        <v>3830</v>
      </c>
      <c r="J3888">
        <v>5000</v>
      </c>
      <c r="L3888">
        <v>1097331118</v>
      </c>
    </row>
    <row r="3889" spans="3:12" x14ac:dyDescent="0.15">
      <c r="C3889" t="s">
        <v>53</v>
      </c>
      <c r="D3889" t="s">
        <v>5189</v>
      </c>
      <c r="E3889" t="s">
        <v>29</v>
      </c>
      <c r="F3889" s="1">
        <v>40603</v>
      </c>
      <c r="G3889" t="s">
        <v>536</v>
      </c>
      <c r="H3889" t="s">
        <v>72</v>
      </c>
      <c r="I3889" t="s">
        <v>3831</v>
      </c>
      <c r="J3889">
        <v>10000</v>
      </c>
      <c r="L3889">
        <v>1097341118</v>
      </c>
    </row>
    <row r="3890" spans="3:12" x14ac:dyDescent="0.15">
      <c r="C3890" t="s">
        <v>53</v>
      </c>
      <c r="D3890" t="s">
        <v>5189</v>
      </c>
      <c r="E3890" t="s">
        <v>29</v>
      </c>
      <c r="F3890" s="1">
        <v>40610</v>
      </c>
      <c r="G3890" t="s">
        <v>526</v>
      </c>
      <c r="H3890" t="s">
        <v>435</v>
      </c>
      <c r="I3890" t="s">
        <v>3832</v>
      </c>
      <c r="J3890">
        <v>18000</v>
      </c>
      <c r="L3890">
        <v>1097359118</v>
      </c>
    </row>
    <row r="3891" spans="3:12" x14ac:dyDescent="0.15">
      <c r="C3891" t="s">
        <v>53</v>
      </c>
      <c r="D3891" t="s">
        <v>5189</v>
      </c>
      <c r="E3891" t="s">
        <v>29</v>
      </c>
      <c r="F3891" s="1">
        <v>40613</v>
      </c>
      <c r="G3891" t="s">
        <v>526</v>
      </c>
      <c r="H3891" t="s">
        <v>512</v>
      </c>
      <c r="I3891" t="s">
        <v>3833</v>
      </c>
      <c r="J3891">
        <v>75000</v>
      </c>
      <c r="L3891">
        <v>1097434118</v>
      </c>
    </row>
    <row r="3892" spans="3:12" x14ac:dyDescent="0.15">
      <c r="C3892" t="s">
        <v>53</v>
      </c>
      <c r="D3892" t="s">
        <v>5189</v>
      </c>
      <c r="E3892" t="s">
        <v>29</v>
      </c>
      <c r="F3892" s="1">
        <v>40614</v>
      </c>
      <c r="G3892" t="s">
        <v>536</v>
      </c>
      <c r="H3892" t="s">
        <v>74</v>
      </c>
      <c r="I3892" t="s">
        <v>3834</v>
      </c>
      <c r="J3892">
        <v>60000</v>
      </c>
      <c r="L3892">
        <v>1097494118</v>
      </c>
    </row>
    <row r="3893" spans="3:12" x14ac:dyDescent="0.15">
      <c r="C3893" t="s">
        <v>53</v>
      </c>
      <c r="D3893" t="s">
        <v>5189</v>
      </c>
      <c r="E3893" t="s">
        <v>29</v>
      </c>
      <c r="F3893" s="1">
        <v>40623</v>
      </c>
      <c r="G3893" t="s">
        <v>560</v>
      </c>
      <c r="H3893" t="s">
        <v>802</v>
      </c>
      <c r="I3893" t="s">
        <v>3835</v>
      </c>
      <c r="J3893">
        <v>145000</v>
      </c>
      <c r="L3893">
        <v>1097639118</v>
      </c>
    </row>
    <row r="3894" spans="3:12" x14ac:dyDescent="0.15">
      <c r="C3894" t="s">
        <v>53</v>
      </c>
      <c r="D3894" t="s">
        <v>5189</v>
      </c>
      <c r="E3894" t="s">
        <v>29</v>
      </c>
      <c r="F3894" s="1">
        <v>40623</v>
      </c>
      <c r="G3894" t="s">
        <v>560</v>
      </c>
      <c r="H3894" t="s">
        <v>2458</v>
      </c>
      <c r="I3894" t="s">
        <v>3836</v>
      </c>
      <c r="J3894">
        <v>160000</v>
      </c>
      <c r="L3894">
        <v>1097799118</v>
      </c>
    </row>
    <row r="3895" spans="3:12" x14ac:dyDescent="0.15">
      <c r="C3895" t="s">
        <v>53</v>
      </c>
      <c r="D3895" t="s">
        <v>5189</v>
      </c>
      <c r="E3895" t="s">
        <v>29</v>
      </c>
      <c r="F3895" s="1">
        <v>40626</v>
      </c>
      <c r="G3895" t="s">
        <v>560</v>
      </c>
      <c r="H3895" t="s">
        <v>805</v>
      </c>
      <c r="I3895" t="s">
        <v>3837</v>
      </c>
      <c r="J3895">
        <v>140000</v>
      </c>
      <c r="L3895">
        <v>1097939118</v>
      </c>
    </row>
    <row r="3896" spans="3:12" x14ac:dyDescent="0.15">
      <c r="C3896" t="s">
        <v>53</v>
      </c>
      <c r="D3896" t="s">
        <v>5189</v>
      </c>
      <c r="E3896" t="s">
        <v>29</v>
      </c>
      <c r="F3896" s="1">
        <v>40633</v>
      </c>
      <c r="G3896" t="s">
        <v>560</v>
      </c>
      <c r="H3896" t="s">
        <v>122</v>
      </c>
      <c r="I3896" t="s">
        <v>3838</v>
      </c>
      <c r="J3896">
        <v>340000</v>
      </c>
      <c r="L3896">
        <v>1098279118</v>
      </c>
    </row>
    <row r="3897" spans="3:12" x14ac:dyDescent="0.15">
      <c r="C3897" t="s">
        <v>53</v>
      </c>
      <c r="D3897" t="s">
        <v>5189</v>
      </c>
      <c r="E3897" t="s">
        <v>29</v>
      </c>
      <c r="F3897" s="1">
        <v>40633</v>
      </c>
      <c r="G3897" t="s">
        <v>560</v>
      </c>
      <c r="H3897" t="s">
        <v>134</v>
      </c>
      <c r="I3897" t="s">
        <v>3839</v>
      </c>
      <c r="J3897">
        <v>14500000</v>
      </c>
      <c r="L3897">
        <v>1112779118</v>
      </c>
    </row>
    <row r="3898" spans="3:12" x14ac:dyDescent="0.15">
      <c r="C3898" t="s">
        <v>53</v>
      </c>
      <c r="D3898" t="s">
        <v>5189</v>
      </c>
      <c r="E3898" t="s">
        <v>29</v>
      </c>
      <c r="F3898" s="1">
        <v>40634</v>
      </c>
      <c r="G3898" t="s">
        <v>560</v>
      </c>
      <c r="H3898" t="s">
        <v>1065</v>
      </c>
      <c r="I3898" t="s">
        <v>3840</v>
      </c>
      <c r="J3898">
        <v>160000</v>
      </c>
      <c r="L3898">
        <v>1112939118</v>
      </c>
    </row>
    <row r="3899" spans="3:12" x14ac:dyDescent="0.15">
      <c r="C3899" t="s">
        <v>53</v>
      </c>
      <c r="D3899" t="s">
        <v>5189</v>
      </c>
      <c r="E3899" t="s">
        <v>29</v>
      </c>
      <c r="F3899" s="1">
        <v>40634</v>
      </c>
      <c r="G3899" t="s">
        <v>560</v>
      </c>
      <c r="H3899" t="s">
        <v>3841</v>
      </c>
      <c r="I3899" t="s">
        <v>3842</v>
      </c>
      <c r="J3899">
        <v>145000</v>
      </c>
      <c r="L3899">
        <v>1113084118</v>
      </c>
    </row>
    <row r="3900" spans="3:12" x14ac:dyDescent="0.15">
      <c r="C3900" t="s">
        <v>53</v>
      </c>
      <c r="D3900" t="s">
        <v>5189</v>
      </c>
      <c r="E3900" t="s">
        <v>29</v>
      </c>
      <c r="F3900" s="1">
        <v>40636</v>
      </c>
      <c r="G3900" t="s">
        <v>536</v>
      </c>
      <c r="H3900" t="s">
        <v>82</v>
      </c>
      <c r="I3900" t="s">
        <v>3834</v>
      </c>
      <c r="J3900">
        <v>60000</v>
      </c>
      <c r="L3900">
        <v>1113144118</v>
      </c>
    </row>
    <row r="3901" spans="3:12" x14ac:dyDescent="0.15">
      <c r="C3901" t="s">
        <v>53</v>
      </c>
      <c r="D3901" t="s">
        <v>5189</v>
      </c>
      <c r="E3901" t="s">
        <v>29</v>
      </c>
      <c r="F3901" s="1">
        <v>40638</v>
      </c>
      <c r="G3901" t="s">
        <v>526</v>
      </c>
      <c r="H3901" t="s">
        <v>3843</v>
      </c>
      <c r="I3901" t="s">
        <v>3844</v>
      </c>
      <c r="J3901">
        <v>18000</v>
      </c>
      <c r="L3901">
        <v>1113162118</v>
      </c>
    </row>
    <row r="3902" spans="3:12" x14ac:dyDescent="0.15">
      <c r="C3902" t="s">
        <v>53</v>
      </c>
      <c r="D3902" t="s">
        <v>5189</v>
      </c>
      <c r="E3902" t="s">
        <v>29</v>
      </c>
      <c r="F3902" s="1">
        <v>40648</v>
      </c>
      <c r="G3902" t="s">
        <v>526</v>
      </c>
      <c r="H3902" t="s">
        <v>3845</v>
      </c>
      <c r="I3902" t="s">
        <v>3846</v>
      </c>
      <c r="J3902">
        <v>75000</v>
      </c>
      <c r="L3902">
        <v>1113237118</v>
      </c>
    </row>
    <row r="3903" spans="3:12" x14ac:dyDescent="0.15">
      <c r="C3903" t="s">
        <v>53</v>
      </c>
      <c r="D3903" t="s">
        <v>5189</v>
      </c>
      <c r="E3903" t="s">
        <v>29</v>
      </c>
      <c r="F3903" s="1">
        <v>40658</v>
      </c>
      <c r="G3903" t="s">
        <v>560</v>
      </c>
      <c r="H3903" t="s">
        <v>1155</v>
      </c>
      <c r="I3903" t="s">
        <v>3847</v>
      </c>
      <c r="J3903">
        <v>140000</v>
      </c>
      <c r="L3903">
        <v>1113377118</v>
      </c>
    </row>
    <row r="3904" spans="3:12" x14ac:dyDescent="0.15">
      <c r="C3904" t="s">
        <v>53</v>
      </c>
      <c r="D3904" t="s">
        <v>5189</v>
      </c>
      <c r="E3904" t="s">
        <v>29</v>
      </c>
      <c r="F3904" s="1">
        <v>40659</v>
      </c>
      <c r="G3904" t="s">
        <v>560</v>
      </c>
      <c r="H3904" t="s">
        <v>530</v>
      </c>
      <c r="I3904" t="s">
        <v>3848</v>
      </c>
      <c r="J3904">
        <v>340000</v>
      </c>
      <c r="L3904">
        <v>1113717118</v>
      </c>
    </row>
    <row r="3905" spans="3:12" x14ac:dyDescent="0.15">
      <c r="C3905" t="s">
        <v>53</v>
      </c>
      <c r="D3905" t="s">
        <v>5189</v>
      </c>
      <c r="E3905" t="s">
        <v>29</v>
      </c>
      <c r="F3905" s="1">
        <v>40663</v>
      </c>
      <c r="G3905" t="s">
        <v>560</v>
      </c>
      <c r="H3905" t="s">
        <v>1380</v>
      </c>
      <c r="I3905" t="s">
        <v>3849</v>
      </c>
      <c r="J3905">
        <v>17000000</v>
      </c>
      <c r="L3905">
        <v>1130717118</v>
      </c>
    </row>
    <row r="3906" spans="3:12" x14ac:dyDescent="0.15">
      <c r="C3906" t="s">
        <v>53</v>
      </c>
      <c r="D3906" t="s">
        <v>5189</v>
      </c>
      <c r="E3906" t="s">
        <v>29</v>
      </c>
      <c r="F3906" s="1">
        <v>40663</v>
      </c>
      <c r="G3906" t="s">
        <v>536</v>
      </c>
      <c r="H3906" t="s">
        <v>593</v>
      </c>
      <c r="I3906" t="s">
        <v>3829</v>
      </c>
      <c r="J3906">
        <v>255000</v>
      </c>
      <c r="L3906">
        <v>1130972118</v>
      </c>
    </row>
    <row r="3907" spans="3:12" x14ac:dyDescent="0.15">
      <c r="C3907" t="s">
        <v>53</v>
      </c>
      <c r="D3907" t="s">
        <v>5189</v>
      </c>
      <c r="E3907" t="s">
        <v>29</v>
      </c>
      <c r="F3907" s="1">
        <v>40664</v>
      </c>
      <c r="G3907" t="s">
        <v>560</v>
      </c>
      <c r="H3907" t="s">
        <v>129</v>
      </c>
      <c r="I3907" t="s">
        <v>3850</v>
      </c>
      <c r="J3907">
        <v>160000</v>
      </c>
      <c r="L3907">
        <v>1131132118</v>
      </c>
    </row>
    <row r="3908" spans="3:12" x14ac:dyDescent="0.15">
      <c r="C3908" t="s">
        <v>53</v>
      </c>
      <c r="D3908" t="s">
        <v>5189</v>
      </c>
      <c r="E3908" t="s">
        <v>29</v>
      </c>
      <c r="F3908" s="1">
        <v>40664</v>
      </c>
      <c r="G3908" t="s">
        <v>560</v>
      </c>
      <c r="H3908" t="s">
        <v>136</v>
      </c>
      <c r="I3908" t="s">
        <v>3851</v>
      </c>
      <c r="J3908">
        <v>145000</v>
      </c>
      <c r="L3908">
        <v>1131277118</v>
      </c>
    </row>
    <row r="3909" spans="3:12" x14ac:dyDescent="0.15">
      <c r="C3909" t="s">
        <v>53</v>
      </c>
      <c r="D3909" t="s">
        <v>5189</v>
      </c>
      <c r="E3909" t="s">
        <v>29</v>
      </c>
      <c r="F3909" s="1">
        <v>40669</v>
      </c>
      <c r="G3909" t="s">
        <v>526</v>
      </c>
      <c r="H3909" t="s">
        <v>3852</v>
      </c>
      <c r="I3909" t="s">
        <v>3833</v>
      </c>
      <c r="J3909">
        <v>75000</v>
      </c>
      <c r="L3909">
        <v>1131352118</v>
      </c>
    </row>
    <row r="3910" spans="3:12" x14ac:dyDescent="0.15">
      <c r="C3910" t="s">
        <v>53</v>
      </c>
      <c r="D3910" t="s">
        <v>5189</v>
      </c>
      <c r="E3910" t="s">
        <v>29</v>
      </c>
      <c r="F3910" s="1">
        <v>40670</v>
      </c>
      <c r="G3910" t="s">
        <v>526</v>
      </c>
      <c r="H3910" t="s">
        <v>3853</v>
      </c>
      <c r="I3910" t="s">
        <v>3854</v>
      </c>
      <c r="J3910">
        <v>18000</v>
      </c>
      <c r="L3910">
        <v>1131370118</v>
      </c>
    </row>
    <row r="3911" spans="3:12" x14ac:dyDescent="0.15">
      <c r="C3911" t="s">
        <v>53</v>
      </c>
      <c r="D3911" t="s">
        <v>5189</v>
      </c>
      <c r="E3911" t="s">
        <v>29</v>
      </c>
      <c r="F3911" s="1">
        <v>40671</v>
      </c>
      <c r="G3911" t="s">
        <v>526</v>
      </c>
      <c r="H3911" t="s">
        <v>3855</v>
      </c>
      <c r="I3911" t="s">
        <v>3856</v>
      </c>
      <c r="J3911">
        <v>85000</v>
      </c>
      <c r="L3911">
        <v>1131455118</v>
      </c>
    </row>
    <row r="3912" spans="3:12" x14ac:dyDescent="0.15">
      <c r="C3912" t="s">
        <v>53</v>
      </c>
      <c r="D3912" t="s">
        <v>5189</v>
      </c>
      <c r="E3912" t="s">
        <v>29</v>
      </c>
      <c r="F3912" s="1">
        <v>40672</v>
      </c>
      <c r="G3912" t="s">
        <v>526</v>
      </c>
      <c r="H3912" t="s">
        <v>3857</v>
      </c>
      <c r="I3912" t="s">
        <v>3858</v>
      </c>
      <c r="J3912">
        <v>7000</v>
      </c>
      <c r="L3912">
        <v>1131462118</v>
      </c>
    </row>
    <row r="3913" spans="3:12" x14ac:dyDescent="0.15">
      <c r="C3913" t="s">
        <v>53</v>
      </c>
      <c r="D3913" t="s">
        <v>5189</v>
      </c>
      <c r="E3913" t="s">
        <v>29</v>
      </c>
      <c r="F3913" s="1">
        <v>40688</v>
      </c>
      <c r="G3913" t="s">
        <v>560</v>
      </c>
      <c r="H3913" t="s">
        <v>1382</v>
      </c>
      <c r="I3913" t="s">
        <v>3859</v>
      </c>
      <c r="J3913">
        <v>140000</v>
      </c>
      <c r="L3913">
        <v>1131602118</v>
      </c>
    </row>
    <row r="3914" spans="3:12" x14ac:dyDescent="0.15">
      <c r="C3914" t="s">
        <v>53</v>
      </c>
      <c r="D3914" t="s">
        <v>5189</v>
      </c>
      <c r="E3914" t="s">
        <v>29</v>
      </c>
      <c r="F3914" s="1">
        <v>40694</v>
      </c>
      <c r="G3914" t="s">
        <v>560</v>
      </c>
      <c r="H3914" t="s">
        <v>176</v>
      </c>
      <c r="I3914" t="s">
        <v>3860</v>
      </c>
      <c r="J3914">
        <v>340000</v>
      </c>
      <c r="L3914">
        <v>1131942118</v>
      </c>
    </row>
    <row r="3915" spans="3:12" x14ac:dyDescent="0.15">
      <c r="C3915" t="s">
        <v>53</v>
      </c>
      <c r="D3915" t="s">
        <v>5189</v>
      </c>
      <c r="E3915" t="s">
        <v>29</v>
      </c>
      <c r="F3915" s="1">
        <v>40694</v>
      </c>
      <c r="G3915" t="s">
        <v>560</v>
      </c>
      <c r="H3915" t="s">
        <v>173</v>
      </c>
      <c r="I3915" t="s">
        <v>3861</v>
      </c>
      <c r="J3915">
        <v>17000000</v>
      </c>
      <c r="L3915">
        <v>1148942118</v>
      </c>
    </row>
    <row r="3916" spans="3:12" x14ac:dyDescent="0.15">
      <c r="C3916" t="s">
        <v>53</v>
      </c>
      <c r="D3916" t="s">
        <v>5189</v>
      </c>
      <c r="E3916" t="s">
        <v>29</v>
      </c>
      <c r="F3916" s="1">
        <v>40694</v>
      </c>
      <c r="G3916" t="s">
        <v>526</v>
      </c>
      <c r="H3916" t="s">
        <v>3862</v>
      </c>
      <c r="I3916" t="s">
        <v>3863</v>
      </c>
      <c r="J3916">
        <v>18000</v>
      </c>
      <c r="L3916">
        <v>1148960118</v>
      </c>
    </row>
    <row r="3917" spans="3:12" x14ac:dyDescent="0.15">
      <c r="C3917" t="s">
        <v>53</v>
      </c>
      <c r="D3917" t="s">
        <v>5189</v>
      </c>
      <c r="E3917" t="s">
        <v>29</v>
      </c>
      <c r="F3917" s="1">
        <v>40701</v>
      </c>
      <c r="G3917" t="s">
        <v>526</v>
      </c>
      <c r="H3917" t="s">
        <v>3864</v>
      </c>
      <c r="I3917" t="s">
        <v>3865</v>
      </c>
      <c r="J3917">
        <v>35500</v>
      </c>
      <c r="L3917">
        <v>1148995618</v>
      </c>
    </row>
    <row r="3918" spans="3:12" x14ac:dyDescent="0.15">
      <c r="C3918" t="s">
        <v>53</v>
      </c>
      <c r="D3918" t="s">
        <v>5189</v>
      </c>
      <c r="E3918" t="s">
        <v>29</v>
      </c>
      <c r="F3918" s="1">
        <v>40704</v>
      </c>
      <c r="G3918" t="s">
        <v>526</v>
      </c>
      <c r="H3918" t="s">
        <v>3866</v>
      </c>
      <c r="I3918" t="s">
        <v>3867</v>
      </c>
      <c r="J3918">
        <v>75000</v>
      </c>
      <c r="L3918">
        <v>1149070618</v>
      </c>
    </row>
    <row r="3919" spans="3:12" x14ac:dyDescent="0.15">
      <c r="C3919" t="s">
        <v>53</v>
      </c>
      <c r="D3919" t="s">
        <v>5189</v>
      </c>
      <c r="E3919" t="s">
        <v>29</v>
      </c>
      <c r="F3919" s="1">
        <v>40719</v>
      </c>
      <c r="G3919" t="s">
        <v>560</v>
      </c>
      <c r="H3919" t="s">
        <v>193</v>
      </c>
      <c r="I3919" t="s">
        <v>3868</v>
      </c>
      <c r="J3919">
        <v>140000</v>
      </c>
      <c r="L3919">
        <v>1149210618</v>
      </c>
    </row>
    <row r="3920" spans="3:12" x14ac:dyDescent="0.15">
      <c r="C3920" t="s">
        <v>53</v>
      </c>
      <c r="D3920" t="s">
        <v>5189</v>
      </c>
      <c r="E3920" t="s">
        <v>29</v>
      </c>
      <c r="F3920" s="1">
        <v>40724</v>
      </c>
      <c r="G3920" t="s">
        <v>536</v>
      </c>
      <c r="H3920" t="s">
        <v>129</v>
      </c>
      <c r="I3920" t="s">
        <v>3829</v>
      </c>
      <c r="J3920">
        <v>255000</v>
      </c>
      <c r="L3920">
        <v>1149465618</v>
      </c>
    </row>
    <row r="3921" spans="3:12" x14ac:dyDescent="0.15">
      <c r="C3921" t="s">
        <v>53</v>
      </c>
      <c r="D3921" t="s">
        <v>5189</v>
      </c>
      <c r="E3921" t="s">
        <v>29</v>
      </c>
      <c r="F3921" s="1">
        <v>40724</v>
      </c>
      <c r="G3921" t="s">
        <v>560</v>
      </c>
      <c r="H3921" t="s">
        <v>196</v>
      </c>
      <c r="I3921" t="s">
        <v>3869</v>
      </c>
      <c r="J3921">
        <v>160000</v>
      </c>
      <c r="L3921">
        <v>1149625618</v>
      </c>
    </row>
    <row r="3922" spans="3:12" x14ac:dyDescent="0.15">
      <c r="C3922" t="s">
        <v>53</v>
      </c>
      <c r="D3922" t="s">
        <v>5189</v>
      </c>
      <c r="E3922" t="s">
        <v>29</v>
      </c>
      <c r="F3922" s="1">
        <v>40724</v>
      </c>
      <c r="G3922" t="s">
        <v>560</v>
      </c>
      <c r="H3922" t="s">
        <v>191</v>
      </c>
      <c r="I3922" t="s">
        <v>3870</v>
      </c>
      <c r="J3922">
        <v>145000</v>
      </c>
      <c r="L3922">
        <v>1149770618</v>
      </c>
    </row>
    <row r="3923" spans="3:12" x14ac:dyDescent="0.15">
      <c r="C3923" t="s">
        <v>53</v>
      </c>
      <c r="D3923" t="s">
        <v>5189</v>
      </c>
      <c r="E3923" t="s">
        <v>29</v>
      </c>
      <c r="F3923" s="1">
        <v>40724</v>
      </c>
      <c r="G3923" t="s">
        <v>560</v>
      </c>
      <c r="H3923" t="s">
        <v>195</v>
      </c>
      <c r="I3923" t="s">
        <v>3871</v>
      </c>
      <c r="J3923">
        <v>17000000</v>
      </c>
      <c r="L3923">
        <v>1166770618</v>
      </c>
    </row>
    <row r="3924" spans="3:12" x14ac:dyDescent="0.15">
      <c r="C3924" t="s">
        <v>53</v>
      </c>
      <c r="D3924" t="s">
        <v>5189</v>
      </c>
      <c r="E3924" t="s">
        <v>29</v>
      </c>
      <c r="F3924" s="1">
        <v>40724</v>
      </c>
      <c r="G3924" t="s">
        <v>560</v>
      </c>
      <c r="H3924" t="s">
        <v>230</v>
      </c>
      <c r="I3924" t="s">
        <v>3872</v>
      </c>
      <c r="J3924">
        <v>340000</v>
      </c>
      <c r="L3924">
        <v>1167110618</v>
      </c>
    </row>
    <row r="3925" spans="3:12" x14ac:dyDescent="0.15">
      <c r="C3925" t="s">
        <v>53</v>
      </c>
      <c r="D3925" t="s">
        <v>5189</v>
      </c>
      <c r="E3925" t="s">
        <v>29</v>
      </c>
      <c r="F3925" s="1">
        <v>40725</v>
      </c>
      <c r="G3925" t="s">
        <v>536</v>
      </c>
      <c r="H3925" t="s">
        <v>667</v>
      </c>
      <c r="I3925" t="s">
        <v>3834</v>
      </c>
      <c r="J3925">
        <v>60000</v>
      </c>
      <c r="L3925">
        <v>1167170618</v>
      </c>
    </row>
    <row r="3926" spans="3:12" x14ac:dyDescent="0.15">
      <c r="C3926" t="s">
        <v>53</v>
      </c>
      <c r="D3926" t="s">
        <v>5189</v>
      </c>
      <c r="E3926" t="s">
        <v>29</v>
      </c>
      <c r="F3926" s="1">
        <v>40725</v>
      </c>
      <c r="G3926" t="s">
        <v>536</v>
      </c>
      <c r="H3926" t="s">
        <v>908</v>
      </c>
      <c r="I3926" t="s">
        <v>3834</v>
      </c>
      <c r="J3926">
        <v>60000</v>
      </c>
      <c r="L3926">
        <v>1167230618</v>
      </c>
    </row>
    <row r="3927" spans="3:12" x14ac:dyDescent="0.15">
      <c r="C3927" t="s">
        <v>53</v>
      </c>
      <c r="D3927" t="s">
        <v>5189</v>
      </c>
      <c r="E3927" t="s">
        <v>29</v>
      </c>
      <c r="F3927" s="1">
        <v>40725</v>
      </c>
      <c r="G3927" t="s">
        <v>560</v>
      </c>
      <c r="H3927" t="s">
        <v>1073</v>
      </c>
      <c r="I3927" t="s">
        <v>3873</v>
      </c>
      <c r="J3927">
        <v>145000</v>
      </c>
      <c r="L3927">
        <v>1167375618</v>
      </c>
    </row>
    <row r="3928" spans="3:12" x14ac:dyDescent="0.15">
      <c r="C3928" t="s">
        <v>53</v>
      </c>
      <c r="D3928" t="s">
        <v>5189</v>
      </c>
      <c r="E3928" t="s">
        <v>29</v>
      </c>
      <c r="F3928" s="1">
        <v>40725</v>
      </c>
      <c r="G3928" t="s">
        <v>560</v>
      </c>
      <c r="H3928" t="s">
        <v>3874</v>
      </c>
      <c r="I3928" t="s">
        <v>3875</v>
      </c>
      <c r="J3928">
        <v>160000</v>
      </c>
      <c r="L3928">
        <v>1167535618</v>
      </c>
    </row>
    <row r="3929" spans="3:12" x14ac:dyDescent="0.15">
      <c r="C3929" t="s">
        <v>53</v>
      </c>
      <c r="D3929" t="s">
        <v>5189</v>
      </c>
      <c r="E3929" t="s">
        <v>29</v>
      </c>
      <c r="F3929" s="1">
        <v>40729</v>
      </c>
      <c r="G3929" t="s">
        <v>526</v>
      </c>
      <c r="H3929" t="s">
        <v>3876</v>
      </c>
      <c r="I3929" t="s">
        <v>3877</v>
      </c>
      <c r="J3929">
        <v>34975</v>
      </c>
      <c r="L3929">
        <v>1167570593</v>
      </c>
    </row>
    <row r="3930" spans="3:12" x14ac:dyDescent="0.15">
      <c r="C3930" t="s">
        <v>53</v>
      </c>
      <c r="D3930" t="s">
        <v>5189</v>
      </c>
      <c r="E3930" t="s">
        <v>29</v>
      </c>
      <c r="F3930" s="1">
        <v>40732</v>
      </c>
      <c r="G3930" t="s">
        <v>526</v>
      </c>
      <c r="H3930" t="s">
        <v>3878</v>
      </c>
      <c r="I3930" t="s">
        <v>3879</v>
      </c>
      <c r="J3930">
        <v>75000</v>
      </c>
      <c r="L3930">
        <v>1167645593</v>
      </c>
    </row>
    <row r="3931" spans="3:12" x14ac:dyDescent="0.15">
      <c r="C3931" t="s">
        <v>53</v>
      </c>
      <c r="D3931" t="s">
        <v>5189</v>
      </c>
      <c r="E3931" t="s">
        <v>29</v>
      </c>
      <c r="F3931" s="1">
        <v>40733</v>
      </c>
      <c r="G3931" t="s">
        <v>536</v>
      </c>
      <c r="H3931" t="s">
        <v>834</v>
      </c>
      <c r="I3931" t="s">
        <v>3834</v>
      </c>
      <c r="J3931">
        <v>60000</v>
      </c>
      <c r="L3931">
        <v>1167705593</v>
      </c>
    </row>
    <row r="3932" spans="3:12" x14ac:dyDescent="0.15">
      <c r="C3932" t="s">
        <v>53</v>
      </c>
      <c r="D3932" t="s">
        <v>5189</v>
      </c>
      <c r="E3932" t="s">
        <v>29</v>
      </c>
      <c r="F3932" s="1">
        <v>40749</v>
      </c>
      <c r="G3932" t="s">
        <v>560</v>
      </c>
      <c r="H3932" t="s">
        <v>235</v>
      </c>
      <c r="I3932" t="s">
        <v>3880</v>
      </c>
      <c r="J3932">
        <v>140000</v>
      </c>
      <c r="L3932">
        <v>1167845593</v>
      </c>
    </row>
    <row r="3933" spans="3:12" x14ac:dyDescent="0.15">
      <c r="C3933" t="s">
        <v>53</v>
      </c>
      <c r="D3933" t="s">
        <v>5189</v>
      </c>
      <c r="E3933" t="s">
        <v>29</v>
      </c>
      <c r="F3933" s="1">
        <v>40751</v>
      </c>
      <c r="G3933" t="s">
        <v>560</v>
      </c>
      <c r="H3933" t="s">
        <v>218</v>
      </c>
      <c r="I3933" t="s">
        <v>3881</v>
      </c>
      <c r="J3933">
        <v>340000</v>
      </c>
      <c r="L3933">
        <v>1168185593</v>
      </c>
    </row>
    <row r="3934" spans="3:12" x14ac:dyDescent="0.15">
      <c r="C3934" t="s">
        <v>53</v>
      </c>
      <c r="D3934" t="s">
        <v>5189</v>
      </c>
      <c r="E3934" t="s">
        <v>29</v>
      </c>
      <c r="F3934" s="1">
        <v>40755</v>
      </c>
      <c r="G3934" t="s">
        <v>560</v>
      </c>
      <c r="H3934" t="s">
        <v>950</v>
      </c>
      <c r="I3934" t="s">
        <v>3882</v>
      </c>
      <c r="J3934">
        <v>17000000</v>
      </c>
      <c r="L3934">
        <v>1185185593</v>
      </c>
    </row>
    <row r="3935" spans="3:12" x14ac:dyDescent="0.15">
      <c r="C3935" t="s">
        <v>53</v>
      </c>
      <c r="D3935" t="s">
        <v>5189</v>
      </c>
      <c r="E3935" t="s">
        <v>29</v>
      </c>
      <c r="F3935" s="1">
        <v>40756</v>
      </c>
      <c r="G3935" t="s">
        <v>560</v>
      </c>
      <c r="H3935" t="s">
        <v>258</v>
      </c>
      <c r="I3935" t="s">
        <v>3883</v>
      </c>
      <c r="J3935">
        <v>160000</v>
      </c>
      <c r="L3935">
        <v>1185345593</v>
      </c>
    </row>
    <row r="3936" spans="3:12" x14ac:dyDescent="0.15">
      <c r="C3936" t="s">
        <v>53</v>
      </c>
      <c r="D3936" t="s">
        <v>5189</v>
      </c>
      <c r="E3936" t="s">
        <v>29</v>
      </c>
      <c r="F3936" s="1">
        <v>40761</v>
      </c>
      <c r="G3936" t="s">
        <v>560</v>
      </c>
      <c r="H3936" t="s">
        <v>255</v>
      </c>
      <c r="I3936" t="s">
        <v>3884</v>
      </c>
      <c r="J3936">
        <v>145000</v>
      </c>
      <c r="L3936">
        <v>1185490593</v>
      </c>
    </row>
    <row r="3937" spans="3:12" x14ac:dyDescent="0.15">
      <c r="C3937" t="s">
        <v>53</v>
      </c>
      <c r="D3937" t="s">
        <v>5189</v>
      </c>
      <c r="E3937" t="s">
        <v>29</v>
      </c>
      <c r="F3937" s="1">
        <v>40764</v>
      </c>
      <c r="G3937" t="s">
        <v>526</v>
      </c>
      <c r="H3937" t="s">
        <v>3885</v>
      </c>
      <c r="I3937" t="s">
        <v>3886</v>
      </c>
      <c r="J3937">
        <v>35000</v>
      </c>
      <c r="L3937">
        <v>1185525593</v>
      </c>
    </row>
    <row r="3938" spans="3:12" x14ac:dyDescent="0.15">
      <c r="C3938" t="s">
        <v>53</v>
      </c>
      <c r="D3938" t="s">
        <v>5189</v>
      </c>
      <c r="E3938" t="s">
        <v>29</v>
      </c>
      <c r="F3938" s="1">
        <v>40767</v>
      </c>
      <c r="G3938" t="s">
        <v>526</v>
      </c>
      <c r="H3938" t="s">
        <v>3887</v>
      </c>
      <c r="I3938" t="s">
        <v>3888</v>
      </c>
      <c r="J3938">
        <v>75000</v>
      </c>
      <c r="L3938">
        <v>1185600593</v>
      </c>
    </row>
    <row r="3939" spans="3:12" x14ac:dyDescent="0.15">
      <c r="C3939" t="s">
        <v>53</v>
      </c>
      <c r="D3939" t="s">
        <v>5189</v>
      </c>
      <c r="E3939" t="s">
        <v>29</v>
      </c>
      <c r="F3939" s="1">
        <v>40780</v>
      </c>
      <c r="G3939" t="s">
        <v>560</v>
      </c>
      <c r="H3939" t="s">
        <v>261</v>
      </c>
      <c r="I3939" t="s">
        <v>3889</v>
      </c>
      <c r="J3939">
        <v>140000</v>
      </c>
      <c r="L3939">
        <v>1185740593</v>
      </c>
    </row>
    <row r="3940" spans="3:12" x14ac:dyDescent="0.15">
      <c r="C3940" t="s">
        <v>53</v>
      </c>
      <c r="D3940" t="s">
        <v>5189</v>
      </c>
      <c r="E3940" t="s">
        <v>29</v>
      </c>
      <c r="F3940" s="1">
        <v>40781</v>
      </c>
      <c r="G3940" t="s">
        <v>560</v>
      </c>
      <c r="H3940" t="s">
        <v>267</v>
      </c>
      <c r="I3940" t="s">
        <v>3890</v>
      </c>
      <c r="J3940">
        <v>340000</v>
      </c>
      <c r="L3940">
        <v>1186080593</v>
      </c>
    </row>
    <row r="3941" spans="3:12" x14ac:dyDescent="0.15">
      <c r="C3941" t="s">
        <v>53</v>
      </c>
      <c r="D3941" t="s">
        <v>5189</v>
      </c>
      <c r="E3941" t="s">
        <v>29</v>
      </c>
      <c r="F3941" s="1">
        <v>40786</v>
      </c>
      <c r="G3941" t="s">
        <v>536</v>
      </c>
      <c r="H3941" t="s">
        <v>136</v>
      </c>
      <c r="I3941" t="s">
        <v>3829</v>
      </c>
      <c r="J3941">
        <v>340000</v>
      </c>
      <c r="L3941">
        <v>1186420593</v>
      </c>
    </row>
    <row r="3942" spans="3:12" x14ac:dyDescent="0.15">
      <c r="C3942" t="s">
        <v>53</v>
      </c>
      <c r="D3942" t="s">
        <v>5189</v>
      </c>
      <c r="E3942" t="s">
        <v>29</v>
      </c>
      <c r="F3942" s="1">
        <v>40786</v>
      </c>
      <c r="G3942" t="s">
        <v>560</v>
      </c>
      <c r="H3942" t="s">
        <v>1406</v>
      </c>
      <c r="I3942" t="s">
        <v>3891</v>
      </c>
      <c r="J3942">
        <v>17000000</v>
      </c>
      <c r="L3942">
        <v>1203420593</v>
      </c>
    </row>
    <row r="3943" spans="3:12" x14ac:dyDescent="0.15">
      <c r="C3943" t="s">
        <v>53</v>
      </c>
      <c r="D3943" t="s">
        <v>5189</v>
      </c>
      <c r="E3943" t="s">
        <v>29</v>
      </c>
      <c r="F3943" s="1">
        <v>40787</v>
      </c>
      <c r="G3943" t="s">
        <v>536</v>
      </c>
      <c r="H3943" t="s">
        <v>92</v>
      </c>
      <c r="I3943" t="s">
        <v>3834</v>
      </c>
      <c r="J3943">
        <v>60000</v>
      </c>
      <c r="L3943">
        <v>1203480593</v>
      </c>
    </row>
    <row r="3944" spans="3:12" x14ac:dyDescent="0.15">
      <c r="C3944" t="s">
        <v>53</v>
      </c>
      <c r="D3944" t="s">
        <v>5189</v>
      </c>
      <c r="E3944" t="s">
        <v>29</v>
      </c>
      <c r="F3944" s="1">
        <v>40787</v>
      </c>
      <c r="G3944" t="s">
        <v>560</v>
      </c>
      <c r="H3944" t="s">
        <v>280</v>
      </c>
      <c r="I3944" t="s">
        <v>3892</v>
      </c>
      <c r="J3944">
        <v>160000</v>
      </c>
      <c r="L3944">
        <v>1203640593</v>
      </c>
    </row>
    <row r="3945" spans="3:12" x14ac:dyDescent="0.15">
      <c r="C3945" t="s">
        <v>53</v>
      </c>
      <c r="D3945" t="s">
        <v>5189</v>
      </c>
      <c r="E3945" t="s">
        <v>29</v>
      </c>
      <c r="F3945" s="1">
        <v>40787</v>
      </c>
      <c r="G3945" t="s">
        <v>560</v>
      </c>
      <c r="H3945" t="s">
        <v>281</v>
      </c>
      <c r="I3945" t="s">
        <v>3893</v>
      </c>
      <c r="J3945">
        <v>145000</v>
      </c>
      <c r="L3945">
        <v>1203785593</v>
      </c>
    </row>
    <row r="3946" spans="3:12" x14ac:dyDescent="0.15">
      <c r="C3946" t="s">
        <v>53</v>
      </c>
      <c r="D3946" t="s">
        <v>5189</v>
      </c>
      <c r="E3946" t="s">
        <v>29</v>
      </c>
      <c r="F3946" s="1">
        <v>40789</v>
      </c>
      <c r="G3946" t="s">
        <v>526</v>
      </c>
      <c r="H3946" t="s">
        <v>3894</v>
      </c>
      <c r="I3946" t="s">
        <v>3895</v>
      </c>
      <c r="J3946">
        <v>35000</v>
      </c>
      <c r="L3946">
        <v>1203820593</v>
      </c>
    </row>
    <row r="3947" spans="3:12" x14ac:dyDescent="0.15">
      <c r="C3947" t="s">
        <v>53</v>
      </c>
      <c r="D3947" t="s">
        <v>5189</v>
      </c>
      <c r="E3947" t="s">
        <v>29</v>
      </c>
      <c r="F3947" s="1">
        <v>40795</v>
      </c>
      <c r="G3947" t="s">
        <v>526</v>
      </c>
      <c r="H3947" t="s">
        <v>3896</v>
      </c>
      <c r="I3947" t="s">
        <v>3897</v>
      </c>
      <c r="J3947">
        <v>75000</v>
      </c>
      <c r="L3947">
        <v>1203895593</v>
      </c>
    </row>
    <row r="3948" spans="3:12" x14ac:dyDescent="0.15">
      <c r="C3948" t="s">
        <v>53</v>
      </c>
      <c r="D3948" t="s">
        <v>5189</v>
      </c>
      <c r="E3948" t="s">
        <v>29</v>
      </c>
      <c r="F3948" s="1">
        <v>40811</v>
      </c>
      <c r="G3948" t="s">
        <v>560</v>
      </c>
      <c r="H3948" t="s">
        <v>307</v>
      </c>
      <c r="I3948" t="s">
        <v>3898</v>
      </c>
      <c r="J3948">
        <v>140000</v>
      </c>
      <c r="L3948">
        <v>1204035593</v>
      </c>
    </row>
    <row r="3949" spans="3:12" x14ac:dyDescent="0.15">
      <c r="C3949" t="s">
        <v>53</v>
      </c>
      <c r="D3949" t="s">
        <v>5189</v>
      </c>
      <c r="E3949" t="s">
        <v>29</v>
      </c>
      <c r="F3949" s="1">
        <v>40813</v>
      </c>
      <c r="G3949" t="s">
        <v>560</v>
      </c>
      <c r="H3949" t="s">
        <v>1096</v>
      </c>
      <c r="I3949" t="s">
        <v>3899</v>
      </c>
      <c r="J3949">
        <v>340000</v>
      </c>
      <c r="L3949">
        <v>1204375593</v>
      </c>
    </row>
    <row r="3950" spans="3:12" x14ac:dyDescent="0.15">
      <c r="C3950" t="s">
        <v>53</v>
      </c>
      <c r="D3950" t="s">
        <v>5189</v>
      </c>
      <c r="E3950" t="s">
        <v>29</v>
      </c>
      <c r="F3950" s="1">
        <v>40816</v>
      </c>
      <c r="G3950" t="s">
        <v>560</v>
      </c>
      <c r="H3950" t="s">
        <v>1162</v>
      </c>
      <c r="I3950" t="s">
        <v>3900</v>
      </c>
      <c r="J3950">
        <v>17000000</v>
      </c>
      <c r="L3950">
        <v>1221375593</v>
      </c>
    </row>
    <row r="3951" spans="3:12" x14ac:dyDescent="0.15">
      <c r="C3951" t="s">
        <v>53</v>
      </c>
      <c r="D3951" t="s">
        <v>5189</v>
      </c>
      <c r="E3951" t="s">
        <v>29</v>
      </c>
      <c r="F3951" s="1">
        <v>40816</v>
      </c>
      <c r="G3951" t="s">
        <v>54</v>
      </c>
      <c r="H3951" t="s">
        <v>349</v>
      </c>
      <c r="I3951" t="s">
        <v>3901</v>
      </c>
      <c r="J3951">
        <v>1000</v>
      </c>
      <c r="L3951">
        <v>1221376593</v>
      </c>
    </row>
    <row r="3952" spans="3:12" x14ac:dyDescent="0.15">
      <c r="C3952" t="s">
        <v>53</v>
      </c>
      <c r="D3952" t="s">
        <v>5189</v>
      </c>
      <c r="E3952" t="s">
        <v>29</v>
      </c>
      <c r="F3952" s="1">
        <v>40817</v>
      </c>
      <c r="G3952" t="s">
        <v>536</v>
      </c>
      <c r="H3952" t="s">
        <v>755</v>
      </c>
      <c r="I3952" t="s">
        <v>3902</v>
      </c>
      <c r="J3952">
        <v>4000</v>
      </c>
      <c r="L3952">
        <v>1221380593</v>
      </c>
    </row>
    <row r="3953" spans="3:12" x14ac:dyDescent="0.15">
      <c r="C3953" t="s">
        <v>53</v>
      </c>
      <c r="D3953" t="s">
        <v>5189</v>
      </c>
      <c r="E3953" t="s">
        <v>29</v>
      </c>
      <c r="F3953" s="1">
        <v>40817</v>
      </c>
      <c r="G3953" t="s">
        <v>536</v>
      </c>
      <c r="H3953" t="s">
        <v>109</v>
      </c>
      <c r="I3953" t="s">
        <v>3902</v>
      </c>
      <c r="J3953">
        <v>8000</v>
      </c>
      <c r="L3953">
        <v>1221388593</v>
      </c>
    </row>
    <row r="3954" spans="3:12" x14ac:dyDescent="0.15">
      <c r="C3954" t="s">
        <v>53</v>
      </c>
      <c r="D3954" t="s">
        <v>5189</v>
      </c>
      <c r="E3954" t="s">
        <v>29</v>
      </c>
      <c r="F3954" s="1">
        <v>40817</v>
      </c>
      <c r="G3954" t="s">
        <v>536</v>
      </c>
      <c r="H3954" t="s">
        <v>111</v>
      </c>
      <c r="I3954" t="s">
        <v>3902</v>
      </c>
      <c r="J3954">
        <v>4000</v>
      </c>
      <c r="L3954">
        <v>1221392593</v>
      </c>
    </row>
    <row r="3955" spans="3:12" x14ac:dyDescent="0.15">
      <c r="C3955" t="s">
        <v>53</v>
      </c>
      <c r="D3955" t="s">
        <v>5189</v>
      </c>
      <c r="E3955" t="s">
        <v>29</v>
      </c>
      <c r="F3955" s="1">
        <v>40817</v>
      </c>
      <c r="G3955" t="s">
        <v>536</v>
      </c>
      <c r="H3955" t="s">
        <v>111</v>
      </c>
      <c r="I3955" t="s">
        <v>3834</v>
      </c>
      <c r="J3955">
        <v>60000</v>
      </c>
      <c r="L3955">
        <v>1221452593</v>
      </c>
    </row>
    <row r="3956" spans="3:12" x14ac:dyDescent="0.15">
      <c r="C3956" t="s">
        <v>53</v>
      </c>
      <c r="D3956" t="s">
        <v>5189</v>
      </c>
      <c r="E3956" t="s">
        <v>29</v>
      </c>
      <c r="F3956" s="1">
        <v>40817</v>
      </c>
      <c r="G3956" t="s">
        <v>536</v>
      </c>
      <c r="H3956" t="s">
        <v>759</v>
      </c>
      <c r="I3956" t="s">
        <v>3834</v>
      </c>
      <c r="J3956">
        <v>60000</v>
      </c>
      <c r="L3956">
        <v>1221512593</v>
      </c>
    </row>
    <row r="3957" spans="3:12" x14ac:dyDescent="0.15">
      <c r="C3957" t="s">
        <v>53</v>
      </c>
      <c r="D3957" t="s">
        <v>5189</v>
      </c>
      <c r="E3957" t="s">
        <v>29</v>
      </c>
      <c r="F3957" s="1">
        <v>40817</v>
      </c>
      <c r="G3957" t="s">
        <v>560</v>
      </c>
      <c r="H3957" t="s">
        <v>1176</v>
      </c>
      <c r="I3957" t="s">
        <v>3903</v>
      </c>
      <c r="J3957">
        <v>145000</v>
      </c>
      <c r="L3957">
        <v>1221657593</v>
      </c>
    </row>
    <row r="3958" spans="3:12" x14ac:dyDescent="0.15">
      <c r="C3958" t="s">
        <v>53</v>
      </c>
      <c r="D3958" t="s">
        <v>5189</v>
      </c>
      <c r="E3958" t="s">
        <v>29</v>
      </c>
      <c r="F3958" s="1">
        <v>40817</v>
      </c>
      <c r="G3958" t="s">
        <v>560</v>
      </c>
      <c r="H3958" t="s">
        <v>198</v>
      </c>
      <c r="I3958" t="s">
        <v>3904</v>
      </c>
      <c r="J3958">
        <v>160000</v>
      </c>
      <c r="L3958">
        <v>1221817593</v>
      </c>
    </row>
    <row r="3959" spans="3:12" x14ac:dyDescent="0.15">
      <c r="C3959" t="s">
        <v>53</v>
      </c>
      <c r="D3959" t="s">
        <v>5189</v>
      </c>
      <c r="E3959" t="s">
        <v>29</v>
      </c>
      <c r="F3959" s="1">
        <v>40822</v>
      </c>
      <c r="G3959" t="s">
        <v>526</v>
      </c>
      <c r="H3959" t="s">
        <v>3905</v>
      </c>
      <c r="I3959" t="s">
        <v>3886</v>
      </c>
      <c r="J3959">
        <v>35000</v>
      </c>
      <c r="L3959">
        <v>1221852593</v>
      </c>
    </row>
    <row r="3960" spans="3:12" x14ac:dyDescent="0.15">
      <c r="C3960" t="s">
        <v>53</v>
      </c>
      <c r="D3960" t="s">
        <v>5189</v>
      </c>
      <c r="E3960" t="s">
        <v>29</v>
      </c>
      <c r="F3960" s="1">
        <v>40823</v>
      </c>
      <c r="G3960" t="s">
        <v>526</v>
      </c>
      <c r="H3960" t="s">
        <v>3906</v>
      </c>
      <c r="I3960" t="s">
        <v>3897</v>
      </c>
      <c r="J3960">
        <v>75000</v>
      </c>
      <c r="L3960">
        <v>1221927593</v>
      </c>
    </row>
    <row r="3961" spans="3:12" x14ac:dyDescent="0.15">
      <c r="C3961" t="s">
        <v>53</v>
      </c>
      <c r="D3961" t="s">
        <v>5189</v>
      </c>
      <c r="E3961" t="s">
        <v>29</v>
      </c>
      <c r="F3961" s="1">
        <v>40841</v>
      </c>
      <c r="G3961" t="s">
        <v>560</v>
      </c>
      <c r="H3961" t="s">
        <v>291</v>
      </c>
      <c r="I3961" t="s">
        <v>3907</v>
      </c>
      <c r="J3961">
        <v>140000</v>
      </c>
      <c r="L3961">
        <v>1222067593</v>
      </c>
    </row>
    <row r="3962" spans="3:12" x14ac:dyDescent="0.15">
      <c r="C3962" t="s">
        <v>53</v>
      </c>
      <c r="D3962" t="s">
        <v>5189</v>
      </c>
      <c r="E3962" t="s">
        <v>29</v>
      </c>
      <c r="F3962" s="1">
        <v>40843</v>
      </c>
      <c r="G3962" t="s">
        <v>536</v>
      </c>
      <c r="H3962" t="s">
        <v>137</v>
      </c>
      <c r="I3962" t="s">
        <v>3829</v>
      </c>
      <c r="J3962">
        <v>85000</v>
      </c>
      <c r="L3962">
        <v>1222152593</v>
      </c>
    </row>
    <row r="3963" spans="3:12" x14ac:dyDescent="0.15">
      <c r="C3963" t="s">
        <v>53</v>
      </c>
      <c r="D3963" t="s">
        <v>5189</v>
      </c>
      <c r="E3963" t="s">
        <v>29</v>
      </c>
      <c r="F3963" s="1">
        <v>40847</v>
      </c>
      <c r="G3963" t="s">
        <v>560</v>
      </c>
      <c r="H3963" t="s">
        <v>321</v>
      </c>
      <c r="I3963" t="s">
        <v>3908</v>
      </c>
      <c r="J3963">
        <v>17000000</v>
      </c>
      <c r="L3963">
        <v>1239152593</v>
      </c>
    </row>
    <row r="3964" spans="3:12" x14ac:dyDescent="0.15">
      <c r="C3964" t="s">
        <v>53</v>
      </c>
      <c r="D3964" t="s">
        <v>5189</v>
      </c>
      <c r="E3964" t="s">
        <v>29</v>
      </c>
      <c r="F3964" s="1">
        <v>40847</v>
      </c>
      <c r="G3964" t="s">
        <v>560</v>
      </c>
      <c r="H3964" t="s">
        <v>1411</v>
      </c>
      <c r="I3964" t="s">
        <v>3909</v>
      </c>
      <c r="J3964">
        <v>340000</v>
      </c>
      <c r="L3964">
        <v>1239492593</v>
      </c>
    </row>
    <row r="3965" spans="3:12" x14ac:dyDescent="0.15">
      <c r="C3965" t="s">
        <v>53</v>
      </c>
      <c r="D3965" t="s">
        <v>5189</v>
      </c>
      <c r="E3965" t="s">
        <v>29</v>
      </c>
      <c r="F3965" s="1">
        <v>40848</v>
      </c>
      <c r="G3965" t="s">
        <v>560</v>
      </c>
      <c r="H3965" t="s">
        <v>3910</v>
      </c>
      <c r="I3965" t="s">
        <v>3911</v>
      </c>
      <c r="J3965">
        <v>160000</v>
      </c>
      <c r="L3965">
        <v>1239652593</v>
      </c>
    </row>
    <row r="3966" spans="3:12" x14ac:dyDescent="0.15">
      <c r="C3966" t="s">
        <v>53</v>
      </c>
      <c r="D3966" t="s">
        <v>5189</v>
      </c>
      <c r="E3966" t="s">
        <v>29</v>
      </c>
      <c r="F3966" s="1">
        <v>40848</v>
      </c>
      <c r="G3966" t="s">
        <v>560</v>
      </c>
      <c r="H3966" t="s">
        <v>3070</v>
      </c>
      <c r="I3966" t="s">
        <v>3912</v>
      </c>
      <c r="J3966">
        <v>145000</v>
      </c>
      <c r="L3966">
        <v>1239797593</v>
      </c>
    </row>
    <row r="3967" spans="3:12" x14ac:dyDescent="0.15">
      <c r="C3967" t="s">
        <v>53</v>
      </c>
      <c r="D3967" t="s">
        <v>5189</v>
      </c>
      <c r="E3967" t="s">
        <v>29</v>
      </c>
      <c r="F3967" s="1">
        <v>40855</v>
      </c>
      <c r="G3967" t="s">
        <v>526</v>
      </c>
      <c r="H3967" t="s">
        <v>3913</v>
      </c>
      <c r="I3967" t="s">
        <v>3886</v>
      </c>
      <c r="J3967">
        <v>35000</v>
      </c>
      <c r="L3967">
        <v>1239832593</v>
      </c>
    </row>
    <row r="3968" spans="3:12" x14ac:dyDescent="0.15">
      <c r="C3968" t="s">
        <v>53</v>
      </c>
      <c r="D3968" t="s">
        <v>5189</v>
      </c>
      <c r="E3968" t="s">
        <v>29</v>
      </c>
      <c r="F3968" s="1">
        <v>40857</v>
      </c>
      <c r="G3968" t="s">
        <v>526</v>
      </c>
      <c r="H3968" t="s">
        <v>3914</v>
      </c>
      <c r="I3968" t="s">
        <v>3897</v>
      </c>
      <c r="J3968">
        <v>75000</v>
      </c>
      <c r="L3968">
        <v>1239907593</v>
      </c>
    </row>
    <row r="3969" spans="3:12" x14ac:dyDescent="0.15">
      <c r="C3969" t="s">
        <v>53</v>
      </c>
      <c r="D3969" t="s">
        <v>5189</v>
      </c>
      <c r="E3969" t="s">
        <v>29</v>
      </c>
      <c r="F3969" s="1">
        <v>40861</v>
      </c>
      <c r="G3969" t="s">
        <v>526</v>
      </c>
      <c r="H3969" t="s">
        <v>3915</v>
      </c>
      <c r="I3969" t="s">
        <v>3916</v>
      </c>
      <c r="J3969">
        <v>90605</v>
      </c>
      <c r="L3969">
        <v>1239998198</v>
      </c>
    </row>
    <row r="3970" spans="3:12" x14ac:dyDescent="0.15">
      <c r="C3970" t="s">
        <v>53</v>
      </c>
      <c r="D3970" t="s">
        <v>5189</v>
      </c>
      <c r="E3970" t="s">
        <v>29</v>
      </c>
      <c r="F3970" s="1">
        <v>40861</v>
      </c>
      <c r="G3970" t="s">
        <v>526</v>
      </c>
      <c r="H3970" t="s">
        <v>3917</v>
      </c>
      <c r="I3970" t="s">
        <v>3918</v>
      </c>
      <c r="J3970">
        <v>90605</v>
      </c>
      <c r="L3970">
        <v>1240088803</v>
      </c>
    </row>
    <row r="3971" spans="3:12" x14ac:dyDescent="0.15">
      <c r="C3971" t="s">
        <v>53</v>
      </c>
      <c r="D3971" t="s">
        <v>5189</v>
      </c>
      <c r="E3971" t="s">
        <v>29</v>
      </c>
      <c r="F3971" s="1">
        <v>40870</v>
      </c>
      <c r="G3971" t="s">
        <v>560</v>
      </c>
      <c r="H3971" t="s">
        <v>325</v>
      </c>
      <c r="I3971" t="s">
        <v>3919</v>
      </c>
      <c r="J3971">
        <v>340000</v>
      </c>
      <c r="L3971">
        <v>1240428803</v>
      </c>
    </row>
    <row r="3972" spans="3:12" x14ac:dyDescent="0.15">
      <c r="C3972" t="s">
        <v>53</v>
      </c>
      <c r="D3972" t="s">
        <v>5189</v>
      </c>
      <c r="E3972" t="s">
        <v>29</v>
      </c>
      <c r="F3972" s="1">
        <v>40872</v>
      </c>
      <c r="G3972" t="s">
        <v>560</v>
      </c>
      <c r="H3972" t="s">
        <v>326</v>
      </c>
      <c r="I3972" t="s">
        <v>3920</v>
      </c>
      <c r="J3972">
        <v>140000</v>
      </c>
      <c r="L3972">
        <v>1240568803</v>
      </c>
    </row>
    <row r="3973" spans="3:12" x14ac:dyDescent="0.15">
      <c r="C3973" t="s">
        <v>53</v>
      </c>
      <c r="D3973" t="s">
        <v>5189</v>
      </c>
      <c r="E3973" t="s">
        <v>29</v>
      </c>
      <c r="F3973" s="1">
        <v>40877</v>
      </c>
      <c r="G3973" t="s">
        <v>560</v>
      </c>
      <c r="H3973" t="s">
        <v>369</v>
      </c>
      <c r="I3973" t="s">
        <v>3921</v>
      </c>
      <c r="J3973">
        <v>17000000</v>
      </c>
      <c r="L3973">
        <v>1257568803</v>
      </c>
    </row>
    <row r="3974" spans="3:12" x14ac:dyDescent="0.15">
      <c r="C3974" t="s">
        <v>53</v>
      </c>
      <c r="D3974" t="s">
        <v>5189</v>
      </c>
      <c r="E3974" t="s">
        <v>29</v>
      </c>
      <c r="F3974" s="1">
        <v>40878</v>
      </c>
      <c r="G3974" t="s">
        <v>536</v>
      </c>
      <c r="H3974" t="s">
        <v>105</v>
      </c>
      <c r="I3974" t="s">
        <v>3834</v>
      </c>
      <c r="J3974">
        <v>60000</v>
      </c>
      <c r="L3974">
        <v>1257628803</v>
      </c>
    </row>
    <row r="3975" spans="3:12" x14ac:dyDescent="0.15">
      <c r="C3975" t="s">
        <v>53</v>
      </c>
      <c r="D3975" t="s">
        <v>5189</v>
      </c>
      <c r="E3975" t="s">
        <v>29</v>
      </c>
      <c r="F3975" s="1">
        <v>40878</v>
      </c>
      <c r="G3975" t="s">
        <v>560</v>
      </c>
      <c r="H3975" t="s">
        <v>347</v>
      </c>
      <c r="I3975" t="s">
        <v>3922</v>
      </c>
      <c r="J3975">
        <v>145000</v>
      </c>
      <c r="L3975">
        <v>1257773803</v>
      </c>
    </row>
    <row r="3976" spans="3:12" x14ac:dyDescent="0.15">
      <c r="C3976" t="s">
        <v>53</v>
      </c>
      <c r="D3976" t="s">
        <v>5189</v>
      </c>
      <c r="E3976" t="s">
        <v>29</v>
      </c>
      <c r="F3976" s="1">
        <v>40878</v>
      </c>
      <c r="G3976" t="s">
        <v>560</v>
      </c>
      <c r="H3976" t="s">
        <v>363</v>
      </c>
      <c r="I3976" t="s">
        <v>3923</v>
      </c>
      <c r="J3976">
        <v>160000</v>
      </c>
      <c r="L3976">
        <v>1257933803</v>
      </c>
    </row>
    <row r="3977" spans="3:12" x14ac:dyDescent="0.15">
      <c r="C3977" t="s">
        <v>53</v>
      </c>
      <c r="D3977" t="s">
        <v>5189</v>
      </c>
      <c r="E3977" t="s">
        <v>29</v>
      </c>
      <c r="F3977" s="1">
        <v>40881</v>
      </c>
      <c r="G3977" t="s">
        <v>536</v>
      </c>
      <c r="H3977" t="s">
        <v>107</v>
      </c>
      <c r="I3977" t="s">
        <v>3834</v>
      </c>
      <c r="J3977">
        <v>60000</v>
      </c>
      <c r="L3977">
        <v>1257993803</v>
      </c>
    </row>
    <row r="3978" spans="3:12" x14ac:dyDescent="0.15">
      <c r="C3978" t="s">
        <v>53</v>
      </c>
      <c r="D3978" t="s">
        <v>5189</v>
      </c>
      <c r="E3978" t="s">
        <v>29</v>
      </c>
      <c r="F3978" s="1">
        <v>40885</v>
      </c>
      <c r="G3978" t="s">
        <v>526</v>
      </c>
      <c r="H3978" t="s">
        <v>3924</v>
      </c>
      <c r="I3978" t="s">
        <v>3888</v>
      </c>
      <c r="J3978">
        <v>75000</v>
      </c>
      <c r="L3978">
        <v>1258068803</v>
      </c>
    </row>
    <row r="3979" spans="3:12" x14ac:dyDescent="0.15">
      <c r="C3979" t="s">
        <v>53</v>
      </c>
      <c r="D3979" t="s">
        <v>5189</v>
      </c>
      <c r="E3979" t="s">
        <v>29</v>
      </c>
      <c r="F3979" s="1">
        <v>40885</v>
      </c>
      <c r="G3979" t="s">
        <v>526</v>
      </c>
      <c r="H3979" t="s">
        <v>3925</v>
      </c>
      <c r="I3979" t="s">
        <v>3926</v>
      </c>
      <c r="J3979">
        <v>31000</v>
      </c>
      <c r="L3979">
        <v>1258099803</v>
      </c>
    </row>
    <row r="3980" spans="3:12" x14ac:dyDescent="0.15">
      <c r="C3980" t="s">
        <v>53</v>
      </c>
      <c r="D3980" t="s">
        <v>5189</v>
      </c>
      <c r="E3980" t="s">
        <v>29</v>
      </c>
      <c r="F3980" s="1">
        <v>40892</v>
      </c>
      <c r="G3980" t="s">
        <v>526</v>
      </c>
      <c r="H3980" t="s">
        <v>3927</v>
      </c>
      <c r="I3980" t="s">
        <v>3928</v>
      </c>
      <c r="J3980">
        <v>90605</v>
      </c>
      <c r="L3980">
        <v>1258190408</v>
      </c>
    </row>
    <row r="3981" spans="3:12" x14ac:dyDescent="0.15">
      <c r="C3981" t="s">
        <v>53</v>
      </c>
      <c r="D3981" t="s">
        <v>5189</v>
      </c>
      <c r="E3981" t="s">
        <v>29</v>
      </c>
      <c r="F3981" s="1">
        <v>40893</v>
      </c>
      <c r="G3981" t="s">
        <v>526</v>
      </c>
      <c r="H3981" t="s">
        <v>3929</v>
      </c>
      <c r="I3981" t="s">
        <v>3930</v>
      </c>
      <c r="J3981">
        <v>90605</v>
      </c>
      <c r="L3981">
        <v>1258281013</v>
      </c>
    </row>
    <row r="3982" spans="3:12" x14ac:dyDescent="0.15">
      <c r="C3982" t="s">
        <v>53</v>
      </c>
      <c r="D3982" t="s">
        <v>5189</v>
      </c>
      <c r="E3982" t="s">
        <v>29</v>
      </c>
      <c r="F3982" s="1">
        <v>40897</v>
      </c>
      <c r="G3982" t="s">
        <v>560</v>
      </c>
      <c r="H3982" t="s">
        <v>1417</v>
      </c>
      <c r="I3982" t="s">
        <v>3931</v>
      </c>
      <c r="J3982">
        <v>140000</v>
      </c>
      <c r="L3982">
        <v>1258421013</v>
      </c>
    </row>
    <row r="3983" spans="3:12" x14ac:dyDescent="0.15">
      <c r="C3983" t="s">
        <v>53</v>
      </c>
      <c r="D3983" t="s">
        <v>5189</v>
      </c>
      <c r="E3983" t="s">
        <v>29</v>
      </c>
      <c r="F3983" s="1">
        <v>40906</v>
      </c>
      <c r="G3983" t="s">
        <v>526</v>
      </c>
      <c r="H3983" t="s">
        <v>3932</v>
      </c>
      <c r="I3983" t="s">
        <v>3926</v>
      </c>
      <c r="J3983">
        <v>18000</v>
      </c>
      <c r="L3983">
        <v>1258439013</v>
      </c>
    </row>
    <row r="3984" spans="3:12" x14ac:dyDescent="0.15">
      <c r="C3984" t="s">
        <v>53</v>
      </c>
      <c r="D3984" t="s">
        <v>5189</v>
      </c>
      <c r="E3984" t="s">
        <v>29</v>
      </c>
      <c r="F3984" s="1">
        <v>40907</v>
      </c>
      <c r="G3984" t="s">
        <v>526</v>
      </c>
      <c r="H3984" t="s">
        <v>3933</v>
      </c>
      <c r="I3984" t="s">
        <v>3934</v>
      </c>
      <c r="J3984">
        <v>90605</v>
      </c>
      <c r="L3984">
        <v>1258529618</v>
      </c>
    </row>
    <row r="3985" spans="3:12" x14ac:dyDescent="0.15">
      <c r="C3985" t="s">
        <v>53</v>
      </c>
      <c r="D3985" t="s">
        <v>5189</v>
      </c>
      <c r="E3985" t="s">
        <v>29</v>
      </c>
      <c r="F3985" s="1">
        <v>40907</v>
      </c>
      <c r="G3985" t="s">
        <v>526</v>
      </c>
      <c r="H3985" t="s">
        <v>3935</v>
      </c>
      <c r="I3985" t="s">
        <v>3888</v>
      </c>
      <c r="J3985">
        <v>75000</v>
      </c>
      <c r="L3985">
        <v>1258604618</v>
      </c>
    </row>
    <row r="3986" spans="3:12" x14ac:dyDescent="0.15">
      <c r="C3986" t="s">
        <v>53</v>
      </c>
      <c r="D3986" t="s">
        <v>5189</v>
      </c>
      <c r="E3986" t="s">
        <v>29</v>
      </c>
      <c r="F3986" s="1">
        <v>40908</v>
      </c>
      <c r="G3986" t="s">
        <v>560</v>
      </c>
      <c r="H3986" t="s">
        <v>376</v>
      </c>
      <c r="I3986" t="s">
        <v>3028</v>
      </c>
      <c r="J3986">
        <v>340000</v>
      </c>
      <c r="L3986">
        <v>1258944618</v>
      </c>
    </row>
    <row r="3987" spans="3:12" x14ac:dyDescent="0.15">
      <c r="C3987" t="s">
        <v>53</v>
      </c>
      <c r="D3987" t="s">
        <v>5189</v>
      </c>
      <c r="E3987" t="s">
        <v>29</v>
      </c>
      <c r="F3987" s="1">
        <v>40908</v>
      </c>
      <c r="G3987" t="s">
        <v>560</v>
      </c>
      <c r="H3987" t="s">
        <v>1420</v>
      </c>
      <c r="I3987" t="s">
        <v>3936</v>
      </c>
      <c r="J3987">
        <v>17000000</v>
      </c>
      <c r="L3987">
        <v>1275944618</v>
      </c>
    </row>
    <row r="3988" spans="3:12" x14ac:dyDescent="0.15">
      <c r="C3988" t="s">
        <v>53</v>
      </c>
      <c r="D3988" t="s">
        <v>5189</v>
      </c>
      <c r="E3988" t="s">
        <v>30</v>
      </c>
      <c r="F3988" s="1">
        <v>40574</v>
      </c>
      <c r="G3988" t="s">
        <v>54</v>
      </c>
      <c r="H3988" t="s">
        <v>1485</v>
      </c>
      <c r="I3988" t="s">
        <v>3937</v>
      </c>
      <c r="K3988">
        <v>296111</v>
      </c>
      <c r="L3988">
        <v>1275648507</v>
      </c>
    </row>
    <row r="3989" spans="3:12" x14ac:dyDescent="0.15">
      <c r="C3989" t="s">
        <v>53</v>
      </c>
      <c r="D3989" t="s">
        <v>5189</v>
      </c>
      <c r="E3989" t="s">
        <v>30</v>
      </c>
      <c r="F3989" s="1">
        <v>40660</v>
      </c>
      <c r="G3989" t="s">
        <v>526</v>
      </c>
      <c r="H3989" t="s">
        <v>3938</v>
      </c>
      <c r="I3989" t="s">
        <v>3939</v>
      </c>
      <c r="J3989">
        <v>200000</v>
      </c>
      <c r="L3989">
        <v>1275848507</v>
      </c>
    </row>
    <row r="3990" spans="3:12" x14ac:dyDescent="0.15">
      <c r="C3990" t="s">
        <v>53</v>
      </c>
      <c r="D3990" t="s">
        <v>5189</v>
      </c>
      <c r="E3990" t="s">
        <v>30</v>
      </c>
      <c r="F3990" s="1">
        <v>40725</v>
      </c>
      <c r="G3990" t="s">
        <v>536</v>
      </c>
      <c r="H3990" t="s">
        <v>2014</v>
      </c>
      <c r="I3990" t="s">
        <v>3940</v>
      </c>
      <c r="J3990">
        <v>200000</v>
      </c>
      <c r="L3990">
        <v>1276048507</v>
      </c>
    </row>
    <row r="3991" spans="3:12" x14ac:dyDescent="0.15">
      <c r="C3991" t="s">
        <v>53</v>
      </c>
      <c r="D3991" t="s">
        <v>5189</v>
      </c>
      <c r="E3991" t="s">
        <v>30</v>
      </c>
      <c r="F3991" s="1">
        <v>40725</v>
      </c>
      <c r="G3991" t="s">
        <v>526</v>
      </c>
      <c r="H3991" t="s">
        <v>3941</v>
      </c>
      <c r="I3991" t="s">
        <v>3942</v>
      </c>
      <c r="J3991">
        <v>120000</v>
      </c>
      <c r="L3991">
        <v>1276168507</v>
      </c>
    </row>
    <row r="3992" spans="3:12" x14ac:dyDescent="0.15">
      <c r="C3992" t="s">
        <v>53</v>
      </c>
      <c r="D3992" t="s">
        <v>5189</v>
      </c>
      <c r="E3992" t="s">
        <v>30</v>
      </c>
      <c r="F3992" s="1">
        <v>40787</v>
      </c>
      <c r="G3992" t="s">
        <v>536</v>
      </c>
      <c r="H3992" t="s">
        <v>92</v>
      </c>
      <c r="I3992" t="s">
        <v>3943</v>
      </c>
      <c r="J3992">
        <v>50000</v>
      </c>
      <c r="L3992">
        <v>1276218507</v>
      </c>
    </row>
    <row r="3993" spans="3:12" x14ac:dyDescent="0.15">
      <c r="C3993" t="s">
        <v>53</v>
      </c>
      <c r="D3993" t="s">
        <v>5189</v>
      </c>
      <c r="E3993" t="s">
        <v>30</v>
      </c>
      <c r="F3993" s="1">
        <v>40806</v>
      </c>
      <c r="G3993" t="s">
        <v>526</v>
      </c>
      <c r="H3993" t="s">
        <v>3944</v>
      </c>
      <c r="I3993" t="s">
        <v>3945</v>
      </c>
      <c r="J3993">
        <v>135000</v>
      </c>
      <c r="L3993">
        <v>1276353507</v>
      </c>
    </row>
    <row r="3994" spans="3:12" x14ac:dyDescent="0.15">
      <c r="C3994" t="s">
        <v>53</v>
      </c>
      <c r="D3994" t="s">
        <v>5189</v>
      </c>
      <c r="E3994" t="s">
        <v>30</v>
      </c>
      <c r="F3994" s="1">
        <v>40817</v>
      </c>
      <c r="G3994" t="s">
        <v>536</v>
      </c>
      <c r="H3994" t="s">
        <v>111</v>
      </c>
      <c r="I3994" t="s">
        <v>3940</v>
      </c>
      <c r="J3994">
        <v>100000</v>
      </c>
      <c r="L3994">
        <v>1276453507</v>
      </c>
    </row>
    <row r="3995" spans="3:12" x14ac:dyDescent="0.15">
      <c r="C3995" t="s">
        <v>53</v>
      </c>
      <c r="D3995" t="s">
        <v>5189</v>
      </c>
      <c r="E3995" t="s">
        <v>30</v>
      </c>
      <c r="F3995" s="1">
        <v>40817</v>
      </c>
      <c r="G3995" t="s">
        <v>536</v>
      </c>
      <c r="H3995" t="s">
        <v>757</v>
      </c>
      <c r="I3995" t="s">
        <v>3940</v>
      </c>
      <c r="J3995">
        <v>100000</v>
      </c>
      <c r="L3995">
        <v>1276553507</v>
      </c>
    </row>
    <row r="3996" spans="3:12" x14ac:dyDescent="0.15">
      <c r="C3996" t="s">
        <v>53</v>
      </c>
      <c r="D3996" t="s">
        <v>5189</v>
      </c>
      <c r="E3996" t="s">
        <v>30</v>
      </c>
      <c r="F3996" s="1">
        <v>40817</v>
      </c>
      <c r="G3996" t="s">
        <v>536</v>
      </c>
      <c r="H3996" t="s">
        <v>758</v>
      </c>
      <c r="I3996" t="s">
        <v>3943</v>
      </c>
      <c r="J3996">
        <v>50000</v>
      </c>
      <c r="L3996">
        <v>1276603507</v>
      </c>
    </row>
    <row r="3997" spans="3:12" x14ac:dyDescent="0.15">
      <c r="C3997" t="s">
        <v>53</v>
      </c>
      <c r="D3997" t="s">
        <v>5189</v>
      </c>
      <c r="E3997" t="s">
        <v>30</v>
      </c>
      <c r="F3997" s="1">
        <v>40857</v>
      </c>
      <c r="G3997" t="s">
        <v>57</v>
      </c>
      <c r="H3997" t="s">
        <v>437</v>
      </c>
      <c r="I3997" t="s">
        <v>3946</v>
      </c>
      <c r="J3997">
        <v>300000</v>
      </c>
      <c r="L3997">
        <v>1276903507</v>
      </c>
    </row>
    <row r="3998" spans="3:12" x14ac:dyDescent="0.15">
      <c r="C3998" t="s">
        <v>53</v>
      </c>
      <c r="D3998" t="s">
        <v>5189</v>
      </c>
      <c r="E3998" t="s">
        <v>30</v>
      </c>
      <c r="F3998" s="1">
        <v>40908</v>
      </c>
      <c r="G3998" t="s">
        <v>54</v>
      </c>
      <c r="H3998" t="s">
        <v>1470</v>
      </c>
      <c r="I3998" t="s">
        <v>3947</v>
      </c>
      <c r="J3998">
        <v>60000</v>
      </c>
      <c r="L3998">
        <v>1276963507</v>
      </c>
    </row>
    <row r="3999" spans="3:12" x14ac:dyDescent="0.15">
      <c r="C3999" t="s">
        <v>53</v>
      </c>
      <c r="D3999" t="s">
        <v>5189</v>
      </c>
      <c r="E3999" t="s">
        <v>30</v>
      </c>
      <c r="F3999" s="1">
        <v>40908</v>
      </c>
      <c r="G3999" t="s">
        <v>54</v>
      </c>
      <c r="H3999" t="s">
        <v>1472</v>
      </c>
      <c r="I3999" t="s">
        <v>3948</v>
      </c>
      <c r="J3999">
        <v>600000</v>
      </c>
      <c r="L3999">
        <v>1277563507</v>
      </c>
    </row>
    <row r="4000" spans="3:12" x14ac:dyDescent="0.15">
      <c r="C4000" t="s">
        <v>53</v>
      </c>
      <c r="D4000" t="s">
        <v>5189</v>
      </c>
      <c r="E4000" t="s">
        <v>31</v>
      </c>
      <c r="F4000" s="1">
        <v>40899</v>
      </c>
      <c r="G4000" t="s">
        <v>560</v>
      </c>
      <c r="H4000" t="s">
        <v>1421</v>
      </c>
      <c r="I4000" t="s">
        <v>3949</v>
      </c>
      <c r="J4000">
        <v>2500000</v>
      </c>
      <c r="L4000">
        <v>1280063507</v>
      </c>
    </row>
    <row r="4001" spans="3:12" x14ac:dyDescent="0.15">
      <c r="C4001" t="s">
        <v>53</v>
      </c>
      <c r="D4001" t="s">
        <v>5189</v>
      </c>
      <c r="E4001" t="s">
        <v>31</v>
      </c>
      <c r="F4001" s="1">
        <v>40899</v>
      </c>
      <c r="G4001" t="s">
        <v>560</v>
      </c>
      <c r="H4001" t="s">
        <v>3950</v>
      </c>
      <c r="I4001" t="s">
        <v>3951</v>
      </c>
      <c r="J4001">
        <v>2000000</v>
      </c>
      <c r="L4001">
        <v>1282063507</v>
      </c>
    </row>
    <row r="4002" spans="3:12" x14ac:dyDescent="0.15">
      <c r="C4002" t="s">
        <v>53</v>
      </c>
      <c r="D4002" t="s">
        <v>5189</v>
      </c>
      <c r="E4002" t="s">
        <v>32</v>
      </c>
      <c r="F4002" s="1">
        <v>40544</v>
      </c>
      <c r="G4002" t="s">
        <v>54</v>
      </c>
      <c r="H4002" t="s">
        <v>3044</v>
      </c>
      <c r="I4002" t="s">
        <v>3952</v>
      </c>
      <c r="J4002">
        <v>195163</v>
      </c>
      <c r="L4002">
        <v>1282258670</v>
      </c>
    </row>
    <row r="4003" spans="3:12" x14ac:dyDescent="0.15">
      <c r="C4003" t="s">
        <v>53</v>
      </c>
      <c r="D4003" t="s">
        <v>5189</v>
      </c>
      <c r="E4003" t="s">
        <v>32</v>
      </c>
      <c r="F4003" s="1">
        <v>40633</v>
      </c>
      <c r="G4003" t="s">
        <v>560</v>
      </c>
      <c r="H4003" t="s">
        <v>127</v>
      </c>
      <c r="I4003" t="s">
        <v>3953</v>
      </c>
      <c r="J4003">
        <v>265000</v>
      </c>
      <c r="L4003">
        <v>1282523670</v>
      </c>
    </row>
    <row r="4004" spans="3:12" x14ac:dyDescent="0.15">
      <c r="C4004" t="s">
        <v>53</v>
      </c>
      <c r="D4004" t="s">
        <v>5189</v>
      </c>
      <c r="E4004" t="s">
        <v>32</v>
      </c>
      <c r="F4004" s="1">
        <v>40633</v>
      </c>
      <c r="G4004" t="s">
        <v>54</v>
      </c>
      <c r="H4004" t="s">
        <v>162</v>
      </c>
      <c r="I4004" t="s">
        <v>3954</v>
      </c>
      <c r="J4004">
        <v>-198750</v>
      </c>
      <c r="L4004">
        <v>1282324920</v>
      </c>
    </row>
    <row r="4005" spans="3:12" x14ac:dyDescent="0.15">
      <c r="C4005" t="s">
        <v>53</v>
      </c>
      <c r="D4005" t="s">
        <v>5189</v>
      </c>
      <c r="E4005" t="s">
        <v>32</v>
      </c>
      <c r="F4005" s="1">
        <v>40663</v>
      </c>
      <c r="G4005" t="s">
        <v>54</v>
      </c>
      <c r="H4005" t="s">
        <v>1393</v>
      </c>
      <c r="I4005" t="s">
        <v>3955</v>
      </c>
      <c r="J4005">
        <v>198750</v>
      </c>
      <c r="L4005">
        <v>1282523670</v>
      </c>
    </row>
    <row r="4006" spans="3:12" x14ac:dyDescent="0.15">
      <c r="C4006" t="s">
        <v>53</v>
      </c>
      <c r="D4006" t="s">
        <v>5189</v>
      </c>
      <c r="E4006" t="s">
        <v>32</v>
      </c>
      <c r="F4006" s="1">
        <v>40834</v>
      </c>
      <c r="G4006" t="s">
        <v>560</v>
      </c>
      <c r="H4006" t="s">
        <v>2760</v>
      </c>
      <c r="I4006" t="s">
        <v>3956</v>
      </c>
      <c r="J4006">
        <v>32867</v>
      </c>
      <c r="L4006">
        <v>1282556537</v>
      </c>
    </row>
    <row r="4007" spans="3:12" x14ac:dyDescent="0.15">
      <c r="C4007" t="s">
        <v>53</v>
      </c>
      <c r="D4007" t="s">
        <v>5189</v>
      </c>
      <c r="E4007" t="s">
        <v>33</v>
      </c>
      <c r="F4007" s="1">
        <v>40724</v>
      </c>
      <c r="G4007" t="s">
        <v>54</v>
      </c>
      <c r="H4007" t="s">
        <v>2694</v>
      </c>
      <c r="I4007" t="s">
        <v>3957</v>
      </c>
      <c r="J4007">
        <v>1766998</v>
      </c>
      <c r="L4007">
        <v>1284323535</v>
      </c>
    </row>
    <row r="4008" spans="3:12" x14ac:dyDescent="0.15">
      <c r="C4008" t="s">
        <v>53</v>
      </c>
      <c r="D4008" t="s">
        <v>5189</v>
      </c>
      <c r="E4008" t="s">
        <v>33</v>
      </c>
      <c r="F4008" s="1">
        <v>40724</v>
      </c>
      <c r="G4008" t="s">
        <v>54</v>
      </c>
      <c r="H4008" t="s">
        <v>1190</v>
      </c>
      <c r="I4008" t="s">
        <v>3958</v>
      </c>
      <c r="J4008">
        <v>2264771</v>
      </c>
      <c r="L4008">
        <v>1286588306</v>
      </c>
    </row>
    <row r="4009" spans="3:12" x14ac:dyDescent="0.15">
      <c r="C4009" t="s">
        <v>53</v>
      </c>
      <c r="D4009" t="s">
        <v>5189</v>
      </c>
      <c r="E4009" t="s">
        <v>34</v>
      </c>
      <c r="F4009" s="1">
        <v>40574</v>
      </c>
      <c r="G4009" t="s">
        <v>54</v>
      </c>
      <c r="H4009" t="s">
        <v>1150</v>
      </c>
      <c r="I4009" t="s">
        <v>3959</v>
      </c>
      <c r="J4009">
        <v>475051</v>
      </c>
      <c r="L4009">
        <v>1287063357</v>
      </c>
    </row>
    <row r="4010" spans="3:12" x14ac:dyDescent="0.15">
      <c r="C4010" t="s">
        <v>53</v>
      </c>
      <c r="D4010" t="s">
        <v>5189</v>
      </c>
      <c r="E4010" t="s">
        <v>34</v>
      </c>
      <c r="F4010" s="1">
        <v>40574</v>
      </c>
      <c r="G4010" t="s">
        <v>526</v>
      </c>
      <c r="H4010" t="s">
        <v>2926</v>
      </c>
      <c r="I4010" t="s">
        <v>3960</v>
      </c>
      <c r="J4010">
        <v>75000</v>
      </c>
      <c r="L4010">
        <v>1287138357</v>
      </c>
    </row>
    <row r="4011" spans="3:12" x14ac:dyDescent="0.15">
      <c r="C4011" t="s">
        <v>53</v>
      </c>
      <c r="D4011" t="s">
        <v>5189</v>
      </c>
      <c r="E4011" t="s">
        <v>34</v>
      </c>
      <c r="F4011" s="1">
        <v>40575</v>
      </c>
      <c r="G4011" t="s">
        <v>526</v>
      </c>
      <c r="H4011" t="s">
        <v>227</v>
      </c>
      <c r="I4011" t="s">
        <v>3961</v>
      </c>
      <c r="J4011">
        <v>10000</v>
      </c>
      <c r="L4011">
        <v>1287148357</v>
      </c>
    </row>
    <row r="4012" spans="3:12" x14ac:dyDescent="0.15">
      <c r="C4012" t="s">
        <v>53</v>
      </c>
      <c r="D4012" t="s">
        <v>5189</v>
      </c>
      <c r="E4012" t="s">
        <v>34</v>
      </c>
      <c r="F4012" s="1">
        <v>40591</v>
      </c>
      <c r="G4012" t="s">
        <v>526</v>
      </c>
      <c r="H4012" t="s">
        <v>321</v>
      </c>
      <c r="I4012" t="s">
        <v>3962</v>
      </c>
      <c r="J4012">
        <v>2000</v>
      </c>
      <c r="L4012">
        <v>1287150357</v>
      </c>
    </row>
    <row r="4013" spans="3:12" x14ac:dyDescent="0.15">
      <c r="C4013" t="s">
        <v>53</v>
      </c>
      <c r="D4013" t="s">
        <v>5189</v>
      </c>
      <c r="E4013" t="s">
        <v>34</v>
      </c>
      <c r="F4013" s="1">
        <v>40597</v>
      </c>
      <c r="G4013" t="s">
        <v>526</v>
      </c>
      <c r="H4013" t="s">
        <v>361</v>
      </c>
      <c r="I4013" t="s">
        <v>3963</v>
      </c>
      <c r="J4013">
        <v>1000</v>
      </c>
      <c r="L4013">
        <v>1287151357</v>
      </c>
    </row>
    <row r="4014" spans="3:12" x14ac:dyDescent="0.15">
      <c r="C4014" t="s">
        <v>53</v>
      </c>
      <c r="D4014" t="s">
        <v>5189</v>
      </c>
      <c r="E4014" t="s">
        <v>34</v>
      </c>
      <c r="F4014" s="1">
        <v>40599</v>
      </c>
      <c r="G4014" t="s">
        <v>526</v>
      </c>
      <c r="H4014" t="s">
        <v>374</v>
      </c>
      <c r="I4014" t="s">
        <v>3962</v>
      </c>
      <c r="J4014">
        <v>2000</v>
      </c>
      <c r="L4014">
        <v>1287153357</v>
      </c>
    </row>
    <row r="4015" spans="3:12" x14ac:dyDescent="0.15">
      <c r="C4015" t="s">
        <v>53</v>
      </c>
      <c r="D4015" t="s">
        <v>5189</v>
      </c>
      <c r="E4015" t="s">
        <v>34</v>
      </c>
      <c r="F4015" s="1">
        <v>40602</v>
      </c>
      <c r="G4015" t="s">
        <v>54</v>
      </c>
      <c r="H4015" t="s">
        <v>107</v>
      </c>
      <c r="I4015" t="s">
        <v>3964</v>
      </c>
      <c r="J4015">
        <v>473345</v>
      </c>
      <c r="L4015">
        <v>1287626702</v>
      </c>
    </row>
    <row r="4016" spans="3:12" x14ac:dyDescent="0.15">
      <c r="C4016" t="s">
        <v>53</v>
      </c>
      <c r="D4016" t="s">
        <v>5189</v>
      </c>
      <c r="E4016" t="s">
        <v>34</v>
      </c>
      <c r="F4016" s="1">
        <v>40602</v>
      </c>
      <c r="G4016" t="s">
        <v>57</v>
      </c>
      <c r="H4016" t="s">
        <v>116</v>
      </c>
      <c r="I4016" t="s">
        <v>117</v>
      </c>
      <c r="J4016">
        <v>2562567</v>
      </c>
      <c r="L4016">
        <v>1290189269</v>
      </c>
    </row>
    <row r="4017" spans="3:12" x14ac:dyDescent="0.15">
      <c r="C4017" t="s">
        <v>53</v>
      </c>
      <c r="D4017" t="s">
        <v>5189</v>
      </c>
      <c r="E4017" t="s">
        <v>34</v>
      </c>
      <c r="F4017" s="1">
        <v>40603</v>
      </c>
      <c r="G4017" t="s">
        <v>54</v>
      </c>
      <c r="H4017" t="s">
        <v>1153</v>
      </c>
      <c r="I4017" t="s">
        <v>3965</v>
      </c>
      <c r="J4017">
        <v>47789</v>
      </c>
      <c r="L4017">
        <v>1290237058</v>
      </c>
    </row>
    <row r="4018" spans="3:12" x14ac:dyDescent="0.15">
      <c r="C4018" t="s">
        <v>53</v>
      </c>
      <c r="D4018" t="s">
        <v>5189</v>
      </c>
      <c r="E4018" t="s">
        <v>34</v>
      </c>
      <c r="F4018" s="1">
        <v>40633</v>
      </c>
      <c r="G4018" t="s">
        <v>54</v>
      </c>
      <c r="H4018" t="s">
        <v>1188</v>
      </c>
      <c r="I4018" t="s">
        <v>3966</v>
      </c>
      <c r="J4018">
        <v>483197</v>
      </c>
      <c r="L4018">
        <v>1290720255</v>
      </c>
    </row>
    <row r="4019" spans="3:12" x14ac:dyDescent="0.15">
      <c r="C4019" t="s">
        <v>53</v>
      </c>
      <c r="D4019" t="s">
        <v>5189</v>
      </c>
      <c r="E4019" t="s">
        <v>34</v>
      </c>
      <c r="F4019" s="1">
        <v>40663</v>
      </c>
      <c r="G4019" t="s">
        <v>54</v>
      </c>
      <c r="H4019" t="s">
        <v>1157</v>
      </c>
      <c r="I4019" t="s">
        <v>3967</v>
      </c>
      <c r="J4019">
        <v>519307</v>
      </c>
      <c r="L4019">
        <v>1291239562</v>
      </c>
    </row>
    <row r="4020" spans="3:12" x14ac:dyDescent="0.15">
      <c r="C4020" t="s">
        <v>53</v>
      </c>
      <c r="D4020" t="s">
        <v>5189</v>
      </c>
      <c r="E4020" t="s">
        <v>34</v>
      </c>
      <c r="F4020" s="1">
        <v>40679</v>
      </c>
      <c r="G4020" t="s">
        <v>526</v>
      </c>
      <c r="H4020" t="s">
        <v>3051</v>
      </c>
      <c r="I4020" t="s">
        <v>3043</v>
      </c>
      <c r="J4020">
        <v>1000</v>
      </c>
      <c r="L4020">
        <v>1291240562</v>
      </c>
    </row>
    <row r="4021" spans="3:12" x14ac:dyDescent="0.15">
      <c r="C4021" t="s">
        <v>53</v>
      </c>
      <c r="D4021" t="s">
        <v>5189</v>
      </c>
      <c r="E4021" t="s">
        <v>34</v>
      </c>
      <c r="F4021" s="1">
        <v>40694</v>
      </c>
      <c r="G4021" t="s">
        <v>54</v>
      </c>
      <c r="H4021" t="s">
        <v>238</v>
      </c>
      <c r="I4021" t="s">
        <v>3968</v>
      </c>
      <c r="J4021">
        <v>512048</v>
      </c>
      <c r="L4021">
        <v>1291752610</v>
      </c>
    </row>
    <row r="4022" spans="3:12" x14ac:dyDescent="0.15">
      <c r="C4022" t="s">
        <v>53</v>
      </c>
      <c r="D4022" t="s">
        <v>5189</v>
      </c>
      <c r="E4022" t="s">
        <v>34</v>
      </c>
      <c r="F4022" s="1">
        <v>40695</v>
      </c>
      <c r="G4022" t="s">
        <v>526</v>
      </c>
      <c r="H4022" t="s">
        <v>1856</v>
      </c>
      <c r="I4022" t="s">
        <v>1857</v>
      </c>
      <c r="J4022">
        <v>1000</v>
      </c>
      <c r="L4022">
        <v>1291753610</v>
      </c>
    </row>
    <row r="4023" spans="3:12" x14ac:dyDescent="0.15">
      <c r="C4023" t="s">
        <v>53</v>
      </c>
      <c r="D4023" t="s">
        <v>5189</v>
      </c>
      <c r="E4023" t="s">
        <v>34</v>
      </c>
      <c r="F4023" s="1">
        <v>40724</v>
      </c>
      <c r="G4023" t="s">
        <v>54</v>
      </c>
      <c r="H4023" t="s">
        <v>1405</v>
      </c>
      <c r="I4023" t="s">
        <v>3969</v>
      </c>
      <c r="J4023">
        <v>510618</v>
      </c>
      <c r="L4023">
        <v>1292264228</v>
      </c>
    </row>
    <row r="4024" spans="3:12" x14ac:dyDescent="0.15">
      <c r="C4024" t="s">
        <v>53</v>
      </c>
      <c r="D4024" t="s">
        <v>5189</v>
      </c>
      <c r="E4024" t="s">
        <v>34</v>
      </c>
      <c r="F4024" s="1">
        <v>40725</v>
      </c>
      <c r="G4024" t="s">
        <v>54</v>
      </c>
      <c r="H4024" t="s">
        <v>3379</v>
      </c>
      <c r="I4024" t="s">
        <v>3970</v>
      </c>
      <c r="J4024">
        <v>1419</v>
      </c>
      <c r="L4024">
        <v>1292265647</v>
      </c>
    </row>
    <row r="4025" spans="3:12" x14ac:dyDescent="0.15">
      <c r="C4025" t="s">
        <v>53</v>
      </c>
      <c r="D4025" t="s">
        <v>5189</v>
      </c>
      <c r="E4025" t="s">
        <v>34</v>
      </c>
      <c r="F4025" s="1">
        <v>40727</v>
      </c>
      <c r="G4025" t="s">
        <v>54</v>
      </c>
      <c r="H4025" t="s">
        <v>671</v>
      </c>
      <c r="I4025" t="s">
        <v>3971</v>
      </c>
      <c r="J4025">
        <v>1000</v>
      </c>
      <c r="L4025">
        <v>1292266647</v>
      </c>
    </row>
    <row r="4026" spans="3:12" x14ac:dyDescent="0.15">
      <c r="C4026" t="s">
        <v>53</v>
      </c>
      <c r="D4026" t="s">
        <v>5189</v>
      </c>
      <c r="E4026" t="s">
        <v>34</v>
      </c>
      <c r="F4026" s="1">
        <v>40745</v>
      </c>
      <c r="G4026" t="s">
        <v>526</v>
      </c>
      <c r="H4026" t="s">
        <v>3972</v>
      </c>
      <c r="I4026" t="s">
        <v>3973</v>
      </c>
      <c r="J4026">
        <v>2000</v>
      </c>
      <c r="L4026">
        <v>1292268647</v>
      </c>
    </row>
    <row r="4027" spans="3:12" x14ac:dyDescent="0.15">
      <c r="C4027" t="s">
        <v>53</v>
      </c>
      <c r="D4027" t="s">
        <v>5189</v>
      </c>
      <c r="E4027" t="s">
        <v>34</v>
      </c>
      <c r="F4027" s="1">
        <v>40751</v>
      </c>
      <c r="G4027" t="s">
        <v>526</v>
      </c>
      <c r="H4027" t="s">
        <v>3651</v>
      </c>
      <c r="I4027" t="s">
        <v>3106</v>
      </c>
      <c r="J4027">
        <v>2000</v>
      </c>
      <c r="L4027">
        <v>1292270647</v>
      </c>
    </row>
    <row r="4028" spans="3:12" x14ac:dyDescent="0.15">
      <c r="C4028" t="s">
        <v>53</v>
      </c>
      <c r="D4028" t="s">
        <v>5189</v>
      </c>
      <c r="E4028" t="s">
        <v>34</v>
      </c>
      <c r="F4028" s="1">
        <v>40755</v>
      </c>
      <c r="G4028" t="s">
        <v>54</v>
      </c>
      <c r="H4028" t="s">
        <v>1289</v>
      </c>
      <c r="I4028" t="s">
        <v>3963</v>
      </c>
      <c r="J4028">
        <v>10000</v>
      </c>
      <c r="L4028">
        <v>1292280647</v>
      </c>
    </row>
    <row r="4029" spans="3:12" x14ac:dyDescent="0.15">
      <c r="C4029" t="s">
        <v>53</v>
      </c>
      <c r="D4029" t="s">
        <v>5189</v>
      </c>
      <c r="E4029" t="s">
        <v>34</v>
      </c>
      <c r="F4029" s="1">
        <v>40755</v>
      </c>
      <c r="G4029" t="s">
        <v>54</v>
      </c>
      <c r="H4029" t="s">
        <v>314</v>
      </c>
      <c r="I4029" t="s">
        <v>3974</v>
      </c>
      <c r="J4029">
        <v>443289</v>
      </c>
      <c r="L4029">
        <v>1292723936</v>
      </c>
    </row>
    <row r="4030" spans="3:12" x14ac:dyDescent="0.15">
      <c r="C4030" t="s">
        <v>53</v>
      </c>
      <c r="D4030" t="s">
        <v>5189</v>
      </c>
      <c r="E4030" t="s">
        <v>34</v>
      </c>
      <c r="F4030" s="1">
        <v>40755</v>
      </c>
      <c r="G4030" t="s">
        <v>54</v>
      </c>
      <c r="H4030" t="s">
        <v>495</v>
      </c>
      <c r="I4030" t="s">
        <v>1178</v>
      </c>
      <c r="J4030">
        <v>60824</v>
      </c>
      <c r="L4030">
        <v>1292784760</v>
      </c>
    </row>
    <row r="4031" spans="3:12" x14ac:dyDescent="0.15">
      <c r="C4031" t="s">
        <v>53</v>
      </c>
      <c r="D4031" t="s">
        <v>5189</v>
      </c>
      <c r="E4031" t="s">
        <v>34</v>
      </c>
      <c r="F4031" s="1">
        <v>40757</v>
      </c>
      <c r="G4031" t="s">
        <v>526</v>
      </c>
      <c r="H4031" t="s">
        <v>2135</v>
      </c>
      <c r="I4031" t="s">
        <v>3106</v>
      </c>
      <c r="J4031">
        <v>1000</v>
      </c>
      <c r="L4031">
        <v>1292785760</v>
      </c>
    </row>
    <row r="4032" spans="3:12" x14ac:dyDescent="0.15">
      <c r="C4032" t="s">
        <v>53</v>
      </c>
      <c r="D4032" t="s">
        <v>5189</v>
      </c>
      <c r="E4032" t="s">
        <v>34</v>
      </c>
      <c r="F4032" s="1">
        <v>40780</v>
      </c>
      <c r="G4032" t="s">
        <v>526</v>
      </c>
      <c r="H4032" t="s">
        <v>3975</v>
      </c>
      <c r="I4032" t="s">
        <v>3976</v>
      </c>
      <c r="J4032">
        <v>3000</v>
      </c>
      <c r="L4032">
        <v>1292788760</v>
      </c>
    </row>
    <row r="4033" spans="3:12" x14ac:dyDescent="0.15">
      <c r="C4033" t="s">
        <v>53</v>
      </c>
      <c r="D4033" t="s">
        <v>5189</v>
      </c>
      <c r="E4033" t="s">
        <v>34</v>
      </c>
      <c r="F4033" s="1">
        <v>40786</v>
      </c>
      <c r="G4033" t="s">
        <v>54</v>
      </c>
      <c r="H4033" t="s">
        <v>1179</v>
      </c>
      <c r="I4033" t="s">
        <v>3977</v>
      </c>
      <c r="J4033">
        <v>506230</v>
      </c>
      <c r="L4033">
        <v>1293294990</v>
      </c>
    </row>
    <row r="4034" spans="3:12" x14ac:dyDescent="0.15">
      <c r="C4034" t="s">
        <v>53</v>
      </c>
      <c r="D4034" t="s">
        <v>5189</v>
      </c>
      <c r="E4034" t="s">
        <v>34</v>
      </c>
      <c r="F4034" s="1">
        <v>40786</v>
      </c>
      <c r="G4034" t="s">
        <v>54</v>
      </c>
      <c r="H4034" t="s">
        <v>3070</v>
      </c>
      <c r="I4034" t="s">
        <v>3963</v>
      </c>
      <c r="J4034">
        <v>10000</v>
      </c>
      <c r="L4034">
        <v>1293304990</v>
      </c>
    </row>
    <row r="4035" spans="3:12" x14ac:dyDescent="0.15">
      <c r="C4035" t="s">
        <v>53</v>
      </c>
      <c r="D4035" t="s">
        <v>5189</v>
      </c>
      <c r="E4035" t="s">
        <v>34</v>
      </c>
      <c r="F4035" s="1">
        <v>40816</v>
      </c>
      <c r="G4035" t="s">
        <v>54</v>
      </c>
      <c r="H4035" t="s">
        <v>1181</v>
      </c>
      <c r="I4035" t="s">
        <v>3978</v>
      </c>
      <c r="J4035">
        <v>525397</v>
      </c>
      <c r="L4035">
        <v>1293830387</v>
      </c>
    </row>
    <row r="4036" spans="3:12" x14ac:dyDescent="0.15">
      <c r="C4036" t="s">
        <v>53</v>
      </c>
      <c r="D4036" t="s">
        <v>5189</v>
      </c>
      <c r="E4036" t="s">
        <v>34</v>
      </c>
      <c r="F4036" s="1">
        <v>40843</v>
      </c>
      <c r="G4036" t="s">
        <v>526</v>
      </c>
      <c r="H4036" t="s">
        <v>3979</v>
      </c>
      <c r="I4036" t="s">
        <v>3980</v>
      </c>
      <c r="J4036">
        <v>245500</v>
      </c>
      <c r="L4036">
        <v>1294075887</v>
      </c>
    </row>
    <row r="4037" spans="3:12" x14ac:dyDescent="0.15">
      <c r="C4037" t="s">
        <v>53</v>
      </c>
      <c r="D4037" t="s">
        <v>5189</v>
      </c>
      <c r="E4037" t="s">
        <v>34</v>
      </c>
      <c r="F4037" s="1">
        <v>40847</v>
      </c>
      <c r="G4037" t="s">
        <v>54</v>
      </c>
      <c r="H4037" t="s">
        <v>1183</v>
      </c>
      <c r="I4037" t="s">
        <v>3981</v>
      </c>
      <c r="J4037">
        <v>524012</v>
      </c>
      <c r="L4037">
        <v>1294599899</v>
      </c>
    </row>
    <row r="4038" spans="3:12" x14ac:dyDescent="0.15">
      <c r="C4038" t="s">
        <v>53</v>
      </c>
      <c r="D4038" t="s">
        <v>5189</v>
      </c>
      <c r="E4038" t="s">
        <v>34</v>
      </c>
      <c r="F4038" s="1">
        <v>40862</v>
      </c>
      <c r="G4038" t="s">
        <v>526</v>
      </c>
      <c r="H4038" t="s">
        <v>1005</v>
      </c>
      <c r="I4038" t="s">
        <v>3982</v>
      </c>
      <c r="J4038">
        <v>9540</v>
      </c>
      <c r="L4038">
        <v>1294609439</v>
      </c>
    </row>
    <row r="4039" spans="3:12" x14ac:dyDescent="0.15">
      <c r="C4039" t="s">
        <v>53</v>
      </c>
      <c r="D4039" t="s">
        <v>5189</v>
      </c>
      <c r="E4039" t="s">
        <v>34</v>
      </c>
      <c r="F4039" s="1">
        <v>40877</v>
      </c>
      <c r="G4039" t="s">
        <v>54</v>
      </c>
      <c r="H4039" t="s">
        <v>1185</v>
      </c>
      <c r="I4039" t="s">
        <v>3983</v>
      </c>
      <c r="J4039">
        <v>529016</v>
      </c>
      <c r="L4039">
        <v>1295138455</v>
      </c>
    </row>
    <row r="4040" spans="3:12" x14ac:dyDescent="0.15">
      <c r="C4040" t="s">
        <v>53</v>
      </c>
      <c r="D4040" t="s">
        <v>5189</v>
      </c>
      <c r="E4040" t="s">
        <v>34</v>
      </c>
      <c r="F4040" s="1">
        <v>40908</v>
      </c>
      <c r="G4040" t="s">
        <v>54</v>
      </c>
      <c r="H4040" t="s">
        <v>490</v>
      </c>
      <c r="I4040" t="s">
        <v>3984</v>
      </c>
      <c r="J4040">
        <v>528633</v>
      </c>
      <c r="L4040">
        <v>1295667088</v>
      </c>
    </row>
    <row r="4041" spans="3:12" x14ac:dyDescent="0.15">
      <c r="C4041" t="s">
        <v>53</v>
      </c>
      <c r="D4041" t="s">
        <v>5189</v>
      </c>
      <c r="E4041" t="s">
        <v>35</v>
      </c>
      <c r="F4041" s="1">
        <v>40574</v>
      </c>
      <c r="G4041" t="s">
        <v>526</v>
      </c>
      <c r="H4041" t="s">
        <v>3985</v>
      </c>
      <c r="I4041" t="s">
        <v>3986</v>
      </c>
      <c r="J4041">
        <v>399360</v>
      </c>
      <c r="L4041">
        <v>1296066448</v>
      </c>
    </row>
    <row r="4042" spans="3:12" x14ac:dyDescent="0.15">
      <c r="C4042" t="s">
        <v>53</v>
      </c>
      <c r="D4042" t="s">
        <v>5189</v>
      </c>
      <c r="E4042" t="s">
        <v>35</v>
      </c>
      <c r="F4042" s="1">
        <v>40602</v>
      </c>
      <c r="G4042" t="s">
        <v>57</v>
      </c>
      <c r="H4042" t="s">
        <v>116</v>
      </c>
      <c r="I4042" t="s">
        <v>117</v>
      </c>
      <c r="J4042">
        <v>266441</v>
      </c>
      <c r="L4042">
        <v>1296332889</v>
      </c>
    </row>
    <row r="4043" spans="3:12" x14ac:dyDescent="0.15">
      <c r="C4043" t="s">
        <v>53</v>
      </c>
      <c r="D4043" t="s">
        <v>5189</v>
      </c>
      <c r="E4043" t="s">
        <v>35</v>
      </c>
      <c r="F4043" s="1">
        <v>40602</v>
      </c>
      <c r="G4043" t="s">
        <v>57</v>
      </c>
      <c r="H4043" t="s">
        <v>116</v>
      </c>
      <c r="I4043" t="s">
        <v>117</v>
      </c>
      <c r="J4043">
        <v>513638</v>
      </c>
      <c r="L4043">
        <v>1296846527</v>
      </c>
    </row>
    <row r="4044" spans="3:12" x14ac:dyDescent="0.15">
      <c r="C4044" t="s">
        <v>53</v>
      </c>
      <c r="D4044" t="s">
        <v>5189</v>
      </c>
      <c r="E4044" t="s">
        <v>35</v>
      </c>
      <c r="F4044" s="1">
        <v>40652</v>
      </c>
      <c r="G4044" t="s">
        <v>57</v>
      </c>
      <c r="H4044" t="s">
        <v>199</v>
      </c>
      <c r="I4044" t="s">
        <v>3987</v>
      </c>
      <c r="J4044">
        <v>21672</v>
      </c>
      <c r="L4044">
        <v>1296868199</v>
      </c>
    </row>
    <row r="4045" spans="3:12" x14ac:dyDescent="0.15">
      <c r="C4045" t="s">
        <v>53</v>
      </c>
      <c r="D4045" t="s">
        <v>5189</v>
      </c>
      <c r="E4045" t="s">
        <v>35</v>
      </c>
      <c r="F4045" s="1">
        <v>40724</v>
      </c>
      <c r="G4045" t="s">
        <v>54</v>
      </c>
      <c r="H4045" t="s">
        <v>2694</v>
      </c>
      <c r="I4045" t="s">
        <v>3957</v>
      </c>
      <c r="J4045">
        <v>445481</v>
      </c>
      <c r="L4045">
        <v>1297313680</v>
      </c>
    </row>
    <row r="4046" spans="3:12" x14ac:dyDescent="0.15">
      <c r="C4046" t="s">
        <v>53</v>
      </c>
      <c r="D4046" t="s">
        <v>5189</v>
      </c>
      <c r="E4046" t="s">
        <v>35</v>
      </c>
      <c r="F4046" s="1">
        <v>40724</v>
      </c>
      <c r="G4046" t="s">
        <v>54</v>
      </c>
      <c r="H4046" t="s">
        <v>1190</v>
      </c>
      <c r="I4046" t="s">
        <v>3958</v>
      </c>
      <c r="J4046">
        <v>226708</v>
      </c>
      <c r="L4046">
        <v>1297540388</v>
      </c>
    </row>
    <row r="4047" spans="3:12" x14ac:dyDescent="0.15">
      <c r="C4047" t="s">
        <v>53</v>
      </c>
      <c r="D4047" t="s">
        <v>5189</v>
      </c>
      <c r="E4047" t="s">
        <v>35</v>
      </c>
      <c r="F4047" s="1">
        <v>40752</v>
      </c>
      <c r="G4047" t="s">
        <v>54</v>
      </c>
      <c r="H4047" t="s">
        <v>1408</v>
      </c>
      <c r="I4047" t="s">
        <v>3988</v>
      </c>
      <c r="J4047">
        <v>952158</v>
      </c>
      <c r="L4047">
        <v>1298492546</v>
      </c>
    </row>
    <row r="4048" spans="3:12" x14ac:dyDescent="0.15">
      <c r="C4048" t="s">
        <v>53</v>
      </c>
      <c r="D4048" t="s">
        <v>5189</v>
      </c>
      <c r="E4048" t="s">
        <v>35</v>
      </c>
      <c r="F4048" s="1">
        <v>40855</v>
      </c>
      <c r="G4048" t="s">
        <v>57</v>
      </c>
      <c r="H4048" t="s">
        <v>3989</v>
      </c>
      <c r="I4048" t="s">
        <v>3990</v>
      </c>
      <c r="J4048">
        <v>401462</v>
      </c>
      <c r="L4048">
        <v>1298894008</v>
      </c>
    </row>
    <row r="4049" spans="3:12" x14ac:dyDescent="0.15">
      <c r="C4049" t="s">
        <v>53</v>
      </c>
      <c r="D4049" t="s">
        <v>5189</v>
      </c>
      <c r="E4049" t="s">
        <v>36</v>
      </c>
      <c r="F4049" s="1">
        <v>40545</v>
      </c>
      <c r="G4049" t="s">
        <v>560</v>
      </c>
      <c r="H4049" t="s">
        <v>61</v>
      </c>
      <c r="I4049" t="s">
        <v>3991</v>
      </c>
      <c r="J4049">
        <v>163500</v>
      </c>
      <c r="L4049">
        <v>1299057508</v>
      </c>
    </row>
    <row r="4050" spans="3:12" x14ac:dyDescent="0.15">
      <c r="C4050" t="s">
        <v>53</v>
      </c>
      <c r="D4050" t="s">
        <v>5189</v>
      </c>
      <c r="E4050" t="s">
        <v>36</v>
      </c>
      <c r="F4050" s="1">
        <v>40557</v>
      </c>
      <c r="G4050" t="s">
        <v>526</v>
      </c>
      <c r="H4050" t="s">
        <v>156</v>
      </c>
      <c r="I4050" t="s">
        <v>3992</v>
      </c>
      <c r="J4050">
        <v>200000</v>
      </c>
      <c r="L4050">
        <v>1299257508</v>
      </c>
    </row>
    <row r="4051" spans="3:12" x14ac:dyDescent="0.15">
      <c r="C4051" t="s">
        <v>53</v>
      </c>
      <c r="D4051" t="s">
        <v>5189</v>
      </c>
      <c r="E4051" t="s">
        <v>36</v>
      </c>
      <c r="F4051" s="1">
        <v>40564</v>
      </c>
      <c r="G4051" t="s">
        <v>526</v>
      </c>
      <c r="H4051" t="s">
        <v>152</v>
      </c>
      <c r="I4051" t="s">
        <v>3993</v>
      </c>
      <c r="J4051">
        <v>65000</v>
      </c>
      <c r="L4051">
        <v>1299322508</v>
      </c>
    </row>
    <row r="4052" spans="3:12" x14ac:dyDescent="0.15">
      <c r="C4052" t="s">
        <v>53</v>
      </c>
      <c r="D4052" t="s">
        <v>5189</v>
      </c>
      <c r="E4052" t="s">
        <v>36</v>
      </c>
      <c r="F4052" s="1">
        <v>40568</v>
      </c>
      <c r="G4052" t="s">
        <v>560</v>
      </c>
      <c r="H4052" t="s">
        <v>1424</v>
      </c>
      <c r="I4052" t="s">
        <v>3994</v>
      </c>
      <c r="J4052">
        <v>50000</v>
      </c>
      <c r="L4052">
        <v>1299372508</v>
      </c>
    </row>
    <row r="4053" spans="3:12" x14ac:dyDescent="0.15">
      <c r="C4053" t="s">
        <v>53</v>
      </c>
      <c r="D4053" t="s">
        <v>5189</v>
      </c>
      <c r="E4053" t="s">
        <v>36</v>
      </c>
      <c r="F4053" s="1">
        <v>40568</v>
      </c>
      <c r="G4053" t="s">
        <v>560</v>
      </c>
      <c r="H4053" t="s">
        <v>72</v>
      </c>
      <c r="I4053" t="s">
        <v>3994</v>
      </c>
      <c r="J4053">
        <v>80000</v>
      </c>
      <c r="L4053">
        <v>1299452508</v>
      </c>
    </row>
    <row r="4054" spans="3:12" x14ac:dyDescent="0.15">
      <c r="C4054" t="s">
        <v>53</v>
      </c>
      <c r="D4054" t="s">
        <v>5189</v>
      </c>
      <c r="E4054" t="s">
        <v>36</v>
      </c>
      <c r="F4054" s="1">
        <v>40592</v>
      </c>
      <c r="G4054" t="s">
        <v>526</v>
      </c>
      <c r="H4054" t="s">
        <v>332</v>
      </c>
      <c r="I4054" t="s">
        <v>3995</v>
      </c>
      <c r="J4054">
        <v>65000</v>
      </c>
      <c r="L4054">
        <v>1299517508</v>
      </c>
    </row>
    <row r="4055" spans="3:12" x14ac:dyDescent="0.15">
      <c r="C4055" t="s">
        <v>53</v>
      </c>
      <c r="D4055" t="s">
        <v>5189</v>
      </c>
      <c r="E4055" t="s">
        <v>36</v>
      </c>
      <c r="F4055" s="1">
        <v>40602</v>
      </c>
      <c r="G4055" t="s">
        <v>560</v>
      </c>
      <c r="H4055" t="s">
        <v>1041</v>
      </c>
      <c r="I4055" t="s">
        <v>3996</v>
      </c>
      <c r="J4055">
        <v>80000</v>
      </c>
      <c r="L4055">
        <v>1299597508</v>
      </c>
    </row>
    <row r="4056" spans="3:12" x14ac:dyDescent="0.15">
      <c r="C4056" t="s">
        <v>53</v>
      </c>
      <c r="D4056" t="s">
        <v>5189</v>
      </c>
      <c r="E4056" t="s">
        <v>36</v>
      </c>
      <c r="F4056" s="1">
        <v>40602</v>
      </c>
      <c r="G4056" t="s">
        <v>560</v>
      </c>
      <c r="H4056" t="s">
        <v>1362</v>
      </c>
      <c r="I4056" t="s">
        <v>3996</v>
      </c>
      <c r="J4056">
        <v>50000</v>
      </c>
      <c r="L4056">
        <v>1299647508</v>
      </c>
    </row>
    <row r="4057" spans="3:12" x14ac:dyDescent="0.15">
      <c r="C4057" t="s">
        <v>53</v>
      </c>
      <c r="D4057" t="s">
        <v>5189</v>
      </c>
      <c r="E4057" t="s">
        <v>36</v>
      </c>
      <c r="F4057" s="1">
        <v>40609</v>
      </c>
      <c r="G4057" t="s">
        <v>526</v>
      </c>
      <c r="H4057" t="s">
        <v>3997</v>
      </c>
      <c r="I4057" t="s">
        <v>3998</v>
      </c>
      <c r="J4057">
        <v>41500</v>
      </c>
      <c r="L4057">
        <v>1299689008</v>
      </c>
    </row>
    <row r="4058" spans="3:12" x14ac:dyDescent="0.15">
      <c r="C4058" t="s">
        <v>53</v>
      </c>
      <c r="D4058" t="s">
        <v>5189</v>
      </c>
      <c r="E4058" t="s">
        <v>36</v>
      </c>
      <c r="F4058" s="1">
        <v>40610</v>
      </c>
      <c r="G4058" t="s">
        <v>526</v>
      </c>
      <c r="H4058" t="s">
        <v>452</v>
      </c>
      <c r="I4058" t="s">
        <v>3999</v>
      </c>
      <c r="J4058">
        <v>23000</v>
      </c>
      <c r="L4058">
        <v>1299712008</v>
      </c>
    </row>
    <row r="4059" spans="3:12" x14ac:dyDescent="0.15">
      <c r="C4059" t="s">
        <v>53</v>
      </c>
      <c r="D4059" t="s">
        <v>5189</v>
      </c>
      <c r="E4059" t="s">
        <v>36</v>
      </c>
      <c r="F4059" s="1">
        <v>40612</v>
      </c>
      <c r="G4059" t="s">
        <v>57</v>
      </c>
      <c r="H4059" t="s">
        <v>589</v>
      </c>
      <c r="I4059" t="s">
        <v>4000</v>
      </c>
      <c r="J4059">
        <v>65000</v>
      </c>
      <c r="L4059">
        <v>1299777008</v>
      </c>
    </row>
    <row r="4060" spans="3:12" x14ac:dyDescent="0.15">
      <c r="C4060" t="s">
        <v>53</v>
      </c>
      <c r="D4060" t="s">
        <v>5189</v>
      </c>
      <c r="E4060" t="s">
        <v>36</v>
      </c>
      <c r="F4060" s="1">
        <v>40617</v>
      </c>
      <c r="G4060" t="s">
        <v>526</v>
      </c>
      <c r="H4060" t="s">
        <v>1351</v>
      </c>
      <c r="I4060" t="s">
        <v>4001</v>
      </c>
      <c r="J4060">
        <v>6000</v>
      </c>
      <c r="L4060">
        <v>1299783008</v>
      </c>
    </row>
    <row r="4061" spans="3:12" x14ac:dyDescent="0.15">
      <c r="C4061" t="s">
        <v>53</v>
      </c>
      <c r="D4061" t="s">
        <v>5189</v>
      </c>
      <c r="E4061" t="s">
        <v>36</v>
      </c>
      <c r="F4061" s="1">
        <v>40619</v>
      </c>
      <c r="G4061" t="s">
        <v>526</v>
      </c>
      <c r="H4061" t="s">
        <v>4002</v>
      </c>
      <c r="I4061" t="s">
        <v>4003</v>
      </c>
      <c r="J4061">
        <v>11625</v>
      </c>
      <c r="L4061">
        <v>1299794633</v>
      </c>
    </row>
    <row r="4062" spans="3:12" x14ac:dyDescent="0.15">
      <c r="C4062" t="s">
        <v>53</v>
      </c>
      <c r="D4062" t="s">
        <v>5189</v>
      </c>
      <c r="E4062" t="s">
        <v>36</v>
      </c>
      <c r="F4062" s="1">
        <v>40624</v>
      </c>
      <c r="G4062" t="s">
        <v>526</v>
      </c>
      <c r="H4062" t="s">
        <v>4004</v>
      </c>
      <c r="I4062" t="s">
        <v>973</v>
      </c>
      <c r="J4062">
        <v>17500</v>
      </c>
      <c r="L4062">
        <v>1299812133</v>
      </c>
    </row>
    <row r="4063" spans="3:12" x14ac:dyDescent="0.15">
      <c r="C4063" t="s">
        <v>53</v>
      </c>
      <c r="D4063" t="s">
        <v>5189</v>
      </c>
      <c r="E4063" t="s">
        <v>36</v>
      </c>
      <c r="F4063" s="1">
        <v>40626</v>
      </c>
      <c r="G4063" t="s">
        <v>560</v>
      </c>
      <c r="H4063" t="s">
        <v>105</v>
      </c>
      <c r="I4063" t="s">
        <v>4005</v>
      </c>
      <c r="K4063">
        <v>65000</v>
      </c>
      <c r="L4063">
        <v>1299747133</v>
      </c>
    </row>
    <row r="4064" spans="3:12" x14ac:dyDescent="0.15">
      <c r="C4064" t="s">
        <v>53</v>
      </c>
      <c r="D4064" t="s">
        <v>5189</v>
      </c>
      <c r="E4064" t="s">
        <v>36</v>
      </c>
      <c r="F4064" s="1">
        <v>40626</v>
      </c>
      <c r="G4064" t="s">
        <v>560</v>
      </c>
      <c r="H4064" t="s">
        <v>105</v>
      </c>
      <c r="I4064" t="s">
        <v>4005</v>
      </c>
      <c r="J4064">
        <v>65000</v>
      </c>
      <c r="L4064">
        <v>1299812133</v>
      </c>
    </row>
    <row r="4065" spans="3:12" x14ac:dyDescent="0.15">
      <c r="C4065" t="s">
        <v>53</v>
      </c>
      <c r="D4065" t="s">
        <v>5189</v>
      </c>
      <c r="E4065" t="s">
        <v>36</v>
      </c>
      <c r="F4065" s="1">
        <v>40634</v>
      </c>
      <c r="G4065" t="s">
        <v>560</v>
      </c>
      <c r="H4065" t="s">
        <v>165</v>
      </c>
      <c r="I4065" t="s">
        <v>4006</v>
      </c>
      <c r="J4065">
        <v>169500</v>
      </c>
      <c r="L4065">
        <v>1299981633</v>
      </c>
    </row>
    <row r="4066" spans="3:12" x14ac:dyDescent="0.15">
      <c r="C4066" t="s">
        <v>53</v>
      </c>
      <c r="D4066" t="s">
        <v>5189</v>
      </c>
      <c r="E4066" t="s">
        <v>36</v>
      </c>
      <c r="F4066" s="1">
        <v>40634</v>
      </c>
      <c r="G4066" t="s">
        <v>560</v>
      </c>
      <c r="H4066" t="s">
        <v>1373</v>
      </c>
      <c r="I4066" t="s">
        <v>4007</v>
      </c>
      <c r="J4066">
        <v>145000</v>
      </c>
      <c r="L4066">
        <v>1300126633</v>
      </c>
    </row>
    <row r="4067" spans="3:12" x14ac:dyDescent="0.15">
      <c r="C4067" t="s">
        <v>53</v>
      </c>
      <c r="D4067" t="s">
        <v>5189</v>
      </c>
      <c r="E4067" t="s">
        <v>36</v>
      </c>
      <c r="F4067" s="1">
        <v>40634</v>
      </c>
      <c r="G4067" t="s">
        <v>560</v>
      </c>
      <c r="H4067" t="s">
        <v>1153</v>
      </c>
      <c r="I4067" t="s">
        <v>4007</v>
      </c>
      <c r="J4067">
        <v>65000</v>
      </c>
      <c r="L4067">
        <v>1300191633</v>
      </c>
    </row>
    <row r="4068" spans="3:12" x14ac:dyDescent="0.15">
      <c r="C4068" t="s">
        <v>53</v>
      </c>
      <c r="D4068" t="s">
        <v>5189</v>
      </c>
      <c r="E4068" t="s">
        <v>36</v>
      </c>
      <c r="F4068" s="1">
        <v>40639</v>
      </c>
      <c r="G4068" t="s">
        <v>526</v>
      </c>
      <c r="H4068" t="s">
        <v>4008</v>
      </c>
      <c r="I4068" t="s">
        <v>973</v>
      </c>
      <c r="J4068">
        <v>30000</v>
      </c>
      <c r="L4068">
        <v>1300221633</v>
      </c>
    </row>
    <row r="4069" spans="3:12" x14ac:dyDescent="0.15">
      <c r="C4069" t="s">
        <v>53</v>
      </c>
      <c r="D4069" t="s">
        <v>5189</v>
      </c>
      <c r="E4069" t="s">
        <v>36</v>
      </c>
      <c r="F4069" s="1">
        <v>40648</v>
      </c>
      <c r="G4069" t="s">
        <v>526</v>
      </c>
      <c r="H4069" t="s">
        <v>4009</v>
      </c>
      <c r="I4069" t="s">
        <v>4010</v>
      </c>
      <c r="J4069">
        <v>40000</v>
      </c>
      <c r="L4069">
        <v>1300261633</v>
      </c>
    </row>
    <row r="4070" spans="3:12" x14ac:dyDescent="0.15">
      <c r="C4070" t="s">
        <v>53</v>
      </c>
      <c r="D4070" t="s">
        <v>5189</v>
      </c>
      <c r="E4070" t="s">
        <v>36</v>
      </c>
      <c r="F4070" s="1">
        <v>40652</v>
      </c>
      <c r="G4070" t="s">
        <v>526</v>
      </c>
      <c r="H4070" t="s">
        <v>4011</v>
      </c>
      <c r="I4070" t="s">
        <v>4012</v>
      </c>
      <c r="J4070">
        <v>115000</v>
      </c>
      <c r="L4070">
        <v>1300376633</v>
      </c>
    </row>
    <row r="4071" spans="3:12" x14ac:dyDescent="0.15">
      <c r="C4071" t="s">
        <v>53</v>
      </c>
      <c r="D4071" t="s">
        <v>5189</v>
      </c>
      <c r="E4071" t="s">
        <v>36</v>
      </c>
      <c r="F4071" s="1">
        <v>40659</v>
      </c>
      <c r="G4071" t="s">
        <v>560</v>
      </c>
      <c r="H4071" t="s">
        <v>1378</v>
      </c>
      <c r="I4071" t="s">
        <v>4013</v>
      </c>
      <c r="J4071">
        <v>50000</v>
      </c>
      <c r="L4071">
        <v>1300426633</v>
      </c>
    </row>
    <row r="4072" spans="3:12" x14ac:dyDescent="0.15">
      <c r="C4072" t="s">
        <v>53</v>
      </c>
      <c r="D4072" t="s">
        <v>5189</v>
      </c>
      <c r="E4072" t="s">
        <v>36</v>
      </c>
      <c r="F4072" s="1">
        <v>40659</v>
      </c>
      <c r="G4072" t="s">
        <v>560</v>
      </c>
      <c r="H4072" t="s">
        <v>1228</v>
      </c>
      <c r="I4072" t="s">
        <v>4014</v>
      </c>
      <c r="J4072">
        <v>80000</v>
      </c>
      <c r="L4072">
        <v>1300506633</v>
      </c>
    </row>
    <row r="4073" spans="3:12" x14ac:dyDescent="0.15">
      <c r="C4073" t="s">
        <v>53</v>
      </c>
      <c r="D4073" t="s">
        <v>5189</v>
      </c>
      <c r="E4073" t="s">
        <v>36</v>
      </c>
      <c r="F4073" s="1">
        <v>40659</v>
      </c>
      <c r="G4073" t="s">
        <v>526</v>
      </c>
      <c r="H4073" t="s">
        <v>4015</v>
      </c>
      <c r="I4073" t="s">
        <v>4016</v>
      </c>
      <c r="J4073">
        <v>110000</v>
      </c>
      <c r="L4073">
        <v>1300616633</v>
      </c>
    </row>
    <row r="4074" spans="3:12" x14ac:dyDescent="0.15">
      <c r="C4074" t="s">
        <v>53</v>
      </c>
      <c r="D4074" t="s">
        <v>5189</v>
      </c>
      <c r="E4074" t="s">
        <v>36</v>
      </c>
      <c r="F4074" s="1">
        <v>40660</v>
      </c>
      <c r="G4074" t="s">
        <v>526</v>
      </c>
      <c r="H4074" t="s">
        <v>1714</v>
      </c>
      <c r="I4074" t="s">
        <v>4017</v>
      </c>
      <c r="J4074">
        <v>130000</v>
      </c>
      <c r="L4074">
        <v>1300746633</v>
      </c>
    </row>
    <row r="4075" spans="3:12" x14ac:dyDescent="0.15">
      <c r="C4075" t="s">
        <v>53</v>
      </c>
      <c r="D4075" t="s">
        <v>5189</v>
      </c>
      <c r="E4075" t="s">
        <v>36</v>
      </c>
      <c r="F4075" s="1">
        <v>40681</v>
      </c>
      <c r="G4075" t="s">
        <v>526</v>
      </c>
      <c r="H4075" t="s">
        <v>4018</v>
      </c>
      <c r="I4075" t="s">
        <v>4019</v>
      </c>
      <c r="J4075">
        <v>100000</v>
      </c>
      <c r="L4075">
        <v>1300846633</v>
      </c>
    </row>
    <row r="4076" spans="3:12" x14ac:dyDescent="0.15">
      <c r="C4076" t="s">
        <v>53</v>
      </c>
      <c r="D4076" t="s">
        <v>5189</v>
      </c>
      <c r="E4076" t="s">
        <v>36</v>
      </c>
      <c r="F4076" s="1">
        <v>40688</v>
      </c>
      <c r="G4076" t="s">
        <v>560</v>
      </c>
      <c r="H4076" t="s">
        <v>152</v>
      </c>
      <c r="I4076" t="s">
        <v>4020</v>
      </c>
      <c r="J4076">
        <v>80000</v>
      </c>
      <c r="L4076">
        <v>1300926633</v>
      </c>
    </row>
    <row r="4077" spans="3:12" x14ac:dyDescent="0.15">
      <c r="C4077" t="s">
        <v>53</v>
      </c>
      <c r="D4077" t="s">
        <v>5189</v>
      </c>
      <c r="E4077" t="s">
        <v>36</v>
      </c>
      <c r="F4077" s="1">
        <v>40688</v>
      </c>
      <c r="G4077" t="s">
        <v>560</v>
      </c>
      <c r="H4077" t="s">
        <v>154</v>
      </c>
      <c r="I4077" t="s">
        <v>4021</v>
      </c>
      <c r="J4077">
        <v>50000</v>
      </c>
      <c r="L4077">
        <v>1300976633</v>
      </c>
    </row>
    <row r="4078" spans="3:12" x14ac:dyDescent="0.15">
      <c r="C4078" t="s">
        <v>53</v>
      </c>
      <c r="D4078" t="s">
        <v>5189</v>
      </c>
      <c r="E4078" t="s">
        <v>36</v>
      </c>
      <c r="F4078" s="1">
        <v>40694</v>
      </c>
      <c r="G4078" t="s">
        <v>560</v>
      </c>
      <c r="H4078" t="s">
        <v>170</v>
      </c>
      <c r="I4078" t="s">
        <v>4022</v>
      </c>
      <c r="J4078">
        <v>258000</v>
      </c>
      <c r="L4078">
        <v>1301234633</v>
      </c>
    </row>
    <row r="4079" spans="3:12" x14ac:dyDescent="0.15">
      <c r="C4079" t="s">
        <v>53</v>
      </c>
      <c r="D4079" t="s">
        <v>5189</v>
      </c>
      <c r="E4079" t="s">
        <v>36</v>
      </c>
      <c r="F4079" s="1">
        <v>40700</v>
      </c>
      <c r="G4079" t="s">
        <v>526</v>
      </c>
      <c r="H4079" t="s">
        <v>4023</v>
      </c>
      <c r="I4079" t="s">
        <v>4024</v>
      </c>
      <c r="J4079">
        <v>50000</v>
      </c>
      <c r="L4079">
        <v>1301284633</v>
      </c>
    </row>
    <row r="4080" spans="3:12" x14ac:dyDescent="0.15">
      <c r="C4080" t="s">
        <v>53</v>
      </c>
      <c r="D4080" t="s">
        <v>5189</v>
      </c>
      <c r="E4080" t="s">
        <v>36</v>
      </c>
      <c r="F4080" s="1">
        <v>40707</v>
      </c>
      <c r="G4080" t="s">
        <v>560</v>
      </c>
      <c r="H4080" t="s">
        <v>1388</v>
      </c>
      <c r="I4080" t="s">
        <v>4025</v>
      </c>
      <c r="J4080">
        <v>169500</v>
      </c>
      <c r="L4080">
        <v>1301454133</v>
      </c>
    </row>
    <row r="4081" spans="3:12" x14ac:dyDescent="0.15">
      <c r="C4081" t="s">
        <v>53</v>
      </c>
      <c r="D4081" t="s">
        <v>5189</v>
      </c>
      <c r="E4081" t="s">
        <v>36</v>
      </c>
      <c r="F4081" s="1">
        <v>40709</v>
      </c>
      <c r="G4081" t="s">
        <v>526</v>
      </c>
      <c r="H4081" t="s">
        <v>4026</v>
      </c>
      <c r="I4081" t="s">
        <v>4027</v>
      </c>
      <c r="J4081">
        <v>151000</v>
      </c>
      <c r="L4081">
        <v>1301605133</v>
      </c>
    </row>
    <row r="4082" spans="3:12" x14ac:dyDescent="0.15">
      <c r="C4082" t="s">
        <v>53</v>
      </c>
      <c r="D4082" t="s">
        <v>5189</v>
      </c>
      <c r="E4082" t="s">
        <v>36</v>
      </c>
      <c r="F4082" s="1">
        <v>40718</v>
      </c>
      <c r="G4082" t="s">
        <v>526</v>
      </c>
      <c r="H4082" t="s">
        <v>4028</v>
      </c>
      <c r="I4082" t="s">
        <v>4029</v>
      </c>
      <c r="J4082">
        <v>21000</v>
      </c>
      <c r="L4082">
        <v>1301626133</v>
      </c>
    </row>
    <row r="4083" spans="3:12" x14ac:dyDescent="0.15">
      <c r="C4083" t="s">
        <v>53</v>
      </c>
      <c r="D4083" t="s">
        <v>5189</v>
      </c>
      <c r="E4083" t="s">
        <v>36</v>
      </c>
      <c r="F4083" s="1">
        <v>40723</v>
      </c>
      <c r="G4083" t="s">
        <v>526</v>
      </c>
      <c r="H4083" t="s">
        <v>4030</v>
      </c>
      <c r="I4083" t="s">
        <v>4031</v>
      </c>
      <c r="J4083">
        <v>130000</v>
      </c>
      <c r="L4083">
        <v>1301756133</v>
      </c>
    </row>
    <row r="4084" spans="3:12" x14ac:dyDescent="0.15">
      <c r="C4084" t="s">
        <v>53</v>
      </c>
      <c r="D4084" t="s">
        <v>5189</v>
      </c>
      <c r="E4084" t="s">
        <v>36</v>
      </c>
      <c r="F4084" s="1">
        <v>40724</v>
      </c>
      <c r="G4084" t="s">
        <v>560</v>
      </c>
      <c r="H4084" t="s">
        <v>1389</v>
      </c>
      <c r="I4084" t="s">
        <v>4032</v>
      </c>
      <c r="K4084">
        <v>65000</v>
      </c>
      <c r="L4084">
        <v>1301691133</v>
      </c>
    </row>
    <row r="4085" spans="3:12" x14ac:dyDescent="0.15">
      <c r="C4085" t="s">
        <v>53</v>
      </c>
      <c r="D4085" t="s">
        <v>5189</v>
      </c>
      <c r="E4085" t="s">
        <v>36</v>
      </c>
      <c r="F4085" s="1">
        <v>40724</v>
      </c>
      <c r="G4085" t="s">
        <v>560</v>
      </c>
      <c r="H4085" t="s">
        <v>1389</v>
      </c>
      <c r="I4085" t="s">
        <v>4032</v>
      </c>
      <c r="J4085">
        <v>65000</v>
      </c>
      <c r="L4085">
        <v>1301756133</v>
      </c>
    </row>
    <row r="4086" spans="3:12" x14ac:dyDescent="0.15">
      <c r="C4086" t="s">
        <v>53</v>
      </c>
      <c r="D4086" t="s">
        <v>5189</v>
      </c>
      <c r="E4086" t="s">
        <v>36</v>
      </c>
      <c r="F4086" s="1">
        <v>40725</v>
      </c>
      <c r="G4086" t="s">
        <v>526</v>
      </c>
      <c r="H4086" t="s">
        <v>4033</v>
      </c>
      <c r="I4086" t="s">
        <v>4034</v>
      </c>
      <c r="J4086">
        <v>100000</v>
      </c>
      <c r="L4086">
        <v>1301856133</v>
      </c>
    </row>
    <row r="4087" spans="3:12" x14ac:dyDescent="0.15">
      <c r="C4087" t="s">
        <v>53</v>
      </c>
      <c r="D4087" t="s">
        <v>5189</v>
      </c>
      <c r="E4087" t="s">
        <v>36</v>
      </c>
      <c r="F4087" s="1">
        <v>40730</v>
      </c>
      <c r="G4087" t="s">
        <v>526</v>
      </c>
      <c r="H4087" t="s">
        <v>4035</v>
      </c>
      <c r="I4087" t="s">
        <v>4017</v>
      </c>
      <c r="J4087">
        <v>130000</v>
      </c>
      <c r="L4087">
        <v>1301986133</v>
      </c>
    </row>
    <row r="4088" spans="3:12" x14ac:dyDescent="0.15">
      <c r="C4088" t="s">
        <v>53</v>
      </c>
      <c r="D4088" t="s">
        <v>5189</v>
      </c>
      <c r="E4088" t="s">
        <v>36</v>
      </c>
      <c r="F4088" s="1">
        <v>40742</v>
      </c>
      <c r="G4088" t="s">
        <v>57</v>
      </c>
      <c r="H4088" t="s">
        <v>671</v>
      </c>
      <c r="I4088" t="s">
        <v>4017</v>
      </c>
      <c r="J4088">
        <v>65000</v>
      </c>
      <c r="L4088">
        <v>1302051133</v>
      </c>
    </row>
    <row r="4089" spans="3:12" x14ac:dyDescent="0.15">
      <c r="C4089" t="s">
        <v>53</v>
      </c>
      <c r="D4089" t="s">
        <v>5189</v>
      </c>
      <c r="E4089" t="s">
        <v>36</v>
      </c>
      <c r="F4089" s="1">
        <v>40743</v>
      </c>
      <c r="G4089" t="s">
        <v>57</v>
      </c>
      <c r="H4089" t="s">
        <v>3379</v>
      </c>
      <c r="I4089" t="s">
        <v>4017</v>
      </c>
      <c r="J4089">
        <v>130000</v>
      </c>
      <c r="L4089">
        <v>1302181133</v>
      </c>
    </row>
    <row r="4090" spans="3:12" x14ac:dyDescent="0.15">
      <c r="C4090" t="s">
        <v>53</v>
      </c>
      <c r="D4090" t="s">
        <v>5189</v>
      </c>
      <c r="E4090" t="s">
        <v>36</v>
      </c>
      <c r="F4090" s="1">
        <v>40749</v>
      </c>
      <c r="G4090" t="s">
        <v>560</v>
      </c>
      <c r="H4090" t="s">
        <v>229</v>
      </c>
      <c r="I4090" t="s">
        <v>4036</v>
      </c>
      <c r="J4090">
        <v>50000</v>
      </c>
      <c r="L4090">
        <v>1302231133</v>
      </c>
    </row>
    <row r="4091" spans="3:12" x14ac:dyDescent="0.15">
      <c r="C4091" t="s">
        <v>53</v>
      </c>
      <c r="D4091" t="s">
        <v>5189</v>
      </c>
      <c r="E4091" t="s">
        <v>36</v>
      </c>
      <c r="F4091" s="1">
        <v>40749</v>
      </c>
      <c r="G4091" t="s">
        <v>560</v>
      </c>
      <c r="H4091" t="s">
        <v>237</v>
      </c>
      <c r="I4091" t="s">
        <v>4036</v>
      </c>
      <c r="J4091">
        <v>80000</v>
      </c>
      <c r="L4091">
        <v>1302311133</v>
      </c>
    </row>
    <row r="4092" spans="3:12" x14ac:dyDescent="0.15">
      <c r="C4092" t="s">
        <v>53</v>
      </c>
      <c r="D4092" t="s">
        <v>5189</v>
      </c>
      <c r="E4092" t="s">
        <v>36</v>
      </c>
      <c r="F4092" s="1">
        <v>40774</v>
      </c>
      <c r="G4092" t="s">
        <v>57</v>
      </c>
      <c r="H4092" t="s">
        <v>1179</v>
      </c>
      <c r="I4092" t="s">
        <v>4017</v>
      </c>
      <c r="J4092">
        <v>130000</v>
      </c>
      <c r="L4092">
        <v>1302441133</v>
      </c>
    </row>
    <row r="4093" spans="3:12" x14ac:dyDescent="0.15">
      <c r="C4093" t="s">
        <v>53</v>
      </c>
      <c r="D4093" t="s">
        <v>5189</v>
      </c>
      <c r="E4093" t="s">
        <v>36</v>
      </c>
      <c r="F4093" s="1">
        <v>40780</v>
      </c>
      <c r="G4093" t="s">
        <v>560</v>
      </c>
      <c r="H4093" t="s">
        <v>263</v>
      </c>
      <c r="I4093" t="s">
        <v>4017</v>
      </c>
      <c r="J4093">
        <v>80000</v>
      </c>
      <c r="L4093">
        <v>1302521133</v>
      </c>
    </row>
    <row r="4094" spans="3:12" x14ac:dyDescent="0.15">
      <c r="C4094" t="s">
        <v>53</v>
      </c>
      <c r="D4094" t="s">
        <v>5189</v>
      </c>
      <c r="E4094" t="s">
        <v>36</v>
      </c>
      <c r="F4094" s="1">
        <v>40780</v>
      </c>
      <c r="G4094" t="s">
        <v>560</v>
      </c>
      <c r="H4094" t="s">
        <v>266</v>
      </c>
      <c r="I4094" t="s">
        <v>4037</v>
      </c>
      <c r="J4094">
        <v>50000</v>
      </c>
      <c r="L4094">
        <v>1302571133</v>
      </c>
    </row>
    <row r="4095" spans="3:12" x14ac:dyDescent="0.15">
      <c r="C4095" t="s">
        <v>53</v>
      </c>
      <c r="D4095" t="s">
        <v>5189</v>
      </c>
      <c r="E4095" t="s">
        <v>36</v>
      </c>
      <c r="F4095" s="1">
        <v>40786</v>
      </c>
      <c r="G4095" t="s">
        <v>560</v>
      </c>
      <c r="H4095" t="s">
        <v>1160</v>
      </c>
      <c r="I4095" t="s">
        <v>4038</v>
      </c>
      <c r="J4095">
        <v>65000</v>
      </c>
      <c r="L4095">
        <v>1302636133</v>
      </c>
    </row>
    <row r="4096" spans="3:12" x14ac:dyDescent="0.15">
      <c r="C4096" t="s">
        <v>53</v>
      </c>
      <c r="D4096" t="s">
        <v>5189</v>
      </c>
      <c r="E4096" t="s">
        <v>36</v>
      </c>
      <c r="F4096" s="1">
        <v>40786</v>
      </c>
      <c r="G4096" t="s">
        <v>54</v>
      </c>
      <c r="H4096" t="s">
        <v>1334</v>
      </c>
      <c r="I4096" t="s">
        <v>4039</v>
      </c>
      <c r="J4096">
        <v>10000</v>
      </c>
      <c r="L4096">
        <v>1302646133</v>
      </c>
    </row>
    <row r="4097" spans="3:12" x14ac:dyDescent="0.15">
      <c r="C4097" t="s">
        <v>53</v>
      </c>
      <c r="D4097" t="s">
        <v>5189</v>
      </c>
      <c r="E4097" t="s">
        <v>36</v>
      </c>
      <c r="F4097" s="1">
        <v>40812</v>
      </c>
      <c r="G4097" t="s">
        <v>560</v>
      </c>
      <c r="H4097" t="s">
        <v>964</v>
      </c>
      <c r="I4097" t="s">
        <v>4037</v>
      </c>
      <c r="J4097">
        <v>50000</v>
      </c>
      <c r="L4097">
        <v>1302696133</v>
      </c>
    </row>
    <row r="4098" spans="3:12" x14ac:dyDescent="0.15">
      <c r="C4098" t="s">
        <v>53</v>
      </c>
      <c r="D4098" t="s">
        <v>5189</v>
      </c>
      <c r="E4098" t="s">
        <v>36</v>
      </c>
      <c r="F4098" s="1">
        <v>40812</v>
      </c>
      <c r="G4098" t="s">
        <v>560</v>
      </c>
      <c r="H4098" t="s">
        <v>311</v>
      </c>
      <c r="I4098" t="s">
        <v>4037</v>
      </c>
      <c r="J4098">
        <v>80000</v>
      </c>
      <c r="L4098">
        <v>1302776133</v>
      </c>
    </row>
    <row r="4099" spans="3:12" x14ac:dyDescent="0.15">
      <c r="C4099" t="s">
        <v>53</v>
      </c>
      <c r="D4099" t="s">
        <v>5189</v>
      </c>
      <c r="E4099" t="s">
        <v>36</v>
      </c>
      <c r="F4099" s="1">
        <v>40814</v>
      </c>
      <c r="G4099" t="s">
        <v>526</v>
      </c>
      <c r="H4099" t="s">
        <v>4040</v>
      </c>
      <c r="I4099" t="s">
        <v>4041</v>
      </c>
      <c r="J4099">
        <v>263000</v>
      </c>
      <c r="L4099">
        <v>1303039133</v>
      </c>
    </row>
    <row r="4100" spans="3:12" x14ac:dyDescent="0.15">
      <c r="C4100" t="s">
        <v>53</v>
      </c>
      <c r="D4100" t="s">
        <v>5189</v>
      </c>
      <c r="E4100" t="s">
        <v>36</v>
      </c>
      <c r="F4100" s="1">
        <v>40816</v>
      </c>
      <c r="G4100" t="s">
        <v>560</v>
      </c>
      <c r="H4100" t="s">
        <v>671</v>
      </c>
      <c r="I4100" t="s">
        <v>4038</v>
      </c>
      <c r="J4100">
        <v>65000</v>
      </c>
      <c r="L4100">
        <v>1303104133</v>
      </c>
    </row>
    <row r="4101" spans="3:12" x14ac:dyDescent="0.15">
      <c r="C4101" t="s">
        <v>53</v>
      </c>
      <c r="D4101" t="s">
        <v>5189</v>
      </c>
      <c r="E4101" t="s">
        <v>36</v>
      </c>
      <c r="F4101" s="1">
        <v>40816</v>
      </c>
      <c r="G4101" t="s">
        <v>54</v>
      </c>
      <c r="H4101" t="s">
        <v>1419</v>
      </c>
      <c r="I4101" t="s">
        <v>4042</v>
      </c>
      <c r="J4101">
        <v>80000</v>
      </c>
      <c r="L4101">
        <v>1303184133</v>
      </c>
    </row>
    <row r="4102" spans="3:12" x14ac:dyDescent="0.15">
      <c r="C4102" t="s">
        <v>53</v>
      </c>
      <c r="D4102" t="s">
        <v>5189</v>
      </c>
      <c r="E4102" t="s">
        <v>36</v>
      </c>
      <c r="F4102" s="1">
        <v>40819</v>
      </c>
      <c r="G4102" t="s">
        <v>560</v>
      </c>
      <c r="H4102" t="s">
        <v>184</v>
      </c>
      <c r="I4102" t="s">
        <v>4043</v>
      </c>
      <c r="J4102">
        <v>169000</v>
      </c>
      <c r="L4102">
        <v>1303353133</v>
      </c>
    </row>
    <row r="4103" spans="3:12" x14ac:dyDescent="0.15">
      <c r="C4103" t="s">
        <v>53</v>
      </c>
      <c r="D4103" t="s">
        <v>5189</v>
      </c>
      <c r="E4103" t="s">
        <v>36</v>
      </c>
      <c r="F4103" s="1">
        <v>40841</v>
      </c>
      <c r="G4103" t="s">
        <v>560</v>
      </c>
      <c r="H4103" t="s">
        <v>317</v>
      </c>
      <c r="I4103" t="s">
        <v>4044</v>
      </c>
      <c r="J4103">
        <v>80000</v>
      </c>
      <c r="L4103">
        <v>1303433133</v>
      </c>
    </row>
    <row r="4104" spans="3:12" x14ac:dyDescent="0.15">
      <c r="C4104" t="s">
        <v>53</v>
      </c>
      <c r="D4104" t="s">
        <v>5189</v>
      </c>
      <c r="E4104" t="s">
        <v>36</v>
      </c>
      <c r="F4104" s="1">
        <v>40841</v>
      </c>
      <c r="G4104" t="s">
        <v>560</v>
      </c>
      <c r="H4104" t="s">
        <v>319</v>
      </c>
      <c r="I4104" t="s">
        <v>4045</v>
      </c>
      <c r="J4104">
        <v>50000</v>
      </c>
      <c r="L4104">
        <v>1303483133</v>
      </c>
    </row>
    <row r="4105" spans="3:12" x14ac:dyDescent="0.15">
      <c r="C4105" t="s">
        <v>53</v>
      </c>
      <c r="D4105" t="s">
        <v>5189</v>
      </c>
      <c r="E4105" t="s">
        <v>36</v>
      </c>
      <c r="F4105" s="1">
        <v>40847</v>
      </c>
      <c r="G4105" t="s">
        <v>560</v>
      </c>
      <c r="H4105" t="s">
        <v>338</v>
      </c>
      <c r="I4105" t="s">
        <v>4046</v>
      </c>
      <c r="J4105">
        <v>65000</v>
      </c>
      <c r="L4105">
        <v>1303548133</v>
      </c>
    </row>
    <row r="4106" spans="3:12" x14ac:dyDescent="0.15">
      <c r="C4106" t="s">
        <v>53</v>
      </c>
      <c r="D4106" t="s">
        <v>5189</v>
      </c>
      <c r="E4106" t="s">
        <v>36</v>
      </c>
      <c r="F4106" s="1">
        <v>40847</v>
      </c>
      <c r="G4106" t="s">
        <v>54</v>
      </c>
      <c r="H4106" t="s">
        <v>782</v>
      </c>
      <c r="I4106" t="s">
        <v>4047</v>
      </c>
      <c r="J4106">
        <v>80000</v>
      </c>
      <c r="L4106">
        <v>1303628133</v>
      </c>
    </row>
    <row r="4107" spans="3:12" x14ac:dyDescent="0.15">
      <c r="C4107" t="s">
        <v>53</v>
      </c>
      <c r="D4107" t="s">
        <v>5189</v>
      </c>
      <c r="E4107" t="s">
        <v>36</v>
      </c>
      <c r="F4107" s="1">
        <v>40847</v>
      </c>
      <c r="G4107" t="s">
        <v>54</v>
      </c>
      <c r="H4107" t="s">
        <v>1341</v>
      </c>
      <c r="I4107" t="s">
        <v>4048</v>
      </c>
      <c r="J4107">
        <v>48000</v>
      </c>
      <c r="L4107">
        <v>1303676133</v>
      </c>
    </row>
    <row r="4108" spans="3:12" x14ac:dyDescent="0.15">
      <c r="C4108" t="s">
        <v>53</v>
      </c>
      <c r="D4108" t="s">
        <v>5189</v>
      </c>
      <c r="E4108" t="s">
        <v>36</v>
      </c>
      <c r="F4108" s="1">
        <v>40847</v>
      </c>
      <c r="G4108" t="s">
        <v>54</v>
      </c>
      <c r="H4108" t="s">
        <v>1341</v>
      </c>
      <c r="I4108" t="s">
        <v>4048</v>
      </c>
      <c r="J4108">
        <v>16000</v>
      </c>
      <c r="L4108">
        <v>1303692133</v>
      </c>
    </row>
    <row r="4109" spans="3:12" x14ac:dyDescent="0.15">
      <c r="C4109" t="s">
        <v>53</v>
      </c>
      <c r="D4109" t="s">
        <v>5189</v>
      </c>
      <c r="E4109" t="s">
        <v>36</v>
      </c>
      <c r="F4109" s="1">
        <v>40847</v>
      </c>
      <c r="G4109" t="s">
        <v>54</v>
      </c>
      <c r="H4109" t="s">
        <v>405</v>
      </c>
      <c r="I4109" t="s">
        <v>426</v>
      </c>
      <c r="J4109">
        <v>25000</v>
      </c>
      <c r="L4109">
        <v>1303717133</v>
      </c>
    </row>
    <row r="4110" spans="3:12" x14ac:dyDescent="0.15">
      <c r="C4110" t="s">
        <v>53</v>
      </c>
      <c r="D4110" t="s">
        <v>5189</v>
      </c>
      <c r="E4110" t="s">
        <v>36</v>
      </c>
      <c r="F4110" s="1">
        <v>40865</v>
      </c>
      <c r="G4110" t="s">
        <v>526</v>
      </c>
      <c r="H4110" t="s">
        <v>4049</v>
      </c>
      <c r="I4110" t="s">
        <v>973</v>
      </c>
      <c r="J4110">
        <v>45000</v>
      </c>
      <c r="L4110">
        <v>1303762133</v>
      </c>
    </row>
    <row r="4111" spans="3:12" x14ac:dyDescent="0.15">
      <c r="C4111" t="s">
        <v>53</v>
      </c>
      <c r="D4111" t="s">
        <v>5189</v>
      </c>
      <c r="E4111" t="s">
        <v>36</v>
      </c>
      <c r="F4111" s="1">
        <v>40872</v>
      </c>
      <c r="G4111" t="s">
        <v>560</v>
      </c>
      <c r="H4111" t="s">
        <v>350</v>
      </c>
      <c r="I4111" t="s">
        <v>4050</v>
      </c>
      <c r="J4111">
        <v>50000</v>
      </c>
      <c r="L4111">
        <v>1303812133</v>
      </c>
    </row>
    <row r="4112" spans="3:12" x14ac:dyDescent="0.15">
      <c r="C4112" t="s">
        <v>53</v>
      </c>
      <c r="D4112" t="s">
        <v>5189</v>
      </c>
      <c r="E4112" t="s">
        <v>36</v>
      </c>
      <c r="F4112" s="1">
        <v>40872</v>
      </c>
      <c r="G4112" t="s">
        <v>560</v>
      </c>
      <c r="H4112" t="s">
        <v>1416</v>
      </c>
      <c r="I4112" t="s">
        <v>4051</v>
      </c>
      <c r="J4112">
        <v>80000</v>
      </c>
      <c r="L4112">
        <v>1303892133</v>
      </c>
    </row>
    <row r="4113" spans="3:12" x14ac:dyDescent="0.15">
      <c r="C4113" t="s">
        <v>53</v>
      </c>
      <c r="D4113" t="s">
        <v>5189</v>
      </c>
      <c r="E4113" t="s">
        <v>36</v>
      </c>
      <c r="F4113" s="1">
        <v>40877</v>
      </c>
      <c r="G4113" t="s">
        <v>560</v>
      </c>
      <c r="H4113" t="s">
        <v>354</v>
      </c>
      <c r="I4113" t="s">
        <v>4052</v>
      </c>
      <c r="J4113">
        <v>65000</v>
      </c>
      <c r="L4113">
        <v>1303957133</v>
      </c>
    </row>
    <row r="4114" spans="3:12" x14ac:dyDescent="0.15">
      <c r="C4114" t="s">
        <v>53</v>
      </c>
      <c r="D4114" t="s">
        <v>5189</v>
      </c>
      <c r="E4114" t="s">
        <v>36</v>
      </c>
      <c r="F4114" s="1">
        <v>40884</v>
      </c>
      <c r="G4114" t="s">
        <v>526</v>
      </c>
      <c r="H4114" t="s">
        <v>4053</v>
      </c>
      <c r="I4114" t="s">
        <v>4054</v>
      </c>
      <c r="J4114">
        <v>46000</v>
      </c>
      <c r="L4114">
        <v>1304003133</v>
      </c>
    </row>
    <row r="4115" spans="3:12" x14ac:dyDescent="0.15">
      <c r="C4115" t="s">
        <v>53</v>
      </c>
      <c r="D4115" t="s">
        <v>5189</v>
      </c>
      <c r="E4115" t="s">
        <v>36</v>
      </c>
      <c r="F4115" s="1">
        <v>40886</v>
      </c>
      <c r="G4115" t="s">
        <v>526</v>
      </c>
      <c r="H4115" t="s">
        <v>4055</v>
      </c>
      <c r="I4115" t="s">
        <v>4056</v>
      </c>
      <c r="J4115">
        <v>100000</v>
      </c>
      <c r="L4115">
        <v>1304103133</v>
      </c>
    </row>
    <row r="4116" spans="3:12" x14ac:dyDescent="0.15">
      <c r="C4116" t="s">
        <v>53</v>
      </c>
      <c r="D4116" t="s">
        <v>5189</v>
      </c>
      <c r="E4116" t="s">
        <v>36</v>
      </c>
      <c r="F4116" s="1">
        <v>40904</v>
      </c>
      <c r="G4116" t="s">
        <v>560</v>
      </c>
      <c r="H4116" t="s">
        <v>366</v>
      </c>
      <c r="I4116" t="s">
        <v>4057</v>
      </c>
      <c r="J4116">
        <v>50000</v>
      </c>
      <c r="L4116">
        <v>1304153133</v>
      </c>
    </row>
    <row r="4117" spans="3:12" x14ac:dyDescent="0.15">
      <c r="C4117" t="s">
        <v>53</v>
      </c>
      <c r="D4117" t="s">
        <v>5189</v>
      </c>
      <c r="E4117" t="s">
        <v>36</v>
      </c>
      <c r="F4117" s="1">
        <v>40904</v>
      </c>
      <c r="G4117" t="s">
        <v>560</v>
      </c>
      <c r="H4117" t="s">
        <v>349</v>
      </c>
      <c r="I4117" t="s">
        <v>4058</v>
      </c>
      <c r="J4117">
        <v>80000</v>
      </c>
      <c r="L4117">
        <v>1304233133</v>
      </c>
    </row>
    <row r="4118" spans="3:12" x14ac:dyDescent="0.15">
      <c r="C4118" t="s">
        <v>53</v>
      </c>
      <c r="D4118" t="s">
        <v>5189</v>
      </c>
      <c r="E4118" t="s">
        <v>36</v>
      </c>
      <c r="F4118" s="1">
        <v>40908</v>
      </c>
      <c r="G4118" t="s">
        <v>560</v>
      </c>
      <c r="H4118" t="s">
        <v>374</v>
      </c>
      <c r="I4118" t="s">
        <v>4059</v>
      </c>
      <c r="J4118">
        <v>65000</v>
      </c>
      <c r="L4118">
        <v>1304298133</v>
      </c>
    </row>
    <row r="4119" spans="3:12" x14ac:dyDescent="0.15">
      <c r="C4119" t="s">
        <v>53</v>
      </c>
      <c r="D4119" t="s">
        <v>5189</v>
      </c>
      <c r="E4119" t="s">
        <v>36</v>
      </c>
      <c r="F4119" s="1">
        <v>40908</v>
      </c>
      <c r="G4119" t="s">
        <v>54</v>
      </c>
      <c r="H4119" t="s">
        <v>2541</v>
      </c>
      <c r="I4119" t="s">
        <v>4060</v>
      </c>
      <c r="J4119">
        <v>76000</v>
      </c>
      <c r="L4119">
        <v>1304374133</v>
      </c>
    </row>
    <row r="4120" spans="3:12" x14ac:dyDescent="0.15">
      <c r="C4120" t="s">
        <v>53</v>
      </c>
      <c r="D4120" t="s">
        <v>5189</v>
      </c>
      <c r="E4120" t="s">
        <v>36</v>
      </c>
      <c r="F4120" s="1">
        <v>40908</v>
      </c>
      <c r="G4120" t="s">
        <v>54</v>
      </c>
      <c r="H4120" t="s">
        <v>1351</v>
      </c>
      <c r="I4120" t="s">
        <v>4048</v>
      </c>
      <c r="J4120">
        <v>28000</v>
      </c>
      <c r="L4120">
        <v>1304402133</v>
      </c>
    </row>
    <row r="4121" spans="3:12" x14ac:dyDescent="0.15">
      <c r="C4121" t="s">
        <v>53</v>
      </c>
      <c r="D4121" t="s">
        <v>5189</v>
      </c>
      <c r="E4121" t="s">
        <v>36</v>
      </c>
      <c r="F4121" s="1">
        <v>40908</v>
      </c>
      <c r="G4121" t="s">
        <v>526</v>
      </c>
      <c r="H4121" t="s">
        <v>4061</v>
      </c>
      <c r="I4121" t="s">
        <v>4062</v>
      </c>
      <c r="J4121">
        <v>15000</v>
      </c>
      <c r="L4121">
        <v>1304417133</v>
      </c>
    </row>
    <row r="4122" spans="3:12" x14ac:dyDescent="0.15">
      <c r="C4122" t="s">
        <v>53</v>
      </c>
      <c r="D4122" t="s">
        <v>5189</v>
      </c>
      <c r="E4122" t="s">
        <v>37</v>
      </c>
      <c r="F4122" s="1">
        <v>40908</v>
      </c>
      <c r="G4122" t="s">
        <v>54</v>
      </c>
      <c r="H4122" t="s">
        <v>6146</v>
      </c>
      <c r="I4122" t="s">
        <v>6147</v>
      </c>
      <c r="J4122">
        <v>2381008</v>
      </c>
      <c r="L4122">
        <v>1306798141</v>
      </c>
    </row>
    <row r="4123" spans="3:12" x14ac:dyDescent="0.15">
      <c r="C4123" t="s">
        <v>53</v>
      </c>
      <c r="D4123" t="s">
        <v>5189</v>
      </c>
      <c r="E4123" t="s">
        <v>37</v>
      </c>
      <c r="F4123" s="1">
        <v>40908</v>
      </c>
      <c r="G4123" t="s">
        <v>54</v>
      </c>
      <c r="H4123" t="s">
        <v>6146</v>
      </c>
      <c r="I4123" t="s">
        <v>6148</v>
      </c>
      <c r="J4123">
        <v>1947780</v>
      </c>
      <c r="L4123">
        <v>1308745921</v>
      </c>
    </row>
    <row r="4124" spans="3:12" x14ac:dyDescent="0.15">
      <c r="C4124" t="s">
        <v>53</v>
      </c>
      <c r="D4124" t="s">
        <v>5189</v>
      </c>
      <c r="E4124" t="s">
        <v>37</v>
      </c>
      <c r="F4124" s="1">
        <v>40908</v>
      </c>
      <c r="G4124" t="s">
        <v>54</v>
      </c>
      <c r="H4124" t="s">
        <v>6146</v>
      </c>
      <c r="I4124" t="s">
        <v>6149</v>
      </c>
      <c r="J4124">
        <v>1139000</v>
      </c>
      <c r="L4124">
        <v>1309884921</v>
      </c>
    </row>
    <row r="4125" spans="3:12" x14ac:dyDescent="0.15">
      <c r="C4125" t="s">
        <v>53</v>
      </c>
      <c r="D4125" t="s">
        <v>5189</v>
      </c>
      <c r="E4125" t="s">
        <v>37</v>
      </c>
      <c r="F4125" s="1">
        <v>40908</v>
      </c>
      <c r="G4125" t="s">
        <v>54</v>
      </c>
      <c r="H4125" t="s">
        <v>6146</v>
      </c>
      <c r="I4125" t="s">
        <v>6150</v>
      </c>
      <c r="J4125">
        <v>1038766</v>
      </c>
      <c r="L4125">
        <v>1310923687</v>
      </c>
    </row>
    <row r="4126" spans="3:12" x14ac:dyDescent="0.15">
      <c r="C4126" t="s">
        <v>53</v>
      </c>
      <c r="D4126" t="s">
        <v>5189</v>
      </c>
      <c r="E4126" t="s">
        <v>37</v>
      </c>
      <c r="F4126" s="1">
        <v>40908</v>
      </c>
      <c r="G4126" t="s">
        <v>54</v>
      </c>
      <c r="H4126" t="s">
        <v>6146</v>
      </c>
      <c r="I4126" t="s">
        <v>6151</v>
      </c>
      <c r="J4126">
        <v>1093580</v>
      </c>
      <c r="L4126">
        <v>1312017267</v>
      </c>
    </row>
    <row r="4127" spans="3:12" x14ac:dyDescent="0.15">
      <c r="C4127" t="s">
        <v>53</v>
      </c>
      <c r="D4127" t="s">
        <v>5189</v>
      </c>
      <c r="E4127" t="s">
        <v>37</v>
      </c>
      <c r="F4127" s="1">
        <v>40908</v>
      </c>
      <c r="G4127" t="s">
        <v>54</v>
      </c>
      <c r="H4127" t="s">
        <v>6146</v>
      </c>
      <c r="I4127" t="s">
        <v>6152</v>
      </c>
      <c r="J4127">
        <v>1531969</v>
      </c>
      <c r="L4127">
        <v>1313549236</v>
      </c>
    </row>
    <row r="4128" spans="3:12" x14ac:dyDescent="0.15">
      <c r="C4128" t="s">
        <v>53</v>
      </c>
      <c r="D4128" t="s">
        <v>5189</v>
      </c>
      <c r="E4128" t="s">
        <v>37</v>
      </c>
      <c r="F4128" s="1">
        <v>40908</v>
      </c>
      <c r="G4128" t="s">
        <v>54</v>
      </c>
      <c r="H4128" t="s">
        <v>1490</v>
      </c>
      <c r="I4128" t="s">
        <v>6153</v>
      </c>
      <c r="J4128">
        <v>380750</v>
      </c>
      <c r="L4128">
        <v>1313929986</v>
      </c>
    </row>
    <row r="4129" spans="3:12" x14ac:dyDescent="0.15">
      <c r="C4129" t="s">
        <v>53</v>
      </c>
      <c r="D4129" t="s">
        <v>5189</v>
      </c>
      <c r="E4129" t="s">
        <v>38</v>
      </c>
      <c r="F4129" s="1">
        <v>40558</v>
      </c>
      <c r="G4129" t="s">
        <v>1375</v>
      </c>
      <c r="H4129" t="s">
        <v>59</v>
      </c>
      <c r="I4129" t="s">
        <v>1376</v>
      </c>
      <c r="J4129">
        <v>9500</v>
      </c>
      <c r="L4129">
        <v>1313939486</v>
      </c>
    </row>
    <row r="4130" spans="3:12" x14ac:dyDescent="0.15">
      <c r="C4130" t="s">
        <v>53</v>
      </c>
      <c r="D4130" t="s">
        <v>5189</v>
      </c>
      <c r="E4130" t="s">
        <v>38</v>
      </c>
      <c r="F4130" s="1">
        <v>40558</v>
      </c>
      <c r="G4130" t="s">
        <v>1375</v>
      </c>
      <c r="H4130" t="s">
        <v>61</v>
      </c>
      <c r="I4130" t="s">
        <v>4063</v>
      </c>
      <c r="J4130">
        <v>7703</v>
      </c>
      <c r="L4130">
        <v>1313947189</v>
      </c>
    </row>
    <row r="4131" spans="3:12" x14ac:dyDescent="0.15">
      <c r="C4131" t="s">
        <v>53</v>
      </c>
      <c r="D4131" t="s">
        <v>5189</v>
      </c>
      <c r="E4131" t="s">
        <v>38</v>
      </c>
      <c r="F4131" s="1">
        <v>40558</v>
      </c>
      <c r="G4131" t="s">
        <v>1377</v>
      </c>
      <c r="H4131" t="s">
        <v>61</v>
      </c>
      <c r="I4131" t="s">
        <v>4063</v>
      </c>
      <c r="J4131">
        <v>11365</v>
      </c>
      <c r="L4131">
        <v>1313958554</v>
      </c>
    </row>
    <row r="4132" spans="3:12" x14ac:dyDescent="0.15">
      <c r="C4132" t="s">
        <v>53</v>
      </c>
      <c r="D4132" t="s">
        <v>5189</v>
      </c>
      <c r="E4132" t="s">
        <v>38</v>
      </c>
      <c r="F4132" s="1">
        <v>40558</v>
      </c>
      <c r="G4132" t="s">
        <v>1375</v>
      </c>
      <c r="H4132" t="s">
        <v>61</v>
      </c>
      <c r="I4132" t="s">
        <v>4063</v>
      </c>
      <c r="J4132">
        <v>29999</v>
      </c>
      <c r="L4132">
        <v>1313988553</v>
      </c>
    </row>
    <row r="4133" spans="3:12" x14ac:dyDescent="0.15">
      <c r="C4133" t="s">
        <v>53</v>
      </c>
      <c r="D4133" t="s">
        <v>5189</v>
      </c>
      <c r="E4133" t="s">
        <v>38</v>
      </c>
      <c r="F4133" s="1">
        <v>40558</v>
      </c>
      <c r="G4133" t="s">
        <v>57</v>
      </c>
      <c r="H4133" t="s">
        <v>576</v>
      </c>
      <c r="I4133" t="s">
        <v>1376</v>
      </c>
      <c r="J4133">
        <v>42048</v>
      </c>
      <c r="L4133">
        <v>1314030601</v>
      </c>
    </row>
    <row r="4134" spans="3:12" x14ac:dyDescent="0.15">
      <c r="C4134" t="s">
        <v>53</v>
      </c>
      <c r="D4134" t="s">
        <v>5189</v>
      </c>
      <c r="E4134" t="s">
        <v>38</v>
      </c>
      <c r="F4134" s="1">
        <v>40558</v>
      </c>
      <c r="G4134" t="s">
        <v>57</v>
      </c>
      <c r="H4134" t="s">
        <v>576</v>
      </c>
      <c r="I4134" t="s">
        <v>1376</v>
      </c>
      <c r="J4134">
        <v>579885</v>
      </c>
      <c r="L4134">
        <v>1314610486</v>
      </c>
    </row>
    <row r="4135" spans="3:12" x14ac:dyDescent="0.15">
      <c r="C4135" t="s">
        <v>53</v>
      </c>
      <c r="D4135" t="s">
        <v>5189</v>
      </c>
      <c r="E4135" t="s">
        <v>38</v>
      </c>
      <c r="F4135" s="1">
        <v>40560</v>
      </c>
      <c r="G4135" t="s">
        <v>57</v>
      </c>
      <c r="H4135" t="s">
        <v>2452</v>
      </c>
      <c r="I4135" t="s">
        <v>4064</v>
      </c>
      <c r="J4135">
        <v>3200</v>
      </c>
      <c r="L4135">
        <v>1314613686</v>
      </c>
    </row>
    <row r="4136" spans="3:12" x14ac:dyDescent="0.15">
      <c r="C4136" t="s">
        <v>53</v>
      </c>
      <c r="D4136" t="s">
        <v>5189</v>
      </c>
      <c r="E4136" t="s">
        <v>38</v>
      </c>
      <c r="F4136" s="1">
        <v>40567</v>
      </c>
      <c r="G4136" t="s">
        <v>57</v>
      </c>
      <c r="H4136" t="s">
        <v>908</v>
      </c>
      <c r="I4136" t="s">
        <v>4064</v>
      </c>
      <c r="J4136">
        <v>3200</v>
      </c>
      <c r="L4136">
        <v>1314616886</v>
      </c>
    </row>
    <row r="4137" spans="3:12" x14ac:dyDescent="0.15">
      <c r="C4137" t="s">
        <v>53</v>
      </c>
      <c r="D4137" t="s">
        <v>5189</v>
      </c>
      <c r="E4137" t="s">
        <v>38</v>
      </c>
      <c r="F4137" s="1">
        <v>40569</v>
      </c>
      <c r="G4137" t="s">
        <v>57</v>
      </c>
      <c r="H4137" t="s">
        <v>1041</v>
      </c>
      <c r="I4137" t="s">
        <v>4065</v>
      </c>
      <c r="J4137">
        <v>3200</v>
      </c>
      <c r="L4137">
        <v>1314620086</v>
      </c>
    </row>
    <row r="4138" spans="3:12" x14ac:dyDescent="0.15">
      <c r="C4138" t="s">
        <v>53</v>
      </c>
      <c r="D4138" t="s">
        <v>5189</v>
      </c>
      <c r="E4138" t="s">
        <v>38</v>
      </c>
      <c r="F4138" s="1">
        <v>40574</v>
      </c>
      <c r="G4138" t="s">
        <v>57</v>
      </c>
      <c r="H4138" t="s">
        <v>1363</v>
      </c>
      <c r="I4138" t="s">
        <v>4064</v>
      </c>
      <c r="J4138">
        <v>3200</v>
      </c>
      <c r="L4138">
        <v>1314623286</v>
      </c>
    </row>
    <row r="4139" spans="3:12" x14ac:dyDescent="0.15">
      <c r="C4139" t="s">
        <v>53</v>
      </c>
      <c r="D4139" t="s">
        <v>5189</v>
      </c>
      <c r="E4139" t="s">
        <v>38</v>
      </c>
      <c r="F4139" s="1">
        <v>40574</v>
      </c>
      <c r="G4139" t="s">
        <v>57</v>
      </c>
      <c r="H4139" t="s">
        <v>92</v>
      </c>
      <c r="I4139" t="s">
        <v>4063</v>
      </c>
      <c r="J4139">
        <v>2254</v>
      </c>
      <c r="L4139">
        <v>1314625540</v>
      </c>
    </row>
    <row r="4140" spans="3:12" x14ac:dyDescent="0.15">
      <c r="C4140" t="s">
        <v>53</v>
      </c>
      <c r="D4140" t="s">
        <v>5189</v>
      </c>
      <c r="E4140" t="s">
        <v>38</v>
      </c>
      <c r="F4140" s="1">
        <v>40578</v>
      </c>
      <c r="G4140" t="s">
        <v>1377</v>
      </c>
      <c r="H4140" t="s">
        <v>69</v>
      </c>
      <c r="I4140" t="s">
        <v>117</v>
      </c>
      <c r="J4140">
        <v>13312</v>
      </c>
      <c r="L4140">
        <v>1314638852</v>
      </c>
    </row>
    <row r="4141" spans="3:12" x14ac:dyDescent="0.15">
      <c r="C4141" t="s">
        <v>53</v>
      </c>
      <c r="D4141" t="s">
        <v>5189</v>
      </c>
      <c r="E4141" t="s">
        <v>38</v>
      </c>
      <c r="F4141" s="1">
        <v>40583</v>
      </c>
      <c r="G4141" t="s">
        <v>1375</v>
      </c>
      <c r="H4141" t="s">
        <v>67</v>
      </c>
      <c r="I4141" t="s">
        <v>117</v>
      </c>
      <c r="J4141">
        <v>22368</v>
      </c>
      <c r="L4141">
        <v>1314661220</v>
      </c>
    </row>
    <row r="4142" spans="3:12" x14ac:dyDescent="0.15">
      <c r="C4142" t="s">
        <v>53</v>
      </c>
      <c r="D4142" t="s">
        <v>5189</v>
      </c>
      <c r="E4142" t="s">
        <v>38</v>
      </c>
      <c r="F4142" s="1">
        <v>40583</v>
      </c>
      <c r="G4142" t="s">
        <v>1375</v>
      </c>
      <c r="H4142" t="s">
        <v>67</v>
      </c>
      <c r="I4142" t="s">
        <v>117</v>
      </c>
      <c r="J4142">
        <v>13839</v>
      </c>
      <c r="L4142">
        <v>1314675059</v>
      </c>
    </row>
    <row r="4143" spans="3:12" x14ac:dyDescent="0.15">
      <c r="C4143" t="s">
        <v>53</v>
      </c>
      <c r="D4143" t="s">
        <v>5189</v>
      </c>
      <c r="E4143" t="s">
        <v>38</v>
      </c>
      <c r="F4143" s="1">
        <v>40597</v>
      </c>
      <c r="G4143" t="s">
        <v>57</v>
      </c>
      <c r="H4143" t="s">
        <v>802</v>
      </c>
      <c r="I4143" t="s">
        <v>4066</v>
      </c>
      <c r="J4143">
        <v>6400</v>
      </c>
      <c r="L4143">
        <v>1314681459</v>
      </c>
    </row>
    <row r="4144" spans="3:12" x14ac:dyDescent="0.15">
      <c r="C4144" t="s">
        <v>53</v>
      </c>
      <c r="D4144" t="s">
        <v>5189</v>
      </c>
      <c r="E4144" t="s">
        <v>38</v>
      </c>
      <c r="F4144" s="1">
        <v>40597</v>
      </c>
      <c r="G4144" t="s">
        <v>57</v>
      </c>
      <c r="H4144" t="s">
        <v>2458</v>
      </c>
      <c r="I4144" t="s">
        <v>4066</v>
      </c>
      <c r="J4144">
        <v>9600</v>
      </c>
      <c r="L4144">
        <v>1314691059</v>
      </c>
    </row>
    <row r="4145" spans="3:12" x14ac:dyDescent="0.15">
      <c r="C4145" t="s">
        <v>53</v>
      </c>
      <c r="D4145" t="s">
        <v>5189</v>
      </c>
      <c r="E4145" t="s">
        <v>38</v>
      </c>
      <c r="F4145" s="1">
        <v>40602</v>
      </c>
      <c r="G4145" t="s">
        <v>57</v>
      </c>
      <c r="H4145" t="s">
        <v>116</v>
      </c>
      <c r="I4145" t="s">
        <v>117</v>
      </c>
      <c r="J4145">
        <v>12425</v>
      </c>
      <c r="L4145">
        <v>1314703484</v>
      </c>
    </row>
    <row r="4146" spans="3:12" x14ac:dyDescent="0.15">
      <c r="C4146" t="s">
        <v>53</v>
      </c>
      <c r="D4146" t="s">
        <v>5189</v>
      </c>
      <c r="E4146" t="s">
        <v>38</v>
      </c>
      <c r="F4146" s="1">
        <v>40617</v>
      </c>
      <c r="G4146" t="s">
        <v>57</v>
      </c>
      <c r="H4146" t="s">
        <v>125</v>
      </c>
      <c r="I4146" t="s">
        <v>4067</v>
      </c>
      <c r="J4146">
        <v>3200</v>
      </c>
      <c r="L4146">
        <v>1314706684</v>
      </c>
    </row>
    <row r="4147" spans="3:12" x14ac:dyDescent="0.15">
      <c r="C4147" t="s">
        <v>53</v>
      </c>
      <c r="D4147" t="s">
        <v>5189</v>
      </c>
      <c r="E4147" t="s">
        <v>38</v>
      </c>
      <c r="F4147" s="1">
        <v>40618</v>
      </c>
      <c r="G4147" t="s">
        <v>57</v>
      </c>
      <c r="H4147" t="s">
        <v>147</v>
      </c>
      <c r="I4147" t="s">
        <v>4068</v>
      </c>
      <c r="J4147">
        <v>3200</v>
      </c>
      <c r="L4147">
        <v>1314709884</v>
      </c>
    </row>
    <row r="4148" spans="3:12" x14ac:dyDescent="0.15">
      <c r="C4148" t="s">
        <v>53</v>
      </c>
      <c r="D4148" t="s">
        <v>5189</v>
      </c>
      <c r="E4148" t="s">
        <v>38</v>
      </c>
      <c r="F4148" s="1">
        <v>40633</v>
      </c>
      <c r="G4148" t="s">
        <v>1375</v>
      </c>
      <c r="H4148" t="s">
        <v>70</v>
      </c>
      <c r="I4148" t="s">
        <v>4069</v>
      </c>
      <c r="J4148">
        <v>15569</v>
      </c>
      <c r="L4148">
        <v>1314725453</v>
      </c>
    </row>
    <row r="4149" spans="3:12" x14ac:dyDescent="0.15">
      <c r="C4149" t="s">
        <v>53</v>
      </c>
      <c r="D4149" t="s">
        <v>5189</v>
      </c>
      <c r="E4149" t="s">
        <v>38</v>
      </c>
      <c r="F4149" s="1">
        <v>40633</v>
      </c>
      <c r="G4149" t="s">
        <v>1375</v>
      </c>
      <c r="H4149" t="s">
        <v>70</v>
      </c>
      <c r="I4149" t="s">
        <v>4069</v>
      </c>
      <c r="J4149">
        <v>20662</v>
      </c>
      <c r="L4149">
        <v>1314746115</v>
      </c>
    </row>
    <row r="4150" spans="3:12" x14ac:dyDescent="0.15">
      <c r="C4150" t="s">
        <v>53</v>
      </c>
      <c r="D4150" t="s">
        <v>5189</v>
      </c>
      <c r="E4150" t="s">
        <v>38</v>
      </c>
      <c r="F4150" s="1">
        <v>40633</v>
      </c>
      <c r="G4150" t="s">
        <v>1377</v>
      </c>
      <c r="H4150" t="s">
        <v>1424</v>
      </c>
      <c r="I4150" t="s">
        <v>4070</v>
      </c>
      <c r="J4150">
        <v>13509</v>
      </c>
      <c r="L4150">
        <v>1314759624</v>
      </c>
    </row>
    <row r="4151" spans="3:12" x14ac:dyDescent="0.15">
      <c r="C4151" t="s">
        <v>53</v>
      </c>
      <c r="D4151" t="s">
        <v>5189</v>
      </c>
      <c r="E4151" t="s">
        <v>38</v>
      </c>
      <c r="F4151" s="1">
        <v>40633</v>
      </c>
      <c r="G4151" t="s">
        <v>57</v>
      </c>
      <c r="H4151" t="s">
        <v>152</v>
      </c>
      <c r="I4151" t="s">
        <v>4070</v>
      </c>
      <c r="J4151">
        <v>127463</v>
      </c>
      <c r="L4151">
        <v>1314887087</v>
      </c>
    </row>
    <row r="4152" spans="3:12" x14ac:dyDescent="0.15">
      <c r="C4152" t="s">
        <v>53</v>
      </c>
      <c r="D4152" t="s">
        <v>5189</v>
      </c>
      <c r="E4152" t="s">
        <v>38</v>
      </c>
      <c r="F4152" s="1">
        <v>40634</v>
      </c>
      <c r="G4152" t="s">
        <v>1377</v>
      </c>
      <c r="H4152" t="s">
        <v>74</v>
      </c>
      <c r="I4152" t="s">
        <v>1543</v>
      </c>
      <c r="J4152">
        <v>11275</v>
      </c>
      <c r="L4152">
        <v>1314898362</v>
      </c>
    </row>
    <row r="4153" spans="3:12" x14ac:dyDescent="0.15">
      <c r="C4153" t="s">
        <v>53</v>
      </c>
      <c r="D4153" t="s">
        <v>5189</v>
      </c>
      <c r="E4153" t="s">
        <v>38</v>
      </c>
      <c r="F4153" s="1">
        <v>40640</v>
      </c>
      <c r="G4153" t="s">
        <v>57</v>
      </c>
      <c r="H4153" t="s">
        <v>635</v>
      </c>
      <c r="I4153" t="s">
        <v>4071</v>
      </c>
      <c r="J4153">
        <v>3200</v>
      </c>
      <c r="L4153">
        <v>1314901562</v>
      </c>
    </row>
    <row r="4154" spans="3:12" x14ac:dyDescent="0.15">
      <c r="C4154" t="s">
        <v>53</v>
      </c>
      <c r="D4154" t="s">
        <v>5189</v>
      </c>
      <c r="E4154" t="s">
        <v>38</v>
      </c>
      <c r="F4154" s="1">
        <v>40644</v>
      </c>
      <c r="G4154" t="s">
        <v>57</v>
      </c>
      <c r="H4154" t="s">
        <v>639</v>
      </c>
      <c r="I4154" t="s">
        <v>4072</v>
      </c>
      <c r="J4154">
        <v>3200</v>
      </c>
      <c r="L4154">
        <v>1314904762</v>
      </c>
    </row>
    <row r="4155" spans="3:12" x14ac:dyDescent="0.15">
      <c r="C4155" t="s">
        <v>53</v>
      </c>
      <c r="D4155" t="s">
        <v>5189</v>
      </c>
      <c r="E4155" t="s">
        <v>38</v>
      </c>
      <c r="F4155" s="1">
        <v>40652</v>
      </c>
      <c r="G4155" t="s">
        <v>57</v>
      </c>
      <c r="H4155" t="s">
        <v>199</v>
      </c>
      <c r="I4155" t="s">
        <v>4073</v>
      </c>
      <c r="J4155">
        <v>3200</v>
      </c>
      <c r="L4155">
        <v>1314907962</v>
      </c>
    </row>
    <row r="4156" spans="3:12" x14ac:dyDescent="0.15">
      <c r="C4156" t="s">
        <v>53</v>
      </c>
      <c r="D4156" t="s">
        <v>5189</v>
      </c>
      <c r="E4156" t="s">
        <v>38</v>
      </c>
      <c r="F4156" s="1">
        <v>40663</v>
      </c>
      <c r="G4156" t="s">
        <v>1375</v>
      </c>
      <c r="H4156" t="s">
        <v>72</v>
      </c>
      <c r="I4156" t="s">
        <v>4074</v>
      </c>
      <c r="J4156">
        <v>15407</v>
      </c>
      <c r="L4156">
        <v>1314923369</v>
      </c>
    </row>
    <row r="4157" spans="3:12" x14ac:dyDescent="0.15">
      <c r="C4157" t="s">
        <v>53</v>
      </c>
      <c r="D4157" t="s">
        <v>5189</v>
      </c>
      <c r="E4157" t="s">
        <v>38</v>
      </c>
      <c r="F4157" s="1">
        <v>40663</v>
      </c>
      <c r="G4157" t="s">
        <v>1375</v>
      </c>
      <c r="H4157" t="s">
        <v>72</v>
      </c>
      <c r="I4157" t="s">
        <v>4074</v>
      </c>
      <c r="J4157">
        <v>27997</v>
      </c>
      <c r="L4157">
        <v>1314951366</v>
      </c>
    </row>
    <row r="4158" spans="3:12" x14ac:dyDescent="0.15">
      <c r="C4158" t="s">
        <v>53</v>
      </c>
      <c r="D4158" t="s">
        <v>5189</v>
      </c>
      <c r="E4158" t="s">
        <v>38</v>
      </c>
      <c r="F4158" s="1">
        <v>40663</v>
      </c>
      <c r="G4158" t="s">
        <v>57</v>
      </c>
      <c r="H4158" t="s">
        <v>660</v>
      </c>
      <c r="I4158" t="s">
        <v>4075</v>
      </c>
      <c r="J4158">
        <v>178522</v>
      </c>
      <c r="L4158">
        <v>1315129888</v>
      </c>
    </row>
    <row r="4159" spans="3:12" x14ac:dyDescent="0.15">
      <c r="C4159" t="s">
        <v>53</v>
      </c>
      <c r="D4159" t="s">
        <v>5189</v>
      </c>
      <c r="E4159" t="s">
        <v>38</v>
      </c>
      <c r="F4159" s="1">
        <v>40663</v>
      </c>
      <c r="G4159" t="s">
        <v>57</v>
      </c>
      <c r="H4159" t="s">
        <v>660</v>
      </c>
      <c r="I4159" t="s">
        <v>4075</v>
      </c>
      <c r="J4159">
        <v>576039</v>
      </c>
      <c r="L4159">
        <v>1315705927</v>
      </c>
    </row>
    <row r="4160" spans="3:12" x14ac:dyDescent="0.15">
      <c r="C4160" t="s">
        <v>53</v>
      </c>
      <c r="D4160" t="s">
        <v>5189</v>
      </c>
      <c r="E4160" t="s">
        <v>38</v>
      </c>
      <c r="F4160" s="1">
        <v>40666</v>
      </c>
      <c r="G4160" t="s">
        <v>57</v>
      </c>
      <c r="H4160" t="s">
        <v>218</v>
      </c>
      <c r="I4160" t="s">
        <v>4076</v>
      </c>
      <c r="J4160">
        <v>3500</v>
      </c>
      <c r="L4160">
        <v>1315709427</v>
      </c>
    </row>
    <row r="4161" spans="3:12" x14ac:dyDescent="0.15">
      <c r="C4161" t="s">
        <v>53</v>
      </c>
      <c r="D4161" t="s">
        <v>5189</v>
      </c>
      <c r="E4161" t="s">
        <v>38</v>
      </c>
      <c r="F4161" s="1">
        <v>40668</v>
      </c>
      <c r="G4161" t="s">
        <v>57</v>
      </c>
      <c r="H4161" t="s">
        <v>229</v>
      </c>
      <c r="I4161" t="s">
        <v>4077</v>
      </c>
      <c r="J4161">
        <v>3500</v>
      </c>
      <c r="L4161">
        <v>1315712927</v>
      </c>
    </row>
    <row r="4162" spans="3:12" x14ac:dyDescent="0.15">
      <c r="C4162" t="s">
        <v>53</v>
      </c>
      <c r="D4162" t="s">
        <v>5189</v>
      </c>
      <c r="E4162" t="s">
        <v>38</v>
      </c>
      <c r="F4162" s="1">
        <v>40689</v>
      </c>
      <c r="G4162" t="s">
        <v>57</v>
      </c>
      <c r="H4162" t="s">
        <v>1397</v>
      </c>
      <c r="I4162" t="s">
        <v>4064</v>
      </c>
      <c r="J4162">
        <v>3500</v>
      </c>
      <c r="L4162">
        <v>1315716427</v>
      </c>
    </row>
    <row r="4163" spans="3:12" x14ac:dyDescent="0.15">
      <c r="C4163" t="s">
        <v>53</v>
      </c>
      <c r="D4163" t="s">
        <v>5189</v>
      </c>
      <c r="E4163" t="s">
        <v>38</v>
      </c>
      <c r="F4163" s="1">
        <v>40694</v>
      </c>
      <c r="G4163" t="s">
        <v>1375</v>
      </c>
      <c r="H4163" t="s">
        <v>76</v>
      </c>
      <c r="I4163" t="s">
        <v>244</v>
      </c>
      <c r="J4163">
        <v>16466</v>
      </c>
      <c r="L4163">
        <v>1315732893</v>
      </c>
    </row>
    <row r="4164" spans="3:12" x14ac:dyDescent="0.15">
      <c r="C4164" t="s">
        <v>53</v>
      </c>
      <c r="D4164" t="s">
        <v>5189</v>
      </c>
      <c r="E4164" t="s">
        <v>38</v>
      </c>
      <c r="F4164" s="1">
        <v>40694</v>
      </c>
      <c r="G4164" t="s">
        <v>1375</v>
      </c>
      <c r="H4164" t="s">
        <v>76</v>
      </c>
      <c r="I4164" t="s">
        <v>244</v>
      </c>
      <c r="J4164">
        <v>17128</v>
      </c>
      <c r="L4164">
        <v>1315750021</v>
      </c>
    </row>
    <row r="4165" spans="3:12" x14ac:dyDescent="0.15">
      <c r="C4165" t="s">
        <v>53</v>
      </c>
      <c r="D4165" t="s">
        <v>5189</v>
      </c>
      <c r="E4165" t="s">
        <v>38</v>
      </c>
      <c r="F4165" s="1">
        <v>40694</v>
      </c>
      <c r="G4165" t="s">
        <v>1377</v>
      </c>
      <c r="H4165" t="s">
        <v>79</v>
      </c>
      <c r="I4165" t="s">
        <v>244</v>
      </c>
      <c r="J4165">
        <v>13085</v>
      </c>
      <c r="L4165">
        <v>1315763106</v>
      </c>
    </row>
    <row r="4166" spans="3:12" x14ac:dyDescent="0.15">
      <c r="C4166" t="s">
        <v>53</v>
      </c>
      <c r="D4166" t="s">
        <v>5189</v>
      </c>
      <c r="E4166" t="s">
        <v>38</v>
      </c>
      <c r="F4166" s="1">
        <v>40694</v>
      </c>
      <c r="G4166" t="s">
        <v>57</v>
      </c>
      <c r="H4166" t="s">
        <v>243</v>
      </c>
      <c r="I4166" t="s">
        <v>244</v>
      </c>
      <c r="J4166">
        <v>99436</v>
      </c>
      <c r="L4166">
        <v>1315862542</v>
      </c>
    </row>
    <row r="4167" spans="3:12" x14ac:dyDescent="0.15">
      <c r="C4167" t="s">
        <v>53</v>
      </c>
      <c r="D4167" t="s">
        <v>5189</v>
      </c>
      <c r="E4167" t="s">
        <v>38</v>
      </c>
      <c r="F4167" s="1">
        <v>40724</v>
      </c>
      <c r="G4167" t="s">
        <v>1375</v>
      </c>
      <c r="H4167" t="s">
        <v>576</v>
      </c>
      <c r="I4167" t="s">
        <v>277</v>
      </c>
      <c r="J4167">
        <v>17109</v>
      </c>
      <c r="L4167">
        <v>1315879651</v>
      </c>
    </row>
    <row r="4168" spans="3:12" x14ac:dyDescent="0.15">
      <c r="C4168" t="s">
        <v>53</v>
      </c>
      <c r="D4168" t="s">
        <v>5189</v>
      </c>
      <c r="E4168" t="s">
        <v>38</v>
      </c>
      <c r="F4168" s="1">
        <v>40724</v>
      </c>
      <c r="G4168" t="s">
        <v>1375</v>
      </c>
      <c r="H4168" t="s">
        <v>576</v>
      </c>
      <c r="I4168" t="s">
        <v>277</v>
      </c>
      <c r="J4168">
        <v>9894</v>
      </c>
      <c r="L4168">
        <v>1315889545</v>
      </c>
    </row>
    <row r="4169" spans="3:12" x14ac:dyDescent="0.15">
      <c r="C4169" t="s">
        <v>53</v>
      </c>
      <c r="D4169" t="s">
        <v>5189</v>
      </c>
      <c r="E4169" t="s">
        <v>38</v>
      </c>
      <c r="F4169" s="1">
        <v>40724</v>
      </c>
      <c r="G4169" t="s">
        <v>1377</v>
      </c>
      <c r="H4169" t="s">
        <v>78</v>
      </c>
      <c r="I4169" t="s">
        <v>277</v>
      </c>
      <c r="J4169">
        <v>13240</v>
      </c>
      <c r="L4169">
        <v>1315902785</v>
      </c>
    </row>
    <row r="4170" spans="3:12" x14ac:dyDescent="0.15">
      <c r="C4170" t="s">
        <v>53</v>
      </c>
      <c r="D4170" t="s">
        <v>5189</v>
      </c>
      <c r="E4170" t="s">
        <v>38</v>
      </c>
      <c r="F4170" s="1">
        <v>40724</v>
      </c>
      <c r="G4170" t="s">
        <v>57</v>
      </c>
      <c r="H4170" t="s">
        <v>276</v>
      </c>
      <c r="I4170" t="s">
        <v>277</v>
      </c>
      <c r="J4170">
        <v>70990</v>
      </c>
      <c r="L4170">
        <v>1315973775</v>
      </c>
    </row>
    <row r="4171" spans="3:12" x14ac:dyDescent="0.15">
      <c r="C4171" t="s">
        <v>53</v>
      </c>
      <c r="D4171" t="s">
        <v>5189</v>
      </c>
      <c r="E4171" t="s">
        <v>38</v>
      </c>
      <c r="F4171" s="1">
        <v>40729</v>
      </c>
      <c r="G4171" t="s">
        <v>57</v>
      </c>
      <c r="H4171" t="s">
        <v>288</v>
      </c>
      <c r="I4171" t="s">
        <v>4078</v>
      </c>
      <c r="J4171">
        <v>3500</v>
      </c>
      <c r="L4171">
        <v>1315977275</v>
      </c>
    </row>
    <row r="4172" spans="3:12" x14ac:dyDescent="0.15">
      <c r="C4172" t="s">
        <v>53</v>
      </c>
      <c r="D4172" t="s">
        <v>5189</v>
      </c>
      <c r="E4172" t="s">
        <v>38</v>
      </c>
      <c r="F4172" s="1">
        <v>40738</v>
      </c>
      <c r="G4172" t="s">
        <v>57</v>
      </c>
      <c r="H4172" t="s">
        <v>307</v>
      </c>
      <c r="I4172" t="s">
        <v>4078</v>
      </c>
      <c r="J4172">
        <v>3500</v>
      </c>
      <c r="L4172">
        <v>1315980775</v>
      </c>
    </row>
    <row r="4173" spans="3:12" x14ac:dyDescent="0.15">
      <c r="C4173" t="s">
        <v>53</v>
      </c>
      <c r="D4173" t="s">
        <v>5189</v>
      </c>
      <c r="E4173" t="s">
        <v>38</v>
      </c>
      <c r="F4173" s="1">
        <v>40746</v>
      </c>
      <c r="G4173" t="s">
        <v>57</v>
      </c>
      <c r="H4173" t="s">
        <v>198</v>
      </c>
      <c r="I4173" t="s">
        <v>4078</v>
      </c>
      <c r="J4173">
        <v>3500</v>
      </c>
      <c r="L4173">
        <v>1315984275</v>
      </c>
    </row>
    <row r="4174" spans="3:12" x14ac:dyDescent="0.15">
      <c r="C4174" t="s">
        <v>53</v>
      </c>
      <c r="D4174" t="s">
        <v>5189</v>
      </c>
      <c r="E4174" t="s">
        <v>38</v>
      </c>
      <c r="F4174" s="1">
        <v>40751</v>
      </c>
      <c r="G4174" t="s">
        <v>57</v>
      </c>
      <c r="H4174" t="s">
        <v>1410</v>
      </c>
      <c r="I4174" t="s">
        <v>4078</v>
      </c>
      <c r="J4174">
        <v>3500</v>
      </c>
      <c r="L4174">
        <v>1315987775</v>
      </c>
    </row>
    <row r="4175" spans="3:12" x14ac:dyDescent="0.15">
      <c r="C4175" t="s">
        <v>53</v>
      </c>
      <c r="D4175" t="s">
        <v>5189</v>
      </c>
      <c r="E4175" t="s">
        <v>38</v>
      </c>
      <c r="F4175" s="1">
        <v>40755</v>
      </c>
      <c r="G4175" t="s">
        <v>1375</v>
      </c>
      <c r="H4175" t="s">
        <v>81</v>
      </c>
      <c r="I4175" t="s">
        <v>4079</v>
      </c>
      <c r="J4175">
        <v>17075</v>
      </c>
      <c r="L4175">
        <v>1316004850</v>
      </c>
    </row>
    <row r="4176" spans="3:12" x14ac:dyDescent="0.15">
      <c r="C4176" t="s">
        <v>53</v>
      </c>
      <c r="D4176" t="s">
        <v>5189</v>
      </c>
      <c r="E4176" t="s">
        <v>38</v>
      </c>
      <c r="F4176" s="1">
        <v>40755</v>
      </c>
      <c r="G4176" t="s">
        <v>1375</v>
      </c>
      <c r="H4176" t="s">
        <v>81</v>
      </c>
      <c r="I4176" t="s">
        <v>4079</v>
      </c>
      <c r="J4176">
        <v>11702</v>
      </c>
      <c r="L4176">
        <v>1316016552</v>
      </c>
    </row>
    <row r="4177" spans="3:12" x14ac:dyDescent="0.15">
      <c r="C4177" t="s">
        <v>53</v>
      </c>
      <c r="D4177" t="s">
        <v>5189</v>
      </c>
      <c r="E4177" t="s">
        <v>38</v>
      </c>
      <c r="F4177" s="1">
        <v>40755</v>
      </c>
      <c r="G4177" t="s">
        <v>1377</v>
      </c>
      <c r="H4177" t="s">
        <v>86</v>
      </c>
      <c r="I4177" t="s">
        <v>4079</v>
      </c>
      <c r="J4177">
        <v>11338</v>
      </c>
      <c r="L4177">
        <v>1316027890</v>
      </c>
    </row>
    <row r="4178" spans="3:12" x14ac:dyDescent="0.15">
      <c r="C4178" t="s">
        <v>53</v>
      </c>
      <c r="D4178" t="s">
        <v>5189</v>
      </c>
      <c r="E4178" t="s">
        <v>38</v>
      </c>
      <c r="F4178" s="1">
        <v>40755</v>
      </c>
      <c r="G4178" t="s">
        <v>57</v>
      </c>
      <c r="H4178" t="s">
        <v>314</v>
      </c>
      <c r="I4178" t="s">
        <v>4079</v>
      </c>
      <c r="J4178">
        <v>465917</v>
      </c>
      <c r="L4178">
        <v>1316493807</v>
      </c>
    </row>
    <row r="4179" spans="3:12" x14ac:dyDescent="0.15">
      <c r="C4179" t="s">
        <v>53</v>
      </c>
      <c r="D4179" t="s">
        <v>5189</v>
      </c>
      <c r="E4179" t="s">
        <v>38</v>
      </c>
      <c r="F4179" s="1">
        <v>40755</v>
      </c>
      <c r="G4179" t="s">
        <v>57</v>
      </c>
      <c r="H4179" t="s">
        <v>314</v>
      </c>
      <c r="I4179" t="s">
        <v>4079</v>
      </c>
      <c r="J4179">
        <v>761974</v>
      </c>
      <c r="L4179">
        <v>1317255781</v>
      </c>
    </row>
    <row r="4180" spans="3:12" x14ac:dyDescent="0.15">
      <c r="C4180" t="s">
        <v>53</v>
      </c>
      <c r="D4180" t="s">
        <v>5189</v>
      </c>
      <c r="E4180" t="s">
        <v>38</v>
      </c>
      <c r="F4180" s="1">
        <v>40767</v>
      </c>
      <c r="G4180" t="s">
        <v>57</v>
      </c>
      <c r="H4180" t="s">
        <v>334</v>
      </c>
      <c r="I4180" t="s">
        <v>4078</v>
      </c>
      <c r="J4180">
        <v>3200</v>
      </c>
      <c r="L4180">
        <v>1317258981</v>
      </c>
    </row>
    <row r="4181" spans="3:12" x14ac:dyDescent="0.15">
      <c r="C4181" t="s">
        <v>53</v>
      </c>
      <c r="D4181" t="s">
        <v>5189</v>
      </c>
      <c r="E4181" t="s">
        <v>38</v>
      </c>
      <c r="F4181" s="1">
        <v>40777</v>
      </c>
      <c r="G4181" t="s">
        <v>57</v>
      </c>
      <c r="H4181" t="s">
        <v>2844</v>
      </c>
      <c r="I4181" t="s">
        <v>4078</v>
      </c>
      <c r="J4181">
        <v>3200</v>
      </c>
      <c r="L4181">
        <v>1317262181</v>
      </c>
    </row>
    <row r="4182" spans="3:12" x14ac:dyDescent="0.15">
      <c r="C4182" t="s">
        <v>53</v>
      </c>
      <c r="D4182" t="s">
        <v>5189</v>
      </c>
      <c r="E4182" t="s">
        <v>38</v>
      </c>
      <c r="F4182" s="1">
        <v>40786</v>
      </c>
      <c r="G4182" t="s">
        <v>1375</v>
      </c>
      <c r="H4182" t="s">
        <v>1150</v>
      </c>
      <c r="I4182" t="s">
        <v>4080</v>
      </c>
      <c r="J4182">
        <v>17222</v>
      </c>
      <c r="L4182">
        <v>1317279403</v>
      </c>
    </row>
    <row r="4183" spans="3:12" x14ac:dyDescent="0.15">
      <c r="C4183" t="s">
        <v>53</v>
      </c>
      <c r="D4183" t="s">
        <v>5189</v>
      </c>
      <c r="E4183" t="s">
        <v>38</v>
      </c>
      <c r="F4183" s="1">
        <v>40786</v>
      </c>
      <c r="G4183" t="s">
        <v>1375</v>
      </c>
      <c r="H4183" t="s">
        <v>1150</v>
      </c>
      <c r="I4183" t="s">
        <v>4080</v>
      </c>
      <c r="J4183">
        <v>19811</v>
      </c>
      <c r="L4183">
        <v>1317299214</v>
      </c>
    </row>
    <row r="4184" spans="3:12" x14ac:dyDescent="0.15">
      <c r="C4184" t="s">
        <v>53</v>
      </c>
      <c r="D4184" t="s">
        <v>5189</v>
      </c>
      <c r="E4184" t="s">
        <v>38</v>
      </c>
      <c r="F4184" s="1">
        <v>40786</v>
      </c>
      <c r="G4184" t="s">
        <v>1377</v>
      </c>
      <c r="H4184" t="s">
        <v>669</v>
      </c>
      <c r="I4184" t="s">
        <v>4081</v>
      </c>
      <c r="J4184">
        <v>11557</v>
      </c>
      <c r="L4184">
        <v>1317310771</v>
      </c>
    </row>
    <row r="4185" spans="3:12" x14ac:dyDescent="0.15">
      <c r="C4185" t="s">
        <v>53</v>
      </c>
      <c r="D4185" t="s">
        <v>5189</v>
      </c>
      <c r="E4185" t="s">
        <v>38</v>
      </c>
      <c r="F4185" s="1">
        <v>40786</v>
      </c>
      <c r="G4185" t="s">
        <v>57</v>
      </c>
      <c r="H4185" t="s">
        <v>1416</v>
      </c>
      <c r="I4185" t="s">
        <v>4082</v>
      </c>
      <c r="J4185">
        <v>10908</v>
      </c>
      <c r="L4185">
        <v>1317321679</v>
      </c>
    </row>
    <row r="4186" spans="3:12" x14ac:dyDescent="0.15">
      <c r="C4186" t="s">
        <v>53</v>
      </c>
      <c r="D4186" t="s">
        <v>5189</v>
      </c>
      <c r="E4186" t="s">
        <v>38</v>
      </c>
      <c r="F4186" s="1">
        <v>40813</v>
      </c>
      <c r="G4186" t="s">
        <v>57</v>
      </c>
      <c r="H4186" t="s">
        <v>2936</v>
      </c>
      <c r="I4186" t="s">
        <v>3809</v>
      </c>
      <c r="J4186">
        <v>3200</v>
      </c>
      <c r="L4186">
        <v>1317324879</v>
      </c>
    </row>
    <row r="4187" spans="3:12" x14ac:dyDescent="0.15">
      <c r="C4187" t="s">
        <v>53</v>
      </c>
      <c r="D4187" t="s">
        <v>5189</v>
      </c>
      <c r="E4187" t="s">
        <v>38</v>
      </c>
      <c r="F4187" s="1">
        <v>40816</v>
      </c>
      <c r="G4187" t="s">
        <v>1377</v>
      </c>
      <c r="H4187" t="s">
        <v>1355</v>
      </c>
      <c r="I4187" t="s">
        <v>4083</v>
      </c>
      <c r="J4187">
        <v>11395</v>
      </c>
      <c r="L4187">
        <v>1317336274</v>
      </c>
    </row>
    <row r="4188" spans="3:12" x14ac:dyDescent="0.15">
      <c r="C4188" t="s">
        <v>53</v>
      </c>
      <c r="D4188" t="s">
        <v>5189</v>
      </c>
      <c r="E4188" t="s">
        <v>38</v>
      </c>
      <c r="F4188" s="1">
        <v>40816</v>
      </c>
      <c r="G4188" t="s">
        <v>1375</v>
      </c>
      <c r="H4188" t="s">
        <v>1355</v>
      </c>
      <c r="I4188" t="s">
        <v>4083</v>
      </c>
      <c r="J4188">
        <v>16493</v>
      </c>
      <c r="L4188">
        <v>1317352767</v>
      </c>
    </row>
    <row r="4189" spans="3:12" x14ac:dyDescent="0.15">
      <c r="C4189" t="s">
        <v>53</v>
      </c>
      <c r="D4189" t="s">
        <v>5189</v>
      </c>
      <c r="E4189" t="s">
        <v>38</v>
      </c>
      <c r="F4189" s="1">
        <v>40816</v>
      </c>
      <c r="G4189" t="s">
        <v>1375</v>
      </c>
      <c r="H4189" t="s">
        <v>1355</v>
      </c>
      <c r="I4189" t="s">
        <v>4083</v>
      </c>
      <c r="J4189">
        <v>27557</v>
      </c>
      <c r="L4189">
        <v>1317380324</v>
      </c>
    </row>
    <row r="4190" spans="3:12" x14ac:dyDescent="0.15">
      <c r="C4190" t="s">
        <v>53</v>
      </c>
      <c r="D4190" t="s">
        <v>5189</v>
      </c>
      <c r="E4190" t="s">
        <v>38</v>
      </c>
      <c r="F4190" s="1">
        <v>40816</v>
      </c>
      <c r="G4190" t="s">
        <v>57</v>
      </c>
      <c r="H4190" t="s">
        <v>380</v>
      </c>
      <c r="I4190" t="s">
        <v>4084</v>
      </c>
      <c r="J4190">
        <v>156554</v>
      </c>
      <c r="L4190">
        <v>1317536878</v>
      </c>
    </row>
    <row r="4191" spans="3:12" x14ac:dyDescent="0.15">
      <c r="C4191" t="s">
        <v>53</v>
      </c>
      <c r="D4191" t="s">
        <v>5189</v>
      </c>
      <c r="E4191" t="s">
        <v>38</v>
      </c>
      <c r="F4191" s="1">
        <v>40829</v>
      </c>
      <c r="G4191" t="s">
        <v>57</v>
      </c>
      <c r="H4191" t="s">
        <v>411</v>
      </c>
      <c r="I4191" t="s">
        <v>3809</v>
      </c>
      <c r="J4191">
        <v>3200</v>
      </c>
      <c r="L4191">
        <v>1317540078</v>
      </c>
    </row>
    <row r="4192" spans="3:12" x14ac:dyDescent="0.15">
      <c r="C4192" t="s">
        <v>53</v>
      </c>
      <c r="D4192" t="s">
        <v>5189</v>
      </c>
      <c r="E4192" t="s">
        <v>38</v>
      </c>
      <c r="F4192" s="1">
        <v>40847</v>
      </c>
      <c r="G4192" t="s">
        <v>1377</v>
      </c>
      <c r="H4192" t="s">
        <v>2018</v>
      </c>
      <c r="I4192" t="s">
        <v>4085</v>
      </c>
      <c r="J4192">
        <v>13385</v>
      </c>
      <c r="L4192">
        <v>1317553463</v>
      </c>
    </row>
    <row r="4193" spans="3:12" x14ac:dyDescent="0.15">
      <c r="C4193" t="s">
        <v>53</v>
      </c>
      <c r="D4193" t="s">
        <v>5189</v>
      </c>
      <c r="E4193" t="s">
        <v>38</v>
      </c>
      <c r="F4193" s="1">
        <v>40847</v>
      </c>
      <c r="G4193" t="s">
        <v>1375</v>
      </c>
      <c r="H4193" t="s">
        <v>1041</v>
      </c>
      <c r="I4193" t="s">
        <v>4085</v>
      </c>
      <c r="J4193">
        <v>23712</v>
      </c>
      <c r="L4193">
        <v>1317577175</v>
      </c>
    </row>
    <row r="4194" spans="3:12" x14ac:dyDescent="0.15">
      <c r="C4194" t="s">
        <v>53</v>
      </c>
      <c r="D4194" t="s">
        <v>5189</v>
      </c>
      <c r="E4194" t="s">
        <v>38</v>
      </c>
      <c r="F4194" s="1">
        <v>40847</v>
      </c>
      <c r="G4194" t="s">
        <v>57</v>
      </c>
      <c r="H4194" t="s">
        <v>429</v>
      </c>
      <c r="I4194" t="s">
        <v>4085</v>
      </c>
      <c r="J4194">
        <v>170755</v>
      </c>
      <c r="L4194">
        <v>1317747930</v>
      </c>
    </row>
    <row r="4195" spans="3:12" x14ac:dyDescent="0.15">
      <c r="C4195" t="s">
        <v>53</v>
      </c>
      <c r="D4195" t="s">
        <v>5189</v>
      </c>
      <c r="E4195" t="s">
        <v>38</v>
      </c>
      <c r="F4195" s="1">
        <v>40847</v>
      </c>
      <c r="G4195" t="s">
        <v>57</v>
      </c>
      <c r="H4195" t="s">
        <v>429</v>
      </c>
      <c r="I4195" t="s">
        <v>4085</v>
      </c>
      <c r="J4195">
        <v>469137</v>
      </c>
      <c r="L4195">
        <v>1318217067</v>
      </c>
    </row>
    <row r="4196" spans="3:12" x14ac:dyDescent="0.15">
      <c r="C4196" t="s">
        <v>53</v>
      </c>
      <c r="D4196" t="s">
        <v>5189</v>
      </c>
      <c r="E4196" t="s">
        <v>38</v>
      </c>
      <c r="F4196" s="1">
        <v>40861</v>
      </c>
      <c r="G4196" t="s">
        <v>57</v>
      </c>
      <c r="H4196" t="s">
        <v>442</v>
      </c>
      <c r="I4196" t="s">
        <v>3809</v>
      </c>
      <c r="J4196">
        <v>3200</v>
      </c>
      <c r="L4196">
        <v>1318220267</v>
      </c>
    </row>
    <row r="4197" spans="3:12" x14ac:dyDescent="0.15">
      <c r="C4197" t="s">
        <v>53</v>
      </c>
      <c r="D4197" t="s">
        <v>5189</v>
      </c>
      <c r="E4197" t="s">
        <v>38</v>
      </c>
      <c r="F4197" s="1">
        <v>40877</v>
      </c>
      <c r="G4197" t="s">
        <v>1377</v>
      </c>
      <c r="H4197" t="s">
        <v>1041</v>
      </c>
      <c r="I4197" t="s">
        <v>4086</v>
      </c>
      <c r="J4197">
        <v>11259</v>
      </c>
      <c r="L4197">
        <v>1318231526</v>
      </c>
    </row>
    <row r="4198" spans="3:12" x14ac:dyDescent="0.15">
      <c r="C4198" t="s">
        <v>53</v>
      </c>
      <c r="D4198" t="s">
        <v>5189</v>
      </c>
      <c r="E4198" t="s">
        <v>38</v>
      </c>
      <c r="F4198" s="1">
        <v>40877</v>
      </c>
      <c r="G4198" t="s">
        <v>1375</v>
      </c>
      <c r="H4198" t="s">
        <v>2452</v>
      </c>
      <c r="I4198" t="s">
        <v>4087</v>
      </c>
      <c r="J4198">
        <v>18995</v>
      </c>
      <c r="L4198">
        <v>1318250521</v>
      </c>
    </row>
    <row r="4199" spans="3:12" x14ac:dyDescent="0.15">
      <c r="C4199" t="s">
        <v>53</v>
      </c>
      <c r="D4199" t="s">
        <v>5189</v>
      </c>
      <c r="E4199" t="s">
        <v>38</v>
      </c>
      <c r="F4199" s="1">
        <v>40877</v>
      </c>
      <c r="G4199" t="s">
        <v>57</v>
      </c>
      <c r="H4199" t="s">
        <v>549</v>
      </c>
      <c r="I4199" t="s">
        <v>3809</v>
      </c>
      <c r="J4199">
        <v>3200</v>
      </c>
      <c r="L4199">
        <v>1318253721</v>
      </c>
    </row>
    <row r="4200" spans="3:12" x14ac:dyDescent="0.15">
      <c r="C4200" t="s">
        <v>53</v>
      </c>
      <c r="D4200" t="s">
        <v>5189</v>
      </c>
      <c r="E4200" t="s">
        <v>38</v>
      </c>
      <c r="F4200" s="1">
        <v>40877</v>
      </c>
      <c r="G4200" t="s">
        <v>57</v>
      </c>
      <c r="H4200" t="s">
        <v>460</v>
      </c>
      <c r="I4200" t="s">
        <v>4088</v>
      </c>
      <c r="J4200">
        <v>334681</v>
      </c>
      <c r="L4200">
        <v>1318588402</v>
      </c>
    </row>
    <row r="4201" spans="3:12" x14ac:dyDescent="0.15">
      <c r="C4201" t="s">
        <v>53</v>
      </c>
      <c r="D4201" t="s">
        <v>5189</v>
      </c>
      <c r="E4201" t="s">
        <v>38</v>
      </c>
      <c r="F4201" s="1">
        <v>40892</v>
      </c>
      <c r="G4201" t="s">
        <v>57</v>
      </c>
      <c r="H4201" t="s">
        <v>486</v>
      </c>
      <c r="I4201" t="s">
        <v>4089</v>
      </c>
      <c r="J4201">
        <v>3200</v>
      </c>
      <c r="L4201">
        <v>1318591602</v>
      </c>
    </row>
    <row r="4202" spans="3:12" x14ac:dyDescent="0.15">
      <c r="C4202" t="s">
        <v>53</v>
      </c>
      <c r="D4202" t="s">
        <v>5189</v>
      </c>
      <c r="E4202" t="s">
        <v>38</v>
      </c>
      <c r="F4202" s="1">
        <v>40906</v>
      </c>
      <c r="G4202" t="s">
        <v>57</v>
      </c>
      <c r="H4202" t="s">
        <v>512</v>
      </c>
      <c r="I4202" t="s">
        <v>3809</v>
      </c>
      <c r="J4202">
        <v>3200</v>
      </c>
      <c r="L4202">
        <v>1318594802</v>
      </c>
    </row>
    <row r="4203" spans="3:12" x14ac:dyDescent="0.15">
      <c r="C4203" t="s">
        <v>53</v>
      </c>
      <c r="D4203" t="s">
        <v>5189</v>
      </c>
      <c r="E4203" t="s">
        <v>38</v>
      </c>
      <c r="F4203" s="1">
        <v>40908</v>
      </c>
      <c r="G4203" t="s">
        <v>4090</v>
      </c>
      <c r="H4203" t="s">
        <v>55</v>
      </c>
      <c r="I4203" t="s">
        <v>4091</v>
      </c>
      <c r="J4203">
        <v>94000</v>
      </c>
      <c r="L4203">
        <v>1318688802</v>
      </c>
    </row>
    <row r="4204" spans="3:12" x14ac:dyDescent="0.15">
      <c r="C4204" t="s">
        <v>53</v>
      </c>
      <c r="D4204" t="s">
        <v>5189</v>
      </c>
      <c r="E4204" t="s">
        <v>38</v>
      </c>
      <c r="F4204" s="1">
        <v>40908</v>
      </c>
      <c r="G4204" t="s">
        <v>1377</v>
      </c>
      <c r="H4204" t="s">
        <v>1363</v>
      </c>
      <c r="I4204" t="s">
        <v>3140</v>
      </c>
      <c r="J4204">
        <v>14479</v>
      </c>
      <c r="L4204">
        <v>1318703281</v>
      </c>
    </row>
    <row r="4205" spans="3:12" x14ac:dyDescent="0.15">
      <c r="C4205" t="s">
        <v>53</v>
      </c>
      <c r="D4205" t="s">
        <v>5189</v>
      </c>
      <c r="E4205" t="s">
        <v>38</v>
      </c>
      <c r="F4205" s="1">
        <v>40908</v>
      </c>
      <c r="G4205" t="s">
        <v>1375</v>
      </c>
      <c r="H4205" t="s">
        <v>95</v>
      </c>
      <c r="I4205" t="s">
        <v>4092</v>
      </c>
      <c r="J4205">
        <v>44349</v>
      </c>
      <c r="L4205">
        <v>1318747630</v>
      </c>
    </row>
    <row r="4206" spans="3:12" x14ac:dyDescent="0.15">
      <c r="C4206" t="s">
        <v>53</v>
      </c>
      <c r="D4206" t="s">
        <v>5189</v>
      </c>
      <c r="E4206" t="s">
        <v>38</v>
      </c>
      <c r="F4206" s="1">
        <v>40908</v>
      </c>
      <c r="G4206" t="s">
        <v>57</v>
      </c>
      <c r="H4206" t="s">
        <v>2610</v>
      </c>
      <c r="I4206" t="s">
        <v>3140</v>
      </c>
      <c r="K4206">
        <v>33390</v>
      </c>
      <c r="L4206">
        <v>1318714240</v>
      </c>
    </row>
    <row r="4207" spans="3:12" x14ac:dyDescent="0.15">
      <c r="C4207" t="s">
        <v>53</v>
      </c>
      <c r="D4207" t="s">
        <v>5189</v>
      </c>
      <c r="E4207" t="s">
        <v>38</v>
      </c>
      <c r="F4207" s="1">
        <v>40908</v>
      </c>
      <c r="G4207" t="s">
        <v>57</v>
      </c>
      <c r="H4207" t="s">
        <v>2541</v>
      </c>
      <c r="I4207" t="s">
        <v>3140</v>
      </c>
      <c r="J4207">
        <v>249872</v>
      </c>
      <c r="L4207">
        <v>1318964112</v>
      </c>
    </row>
    <row r="4208" spans="3:12" x14ac:dyDescent="0.15">
      <c r="C4208" t="s">
        <v>6154</v>
      </c>
      <c r="D4208" t="s">
        <v>5190</v>
      </c>
      <c r="E4208" t="s">
        <v>39</v>
      </c>
      <c r="F4208" s="1">
        <v>40909</v>
      </c>
      <c r="K4208">
        <v>19129960</v>
      </c>
    </row>
    <row r="4209" spans="3:11" x14ac:dyDescent="0.15">
      <c r="C4209" t="s">
        <v>6154</v>
      </c>
      <c r="D4209" t="s">
        <v>5190</v>
      </c>
      <c r="E4209" t="s">
        <v>40</v>
      </c>
      <c r="F4209" s="1">
        <v>40909</v>
      </c>
      <c r="K4209">
        <v>2978040</v>
      </c>
    </row>
    <row r="4210" spans="3:11" x14ac:dyDescent="0.15">
      <c r="C4210" t="s">
        <v>6154</v>
      </c>
      <c r="D4210" t="s">
        <v>5190</v>
      </c>
      <c r="E4210" t="s">
        <v>41</v>
      </c>
      <c r="F4210" s="1">
        <v>40909</v>
      </c>
      <c r="K4210">
        <v>800000</v>
      </c>
    </row>
    <row r="4211" spans="3:11" x14ac:dyDescent="0.15">
      <c r="C4211" t="s">
        <v>6154</v>
      </c>
      <c r="D4211" t="s">
        <v>5190</v>
      </c>
      <c r="E4211" t="s">
        <v>42</v>
      </c>
      <c r="F4211" s="1">
        <v>40909</v>
      </c>
      <c r="K4211">
        <v>21458008.320000004</v>
      </c>
    </row>
    <row r="4212" spans="3:11" x14ac:dyDescent="0.15">
      <c r="C4212" t="s">
        <v>6154</v>
      </c>
      <c r="D4212" t="s">
        <v>5190</v>
      </c>
      <c r="E4212" t="s">
        <v>43</v>
      </c>
      <c r="F4212" s="1">
        <v>40909</v>
      </c>
      <c r="K4212">
        <v>55177735.68</v>
      </c>
    </row>
    <row r="4213" spans="3:11" x14ac:dyDescent="0.15">
      <c r="C4213" t="s">
        <v>6154</v>
      </c>
      <c r="D4213" t="s">
        <v>5190</v>
      </c>
      <c r="E4213" t="s">
        <v>44</v>
      </c>
      <c r="F4213" s="1">
        <v>40909</v>
      </c>
      <c r="K4213">
        <v>25910000</v>
      </c>
    </row>
    <row r="4214" spans="3:11" x14ac:dyDescent="0.15">
      <c r="C4214" t="s">
        <v>6154</v>
      </c>
      <c r="D4214" t="s">
        <v>5190</v>
      </c>
      <c r="E4214" t="s">
        <v>39</v>
      </c>
      <c r="F4214" s="1">
        <v>40940</v>
      </c>
      <c r="K4214">
        <v>18657550</v>
      </c>
    </row>
    <row r="4215" spans="3:11" x14ac:dyDescent="0.15">
      <c r="C4215" t="s">
        <v>6154</v>
      </c>
      <c r="D4215" t="s">
        <v>5190</v>
      </c>
      <c r="E4215" t="s">
        <v>40</v>
      </c>
      <c r="F4215" s="1">
        <v>40940</v>
      </c>
      <c r="K4215">
        <v>2907450.0000000005</v>
      </c>
    </row>
    <row r="4216" spans="3:11" x14ac:dyDescent="0.15">
      <c r="C4216" t="s">
        <v>6154</v>
      </c>
      <c r="D4216" t="s">
        <v>5190</v>
      </c>
      <c r="E4216" t="s">
        <v>41</v>
      </c>
      <c r="F4216" s="1">
        <v>40940</v>
      </c>
      <c r="K4216">
        <v>800000</v>
      </c>
    </row>
    <row r="4217" spans="3:11" x14ac:dyDescent="0.15">
      <c r="C4217" t="s">
        <v>6154</v>
      </c>
      <c r="D4217" t="s">
        <v>5190</v>
      </c>
      <c r="E4217" t="s">
        <v>42</v>
      </c>
      <c r="F4217" s="1">
        <v>40940</v>
      </c>
      <c r="K4217">
        <v>19926760.000000004</v>
      </c>
    </row>
    <row r="4218" spans="3:11" x14ac:dyDescent="0.15">
      <c r="C4218" t="s">
        <v>6154</v>
      </c>
      <c r="D4218" t="s">
        <v>5190</v>
      </c>
      <c r="E4218" t="s">
        <v>43</v>
      </c>
      <c r="F4218" s="1">
        <v>40940</v>
      </c>
      <c r="K4218">
        <v>51240240</v>
      </c>
    </row>
    <row r="4219" spans="3:11" x14ac:dyDescent="0.15">
      <c r="C4219" t="s">
        <v>6154</v>
      </c>
      <c r="D4219" t="s">
        <v>5190</v>
      </c>
      <c r="E4219" t="s">
        <v>44</v>
      </c>
      <c r="F4219" s="1">
        <v>40940</v>
      </c>
      <c r="K4219">
        <v>25910000</v>
      </c>
    </row>
    <row r="4220" spans="3:11" x14ac:dyDescent="0.15">
      <c r="C4220" t="s">
        <v>6154</v>
      </c>
      <c r="D4220" t="s">
        <v>5190</v>
      </c>
      <c r="E4220" t="s">
        <v>39</v>
      </c>
      <c r="F4220" s="1">
        <v>40969</v>
      </c>
      <c r="K4220">
        <v>21605980</v>
      </c>
    </row>
    <row r="4221" spans="3:11" x14ac:dyDescent="0.15">
      <c r="C4221" t="s">
        <v>6154</v>
      </c>
      <c r="D4221" t="s">
        <v>5190</v>
      </c>
      <c r="E4221" t="s">
        <v>40</v>
      </c>
      <c r="F4221" s="1">
        <v>40969</v>
      </c>
      <c r="K4221">
        <v>3348020</v>
      </c>
    </row>
    <row r="4222" spans="3:11" x14ac:dyDescent="0.15">
      <c r="C4222" t="s">
        <v>6154</v>
      </c>
      <c r="D4222" t="s">
        <v>5190</v>
      </c>
      <c r="E4222" t="s">
        <v>41</v>
      </c>
      <c r="F4222" s="1">
        <v>40969</v>
      </c>
      <c r="K4222">
        <v>800000</v>
      </c>
    </row>
    <row r="4223" spans="3:11" x14ac:dyDescent="0.15">
      <c r="C4223" t="s">
        <v>6154</v>
      </c>
      <c r="D4223" t="s">
        <v>5190</v>
      </c>
      <c r="E4223" t="s">
        <v>42</v>
      </c>
      <c r="F4223" s="1">
        <v>40969</v>
      </c>
      <c r="K4223">
        <v>21959000.000000004</v>
      </c>
    </row>
    <row r="4224" spans="3:11" x14ac:dyDescent="0.15">
      <c r="C4224" t="s">
        <v>6154</v>
      </c>
      <c r="D4224" t="s">
        <v>5190</v>
      </c>
      <c r="E4224" t="s">
        <v>43</v>
      </c>
      <c r="F4224" s="1">
        <v>40969</v>
      </c>
      <c r="K4224">
        <v>56466000</v>
      </c>
    </row>
    <row r="4225" spans="3:11" x14ac:dyDescent="0.15">
      <c r="C4225" t="s">
        <v>6154</v>
      </c>
      <c r="D4225" t="s">
        <v>5190</v>
      </c>
      <c r="E4225" t="s">
        <v>44</v>
      </c>
      <c r="F4225" s="1">
        <v>40969</v>
      </c>
      <c r="K4225">
        <v>25910000</v>
      </c>
    </row>
    <row r="4226" spans="3:11" x14ac:dyDescent="0.15">
      <c r="C4226" t="s">
        <v>6154</v>
      </c>
      <c r="D4226" t="s">
        <v>5190</v>
      </c>
      <c r="E4226" t="s">
        <v>39</v>
      </c>
      <c r="F4226" s="1">
        <v>41000</v>
      </c>
      <c r="K4226">
        <v>13234840</v>
      </c>
    </row>
    <row r="4227" spans="3:11" x14ac:dyDescent="0.15">
      <c r="C4227" t="s">
        <v>6154</v>
      </c>
      <c r="D4227" t="s">
        <v>5190</v>
      </c>
      <c r="E4227" t="s">
        <v>40</v>
      </c>
      <c r="F4227" s="1">
        <v>41000</v>
      </c>
      <c r="K4227">
        <v>2097160</v>
      </c>
    </row>
    <row r="4228" spans="3:11" x14ac:dyDescent="0.15">
      <c r="C4228" t="s">
        <v>6154</v>
      </c>
      <c r="D4228" t="s">
        <v>5190</v>
      </c>
      <c r="E4228" t="s">
        <v>41</v>
      </c>
      <c r="F4228" s="1">
        <v>41000</v>
      </c>
      <c r="K4228">
        <v>800000</v>
      </c>
    </row>
    <row r="4229" spans="3:11" x14ac:dyDescent="0.15">
      <c r="C4229" t="s">
        <v>6154</v>
      </c>
      <c r="D4229" t="s">
        <v>5190</v>
      </c>
      <c r="E4229" t="s">
        <v>42</v>
      </c>
      <c r="F4229" s="1">
        <v>41000</v>
      </c>
      <c r="K4229">
        <v>17218320.000000004</v>
      </c>
    </row>
    <row r="4230" spans="3:11" x14ac:dyDescent="0.15">
      <c r="C4230" t="s">
        <v>6154</v>
      </c>
      <c r="D4230" t="s">
        <v>5190</v>
      </c>
      <c r="E4230" t="s">
        <v>43</v>
      </c>
      <c r="F4230" s="1">
        <v>41000</v>
      </c>
      <c r="K4230">
        <v>44275679.999999993</v>
      </c>
    </row>
    <row r="4231" spans="3:11" x14ac:dyDescent="0.15">
      <c r="C4231" t="s">
        <v>6154</v>
      </c>
      <c r="D4231" t="s">
        <v>5190</v>
      </c>
      <c r="E4231" t="s">
        <v>44</v>
      </c>
      <c r="F4231" s="1">
        <v>41000</v>
      </c>
      <c r="K4231">
        <v>25910000</v>
      </c>
    </row>
    <row r="4232" spans="3:11" x14ac:dyDescent="0.15">
      <c r="C4232" t="s">
        <v>6154</v>
      </c>
      <c r="D4232" t="s">
        <v>5190</v>
      </c>
      <c r="E4232" t="s">
        <v>39</v>
      </c>
      <c r="F4232" s="1">
        <v>41030</v>
      </c>
      <c r="K4232">
        <v>13440160</v>
      </c>
    </row>
    <row r="4233" spans="3:11" x14ac:dyDescent="0.15">
      <c r="C4233" t="s">
        <v>6154</v>
      </c>
      <c r="D4233" t="s">
        <v>5190</v>
      </c>
      <c r="E4233" t="s">
        <v>40</v>
      </c>
      <c r="F4233" s="1">
        <v>41030</v>
      </c>
      <c r="K4233">
        <v>2127840</v>
      </c>
    </row>
    <row r="4234" spans="3:11" x14ac:dyDescent="0.15">
      <c r="C4234" t="s">
        <v>6154</v>
      </c>
      <c r="D4234" t="s">
        <v>5190</v>
      </c>
      <c r="E4234" t="s">
        <v>41</v>
      </c>
      <c r="F4234" s="1">
        <v>41030</v>
      </c>
      <c r="K4234">
        <v>800000</v>
      </c>
    </row>
    <row r="4235" spans="3:11" x14ac:dyDescent="0.15">
      <c r="C4235" t="s">
        <v>6154</v>
      </c>
      <c r="D4235" t="s">
        <v>5190</v>
      </c>
      <c r="E4235" t="s">
        <v>42</v>
      </c>
      <c r="F4235" s="1">
        <v>41030</v>
      </c>
      <c r="K4235">
        <v>18374160.000000004</v>
      </c>
    </row>
    <row r="4236" spans="3:11" x14ac:dyDescent="0.15">
      <c r="C4236" t="s">
        <v>6154</v>
      </c>
      <c r="D4236" t="s">
        <v>5190</v>
      </c>
      <c r="E4236" t="s">
        <v>43</v>
      </c>
      <c r="F4236" s="1">
        <v>41030</v>
      </c>
      <c r="K4236">
        <v>47247840</v>
      </c>
    </row>
    <row r="4237" spans="3:11" x14ac:dyDescent="0.15">
      <c r="C4237" t="s">
        <v>6154</v>
      </c>
      <c r="D4237" t="s">
        <v>5190</v>
      </c>
      <c r="E4237" t="s">
        <v>44</v>
      </c>
      <c r="F4237" s="1">
        <v>41030</v>
      </c>
      <c r="K4237">
        <v>25910000</v>
      </c>
    </row>
    <row r="4238" spans="3:11" x14ac:dyDescent="0.15">
      <c r="C4238" t="s">
        <v>6154</v>
      </c>
      <c r="D4238" t="s">
        <v>5190</v>
      </c>
      <c r="E4238" t="s">
        <v>39</v>
      </c>
      <c r="F4238" s="1">
        <v>41061</v>
      </c>
      <c r="K4238">
        <v>13440160</v>
      </c>
    </row>
    <row r="4239" spans="3:11" x14ac:dyDescent="0.15">
      <c r="C4239" t="s">
        <v>6154</v>
      </c>
      <c r="D4239" t="s">
        <v>5190</v>
      </c>
      <c r="E4239" t="s">
        <v>40</v>
      </c>
      <c r="F4239" s="1">
        <v>41061</v>
      </c>
      <c r="K4239">
        <v>2127840</v>
      </c>
    </row>
    <row r="4240" spans="3:11" x14ac:dyDescent="0.15">
      <c r="C4240" t="s">
        <v>6154</v>
      </c>
      <c r="D4240" t="s">
        <v>5190</v>
      </c>
      <c r="E4240" t="s">
        <v>41</v>
      </c>
      <c r="F4240" s="1">
        <v>41061</v>
      </c>
      <c r="K4240">
        <v>800000</v>
      </c>
    </row>
    <row r="4241" spans="3:11" x14ac:dyDescent="0.15">
      <c r="C4241" t="s">
        <v>6154</v>
      </c>
      <c r="D4241" t="s">
        <v>5190</v>
      </c>
      <c r="E4241" t="s">
        <v>42</v>
      </c>
      <c r="F4241" s="1">
        <v>41061</v>
      </c>
      <c r="K4241">
        <v>17442600.000000004</v>
      </c>
    </row>
    <row r="4242" spans="3:11" x14ac:dyDescent="0.15">
      <c r="C4242" t="s">
        <v>6154</v>
      </c>
      <c r="D4242" t="s">
        <v>5190</v>
      </c>
      <c r="E4242" t="s">
        <v>43</v>
      </c>
      <c r="F4242" s="1">
        <v>41061</v>
      </c>
      <c r="K4242">
        <v>44852399.999999993</v>
      </c>
    </row>
    <row r="4243" spans="3:11" x14ac:dyDescent="0.15">
      <c r="C4243" t="s">
        <v>6154</v>
      </c>
      <c r="D4243" t="s">
        <v>5190</v>
      </c>
      <c r="E4243" t="s">
        <v>44</v>
      </c>
      <c r="F4243" s="1">
        <v>41061</v>
      </c>
      <c r="K4243">
        <v>25910000</v>
      </c>
    </row>
    <row r="4244" spans="3:11" x14ac:dyDescent="0.15">
      <c r="C4244" t="s">
        <v>6154</v>
      </c>
      <c r="D4244" t="s">
        <v>5190</v>
      </c>
      <c r="E4244" t="s">
        <v>39</v>
      </c>
      <c r="F4244" s="1">
        <v>41091</v>
      </c>
      <c r="K4244">
        <v>13337500</v>
      </c>
    </row>
    <row r="4245" spans="3:11" x14ac:dyDescent="0.15">
      <c r="C4245" t="s">
        <v>6154</v>
      </c>
      <c r="D4245" t="s">
        <v>5190</v>
      </c>
      <c r="E4245" t="s">
        <v>40</v>
      </c>
      <c r="F4245" s="1">
        <v>41091</v>
      </c>
      <c r="K4245">
        <v>2112500</v>
      </c>
    </row>
    <row r="4246" spans="3:11" x14ac:dyDescent="0.15">
      <c r="C4246" t="s">
        <v>6154</v>
      </c>
      <c r="D4246" t="s">
        <v>5190</v>
      </c>
      <c r="E4246" t="s">
        <v>41</v>
      </c>
      <c r="F4246" s="1">
        <v>41091</v>
      </c>
      <c r="K4246">
        <v>800000</v>
      </c>
    </row>
    <row r="4247" spans="3:11" x14ac:dyDescent="0.15">
      <c r="C4247" t="s">
        <v>6154</v>
      </c>
      <c r="D4247" t="s">
        <v>5190</v>
      </c>
      <c r="E4247" t="s">
        <v>42</v>
      </c>
      <c r="F4247" s="1">
        <v>41091</v>
      </c>
      <c r="K4247">
        <v>21079520</v>
      </c>
    </row>
    <row r="4248" spans="3:11" x14ac:dyDescent="0.15">
      <c r="C4248" t="s">
        <v>6154</v>
      </c>
      <c r="D4248" t="s">
        <v>5190</v>
      </c>
      <c r="E4248" t="s">
        <v>43</v>
      </c>
      <c r="F4248" s="1">
        <v>41091</v>
      </c>
      <c r="K4248">
        <v>54204479.999999993</v>
      </c>
    </row>
    <row r="4249" spans="3:11" x14ac:dyDescent="0.15">
      <c r="C4249" t="s">
        <v>6154</v>
      </c>
      <c r="D4249" t="s">
        <v>5190</v>
      </c>
      <c r="E4249" t="s">
        <v>44</v>
      </c>
      <c r="F4249" s="1">
        <v>41091</v>
      </c>
      <c r="K4249">
        <v>25910000</v>
      </c>
    </row>
    <row r="4250" spans="3:11" x14ac:dyDescent="0.15">
      <c r="C4250" t="s">
        <v>6154</v>
      </c>
      <c r="D4250" t="s">
        <v>5190</v>
      </c>
      <c r="E4250" t="s">
        <v>39</v>
      </c>
      <c r="F4250" s="1">
        <v>41122</v>
      </c>
      <c r="K4250">
        <v>13438420</v>
      </c>
    </row>
    <row r="4251" spans="3:11" x14ac:dyDescent="0.15">
      <c r="C4251" t="s">
        <v>6154</v>
      </c>
      <c r="D4251" t="s">
        <v>5190</v>
      </c>
      <c r="E4251" t="s">
        <v>40</v>
      </c>
      <c r="F4251" s="1">
        <v>41122</v>
      </c>
      <c r="K4251">
        <v>2127580</v>
      </c>
    </row>
    <row r="4252" spans="3:11" x14ac:dyDescent="0.15">
      <c r="C4252" t="s">
        <v>6154</v>
      </c>
      <c r="D4252" t="s">
        <v>5190</v>
      </c>
      <c r="E4252" t="s">
        <v>41</v>
      </c>
      <c r="F4252" s="1">
        <v>41122</v>
      </c>
      <c r="K4252">
        <v>800000</v>
      </c>
    </row>
    <row r="4253" spans="3:11" x14ac:dyDescent="0.15">
      <c r="C4253" t="s">
        <v>6154</v>
      </c>
      <c r="D4253" t="s">
        <v>5190</v>
      </c>
      <c r="E4253" t="s">
        <v>42</v>
      </c>
      <c r="F4253" s="1">
        <v>41122</v>
      </c>
      <c r="K4253">
        <v>21801920.000000004</v>
      </c>
    </row>
    <row r="4254" spans="3:11" x14ac:dyDescent="0.15">
      <c r="C4254" t="s">
        <v>6154</v>
      </c>
      <c r="D4254" t="s">
        <v>5190</v>
      </c>
      <c r="E4254" t="s">
        <v>43</v>
      </c>
      <c r="F4254" s="1">
        <v>41122</v>
      </c>
      <c r="K4254">
        <v>56062080</v>
      </c>
    </row>
    <row r="4255" spans="3:11" x14ac:dyDescent="0.15">
      <c r="C4255" t="s">
        <v>6154</v>
      </c>
      <c r="D4255" t="s">
        <v>5190</v>
      </c>
      <c r="E4255" t="s">
        <v>44</v>
      </c>
      <c r="F4255" s="1">
        <v>41122</v>
      </c>
      <c r="K4255">
        <v>25910000</v>
      </c>
    </row>
    <row r="4256" spans="3:11" x14ac:dyDescent="0.15">
      <c r="C4256" t="s">
        <v>6154</v>
      </c>
      <c r="D4256" t="s">
        <v>5190</v>
      </c>
      <c r="E4256" t="s">
        <v>39</v>
      </c>
      <c r="F4256" s="1">
        <v>41153</v>
      </c>
      <c r="K4256">
        <v>13337500</v>
      </c>
    </row>
    <row r="4257" spans="3:11" x14ac:dyDescent="0.15">
      <c r="C4257" t="s">
        <v>6154</v>
      </c>
      <c r="D4257" t="s">
        <v>5190</v>
      </c>
      <c r="E4257" t="s">
        <v>40</v>
      </c>
      <c r="F4257" s="1">
        <v>41153</v>
      </c>
      <c r="K4257">
        <v>2112500</v>
      </c>
    </row>
    <row r="4258" spans="3:11" x14ac:dyDescent="0.15">
      <c r="C4258" t="s">
        <v>6154</v>
      </c>
      <c r="D4258" t="s">
        <v>5190</v>
      </c>
      <c r="E4258" t="s">
        <v>41</v>
      </c>
      <c r="F4258" s="1">
        <v>41153</v>
      </c>
      <c r="K4258">
        <v>800000</v>
      </c>
    </row>
    <row r="4259" spans="3:11" x14ac:dyDescent="0.15">
      <c r="C4259" t="s">
        <v>6154</v>
      </c>
      <c r="D4259" t="s">
        <v>5190</v>
      </c>
      <c r="E4259" t="s">
        <v>42</v>
      </c>
      <c r="F4259" s="1">
        <v>41153</v>
      </c>
      <c r="K4259">
        <v>20781320.000000004</v>
      </c>
    </row>
    <row r="4260" spans="3:11" x14ac:dyDescent="0.15">
      <c r="C4260" t="s">
        <v>6154</v>
      </c>
      <c r="D4260" t="s">
        <v>5190</v>
      </c>
      <c r="E4260" t="s">
        <v>43</v>
      </c>
      <c r="F4260" s="1">
        <v>41153</v>
      </c>
      <c r="K4260">
        <v>53437679.999999993</v>
      </c>
    </row>
    <row r="4261" spans="3:11" x14ac:dyDescent="0.15">
      <c r="C4261" t="s">
        <v>6154</v>
      </c>
      <c r="D4261" t="s">
        <v>5190</v>
      </c>
      <c r="E4261" t="s">
        <v>44</v>
      </c>
      <c r="F4261" s="1">
        <v>41153</v>
      </c>
      <c r="K4261">
        <v>25910000</v>
      </c>
    </row>
    <row r="4262" spans="3:11" x14ac:dyDescent="0.15">
      <c r="C4262" t="s">
        <v>6154</v>
      </c>
      <c r="D4262" t="s">
        <v>5190</v>
      </c>
      <c r="E4262" t="s">
        <v>39</v>
      </c>
      <c r="F4262" s="1">
        <v>41183</v>
      </c>
      <c r="K4262">
        <v>13438420</v>
      </c>
    </row>
    <row r="4263" spans="3:11" x14ac:dyDescent="0.15">
      <c r="C4263" t="s">
        <v>6154</v>
      </c>
      <c r="D4263" t="s">
        <v>5190</v>
      </c>
      <c r="E4263" t="s">
        <v>40</v>
      </c>
      <c r="F4263" s="1">
        <v>41183</v>
      </c>
      <c r="K4263">
        <v>2127580</v>
      </c>
    </row>
    <row r="4264" spans="3:11" x14ac:dyDescent="0.15">
      <c r="C4264" t="s">
        <v>6154</v>
      </c>
      <c r="D4264" t="s">
        <v>5190</v>
      </c>
      <c r="E4264" t="s">
        <v>41</v>
      </c>
      <c r="F4264" s="1">
        <v>41183</v>
      </c>
      <c r="K4264">
        <v>800000</v>
      </c>
    </row>
    <row r="4265" spans="3:11" x14ac:dyDescent="0.15">
      <c r="C4265" t="s">
        <v>6154</v>
      </c>
      <c r="D4265" t="s">
        <v>5190</v>
      </c>
      <c r="E4265" t="s">
        <v>42</v>
      </c>
      <c r="F4265" s="1">
        <v>41183</v>
      </c>
      <c r="K4265">
        <v>21378840.000000004</v>
      </c>
    </row>
    <row r="4266" spans="3:11" x14ac:dyDescent="0.15">
      <c r="C4266" t="s">
        <v>6154</v>
      </c>
      <c r="D4266" t="s">
        <v>5190</v>
      </c>
      <c r="E4266" t="s">
        <v>43</v>
      </c>
      <c r="F4266" s="1">
        <v>41183</v>
      </c>
      <c r="K4266">
        <v>54974159.999999993</v>
      </c>
    </row>
    <row r="4267" spans="3:11" x14ac:dyDescent="0.15">
      <c r="C4267" t="s">
        <v>6154</v>
      </c>
      <c r="D4267" t="s">
        <v>5190</v>
      </c>
      <c r="E4267" t="s">
        <v>44</v>
      </c>
      <c r="F4267" s="1">
        <v>41183</v>
      </c>
      <c r="K4267">
        <v>25910000</v>
      </c>
    </row>
    <row r="4268" spans="3:11" x14ac:dyDescent="0.15">
      <c r="C4268" t="s">
        <v>6154</v>
      </c>
      <c r="D4268" t="s">
        <v>5190</v>
      </c>
      <c r="E4268" t="s">
        <v>39</v>
      </c>
      <c r="F4268" s="1">
        <v>41214</v>
      </c>
      <c r="K4268">
        <v>13337500</v>
      </c>
    </row>
    <row r="4269" spans="3:11" x14ac:dyDescent="0.15">
      <c r="C4269" t="s">
        <v>6154</v>
      </c>
      <c r="D4269" t="s">
        <v>5190</v>
      </c>
      <c r="E4269" t="s">
        <v>40</v>
      </c>
      <c r="F4269" s="1">
        <v>41214</v>
      </c>
      <c r="K4269">
        <v>2112500</v>
      </c>
    </row>
    <row r="4270" spans="3:11" x14ac:dyDescent="0.15">
      <c r="C4270" t="s">
        <v>6154</v>
      </c>
      <c r="D4270" t="s">
        <v>5190</v>
      </c>
      <c r="E4270" t="s">
        <v>41</v>
      </c>
      <c r="F4270" s="1">
        <v>41214</v>
      </c>
      <c r="K4270">
        <v>800000</v>
      </c>
    </row>
    <row r="4271" spans="3:11" x14ac:dyDescent="0.15">
      <c r="C4271" t="s">
        <v>6154</v>
      </c>
      <c r="D4271" t="s">
        <v>5190</v>
      </c>
      <c r="E4271" t="s">
        <v>42</v>
      </c>
      <c r="F4271" s="1">
        <v>41214</v>
      </c>
      <c r="K4271">
        <v>21290360</v>
      </c>
    </row>
    <row r="4272" spans="3:11" x14ac:dyDescent="0.15">
      <c r="C4272" t="s">
        <v>6154</v>
      </c>
      <c r="D4272" t="s">
        <v>5190</v>
      </c>
      <c r="E4272" t="s">
        <v>43</v>
      </c>
      <c r="F4272" s="1">
        <v>41214</v>
      </c>
      <c r="K4272">
        <v>54746640</v>
      </c>
    </row>
    <row r="4273" spans="3:12" x14ac:dyDescent="0.15">
      <c r="C4273" t="s">
        <v>6154</v>
      </c>
      <c r="D4273" t="s">
        <v>5190</v>
      </c>
      <c r="E4273" t="s">
        <v>44</v>
      </c>
      <c r="F4273" s="1">
        <v>41214</v>
      </c>
      <c r="K4273">
        <v>25910000</v>
      </c>
    </row>
    <row r="4274" spans="3:12" x14ac:dyDescent="0.15">
      <c r="C4274" t="s">
        <v>6154</v>
      </c>
      <c r="D4274" t="s">
        <v>5190</v>
      </c>
      <c r="E4274" t="s">
        <v>39</v>
      </c>
      <c r="F4274" s="1">
        <v>41244</v>
      </c>
      <c r="K4274">
        <v>13337500</v>
      </c>
    </row>
    <row r="4275" spans="3:12" x14ac:dyDescent="0.15">
      <c r="C4275" t="s">
        <v>6154</v>
      </c>
      <c r="D4275" t="s">
        <v>5190</v>
      </c>
      <c r="E4275" t="s">
        <v>40</v>
      </c>
      <c r="F4275" s="1">
        <v>41244</v>
      </c>
      <c r="K4275">
        <v>2112500</v>
      </c>
    </row>
    <row r="4276" spans="3:12" x14ac:dyDescent="0.15">
      <c r="C4276" t="s">
        <v>6154</v>
      </c>
      <c r="D4276" t="s">
        <v>5190</v>
      </c>
      <c r="E4276" t="s">
        <v>41</v>
      </c>
      <c r="F4276" s="1">
        <v>41244</v>
      </c>
      <c r="K4276">
        <v>800000</v>
      </c>
    </row>
    <row r="4277" spans="3:12" x14ac:dyDescent="0.15">
      <c r="C4277" t="s">
        <v>6154</v>
      </c>
      <c r="D4277" t="s">
        <v>5190</v>
      </c>
      <c r="E4277" t="s">
        <v>42</v>
      </c>
      <c r="F4277" s="1">
        <v>41244</v>
      </c>
      <c r="K4277">
        <v>21548800.000000004</v>
      </c>
    </row>
    <row r="4278" spans="3:12" x14ac:dyDescent="0.15">
      <c r="C4278" t="s">
        <v>6154</v>
      </c>
      <c r="D4278" t="s">
        <v>5190</v>
      </c>
      <c r="E4278" t="s">
        <v>43</v>
      </c>
      <c r="F4278" s="1">
        <v>41244</v>
      </c>
      <c r="K4278">
        <v>55411200</v>
      </c>
    </row>
    <row r="4279" spans="3:12" x14ac:dyDescent="0.15">
      <c r="C4279" t="s">
        <v>6154</v>
      </c>
      <c r="D4279" t="s">
        <v>5190</v>
      </c>
      <c r="E4279" t="s">
        <v>44</v>
      </c>
      <c r="F4279" s="1">
        <v>41244</v>
      </c>
      <c r="K4279">
        <v>25910000</v>
      </c>
    </row>
    <row r="4280" spans="3:12" x14ac:dyDescent="0.15">
      <c r="C4280" t="s">
        <v>53</v>
      </c>
      <c r="D4280" t="s">
        <v>5190</v>
      </c>
      <c r="E4280" t="s">
        <v>39</v>
      </c>
      <c r="F4280" s="1">
        <v>40568</v>
      </c>
      <c r="G4280" t="s">
        <v>1198</v>
      </c>
      <c r="H4280" t="s">
        <v>86</v>
      </c>
      <c r="I4280" t="s">
        <v>4093</v>
      </c>
      <c r="K4280">
        <v>11142487</v>
      </c>
      <c r="L4280">
        <v>-11142487</v>
      </c>
    </row>
    <row r="4281" spans="3:12" x14ac:dyDescent="0.15">
      <c r="C4281" t="s">
        <v>53</v>
      </c>
      <c r="D4281" t="s">
        <v>5190</v>
      </c>
      <c r="E4281" t="s">
        <v>39</v>
      </c>
      <c r="F4281" s="1">
        <v>40569</v>
      </c>
      <c r="G4281" t="s">
        <v>1198</v>
      </c>
      <c r="H4281" t="s">
        <v>908</v>
      </c>
      <c r="I4281" t="s">
        <v>4094</v>
      </c>
      <c r="K4281">
        <v>4025608</v>
      </c>
      <c r="L4281">
        <v>-15168095</v>
      </c>
    </row>
    <row r="4282" spans="3:12" x14ac:dyDescent="0.15">
      <c r="C4282" t="s">
        <v>53</v>
      </c>
      <c r="D4282" t="s">
        <v>5190</v>
      </c>
      <c r="E4282" t="s">
        <v>39</v>
      </c>
      <c r="F4282" s="1">
        <v>40574</v>
      </c>
      <c r="G4282" t="s">
        <v>1198</v>
      </c>
      <c r="H4282" t="s">
        <v>81</v>
      </c>
      <c r="I4282" t="s">
        <v>4095</v>
      </c>
      <c r="K4282">
        <v>1939896</v>
      </c>
      <c r="L4282">
        <v>-17107991</v>
      </c>
    </row>
    <row r="4283" spans="3:12" x14ac:dyDescent="0.15">
      <c r="C4283" t="s">
        <v>53</v>
      </c>
      <c r="D4283" t="s">
        <v>5190</v>
      </c>
      <c r="E4283" t="s">
        <v>39</v>
      </c>
      <c r="F4283" s="1">
        <v>40574</v>
      </c>
      <c r="G4283" t="s">
        <v>1198</v>
      </c>
      <c r="H4283" t="s">
        <v>1363</v>
      </c>
      <c r="I4283" t="s">
        <v>4096</v>
      </c>
      <c r="K4283">
        <v>236800</v>
      </c>
      <c r="L4283">
        <v>-17344791</v>
      </c>
    </row>
    <row r="4284" spans="3:12" x14ac:dyDescent="0.15">
      <c r="C4284" t="s">
        <v>53</v>
      </c>
      <c r="D4284" t="s">
        <v>5190</v>
      </c>
      <c r="E4284" t="s">
        <v>39</v>
      </c>
      <c r="F4284" s="1">
        <v>40574</v>
      </c>
      <c r="G4284" t="s">
        <v>1198</v>
      </c>
      <c r="H4284" t="s">
        <v>87</v>
      </c>
      <c r="I4284" t="s">
        <v>4097</v>
      </c>
      <c r="K4284">
        <v>861272</v>
      </c>
      <c r="L4284">
        <v>-18206063</v>
      </c>
    </row>
    <row r="4285" spans="3:12" x14ac:dyDescent="0.15">
      <c r="C4285" t="s">
        <v>53</v>
      </c>
      <c r="D4285" t="s">
        <v>5190</v>
      </c>
      <c r="E4285" t="s">
        <v>39</v>
      </c>
      <c r="F4285" s="1">
        <v>40599</v>
      </c>
      <c r="G4285" t="s">
        <v>1198</v>
      </c>
      <c r="H4285" t="s">
        <v>97</v>
      </c>
      <c r="I4285" t="s">
        <v>4098</v>
      </c>
      <c r="K4285">
        <v>1827411</v>
      </c>
      <c r="L4285">
        <v>-20033474</v>
      </c>
    </row>
    <row r="4286" spans="3:12" x14ac:dyDescent="0.15">
      <c r="C4286" t="s">
        <v>53</v>
      </c>
      <c r="D4286" t="s">
        <v>5190</v>
      </c>
      <c r="E4286" t="s">
        <v>39</v>
      </c>
      <c r="F4286" s="1">
        <v>40599</v>
      </c>
      <c r="G4286" t="s">
        <v>1198</v>
      </c>
      <c r="H4286" t="s">
        <v>755</v>
      </c>
      <c r="I4286" t="s">
        <v>4099</v>
      </c>
      <c r="K4286">
        <v>10916243</v>
      </c>
      <c r="L4286">
        <v>-30949717</v>
      </c>
    </row>
    <row r="4287" spans="3:12" x14ac:dyDescent="0.15">
      <c r="C4287" t="s">
        <v>53</v>
      </c>
      <c r="D4287" t="s">
        <v>5190</v>
      </c>
      <c r="E4287" t="s">
        <v>39</v>
      </c>
      <c r="F4287" s="1">
        <v>40599</v>
      </c>
      <c r="G4287" t="s">
        <v>1198</v>
      </c>
      <c r="H4287" t="s">
        <v>758</v>
      </c>
      <c r="I4287" t="s">
        <v>4100</v>
      </c>
      <c r="K4287">
        <v>3788808</v>
      </c>
      <c r="L4287">
        <v>-34738525</v>
      </c>
    </row>
    <row r="4288" spans="3:12" x14ac:dyDescent="0.15">
      <c r="C4288" t="s">
        <v>53</v>
      </c>
      <c r="D4288" t="s">
        <v>5190</v>
      </c>
      <c r="E4288" t="s">
        <v>39</v>
      </c>
      <c r="F4288" s="1">
        <v>40599</v>
      </c>
      <c r="G4288" t="s">
        <v>1198</v>
      </c>
      <c r="H4288" t="s">
        <v>802</v>
      </c>
      <c r="I4288" t="s">
        <v>4101</v>
      </c>
      <c r="K4288">
        <v>861272</v>
      </c>
      <c r="L4288">
        <v>-35599797</v>
      </c>
    </row>
    <row r="4289" spans="3:12" x14ac:dyDescent="0.15">
      <c r="C4289" t="s">
        <v>53</v>
      </c>
      <c r="D4289" t="s">
        <v>5190</v>
      </c>
      <c r="E4289" t="s">
        <v>39</v>
      </c>
      <c r="F4289" s="1">
        <v>40627</v>
      </c>
      <c r="G4289" t="s">
        <v>1198</v>
      </c>
      <c r="H4289" t="s">
        <v>118</v>
      </c>
      <c r="I4289" t="s">
        <v>4102</v>
      </c>
      <c r="K4289">
        <v>2057143</v>
      </c>
      <c r="L4289">
        <v>-37656940</v>
      </c>
    </row>
    <row r="4290" spans="3:12" x14ac:dyDescent="0.15">
      <c r="C4290" t="s">
        <v>53</v>
      </c>
      <c r="D4290" t="s">
        <v>5190</v>
      </c>
      <c r="E4290" t="s">
        <v>39</v>
      </c>
      <c r="F4290" s="1">
        <v>40627</v>
      </c>
      <c r="G4290" t="s">
        <v>1198</v>
      </c>
      <c r="H4290" t="s">
        <v>120</v>
      </c>
      <c r="I4290" t="s">
        <v>4103</v>
      </c>
      <c r="K4290">
        <v>10971938</v>
      </c>
      <c r="L4290">
        <v>-48628878</v>
      </c>
    </row>
    <row r="4291" spans="3:12" x14ac:dyDescent="0.15">
      <c r="C4291" t="s">
        <v>53</v>
      </c>
      <c r="D4291" t="s">
        <v>5190</v>
      </c>
      <c r="E4291" t="s">
        <v>39</v>
      </c>
      <c r="F4291" s="1">
        <v>40627</v>
      </c>
      <c r="G4291" t="s">
        <v>1198</v>
      </c>
      <c r="H4291" t="s">
        <v>138</v>
      </c>
      <c r="I4291" t="s">
        <v>4104</v>
      </c>
      <c r="K4291">
        <v>4262409</v>
      </c>
      <c r="L4291">
        <v>-52891287</v>
      </c>
    </row>
    <row r="4292" spans="3:12" x14ac:dyDescent="0.15">
      <c r="C4292" t="s">
        <v>53</v>
      </c>
      <c r="D4292" t="s">
        <v>5190</v>
      </c>
      <c r="E4292" t="s">
        <v>39</v>
      </c>
      <c r="F4292" s="1">
        <v>40627</v>
      </c>
      <c r="G4292" t="s">
        <v>1198</v>
      </c>
      <c r="H4292" t="s">
        <v>156</v>
      </c>
      <c r="I4292" t="s">
        <v>4105</v>
      </c>
      <c r="K4292">
        <v>861272</v>
      </c>
      <c r="L4292">
        <v>-53752559</v>
      </c>
    </row>
    <row r="4293" spans="3:12" x14ac:dyDescent="0.15">
      <c r="C4293" t="s">
        <v>53</v>
      </c>
      <c r="D4293" t="s">
        <v>5190</v>
      </c>
      <c r="E4293" t="s">
        <v>39</v>
      </c>
      <c r="F4293" s="1">
        <v>40645</v>
      </c>
      <c r="G4293" t="s">
        <v>1198</v>
      </c>
      <c r="H4293" t="s">
        <v>151</v>
      </c>
      <c r="I4293" t="s">
        <v>4106</v>
      </c>
      <c r="K4293">
        <v>2644884</v>
      </c>
      <c r="L4293">
        <v>-56397443</v>
      </c>
    </row>
    <row r="4294" spans="3:12" x14ac:dyDescent="0.15">
      <c r="C4294" t="s">
        <v>53</v>
      </c>
      <c r="D4294" t="s">
        <v>5190</v>
      </c>
      <c r="E4294" t="s">
        <v>39</v>
      </c>
      <c r="F4294" s="1">
        <v>40645</v>
      </c>
      <c r="G4294" t="s">
        <v>1198</v>
      </c>
      <c r="H4294" t="s">
        <v>162</v>
      </c>
      <c r="I4294" t="s">
        <v>4107</v>
      </c>
      <c r="K4294">
        <v>10971938</v>
      </c>
      <c r="L4294">
        <v>-67369381</v>
      </c>
    </row>
    <row r="4295" spans="3:12" x14ac:dyDescent="0.15">
      <c r="C4295" t="s">
        <v>53</v>
      </c>
      <c r="D4295" t="s">
        <v>5190</v>
      </c>
      <c r="E4295" t="s">
        <v>39</v>
      </c>
      <c r="F4295" s="1">
        <v>40658</v>
      </c>
      <c r="G4295" t="s">
        <v>1198</v>
      </c>
      <c r="H4295" t="s">
        <v>633</v>
      </c>
      <c r="I4295" t="s">
        <v>4108</v>
      </c>
      <c r="K4295">
        <v>4499209</v>
      </c>
      <c r="L4295">
        <v>-71868590</v>
      </c>
    </row>
    <row r="4296" spans="3:12" x14ac:dyDescent="0.15">
      <c r="C4296" t="s">
        <v>53</v>
      </c>
      <c r="D4296" t="s">
        <v>5190</v>
      </c>
      <c r="E4296" t="s">
        <v>39</v>
      </c>
      <c r="F4296" s="1">
        <v>40658</v>
      </c>
      <c r="G4296" t="s">
        <v>1198</v>
      </c>
      <c r="H4296" t="s">
        <v>168</v>
      </c>
      <c r="I4296" t="s">
        <v>4109</v>
      </c>
      <c r="K4296">
        <v>861272</v>
      </c>
      <c r="L4296">
        <v>-72729862</v>
      </c>
    </row>
    <row r="4297" spans="3:12" x14ac:dyDescent="0.15">
      <c r="C4297" t="s">
        <v>53</v>
      </c>
      <c r="D4297" t="s">
        <v>5190</v>
      </c>
      <c r="E4297" t="s">
        <v>39</v>
      </c>
      <c r="F4297" s="1">
        <v>40694</v>
      </c>
      <c r="G4297" t="s">
        <v>1198</v>
      </c>
      <c r="H4297" t="s">
        <v>180</v>
      </c>
      <c r="I4297" t="s">
        <v>4110</v>
      </c>
      <c r="K4297">
        <v>2644898</v>
      </c>
      <c r="L4297">
        <v>-75374760</v>
      </c>
    </row>
    <row r="4298" spans="3:12" x14ac:dyDescent="0.15">
      <c r="C4298" t="s">
        <v>53</v>
      </c>
      <c r="D4298" t="s">
        <v>5190</v>
      </c>
      <c r="E4298" t="s">
        <v>39</v>
      </c>
      <c r="F4298" s="1">
        <v>40694</v>
      </c>
      <c r="G4298" t="s">
        <v>1198</v>
      </c>
      <c r="H4298" t="s">
        <v>183</v>
      </c>
      <c r="I4298" t="s">
        <v>4111</v>
      </c>
      <c r="K4298">
        <v>10971938</v>
      </c>
      <c r="L4298">
        <v>-86346698</v>
      </c>
    </row>
    <row r="4299" spans="3:12" x14ac:dyDescent="0.15">
      <c r="C4299" t="s">
        <v>53</v>
      </c>
      <c r="D4299" t="s">
        <v>5190</v>
      </c>
      <c r="E4299" t="s">
        <v>39</v>
      </c>
      <c r="F4299" s="1">
        <v>40694</v>
      </c>
      <c r="G4299" t="s">
        <v>1198</v>
      </c>
      <c r="H4299" t="s">
        <v>660</v>
      </c>
      <c r="I4299" t="s">
        <v>4112</v>
      </c>
      <c r="K4299">
        <v>4025608</v>
      </c>
      <c r="L4299">
        <v>-90372306</v>
      </c>
    </row>
    <row r="4300" spans="3:12" x14ac:dyDescent="0.15">
      <c r="C4300" t="s">
        <v>53</v>
      </c>
      <c r="D4300" t="s">
        <v>5190</v>
      </c>
      <c r="E4300" t="s">
        <v>39</v>
      </c>
      <c r="F4300" s="1">
        <v>40694</v>
      </c>
      <c r="G4300" t="s">
        <v>1198</v>
      </c>
      <c r="H4300" t="s">
        <v>662</v>
      </c>
      <c r="I4300" t="s">
        <v>4113</v>
      </c>
      <c r="K4300">
        <v>861272</v>
      </c>
      <c r="L4300">
        <v>-91233578</v>
      </c>
    </row>
    <row r="4301" spans="3:12" x14ac:dyDescent="0.15">
      <c r="C4301" t="s">
        <v>53</v>
      </c>
      <c r="D4301" t="s">
        <v>5190</v>
      </c>
      <c r="E4301" t="s">
        <v>39</v>
      </c>
      <c r="F4301" s="1">
        <v>40719</v>
      </c>
      <c r="G4301" t="s">
        <v>1198</v>
      </c>
      <c r="H4301" t="s">
        <v>950</v>
      </c>
      <c r="I4301" t="s">
        <v>4114</v>
      </c>
      <c r="K4301">
        <v>1980952</v>
      </c>
      <c r="L4301">
        <v>-93214530</v>
      </c>
    </row>
    <row r="4302" spans="3:12" x14ac:dyDescent="0.15">
      <c r="C4302" t="s">
        <v>53</v>
      </c>
      <c r="D4302" t="s">
        <v>5190</v>
      </c>
      <c r="E4302" t="s">
        <v>39</v>
      </c>
      <c r="F4302" s="1">
        <v>40719</v>
      </c>
      <c r="G4302" t="s">
        <v>1198</v>
      </c>
      <c r="H4302" t="s">
        <v>1398</v>
      </c>
      <c r="I4302" t="s">
        <v>4115</v>
      </c>
      <c r="K4302">
        <v>11378307</v>
      </c>
      <c r="L4302">
        <v>-104592837</v>
      </c>
    </row>
    <row r="4303" spans="3:12" x14ac:dyDescent="0.15">
      <c r="C4303" t="s">
        <v>53</v>
      </c>
      <c r="D4303" t="s">
        <v>5190</v>
      </c>
      <c r="E4303" t="s">
        <v>39</v>
      </c>
      <c r="F4303" s="1">
        <v>40719</v>
      </c>
      <c r="G4303" t="s">
        <v>1198</v>
      </c>
      <c r="H4303" t="s">
        <v>245</v>
      </c>
      <c r="I4303" t="s">
        <v>4116</v>
      </c>
      <c r="K4303">
        <v>861272</v>
      </c>
      <c r="L4303">
        <v>-105454109</v>
      </c>
    </row>
    <row r="4304" spans="3:12" x14ac:dyDescent="0.15">
      <c r="C4304" t="s">
        <v>53</v>
      </c>
      <c r="D4304" t="s">
        <v>5190</v>
      </c>
      <c r="E4304" t="s">
        <v>39</v>
      </c>
      <c r="F4304" s="1">
        <v>40719</v>
      </c>
      <c r="G4304" t="s">
        <v>1198</v>
      </c>
      <c r="H4304" t="s">
        <v>249</v>
      </c>
      <c r="I4304" t="s">
        <v>4117</v>
      </c>
      <c r="K4304">
        <v>609524</v>
      </c>
      <c r="L4304">
        <v>-106063633</v>
      </c>
    </row>
    <row r="4305" spans="3:12" x14ac:dyDescent="0.15">
      <c r="C4305" t="s">
        <v>53</v>
      </c>
      <c r="D4305" t="s">
        <v>5190</v>
      </c>
      <c r="E4305" t="s">
        <v>39</v>
      </c>
      <c r="F4305" s="1">
        <v>40719</v>
      </c>
      <c r="G4305" t="s">
        <v>1198</v>
      </c>
      <c r="H4305" t="s">
        <v>258</v>
      </c>
      <c r="I4305" t="s">
        <v>4118</v>
      </c>
      <c r="K4305">
        <v>4025608</v>
      </c>
      <c r="L4305">
        <v>-110089241</v>
      </c>
    </row>
    <row r="4306" spans="3:12" x14ac:dyDescent="0.15">
      <c r="C4306" t="s">
        <v>53</v>
      </c>
      <c r="D4306" t="s">
        <v>5190</v>
      </c>
      <c r="E4306" t="s">
        <v>39</v>
      </c>
      <c r="F4306" s="1">
        <v>40749</v>
      </c>
      <c r="G4306" t="s">
        <v>1198</v>
      </c>
      <c r="H4306" t="s">
        <v>272</v>
      </c>
      <c r="I4306" t="s">
        <v>4119</v>
      </c>
      <c r="K4306">
        <v>2832787</v>
      </c>
      <c r="L4306">
        <v>-112922028</v>
      </c>
    </row>
    <row r="4307" spans="3:12" x14ac:dyDescent="0.15">
      <c r="C4307" t="s">
        <v>53</v>
      </c>
      <c r="D4307" t="s">
        <v>5190</v>
      </c>
      <c r="E4307" t="s">
        <v>39</v>
      </c>
      <c r="F4307" s="1">
        <v>40749</v>
      </c>
      <c r="G4307" t="s">
        <v>1198</v>
      </c>
      <c r="H4307" t="s">
        <v>914</v>
      </c>
      <c r="I4307" t="s">
        <v>4120</v>
      </c>
      <c r="K4307">
        <v>11751366</v>
      </c>
      <c r="L4307">
        <v>-124673394</v>
      </c>
    </row>
    <row r="4308" spans="3:12" x14ac:dyDescent="0.15">
      <c r="C4308" t="s">
        <v>53</v>
      </c>
      <c r="D4308" t="s">
        <v>5190</v>
      </c>
      <c r="E4308" t="s">
        <v>39</v>
      </c>
      <c r="F4308" s="1">
        <v>40749</v>
      </c>
      <c r="G4308" t="s">
        <v>1198</v>
      </c>
      <c r="H4308" t="s">
        <v>959</v>
      </c>
      <c r="I4308" t="s">
        <v>4121</v>
      </c>
      <c r="K4308">
        <v>4262409</v>
      </c>
      <c r="L4308">
        <v>-128935803</v>
      </c>
    </row>
    <row r="4309" spans="3:12" x14ac:dyDescent="0.15">
      <c r="C4309" t="s">
        <v>53</v>
      </c>
      <c r="D4309" t="s">
        <v>5190</v>
      </c>
      <c r="E4309" t="s">
        <v>39</v>
      </c>
      <c r="F4309" s="1">
        <v>40749</v>
      </c>
      <c r="G4309" t="s">
        <v>1198</v>
      </c>
      <c r="H4309" t="s">
        <v>280</v>
      </c>
      <c r="I4309" t="s">
        <v>4122</v>
      </c>
      <c r="K4309">
        <v>861272</v>
      </c>
      <c r="L4309">
        <v>-129797075</v>
      </c>
    </row>
    <row r="4310" spans="3:12" x14ac:dyDescent="0.15">
      <c r="C4310" t="s">
        <v>53</v>
      </c>
      <c r="D4310" t="s">
        <v>5190</v>
      </c>
      <c r="E4310" t="s">
        <v>39</v>
      </c>
      <c r="F4310" s="1">
        <v>40780</v>
      </c>
      <c r="G4310" t="s">
        <v>1198</v>
      </c>
      <c r="H4310" t="s">
        <v>3377</v>
      </c>
      <c r="I4310" t="s">
        <v>4123</v>
      </c>
      <c r="K4310">
        <v>2750562</v>
      </c>
      <c r="L4310">
        <v>-132547637</v>
      </c>
    </row>
    <row r="4311" spans="3:12" x14ac:dyDescent="0.15">
      <c r="C4311" t="s">
        <v>53</v>
      </c>
      <c r="D4311" t="s">
        <v>5190</v>
      </c>
      <c r="E4311" t="s">
        <v>39</v>
      </c>
      <c r="F4311" s="1">
        <v>40780</v>
      </c>
      <c r="G4311" t="s">
        <v>1198</v>
      </c>
      <c r="H4311" t="s">
        <v>3379</v>
      </c>
      <c r="I4311" t="s">
        <v>4124</v>
      </c>
      <c r="K4311">
        <v>12081460</v>
      </c>
      <c r="L4311">
        <v>-144629097</v>
      </c>
    </row>
    <row r="4312" spans="3:12" x14ac:dyDescent="0.15">
      <c r="C4312" t="s">
        <v>53</v>
      </c>
      <c r="D4312" t="s">
        <v>5190</v>
      </c>
      <c r="E4312" t="s">
        <v>39</v>
      </c>
      <c r="F4312" s="1">
        <v>40780</v>
      </c>
      <c r="G4312" t="s">
        <v>1198</v>
      </c>
      <c r="H4312" t="s">
        <v>1176</v>
      </c>
      <c r="I4312" t="s">
        <v>4125</v>
      </c>
      <c r="K4312">
        <v>4262409</v>
      </c>
      <c r="L4312">
        <v>-148891506</v>
      </c>
    </row>
    <row r="4313" spans="3:12" x14ac:dyDescent="0.15">
      <c r="C4313" t="s">
        <v>53</v>
      </c>
      <c r="D4313" t="s">
        <v>5190</v>
      </c>
      <c r="E4313" t="s">
        <v>39</v>
      </c>
      <c r="F4313" s="1">
        <v>40780</v>
      </c>
      <c r="G4313" t="s">
        <v>1198</v>
      </c>
      <c r="H4313" t="s">
        <v>1410</v>
      </c>
      <c r="I4313" t="s">
        <v>4126</v>
      </c>
      <c r="K4313">
        <v>861271</v>
      </c>
      <c r="L4313">
        <v>-149752777</v>
      </c>
    </row>
    <row r="4314" spans="3:12" x14ac:dyDescent="0.15">
      <c r="C4314" t="s">
        <v>53</v>
      </c>
      <c r="D4314" t="s">
        <v>5190</v>
      </c>
      <c r="E4314" t="s">
        <v>39</v>
      </c>
      <c r="F4314" s="1">
        <v>40811</v>
      </c>
      <c r="G4314" t="s">
        <v>1198</v>
      </c>
      <c r="H4314" t="s">
        <v>336</v>
      </c>
      <c r="I4314" t="s">
        <v>4127</v>
      </c>
      <c r="K4314">
        <v>2813793</v>
      </c>
      <c r="L4314">
        <v>-152566570</v>
      </c>
    </row>
    <row r="4315" spans="3:12" x14ac:dyDescent="0.15">
      <c r="C4315" t="s">
        <v>53</v>
      </c>
      <c r="D4315" t="s">
        <v>5190</v>
      </c>
      <c r="E4315" t="s">
        <v>39</v>
      </c>
      <c r="F4315" s="1">
        <v>40811</v>
      </c>
      <c r="G4315" t="s">
        <v>1198</v>
      </c>
      <c r="H4315" t="s">
        <v>338</v>
      </c>
      <c r="I4315" t="s">
        <v>4128</v>
      </c>
      <c r="K4315">
        <v>12359196</v>
      </c>
      <c r="L4315">
        <v>-164925766</v>
      </c>
    </row>
    <row r="4316" spans="3:12" x14ac:dyDescent="0.15">
      <c r="C4316" t="s">
        <v>53</v>
      </c>
      <c r="D4316" t="s">
        <v>5190</v>
      </c>
      <c r="E4316" t="s">
        <v>39</v>
      </c>
      <c r="F4316" s="1">
        <v>40811</v>
      </c>
      <c r="G4316" t="s">
        <v>1198</v>
      </c>
      <c r="H4316" t="s">
        <v>341</v>
      </c>
      <c r="I4316" t="s">
        <v>4129</v>
      </c>
      <c r="K4316">
        <v>4268312</v>
      </c>
      <c r="L4316">
        <v>-169194078</v>
      </c>
    </row>
    <row r="4317" spans="3:12" x14ac:dyDescent="0.15">
      <c r="C4317" t="s">
        <v>53</v>
      </c>
      <c r="D4317" t="s">
        <v>5190</v>
      </c>
      <c r="E4317" t="s">
        <v>39</v>
      </c>
      <c r="F4317" s="1">
        <v>40811</v>
      </c>
      <c r="G4317" t="s">
        <v>1198</v>
      </c>
      <c r="H4317" t="s">
        <v>345</v>
      </c>
      <c r="I4317" t="s">
        <v>4130</v>
      </c>
      <c r="K4317">
        <v>861271</v>
      </c>
      <c r="L4317">
        <v>-170055349</v>
      </c>
    </row>
    <row r="4318" spans="3:12" x14ac:dyDescent="0.15">
      <c r="C4318" t="s">
        <v>53</v>
      </c>
      <c r="D4318" t="s">
        <v>5190</v>
      </c>
      <c r="E4318" t="s">
        <v>39</v>
      </c>
      <c r="F4318" s="1">
        <v>40841</v>
      </c>
      <c r="G4318" t="s">
        <v>1198</v>
      </c>
      <c r="H4318" t="s">
        <v>918</v>
      </c>
      <c r="I4318" t="s">
        <v>4131</v>
      </c>
      <c r="K4318">
        <v>2967686</v>
      </c>
      <c r="L4318">
        <v>-173023035</v>
      </c>
    </row>
    <row r="4319" spans="3:12" x14ac:dyDescent="0.15">
      <c r="C4319" t="s">
        <v>53</v>
      </c>
      <c r="D4319" t="s">
        <v>5190</v>
      </c>
      <c r="E4319" t="s">
        <v>39</v>
      </c>
      <c r="F4319" s="1">
        <v>40841</v>
      </c>
      <c r="G4319" t="s">
        <v>1198</v>
      </c>
      <c r="H4319" t="s">
        <v>920</v>
      </c>
      <c r="I4319" t="s">
        <v>4132</v>
      </c>
      <c r="K4319">
        <v>11624324</v>
      </c>
      <c r="L4319">
        <v>-184647359</v>
      </c>
    </row>
    <row r="4320" spans="3:12" x14ac:dyDescent="0.15">
      <c r="C4320" t="s">
        <v>53</v>
      </c>
      <c r="D4320" t="s">
        <v>5190</v>
      </c>
      <c r="E4320" t="s">
        <v>39</v>
      </c>
      <c r="F4320" s="1">
        <v>40841</v>
      </c>
      <c r="G4320" t="s">
        <v>1198</v>
      </c>
      <c r="H4320" t="s">
        <v>373</v>
      </c>
      <c r="I4320" t="s">
        <v>4133</v>
      </c>
      <c r="K4320">
        <v>4268312</v>
      </c>
      <c r="L4320">
        <v>-188915671</v>
      </c>
    </row>
    <row r="4321" spans="3:12" x14ac:dyDescent="0.15">
      <c r="C4321" t="s">
        <v>53</v>
      </c>
      <c r="D4321" t="s">
        <v>5190</v>
      </c>
      <c r="E4321" t="s">
        <v>39</v>
      </c>
      <c r="F4321" s="1">
        <v>40841</v>
      </c>
      <c r="G4321" t="s">
        <v>1198</v>
      </c>
      <c r="H4321" t="s">
        <v>378</v>
      </c>
      <c r="I4321" t="s">
        <v>4134</v>
      </c>
      <c r="K4321">
        <v>861272</v>
      </c>
      <c r="L4321">
        <v>-189776943</v>
      </c>
    </row>
    <row r="4322" spans="3:12" x14ac:dyDescent="0.15">
      <c r="C4322" t="s">
        <v>53</v>
      </c>
      <c r="D4322" t="s">
        <v>5190</v>
      </c>
      <c r="E4322" t="s">
        <v>39</v>
      </c>
      <c r="F4322" s="1">
        <v>40872</v>
      </c>
      <c r="G4322" t="s">
        <v>1198</v>
      </c>
      <c r="H4322" t="s">
        <v>1341</v>
      </c>
      <c r="I4322" t="s">
        <v>4135</v>
      </c>
      <c r="K4322">
        <v>1991489</v>
      </c>
      <c r="L4322">
        <v>-191768432</v>
      </c>
    </row>
    <row r="4323" spans="3:12" x14ac:dyDescent="0.15">
      <c r="C4323" t="s">
        <v>53</v>
      </c>
      <c r="D4323" t="s">
        <v>5190</v>
      </c>
      <c r="E4323" t="s">
        <v>39</v>
      </c>
      <c r="F4323" s="1">
        <v>40872</v>
      </c>
      <c r="G4323" t="s">
        <v>1198</v>
      </c>
      <c r="H4323" t="s">
        <v>390</v>
      </c>
      <c r="I4323" t="s">
        <v>4136</v>
      </c>
      <c r="K4323">
        <v>11438830</v>
      </c>
      <c r="L4323">
        <v>-203207262</v>
      </c>
    </row>
    <row r="4324" spans="3:12" x14ac:dyDescent="0.15">
      <c r="C4324" t="s">
        <v>53</v>
      </c>
      <c r="D4324" t="s">
        <v>5190</v>
      </c>
      <c r="E4324" t="s">
        <v>39</v>
      </c>
      <c r="F4324" s="1">
        <v>40872</v>
      </c>
      <c r="G4324" t="s">
        <v>1198</v>
      </c>
      <c r="H4324" t="s">
        <v>402</v>
      </c>
      <c r="I4324" t="s">
        <v>4137</v>
      </c>
      <c r="K4324">
        <v>4505113</v>
      </c>
      <c r="L4324">
        <v>-207712375</v>
      </c>
    </row>
    <row r="4325" spans="3:12" x14ac:dyDescent="0.15">
      <c r="C4325" t="s">
        <v>53</v>
      </c>
      <c r="D4325" t="s">
        <v>5190</v>
      </c>
      <c r="E4325" t="s">
        <v>39</v>
      </c>
      <c r="F4325" s="1">
        <v>40872</v>
      </c>
      <c r="G4325" t="s">
        <v>1198</v>
      </c>
      <c r="H4325" t="s">
        <v>431</v>
      </c>
      <c r="I4325" t="s">
        <v>4138</v>
      </c>
      <c r="K4325">
        <v>861272</v>
      </c>
      <c r="L4325">
        <v>-208573647</v>
      </c>
    </row>
    <row r="4326" spans="3:12" x14ac:dyDescent="0.15">
      <c r="C4326" t="s">
        <v>53</v>
      </c>
      <c r="D4326" t="s">
        <v>5190</v>
      </c>
      <c r="E4326" t="s">
        <v>39</v>
      </c>
      <c r="F4326" s="1">
        <v>40902</v>
      </c>
      <c r="G4326" t="s">
        <v>1198</v>
      </c>
      <c r="H4326" t="s">
        <v>437</v>
      </c>
      <c r="I4326" t="s">
        <v>4139</v>
      </c>
      <c r="K4326">
        <v>2464171</v>
      </c>
      <c r="L4326">
        <v>-211037818</v>
      </c>
    </row>
    <row r="4327" spans="3:12" x14ac:dyDescent="0.15">
      <c r="C4327" t="s">
        <v>53</v>
      </c>
      <c r="D4327" t="s">
        <v>5190</v>
      </c>
      <c r="E4327" t="s">
        <v>39</v>
      </c>
      <c r="F4327" s="1">
        <v>40902</v>
      </c>
      <c r="G4327" t="s">
        <v>1198</v>
      </c>
      <c r="H4327" t="s">
        <v>439</v>
      </c>
      <c r="I4327" t="s">
        <v>4140</v>
      </c>
      <c r="K4327">
        <v>11500000</v>
      </c>
      <c r="L4327">
        <v>-222537818</v>
      </c>
    </row>
    <row r="4328" spans="3:12" x14ac:dyDescent="0.15">
      <c r="C4328" t="s">
        <v>53</v>
      </c>
      <c r="D4328" t="s">
        <v>5190</v>
      </c>
      <c r="E4328" t="s">
        <v>39</v>
      </c>
      <c r="F4328" s="1">
        <v>40902</v>
      </c>
      <c r="G4328" t="s">
        <v>1198</v>
      </c>
      <c r="H4328" t="s">
        <v>1135</v>
      </c>
      <c r="I4328" t="s">
        <v>4141</v>
      </c>
      <c r="K4328">
        <v>4505113</v>
      </c>
      <c r="L4328">
        <v>-227042931</v>
      </c>
    </row>
    <row r="4329" spans="3:12" x14ac:dyDescent="0.15">
      <c r="C4329" t="s">
        <v>53</v>
      </c>
      <c r="D4329" t="s">
        <v>5190</v>
      </c>
      <c r="E4329" t="s">
        <v>39</v>
      </c>
      <c r="F4329" s="1">
        <v>40902</v>
      </c>
      <c r="G4329" t="s">
        <v>1198</v>
      </c>
      <c r="H4329" t="s">
        <v>4142</v>
      </c>
      <c r="I4329" t="s">
        <v>4143</v>
      </c>
      <c r="K4329">
        <v>861272</v>
      </c>
      <c r="L4329">
        <v>-227904203</v>
      </c>
    </row>
    <row r="4330" spans="3:12" x14ac:dyDescent="0.15">
      <c r="C4330" t="s">
        <v>53</v>
      </c>
      <c r="D4330" t="s">
        <v>5190</v>
      </c>
      <c r="E4330" t="s">
        <v>40</v>
      </c>
      <c r="F4330" s="1">
        <v>40568</v>
      </c>
      <c r="G4330" t="s">
        <v>1198</v>
      </c>
      <c r="H4330" t="s">
        <v>86</v>
      </c>
      <c r="I4330" t="s">
        <v>4093</v>
      </c>
      <c r="K4330">
        <v>2769430</v>
      </c>
      <c r="L4330">
        <v>-230673633</v>
      </c>
    </row>
    <row r="4331" spans="3:12" x14ac:dyDescent="0.15">
      <c r="C4331" t="s">
        <v>53</v>
      </c>
      <c r="D4331" t="s">
        <v>5190</v>
      </c>
      <c r="E4331" t="s">
        <v>40</v>
      </c>
      <c r="F4331" s="1">
        <v>40599</v>
      </c>
      <c r="G4331" t="s">
        <v>1198</v>
      </c>
      <c r="H4331" t="s">
        <v>755</v>
      </c>
      <c r="I4331" t="s">
        <v>4099</v>
      </c>
      <c r="K4331">
        <v>2713198</v>
      </c>
      <c r="L4331">
        <v>-233386831</v>
      </c>
    </row>
    <row r="4332" spans="3:12" x14ac:dyDescent="0.15">
      <c r="C4332" t="s">
        <v>53</v>
      </c>
      <c r="D4332" t="s">
        <v>5190</v>
      </c>
      <c r="E4332" t="s">
        <v>40</v>
      </c>
      <c r="F4332" s="1">
        <v>40627</v>
      </c>
      <c r="G4332" t="s">
        <v>1198</v>
      </c>
      <c r="H4332" t="s">
        <v>120</v>
      </c>
      <c r="I4332" t="s">
        <v>4103</v>
      </c>
      <c r="K4332">
        <v>2727040</v>
      </c>
      <c r="L4332">
        <v>-236113871</v>
      </c>
    </row>
    <row r="4333" spans="3:12" x14ac:dyDescent="0.15">
      <c r="C4333" t="s">
        <v>53</v>
      </c>
      <c r="D4333" t="s">
        <v>5190</v>
      </c>
      <c r="E4333" t="s">
        <v>40</v>
      </c>
      <c r="F4333" s="1">
        <v>40645</v>
      </c>
      <c r="G4333" t="s">
        <v>1198</v>
      </c>
      <c r="H4333" t="s">
        <v>162</v>
      </c>
      <c r="I4333" t="s">
        <v>4107</v>
      </c>
      <c r="K4333">
        <v>2727040</v>
      </c>
      <c r="L4333">
        <v>-238840911</v>
      </c>
    </row>
    <row r="4334" spans="3:12" x14ac:dyDescent="0.15">
      <c r="C4334" t="s">
        <v>53</v>
      </c>
      <c r="D4334" t="s">
        <v>5190</v>
      </c>
      <c r="E4334" t="s">
        <v>40</v>
      </c>
      <c r="F4334" s="1">
        <v>40694</v>
      </c>
      <c r="G4334" t="s">
        <v>1198</v>
      </c>
      <c r="H4334" t="s">
        <v>183</v>
      </c>
      <c r="I4334" t="s">
        <v>4111</v>
      </c>
      <c r="K4334">
        <v>2727040</v>
      </c>
      <c r="L4334">
        <v>-241567951</v>
      </c>
    </row>
    <row r="4335" spans="3:12" x14ac:dyDescent="0.15">
      <c r="C4335" t="s">
        <v>53</v>
      </c>
      <c r="D4335" t="s">
        <v>5190</v>
      </c>
      <c r="E4335" t="s">
        <v>40</v>
      </c>
      <c r="F4335" s="1">
        <v>40719</v>
      </c>
      <c r="G4335" t="s">
        <v>1198</v>
      </c>
      <c r="H4335" t="s">
        <v>1398</v>
      </c>
      <c r="I4335" t="s">
        <v>4115</v>
      </c>
      <c r="K4335">
        <v>2828043</v>
      </c>
      <c r="L4335">
        <v>-244395994</v>
      </c>
    </row>
    <row r="4336" spans="3:12" x14ac:dyDescent="0.15">
      <c r="C4336" t="s">
        <v>53</v>
      </c>
      <c r="D4336" t="s">
        <v>5190</v>
      </c>
      <c r="E4336" t="s">
        <v>40</v>
      </c>
      <c r="F4336" s="1">
        <v>40749</v>
      </c>
      <c r="G4336" t="s">
        <v>1198</v>
      </c>
      <c r="H4336" t="s">
        <v>914</v>
      </c>
      <c r="I4336" t="s">
        <v>4120</v>
      </c>
      <c r="K4336">
        <v>2920765</v>
      </c>
      <c r="L4336">
        <v>-247316759</v>
      </c>
    </row>
    <row r="4337" spans="3:12" x14ac:dyDescent="0.15">
      <c r="C4337" t="s">
        <v>53</v>
      </c>
      <c r="D4337" t="s">
        <v>5190</v>
      </c>
      <c r="E4337" t="s">
        <v>40</v>
      </c>
      <c r="F4337" s="1">
        <v>40780</v>
      </c>
      <c r="G4337" t="s">
        <v>1198</v>
      </c>
      <c r="H4337" t="s">
        <v>3379</v>
      </c>
      <c r="I4337" t="s">
        <v>4124</v>
      </c>
      <c r="K4337">
        <v>3002808</v>
      </c>
      <c r="L4337">
        <v>-250319567</v>
      </c>
    </row>
    <row r="4338" spans="3:12" x14ac:dyDescent="0.15">
      <c r="C4338" t="s">
        <v>53</v>
      </c>
      <c r="D4338" t="s">
        <v>5190</v>
      </c>
      <c r="E4338" t="s">
        <v>40</v>
      </c>
      <c r="F4338" s="1">
        <v>40811</v>
      </c>
      <c r="G4338" t="s">
        <v>1198</v>
      </c>
      <c r="H4338" t="s">
        <v>338</v>
      </c>
      <c r="I4338" t="s">
        <v>4128</v>
      </c>
      <c r="K4338">
        <v>3071839</v>
      </c>
      <c r="L4338">
        <v>-253391406</v>
      </c>
    </row>
    <row r="4339" spans="3:12" x14ac:dyDescent="0.15">
      <c r="C4339" t="s">
        <v>53</v>
      </c>
      <c r="D4339" t="s">
        <v>5190</v>
      </c>
      <c r="E4339" t="s">
        <v>40</v>
      </c>
      <c r="F4339" s="1">
        <v>40841</v>
      </c>
      <c r="G4339" t="s">
        <v>1198</v>
      </c>
      <c r="H4339" t="s">
        <v>920</v>
      </c>
      <c r="I4339" t="s">
        <v>4132</v>
      </c>
      <c r="K4339">
        <v>2889189</v>
      </c>
      <c r="L4339">
        <v>-256280595</v>
      </c>
    </row>
    <row r="4340" spans="3:12" x14ac:dyDescent="0.15">
      <c r="C4340" t="s">
        <v>53</v>
      </c>
      <c r="D4340" t="s">
        <v>5190</v>
      </c>
      <c r="E4340" t="s">
        <v>40</v>
      </c>
      <c r="F4340" s="1">
        <v>40872</v>
      </c>
      <c r="G4340" t="s">
        <v>1198</v>
      </c>
      <c r="H4340" t="s">
        <v>390</v>
      </c>
      <c r="I4340" t="s">
        <v>4136</v>
      </c>
      <c r="K4340">
        <v>2843085</v>
      </c>
      <c r="L4340">
        <v>-259123680</v>
      </c>
    </row>
    <row r="4341" spans="3:12" x14ac:dyDescent="0.15">
      <c r="C4341" t="s">
        <v>53</v>
      </c>
      <c r="D4341" t="s">
        <v>5190</v>
      </c>
      <c r="E4341" t="s">
        <v>40</v>
      </c>
      <c r="F4341" s="1">
        <v>40902</v>
      </c>
      <c r="G4341" t="s">
        <v>1198</v>
      </c>
      <c r="H4341" t="s">
        <v>439</v>
      </c>
      <c r="I4341" t="s">
        <v>4140</v>
      </c>
      <c r="K4341">
        <v>2858289</v>
      </c>
      <c r="L4341">
        <v>-261981969</v>
      </c>
    </row>
    <row r="4342" spans="3:12" x14ac:dyDescent="0.15">
      <c r="C4342" t="s">
        <v>53</v>
      </c>
      <c r="D4342" t="s">
        <v>5190</v>
      </c>
      <c r="E4342" t="s">
        <v>41</v>
      </c>
      <c r="F4342" s="1">
        <v>40568</v>
      </c>
      <c r="G4342" t="s">
        <v>1198</v>
      </c>
      <c r="H4342" t="s">
        <v>2014</v>
      </c>
      <c r="I4342" t="s">
        <v>4144</v>
      </c>
      <c r="K4342">
        <v>800000</v>
      </c>
      <c r="L4342">
        <v>-262781969</v>
      </c>
    </row>
    <row r="4343" spans="3:12" x14ac:dyDescent="0.15">
      <c r="C4343" t="s">
        <v>53</v>
      </c>
      <c r="D4343" t="s">
        <v>5190</v>
      </c>
      <c r="E4343" t="s">
        <v>41</v>
      </c>
      <c r="F4343" s="1">
        <v>40599</v>
      </c>
      <c r="G4343" t="s">
        <v>1198</v>
      </c>
      <c r="H4343" t="s">
        <v>101</v>
      </c>
      <c r="I4343" t="s">
        <v>4145</v>
      </c>
      <c r="K4343">
        <v>800000</v>
      </c>
      <c r="L4343">
        <v>-263581969</v>
      </c>
    </row>
    <row r="4344" spans="3:12" x14ac:dyDescent="0.15">
      <c r="C4344" t="s">
        <v>53</v>
      </c>
      <c r="D4344" t="s">
        <v>5190</v>
      </c>
      <c r="E4344" t="s">
        <v>41</v>
      </c>
      <c r="F4344" s="1">
        <v>40627</v>
      </c>
      <c r="G4344" t="s">
        <v>1198</v>
      </c>
      <c r="H4344" t="s">
        <v>122</v>
      </c>
      <c r="I4344" t="s">
        <v>4146</v>
      </c>
      <c r="K4344">
        <v>800000</v>
      </c>
      <c r="L4344">
        <v>-264381969</v>
      </c>
    </row>
    <row r="4345" spans="3:12" x14ac:dyDescent="0.15">
      <c r="C4345" t="s">
        <v>53</v>
      </c>
      <c r="D4345" t="s">
        <v>5190</v>
      </c>
      <c r="E4345" t="s">
        <v>41</v>
      </c>
      <c r="F4345" s="1">
        <v>40645</v>
      </c>
      <c r="G4345" t="s">
        <v>1198</v>
      </c>
      <c r="H4345" t="s">
        <v>167</v>
      </c>
      <c r="I4345" t="s">
        <v>4147</v>
      </c>
      <c r="K4345">
        <v>800000</v>
      </c>
      <c r="L4345">
        <v>-265181969</v>
      </c>
    </row>
    <row r="4346" spans="3:12" x14ac:dyDescent="0.15">
      <c r="C4346" t="s">
        <v>53</v>
      </c>
      <c r="D4346" t="s">
        <v>5190</v>
      </c>
      <c r="E4346" t="s">
        <v>41</v>
      </c>
      <c r="F4346" s="1">
        <v>40694</v>
      </c>
      <c r="G4346" t="s">
        <v>1198</v>
      </c>
      <c r="H4346" t="s">
        <v>195</v>
      </c>
      <c r="I4346" t="s">
        <v>4148</v>
      </c>
      <c r="K4346">
        <v>800000</v>
      </c>
      <c r="L4346">
        <v>-265981969</v>
      </c>
    </row>
    <row r="4347" spans="3:12" x14ac:dyDescent="0.15">
      <c r="C4347" t="s">
        <v>53</v>
      </c>
      <c r="D4347" t="s">
        <v>5190</v>
      </c>
      <c r="E4347" t="s">
        <v>41</v>
      </c>
      <c r="F4347" s="1">
        <v>40719</v>
      </c>
      <c r="G4347" t="s">
        <v>1198</v>
      </c>
      <c r="H4347" t="s">
        <v>1399</v>
      </c>
      <c r="I4347" t="s">
        <v>4149</v>
      </c>
      <c r="K4347">
        <v>800000</v>
      </c>
      <c r="L4347">
        <v>-266781969</v>
      </c>
    </row>
    <row r="4348" spans="3:12" x14ac:dyDescent="0.15">
      <c r="C4348" t="s">
        <v>53</v>
      </c>
      <c r="D4348" t="s">
        <v>5190</v>
      </c>
      <c r="E4348" t="s">
        <v>41</v>
      </c>
      <c r="F4348" s="1">
        <v>40749</v>
      </c>
      <c r="G4348" t="s">
        <v>1198</v>
      </c>
      <c r="H4348" t="s">
        <v>1404</v>
      </c>
      <c r="I4348" t="s">
        <v>4150</v>
      </c>
      <c r="K4348">
        <v>800000</v>
      </c>
      <c r="L4348">
        <v>-267581969</v>
      </c>
    </row>
    <row r="4349" spans="3:12" x14ac:dyDescent="0.15">
      <c r="C4349" t="s">
        <v>53</v>
      </c>
      <c r="D4349" t="s">
        <v>5190</v>
      </c>
      <c r="E4349" t="s">
        <v>41</v>
      </c>
      <c r="F4349" s="1">
        <v>40780</v>
      </c>
      <c r="G4349" t="s">
        <v>1198</v>
      </c>
      <c r="H4349" t="s">
        <v>1162</v>
      </c>
      <c r="I4349" t="s">
        <v>4151</v>
      </c>
      <c r="K4349">
        <v>800000</v>
      </c>
      <c r="L4349">
        <v>-268381969</v>
      </c>
    </row>
    <row r="4350" spans="3:12" x14ac:dyDescent="0.15">
      <c r="C4350" t="s">
        <v>53</v>
      </c>
      <c r="D4350" t="s">
        <v>5190</v>
      </c>
      <c r="E4350" t="s">
        <v>41</v>
      </c>
      <c r="F4350" s="1">
        <v>40811</v>
      </c>
      <c r="G4350" t="s">
        <v>1198</v>
      </c>
      <c r="H4350" t="s">
        <v>1111</v>
      </c>
      <c r="I4350" t="s">
        <v>4152</v>
      </c>
      <c r="K4350">
        <v>800000</v>
      </c>
      <c r="L4350">
        <v>-269181969</v>
      </c>
    </row>
    <row r="4351" spans="3:12" x14ac:dyDescent="0.15">
      <c r="C4351" t="s">
        <v>53</v>
      </c>
      <c r="D4351" t="s">
        <v>5190</v>
      </c>
      <c r="E4351" t="s">
        <v>41</v>
      </c>
      <c r="F4351" s="1">
        <v>40841</v>
      </c>
      <c r="G4351" t="s">
        <v>1198</v>
      </c>
      <c r="H4351" t="s">
        <v>1417</v>
      </c>
      <c r="I4351" t="s">
        <v>4153</v>
      </c>
      <c r="K4351">
        <v>800000</v>
      </c>
      <c r="L4351">
        <v>-269981969</v>
      </c>
    </row>
    <row r="4352" spans="3:12" x14ac:dyDescent="0.15">
      <c r="C4352" t="s">
        <v>53</v>
      </c>
      <c r="D4352" t="s">
        <v>5190</v>
      </c>
      <c r="E4352" t="s">
        <v>41</v>
      </c>
      <c r="F4352" s="1">
        <v>40872</v>
      </c>
      <c r="G4352" t="s">
        <v>1198</v>
      </c>
      <c r="H4352" t="s">
        <v>391</v>
      </c>
      <c r="I4352" t="s">
        <v>4154</v>
      </c>
      <c r="K4352">
        <v>800000</v>
      </c>
      <c r="L4352">
        <v>-270781969</v>
      </c>
    </row>
    <row r="4353" spans="3:12" x14ac:dyDescent="0.15">
      <c r="C4353" t="s">
        <v>53</v>
      </c>
      <c r="D4353" t="s">
        <v>5190</v>
      </c>
      <c r="E4353" t="s">
        <v>41</v>
      </c>
      <c r="F4353" s="1">
        <v>40902</v>
      </c>
      <c r="G4353" t="s">
        <v>1198</v>
      </c>
      <c r="H4353" t="s">
        <v>442</v>
      </c>
      <c r="I4353" t="s">
        <v>4155</v>
      </c>
      <c r="K4353">
        <v>800000</v>
      </c>
      <c r="L4353">
        <v>-271581969</v>
      </c>
    </row>
    <row r="4354" spans="3:12" x14ac:dyDescent="0.15">
      <c r="C4354" t="s">
        <v>53</v>
      </c>
      <c r="D4354" t="s">
        <v>5190</v>
      </c>
      <c r="E4354" t="s">
        <v>42</v>
      </c>
      <c r="F4354" s="1">
        <v>40568</v>
      </c>
      <c r="G4354" t="s">
        <v>1198</v>
      </c>
      <c r="H4354" t="s">
        <v>78</v>
      </c>
      <c r="I4354" t="s">
        <v>4156</v>
      </c>
      <c r="K4354">
        <v>10642487</v>
      </c>
      <c r="L4354">
        <v>-282224456</v>
      </c>
    </row>
    <row r="4355" spans="3:12" x14ac:dyDescent="0.15">
      <c r="C4355" t="s">
        <v>53</v>
      </c>
      <c r="D4355" t="s">
        <v>5190</v>
      </c>
      <c r="E4355" t="s">
        <v>42</v>
      </c>
      <c r="F4355" s="1">
        <v>40599</v>
      </c>
      <c r="G4355" t="s">
        <v>1198</v>
      </c>
      <c r="H4355" t="s">
        <v>95</v>
      </c>
      <c r="I4355" t="s">
        <v>4157</v>
      </c>
      <c r="K4355">
        <v>10025381</v>
      </c>
      <c r="L4355">
        <v>-292249837</v>
      </c>
    </row>
    <row r="4356" spans="3:12" x14ac:dyDescent="0.15">
      <c r="C4356" t="s">
        <v>53</v>
      </c>
      <c r="D4356" t="s">
        <v>5190</v>
      </c>
      <c r="E4356" t="s">
        <v>42</v>
      </c>
      <c r="F4356" s="1">
        <v>40627</v>
      </c>
      <c r="G4356" t="s">
        <v>1198</v>
      </c>
      <c r="H4356" t="s">
        <v>1369</v>
      </c>
      <c r="I4356" t="s">
        <v>4158</v>
      </c>
      <c r="K4356">
        <v>11285714</v>
      </c>
      <c r="L4356">
        <v>-303535551</v>
      </c>
    </row>
    <row r="4357" spans="3:12" x14ac:dyDescent="0.15">
      <c r="C4357" t="s">
        <v>53</v>
      </c>
      <c r="D4357" t="s">
        <v>5190</v>
      </c>
      <c r="E4357" t="s">
        <v>42</v>
      </c>
      <c r="F4357" s="1">
        <v>40645</v>
      </c>
      <c r="G4357" t="s">
        <v>1198</v>
      </c>
      <c r="H4357" t="s">
        <v>146</v>
      </c>
      <c r="I4357" t="s">
        <v>4159</v>
      </c>
      <c r="K4357">
        <v>14107135</v>
      </c>
      <c r="L4357">
        <v>-317642686</v>
      </c>
    </row>
    <row r="4358" spans="3:12" x14ac:dyDescent="0.15">
      <c r="C4358" t="s">
        <v>53</v>
      </c>
      <c r="D4358" t="s">
        <v>5190</v>
      </c>
      <c r="E4358" t="s">
        <v>42</v>
      </c>
      <c r="F4358" s="1">
        <v>40694</v>
      </c>
      <c r="G4358" t="s">
        <v>1198</v>
      </c>
      <c r="H4358" t="s">
        <v>175</v>
      </c>
      <c r="I4358" t="s">
        <v>4160</v>
      </c>
      <c r="K4358">
        <v>14510204</v>
      </c>
      <c r="L4358">
        <v>-332152890</v>
      </c>
    </row>
    <row r="4359" spans="3:12" x14ac:dyDescent="0.15">
      <c r="C4359" t="s">
        <v>53</v>
      </c>
      <c r="D4359" t="s">
        <v>5190</v>
      </c>
      <c r="E4359" t="s">
        <v>42</v>
      </c>
      <c r="F4359" s="1">
        <v>40719</v>
      </c>
      <c r="G4359" t="s">
        <v>1198</v>
      </c>
      <c r="H4359" t="s">
        <v>1397</v>
      </c>
      <c r="I4359" t="s">
        <v>4161</v>
      </c>
      <c r="K4359">
        <v>10867725</v>
      </c>
      <c r="L4359">
        <v>-343020615</v>
      </c>
    </row>
    <row r="4360" spans="3:12" x14ac:dyDescent="0.15">
      <c r="C4360" t="s">
        <v>53</v>
      </c>
      <c r="D4360" t="s">
        <v>5190</v>
      </c>
      <c r="E4360" t="s">
        <v>42</v>
      </c>
      <c r="F4360" s="1">
        <v>40719</v>
      </c>
      <c r="G4360" t="s">
        <v>1198</v>
      </c>
      <c r="H4360" t="s">
        <v>247</v>
      </c>
      <c r="I4360" t="s">
        <v>4162</v>
      </c>
      <c r="K4360">
        <v>3343915</v>
      </c>
      <c r="L4360">
        <v>-346364530</v>
      </c>
    </row>
    <row r="4361" spans="3:12" x14ac:dyDescent="0.15">
      <c r="C4361" t="s">
        <v>53</v>
      </c>
      <c r="D4361" t="s">
        <v>5190</v>
      </c>
      <c r="E4361" t="s">
        <v>42</v>
      </c>
      <c r="F4361" s="1">
        <v>40749</v>
      </c>
      <c r="G4361" t="s">
        <v>1198</v>
      </c>
      <c r="H4361" t="s">
        <v>271</v>
      </c>
      <c r="I4361" t="s">
        <v>4163</v>
      </c>
      <c r="K4361">
        <v>15540984</v>
      </c>
      <c r="L4361">
        <v>-361905514</v>
      </c>
    </row>
    <row r="4362" spans="3:12" x14ac:dyDescent="0.15">
      <c r="C4362" t="s">
        <v>53</v>
      </c>
      <c r="D4362" t="s">
        <v>5190</v>
      </c>
      <c r="E4362" t="s">
        <v>42</v>
      </c>
      <c r="F4362" s="1">
        <v>40780</v>
      </c>
      <c r="G4362" t="s">
        <v>1198</v>
      </c>
      <c r="H4362" t="s">
        <v>1096</v>
      </c>
      <c r="I4362" t="s">
        <v>4164</v>
      </c>
      <c r="K4362">
        <v>15089888</v>
      </c>
      <c r="L4362">
        <v>-376995402</v>
      </c>
    </row>
    <row r="4363" spans="3:12" x14ac:dyDescent="0.15">
      <c r="C4363" t="s">
        <v>53</v>
      </c>
      <c r="D4363" t="s">
        <v>5190</v>
      </c>
      <c r="E4363" t="s">
        <v>42</v>
      </c>
      <c r="F4363" s="1">
        <v>40811</v>
      </c>
      <c r="G4363" t="s">
        <v>1198</v>
      </c>
      <c r="H4363" t="s">
        <v>334</v>
      </c>
      <c r="I4363" t="s">
        <v>4165</v>
      </c>
      <c r="K4363">
        <v>15436782</v>
      </c>
      <c r="L4363">
        <v>-392432184</v>
      </c>
    </row>
    <row r="4364" spans="3:12" x14ac:dyDescent="0.15">
      <c r="C4364" t="s">
        <v>53</v>
      </c>
      <c r="D4364" t="s">
        <v>5190</v>
      </c>
      <c r="E4364" t="s">
        <v>42</v>
      </c>
      <c r="F4364" s="1">
        <v>40811</v>
      </c>
      <c r="G4364" t="s">
        <v>1198</v>
      </c>
      <c r="H4364" t="s">
        <v>1334</v>
      </c>
      <c r="I4364" t="s">
        <v>4166</v>
      </c>
      <c r="K4364">
        <v>5785524</v>
      </c>
      <c r="L4364">
        <v>-398217708</v>
      </c>
    </row>
    <row r="4365" spans="3:12" x14ac:dyDescent="0.15">
      <c r="C4365" t="s">
        <v>53</v>
      </c>
      <c r="D4365" t="s">
        <v>5190</v>
      </c>
      <c r="E4365" t="s">
        <v>42</v>
      </c>
      <c r="F4365" s="1">
        <v>40837</v>
      </c>
      <c r="G4365" t="s">
        <v>1198</v>
      </c>
      <c r="H4365" t="s">
        <v>1420</v>
      </c>
      <c r="I4365" t="s">
        <v>4167</v>
      </c>
      <c r="K4365">
        <v>4981979</v>
      </c>
      <c r="L4365">
        <v>-403199687</v>
      </c>
    </row>
    <row r="4366" spans="3:12" x14ac:dyDescent="0.15">
      <c r="C4366" t="s">
        <v>53</v>
      </c>
      <c r="D4366" t="s">
        <v>5190</v>
      </c>
      <c r="E4366" t="s">
        <v>42</v>
      </c>
      <c r="F4366" s="1">
        <v>40841</v>
      </c>
      <c r="G4366" t="s">
        <v>1198</v>
      </c>
      <c r="H4366" t="s">
        <v>1181</v>
      </c>
      <c r="I4366" t="s">
        <v>4168</v>
      </c>
      <c r="K4366">
        <v>16281018</v>
      </c>
      <c r="L4366">
        <v>-419480705</v>
      </c>
    </row>
    <row r="4367" spans="3:12" x14ac:dyDescent="0.15">
      <c r="C4367" t="s">
        <v>53</v>
      </c>
      <c r="D4367" t="s">
        <v>5190</v>
      </c>
      <c r="E4367" t="s">
        <v>42</v>
      </c>
      <c r="F4367" s="1">
        <v>40872</v>
      </c>
      <c r="G4367" t="s">
        <v>1198</v>
      </c>
      <c r="H4367" t="s">
        <v>2396</v>
      </c>
      <c r="I4367" t="s">
        <v>4169</v>
      </c>
      <c r="K4367">
        <v>10925532</v>
      </c>
      <c r="L4367">
        <v>-430406237</v>
      </c>
    </row>
    <row r="4368" spans="3:12" x14ac:dyDescent="0.15">
      <c r="C4368" t="s">
        <v>53</v>
      </c>
      <c r="D4368" t="s">
        <v>5190</v>
      </c>
      <c r="E4368" t="s">
        <v>42</v>
      </c>
      <c r="F4368" s="1">
        <v>40872</v>
      </c>
      <c r="G4368" t="s">
        <v>1198</v>
      </c>
      <c r="H4368" t="s">
        <v>431</v>
      </c>
      <c r="I4368" t="s">
        <v>4170</v>
      </c>
      <c r="K4368">
        <v>4499852</v>
      </c>
      <c r="L4368">
        <v>-434906089</v>
      </c>
    </row>
    <row r="4369" spans="3:12" x14ac:dyDescent="0.15">
      <c r="C4369" t="s">
        <v>53</v>
      </c>
      <c r="D4369" t="s">
        <v>5190</v>
      </c>
      <c r="E4369" t="s">
        <v>42</v>
      </c>
      <c r="F4369" s="1">
        <v>40885</v>
      </c>
      <c r="G4369" t="s">
        <v>1198</v>
      </c>
      <c r="H4369" t="s">
        <v>3165</v>
      </c>
      <c r="I4369" t="s">
        <v>4171</v>
      </c>
      <c r="J4369">
        <v>160709</v>
      </c>
      <c r="L4369">
        <v>-434745380</v>
      </c>
    </row>
    <row r="4370" spans="3:12" x14ac:dyDescent="0.15">
      <c r="C4370" t="s">
        <v>53</v>
      </c>
      <c r="D4370" t="s">
        <v>5190</v>
      </c>
      <c r="E4370" t="s">
        <v>42</v>
      </c>
      <c r="F4370" s="1">
        <v>40902</v>
      </c>
      <c r="G4370" t="s">
        <v>1198</v>
      </c>
      <c r="H4370" t="s">
        <v>435</v>
      </c>
      <c r="I4370" t="s">
        <v>4172</v>
      </c>
      <c r="K4370">
        <v>13518717</v>
      </c>
      <c r="L4370">
        <v>-448264097</v>
      </c>
    </row>
    <row r="4371" spans="3:12" x14ac:dyDescent="0.15">
      <c r="C4371" t="s">
        <v>53</v>
      </c>
      <c r="D4371" t="s">
        <v>5190</v>
      </c>
      <c r="E4371" t="s">
        <v>42</v>
      </c>
      <c r="F4371" s="1">
        <v>40902</v>
      </c>
      <c r="G4371" t="s">
        <v>1198</v>
      </c>
      <c r="H4371" t="s">
        <v>1011</v>
      </c>
      <c r="I4371" t="s">
        <v>4173</v>
      </c>
      <c r="K4371">
        <v>4660561</v>
      </c>
      <c r="L4371">
        <v>-452924658</v>
      </c>
    </row>
    <row r="4372" spans="3:12" x14ac:dyDescent="0.15">
      <c r="C4372" t="s">
        <v>53</v>
      </c>
      <c r="D4372" t="s">
        <v>5190</v>
      </c>
      <c r="E4372" t="s">
        <v>43</v>
      </c>
      <c r="F4372" s="1">
        <v>40568</v>
      </c>
      <c r="G4372" t="s">
        <v>1198</v>
      </c>
      <c r="H4372" t="s">
        <v>576</v>
      </c>
      <c r="I4372" t="s">
        <v>4174</v>
      </c>
      <c r="K4372">
        <v>3750000</v>
      </c>
      <c r="L4372">
        <v>-456674658</v>
      </c>
    </row>
    <row r="4373" spans="3:12" x14ac:dyDescent="0.15">
      <c r="C4373" t="s">
        <v>53</v>
      </c>
      <c r="D4373" t="s">
        <v>5190</v>
      </c>
      <c r="E4373" t="s">
        <v>43</v>
      </c>
      <c r="F4373" s="1">
        <v>40568</v>
      </c>
      <c r="G4373" t="s">
        <v>1198</v>
      </c>
      <c r="H4373" t="s">
        <v>669</v>
      </c>
      <c r="I4373" t="s">
        <v>4175</v>
      </c>
      <c r="K4373">
        <v>2700000</v>
      </c>
      <c r="L4373">
        <v>-459374658</v>
      </c>
    </row>
    <row r="4374" spans="3:12" x14ac:dyDescent="0.15">
      <c r="C4374" t="s">
        <v>53</v>
      </c>
      <c r="D4374" t="s">
        <v>5190</v>
      </c>
      <c r="E4374" t="s">
        <v>43</v>
      </c>
      <c r="F4374" s="1">
        <v>40569</v>
      </c>
      <c r="G4374" t="s">
        <v>1198</v>
      </c>
      <c r="H4374" t="s">
        <v>667</v>
      </c>
      <c r="I4374" t="s">
        <v>4522</v>
      </c>
      <c r="K4374">
        <v>852744</v>
      </c>
      <c r="L4374">
        <v>-460227402</v>
      </c>
    </row>
    <row r="4375" spans="3:12" x14ac:dyDescent="0.15">
      <c r="C4375" t="s">
        <v>53</v>
      </c>
      <c r="D4375" t="s">
        <v>5190</v>
      </c>
      <c r="E4375" t="s">
        <v>43</v>
      </c>
      <c r="F4375" s="1">
        <v>40569</v>
      </c>
      <c r="G4375" t="s">
        <v>1198</v>
      </c>
      <c r="H4375" t="s">
        <v>1150</v>
      </c>
      <c r="I4375" t="s">
        <v>4523</v>
      </c>
      <c r="K4375">
        <v>4250601</v>
      </c>
      <c r="L4375">
        <v>-464478003</v>
      </c>
    </row>
    <row r="4376" spans="3:12" x14ac:dyDescent="0.15">
      <c r="C4376" t="s">
        <v>53</v>
      </c>
      <c r="D4376" t="s">
        <v>5190</v>
      </c>
      <c r="E4376" t="s">
        <v>43</v>
      </c>
      <c r="F4376" s="1">
        <v>40569</v>
      </c>
      <c r="G4376" t="s">
        <v>1198</v>
      </c>
      <c r="H4376" t="s">
        <v>1324</v>
      </c>
      <c r="I4376" t="s">
        <v>4599</v>
      </c>
      <c r="K4376">
        <v>6736678</v>
      </c>
      <c r="L4376">
        <v>-471214681</v>
      </c>
    </row>
    <row r="4377" spans="3:12" x14ac:dyDescent="0.15">
      <c r="C4377" t="s">
        <v>53</v>
      </c>
      <c r="D4377" t="s">
        <v>5190</v>
      </c>
      <c r="E4377" t="s">
        <v>43</v>
      </c>
      <c r="F4377" s="1">
        <v>40569</v>
      </c>
      <c r="G4377" t="s">
        <v>1198</v>
      </c>
      <c r="H4377" t="s">
        <v>1355</v>
      </c>
      <c r="I4377" t="s">
        <v>4412</v>
      </c>
      <c r="K4377">
        <v>16697385</v>
      </c>
      <c r="L4377">
        <v>-487912066</v>
      </c>
    </row>
    <row r="4378" spans="3:12" x14ac:dyDescent="0.15">
      <c r="C4378" t="s">
        <v>53</v>
      </c>
      <c r="D4378" t="s">
        <v>5190</v>
      </c>
      <c r="E4378" t="s">
        <v>43</v>
      </c>
      <c r="F4378" s="1">
        <v>40569</v>
      </c>
      <c r="G4378" t="s">
        <v>1198</v>
      </c>
      <c r="H4378" t="s">
        <v>908</v>
      </c>
      <c r="I4378" t="s">
        <v>4094</v>
      </c>
      <c r="K4378">
        <v>3911472</v>
      </c>
      <c r="L4378">
        <v>-491823538</v>
      </c>
    </row>
    <row r="4379" spans="3:12" x14ac:dyDescent="0.15">
      <c r="C4379" t="s">
        <v>53</v>
      </c>
      <c r="D4379" t="s">
        <v>5190</v>
      </c>
      <c r="E4379" t="s">
        <v>43</v>
      </c>
      <c r="F4379" s="1">
        <v>40569</v>
      </c>
      <c r="G4379" t="s">
        <v>1198</v>
      </c>
      <c r="H4379" t="s">
        <v>2018</v>
      </c>
      <c r="I4379" t="s">
        <v>4654</v>
      </c>
      <c r="K4379">
        <v>1395876</v>
      </c>
      <c r="L4379">
        <v>-493219414</v>
      </c>
    </row>
    <row r="4380" spans="3:12" x14ac:dyDescent="0.15">
      <c r="C4380" t="s">
        <v>53</v>
      </c>
      <c r="D4380" t="s">
        <v>5190</v>
      </c>
      <c r="E4380" t="s">
        <v>43</v>
      </c>
      <c r="F4380" s="1">
        <v>40569</v>
      </c>
      <c r="G4380" t="s">
        <v>1198</v>
      </c>
      <c r="H4380" t="s">
        <v>1360</v>
      </c>
      <c r="I4380" t="s">
        <v>4577</v>
      </c>
      <c r="K4380">
        <v>1269277</v>
      </c>
      <c r="L4380">
        <v>-494488691</v>
      </c>
    </row>
    <row r="4381" spans="3:12" x14ac:dyDescent="0.15">
      <c r="C4381" t="s">
        <v>53</v>
      </c>
      <c r="D4381" t="s">
        <v>5190</v>
      </c>
      <c r="E4381" t="s">
        <v>43</v>
      </c>
      <c r="F4381" s="1">
        <v>40569</v>
      </c>
      <c r="G4381" t="s">
        <v>1198</v>
      </c>
      <c r="H4381" t="s">
        <v>1362</v>
      </c>
      <c r="I4381" t="s">
        <v>4490</v>
      </c>
      <c r="K4381">
        <v>4427710</v>
      </c>
      <c r="L4381">
        <v>-498916401</v>
      </c>
    </row>
    <row r="4382" spans="3:12" x14ac:dyDescent="0.15">
      <c r="C4382" t="s">
        <v>53</v>
      </c>
      <c r="D4382" t="s">
        <v>5190</v>
      </c>
      <c r="E4382" t="s">
        <v>43</v>
      </c>
      <c r="F4382" s="1">
        <v>40570</v>
      </c>
      <c r="G4382" t="s">
        <v>1198</v>
      </c>
      <c r="H4382" t="s">
        <v>834</v>
      </c>
      <c r="I4382" t="s">
        <v>4578</v>
      </c>
      <c r="K4382">
        <v>-2538558</v>
      </c>
      <c r="L4382">
        <v>-496377843</v>
      </c>
    </row>
    <row r="4383" spans="3:12" x14ac:dyDescent="0.15">
      <c r="C4383" t="s">
        <v>53</v>
      </c>
      <c r="D4383" t="s">
        <v>5190</v>
      </c>
      <c r="E4383" t="s">
        <v>43</v>
      </c>
      <c r="F4383" s="1">
        <v>40570</v>
      </c>
      <c r="G4383" t="s">
        <v>1198</v>
      </c>
      <c r="H4383" t="s">
        <v>2452</v>
      </c>
      <c r="I4383" t="s">
        <v>4413</v>
      </c>
      <c r="K4383">
        <v>-327979</v>
      </c>
      <c r="L4383">
        <v>-496049864</v>
      </c>
    </row>
    <row r="4384" spans="3:12" x14ac:dyDescent="0.15">
      <c r="C4384" t="s">
        <v>53</v>
      </c>
      <c r="D4384" t="s">
        <v>5190</v>
      </c>
      <c r="E4384" t="s">
        <v>43</v>
      </c>
      <c r="F4384" s="1">
        <v>40574</v>
      </c>
      <c r="G4384" t="s">
        <v>1198</v>
      </c>
      <c r="H4384" t="s">
        <v>1041</v>
      </c>
      <c r="I4384" t="s">
        <v>4176</v>
      </c>
      <c r="K4384">
        <v>5923302</v>
      </c>
      <c r="L4384">
        <v>-501973166</v>
      </c>
    </row>
    <row r="4385" spans="3:12" x14ac:dyDescent="0.15">
      <c r="C4385" t="s">
        <v>53</v>
      </c>
      <c r="D4385" t="s">
        <v>5190</v>
      </c>
      <c r="E4385" t="s">
        <v>43</v>
      </c>
      <c r="F4385" s="1">
        <v>40574</v>
      </c>
      <c r="G4385" t="s">
        <v>1198</v>
      </c>
      <c r="H4385" t="s">
        <v>1363</v>
      </c>
      <c r="I4385" t="s">
        <v>4096</v>
      </c>
      <c r="K4385">
        <v>215810</v>
      </c>
      <c r="L4385">
        <v>-502188976</v>
      </c>
    </row>
    <row r="4386" spans="3:12" x14ac:dyDescent="0.15">
      <c r="C4386" t="s">
        <v>53</v>
      </c>
      <c r="D4386" t="s">
        <v>5190</v>
      </c>
      <c r="E4386" t="s">
        <v>43</v>
      </c>
      <c r="F4386" s="1">
        <v>40599</v>
      </c>
      <c r="G4386" t="s">
        <v>1198</v>
      </c>
      <c r="H4386" t="s">
        <v>89</v>
      </c>
      <c r="I4386" t="s">
        <v>4177</v>
      </c>
      <c r="K4386">
        <v>3750000</v>
      </c>
      <c r="L4386">
        <v>-505938976</v>
      </c>
    </row>
    <row r="4387" spans="3:12" x14ac:dyDescent="0.15">
      <c r="C4387" t="s">
        <v>53</v>
      </c>
      <c r="D4387" t="s">
        <v>5190</v>
      </c>
      <c r="E4387" t="s">
        <v>43</v>
      </c>
      <c r="F4387" s="1">
        <v>40599</v>
      </c>
      <c r="G4387" t="s">
        <v>1198</v>
      </c>
      <c r="H4387" t="s">
        <v>109</v>
      </c>
      <c r="I4387" t="s">
        <v>4524</v>
      </c>
      <c r="K4387">
        <v>787148</v>
      </c>
      <c r="L4387">
        <v>-506726124</v>
      </c>
    </row>
    <row r="4388" spans="3:12" x14ac:dyDescent="0.15">
      <c r="C4388" t="s">
        <v>53</v>
      </c>
      <c r="D4388" t="s">
        <v>5190</v>
      </c>
      <c r="E4388" t="s">
        <v>43</v>
      </c>
      <c r="F4388" s="1">
        <v>40599</v>
      </c>
      <c r="G4388" t="s">
        <v>1198</v>
      </c>
      <c r="H4388" t="s">
        <v>111</v>
      </c>
      <c r="I4388" t="s">
        <v>4525</v>
      </c>
      <c r="K4388">
        <v>3148594</v>
      </c>
      <c r="L4388">
        <v>-509874718</v>
      </c>
    </row>
    <row r="4389" spans="3:12" x14ac:dyDescent="0.15">
      <c r="C4389" t="s">
        <v>53</v>
      </c>
      <c r="D4389" t="s">
        <v>5190</v>
      </c>
      <c r="E4389" t="s">
        <v>43</v>
      </c>
      <c r="F4389" s="1">
        <v>40599</v>
      </c>
      <c r="G4389" t="s">
        <v>1198</v>
      </c>
      <c r="H4389" t="s">
        <v>757</v>
      </c>
      <c r="I4389" t="s">
        <v>4178</v>
      </c>
      <c r="K4389">
        <v>2520000</v>
      </c>
      <c r="L4389">
        <v>-512394718</v>
      </c>
    </row>
    <row r="4390" spans="3:12" x14ac:dyDescent="0.15">
      <c r="C4390" t="s">
        <v>53</v>
      </c>
      <c r="D4390" t="s">
        <v>5190</v>
      </c>
      <c r="E4390" t="s">
        <v>43</v>
      </c>
      <c r="F4390" s="1">
        <v>40599</v>
      </c>
      <c r="G4390" t="s">
        <v>1198</v>
      </c>
      <c r="H4390" t="s">
        <v>1364</v>
      </c>
      <c r="I4390" t="s">
        <v>4600</v>
      </c>
      <c r="K4390">
        <v>7202408</v>
      </c>
      <c r="L4390">
        <v>-519597126</v>
      </c>
    </row>
    <row r="4391" spans="3:12" x14ac:dyDescent="0.15">
      <c r="C4391" t="s">
        <v>53</v>
      </c>
      <c r="D4391" t="s">
        <v>5190</v>
      </c>
      <c r="E4391" t="s">
        <v>43</v>
      </c>
      <c r="F4391" s="1">
        <v>40599</v>
      </c>
      <c r="G4391" t="s">
        <v>1198</v>
      </c>
      <c r="H4391" t="s">
        <v>1365</v>
      </c>
      <c r="I4391" t="s">
        <v>4414</v>
      </c>
      <c r="K4391">
        <v>13729180</v>
      </c>
      <c r="L4391">
        <v>-533326306</v>
      </c>
    </row>
    <row r="4392" spans="3:12" x14ac:dyDescent="0.15">
      <c r="C4392" t="s">
        <v>53</v>
      </c>
      <c r="D4392" t="s">
        <v>5190</v>
      </c>
      <c r="E4392" t="s">
        <v>43</v>
      </c>
      <c r="F4392" s="1">
        <v>40599</v>
      </c>
      <c r="G4392" t="s">
        <v>1198</v>
      </c>
      <c r="H4392" t="s">
        <v>758</v>
      </c>
      <c r="I4392" t="s">
        <v>4100</v>
      </c>
      <c r="K4392">
        <v>3695662</v>
      </c>
      <c r="L4392">
        <v>-537021968</v>
      </c>
    </row>
    <row r="4393" spans="3:12" x14ac:dyDescent="0.15">
      <c r="C4393" t="s">
        <v>53</v>
      </c>
      <c r="D4393" t="s">
        <v>5190</v>
      </c>
      <c r="E4393" t="s">
        <v>43</v>
      </c>
      <c r="F4393" s="1">
        <v>40599</v>
      </c>
      <c r="G4393" t="s">
        <v>1198</v>
      </c>
      <c r="H4393" t="s">
        <v>759</v>
      </c>
      <c r="I4393" t="s">
        <v>4655</v>
      </c>
      <c r="K4393">
        <v>1395876</v>
      </c>
      <c r="L4393">
        <v>-538417844</v>
      </c>
    </row>
    <row r="4394" spans="3:12" x14ac:dyDescent="0.15">
      <c r="C4394" t="s">
        <v>53</v>
      </c>
      <c r="D4394" t="s">
        <v>5190</v>
      </c>
      <c r="E4394" t="s">
        <v>43</v>
      </c>
      <c r="F4394" s="1">
        <v>40599</v>
      </c>
      <c r="G4394" t="s">
        <v>1198</v>
      </c>
      <c r="H4394" t="s">
        <v>1296</v>
      </c>
      <c r="I4394" t="s">
        <v>4579</v>
      </c>
      <c r="K4394">
        <v>1128246</v>
      </c>
      <c r="L4394">
        <v>-539546090</v>
      </c>
    </row>
    <row r="4395" spans="3:12" x14ac:dyDescent="0.15">
      <c r="C4395" t="s">
        <v>53</v>
      </c>
      <c r="D4395" t="s">
        <v>5190</v>
      </c>
      <c r="E4395" t="s">
        <v>43</v>
      </c>
      <c r="F4395" s="1">
        <v>40599</v>
      </c>
      <c r="G4395" t="s">
        <v>1198</v>
      </c>
      <c r="H4395" t="s">
        <v>2334</v>
      </c>
      <c r="I4395" t="s">
        <v>4179</v>
      </c>
      <c r="K4395">
        <v>5641240</v>
      </c>
      <c r="L4395">
        <v>-545187330</v>
      </c>
    </row>
    <row r="4396" spans="3:12" x14ac:dyDescent="0.15">
      <c r="C4396" t="s">
        <v>53</v>
      </c>
      <c r="D4396" t="s">
        <v>5190</v>
      </c>
      <c r="E4396" t="s">
        <v>43</v>
      </c>
      <c r="F4396" s="1">
        <v>40599</v>
      </c>
      <c r="G4396" t="s">
        <v>1198</v>
      </c>
      <c r="H4396" t="s">
        <v>2364</v>
      </c>
      <c r="I4396" t="s">
        <v>4491</v>
      </c>
      <c r="K4396">
        <v>3935742</v>
      </c>
      <c r="L4396">
        <v>-549123072</v>
      </c>
    </row>
    <row r="4397" spans="3:12" x14ac:dyDescent="0.15">
      <c r="C4397" t="s">
        <v>53</v>
      </c>
      <c r="D4397" t="s">
        <v>5190</v>
      </c>
      <c r="E4397" t="s">
        <v>43</v>
      </c>
      <c r="F4397" s="1">
        <v>40627</v>
      </c>
      <c r="G4397" t="s">
        <v>1198</v>
      </c>
      <c r="H4397" t="s">
        <v>2754</v>
      </c>
      <c r="I4397" t="s">
        <v>4180</v>
      </c>
      <c r="K4397">
        <v>3750000</v>
      </c>
      <c r="L4397">
        <v>-552873072</v>
      </c>
    </row>
    <row r="4398" spans="3:12" x14ac:dyDescent="0.15">
      <c r="C4398" t="s">
        <v>53</v>
      </c>
      <c r="D4398" t="s">
        <v>5190</v>
      </c>
      <c r="E4398" t="s">
        <v>43</v>
      </c>
      <c r="F4398" s="1">
        <v>40627</v>
      </c>
      <c r="G4398" t="s">
        <v>1198</v>
      </c>
      <c r="H4398" t="s">
        <v>125</v>
      </c>
      <c r="I4398" t="s">
        <v>4526</v>
      </c>
      <c r="K4398">
        <v>852748</v>
      </c>
      <c r="L4398">
        <v>-553725820</v>
      </c>
    </row>
    <row r="4399" spans="3:12" x14ac:dyDescent="0.15">
      <c r="C4399" t="s">
        <v>53</v>
      </c>
      <c r="D4399" t="s">
        <v>5190</v>
      </c>
      <c r="E4399" t="s">
        <v>43</v>
      </c>
      <c r="F4399" s="1">
        <v>40627</v>
      </c>
      <c r="G4399" t="s">
        <v>1198</v>
      </c>
      <c r="H4399" t="s">
        <v>127</v>
      </c>
      <c r="I4399" t="s">
        <v>4527</v>
      </c>
      <c r="K4399">
        <v>4093180</v>
      </c>
      <c r="L4399">
        <v>-557819000</v>
      </c>
    </row>
    <row r="4400" spans="3:12" x14ac:dyDescent="0.15">
      <c r="C4400" t="s">
        <v>53</v>
      </c>
      <c r="D4400" t="s">
        <v>5190</v>
      </c>
      <c r="E4400" t="s">
        <v>43</v>
      </c>
      <c r="F4400" s="1">
        <v>40627</v>
      </c>
      <c r="G4400" t="s">
        <v>1198</v>
      </c>
      <c r="H4400" t="s">
        <v>130</v>
      </c>
      <c r="I4400" t="s">
        <v>4181</v>
      </c>
      <c r="K4400">
        <v>2790000</v>
      </c>
      <c r="L4400">
        <v>-560609000</v>
      </c>
    </row>
    <row r="4401" spans="3:12" x14ac:dyDescent="0.15">
      <c r="C4401" t="s">
        <v>53</v>
      </c>
      <c r="D4401" t="s">
        <v>5190</v>
      </c>
      <c r="E4401" t="s">
        <v>43</v>
      </c>
      <c r="F4401" s="1">
        <v>40627</v>
      </c>
      <c r="G4401" t="s">
        <v>1198</v>
      </c>
      <c r="H4401" t="s">
        <v>132</v>
      </c>
      <c r="I4401" t="s">
        <v>4601</v>
      </c>
      <c r="K4401">
        <v>8566798</v>
      </c>
      <c r="L4401">
        <v>-569175798</v>
      </c>
    </row>
    <row r="4402" spans="3:12" x14ac:dyDescent="0.15">
      <c r="C4402" t="s">
        <v>53</v>
      </c>
      <c r="D4402" t="s">
        <v>5190</v>
      </c>
      <c r="E4402" t="s">
        <v>43</v>
      </c>
      <c r="F4402" s="1">
        <v>40627</v>
      </c>
      <c r="G4402" t="s">
        <v>1198</v>
      </c>
      <c r="H4402" t="s">
        <v>134</v>
      </c>
      <c r="I4402" t="s">
        <v>4415</v>
      </c>
      <c r="K4402">
        <v>16369407</v>
      </c>
      <c r="L4402">
        <v>-585545205</v>
      </c>
    </row>
    <row r="4403" spans="3:12" x14ac:dyDescent="0.15">
      <c r="C4403" t="s">
        <v>53</v>
      </c>
      <c r="D4403" t="s">
        <v>5190</v>
      </c>
      <c r="E4403" t="s">
        <v>43</v>
      </c>
      <c r="F4403" s="1">
        <v>40627</v>
      </c>
      <c r="G4403" t="s">
        <v>1198</v>
      </c>
      <c r="H4403" t="s">
        <v>138</v>
      </c>
      <c r="I4403" t="s">
        <v>4104</v>
      </c>
      <c r="K4403">
        <v>4127281</v>
      </c>
      <c r="L4403">
        <v>-589672486</v>
      </c>
    </row>
    <row r="4404" spans="3:12" x14ac:dyDescent="0.15">
      <c r="C4404" t="s">
        <v>53</v>
      </c>
      <c r="D4404" t="s">
        <v>5190</v>
      </c>
      <c r="E4404" t="s">
        <v>43</v>
      </c>
      <c r="F4404" s="1">
        <v>40627</v>
      </c>
      <c r="G4404" t="s">
        <v>1198</v>
      </c>
      <c r="H4404" t="s">
        <v>142</v>
      </c>
      <c r="I4404" t="s">
        <v>4656</v>
      </c>
      <c r="K4404">
        <v>1744846</v>
      </c>
      <c r="L4404">
        <v>-591417332</v>
      </c>
    </row>
    <row r="4405" spans="3:12" x14ac:dyDescent="0.15">
      <c r="C4405" t="s">
        <v>53</v>
      </c>
      <c r="D4405" t="s">
        <v>5190</v>
      </c>
      <c r="E4405" t="s">
        <v>43</v>
      </c>
      <c r="F4405" s="1">
        <v>40627</v>
      </c>
      <c r="G4405" t="s">
        <v>1198</v>
      </c>
      <c r="H4405" t="s">
        <v>144</v>
      </c>
      <c r="I4405" t="s">
        <v>4581</v>
      </c>
      <c r="K4405">
        <v>1269277</v>
      </c>
      <c r="L4405">
        <v>-592686609</v>
      </c>
    </row>
    <row r="4406" spans="3:12" x14ac:dyDescent="0.15">
      <c r="C4406" t="s">
        <v>53</v>
      </c>
      <c r="D4406" t="s">
        <v>5190</v>
      </c>
      <c r="E4406" t="s">
        <v>43</v>
      </c>
      <c r="F4406" s="1">
        <v>40627</v>
      </c>
      <c r="G4406" t="s">
        <v>1198</v>
      </c>
      <c r="H4406" t="s">
        <v>147</v>
      </c>
      <c r="I4406" t="s">
        <v>4182</v>
      </c>
      <c r="K4406">
        <v>6487415</v>
      </c>
      <c r="L4406">
        <v>-599174024</v>
      </c>
    </row>
    <row r="4407" spans="3:12" x14ac:dyDescent="0.15">
      <c r="C4407" t="s">
        <v>53</v>
      </c>
      <c r="D4407" t="s">
        <v>5190</v>
      </c>
      <c r="E4407" t="s">
        <v>43</v>
      </c>
      <c r="F4407" s="1">
        <v>40627</v>
      </c>
      <c r="G4407" t="s">
        <v>1198</v>
      </c>
      <c r="H4407" t="s">
        <v>149</v>
      </c>
      <c r="I4407" t="s">
        <v>4492</v>
      </c>
      <c r="K4407">
        <v>4919678</v>
      </c>
      <c r="L4407">
        <v>-604093702</v>
      </c>
    </row>
    <row r="4408" spans="3:12" x14ac:dyDescent="0.15">
      <c r="C4408" t="s">
        <v>53</v>
      </c>
      <c r="D4408" t="s">
        <v>5190</v>
      </c>
      <c r="E4408" t="s">
        <v>43</v>
      </c>
      <c r="F4408" s="1">
        <v>40627</v>
      </c>
      <c r="G4408" t="s">
        <v>1198</v>
      </c>
      <c r="H4408" t="s">
        <v>1057</v>
      </c>
      <c r="I4408" t="s">
        <v>4582</v>
      </c>
      <c r="K4408">
        <v>-2397523</v>
      </c>
      <c r="L4408">
        <v>-601696179</v>
      </c>
    </row>
    <row r="4409" spans="3:12" x14ac:dyDescent="0.15">
      <c r="C4409" t="s">
        <v>53</v>
      </c>
      <c r="D4409" t="s">
        <v>5190</v>
      </c>
      <c r="E4409" t="s">
        <v>43</v>
      </c>
      <c r="F4409" s="1">
        <v>40627</v>
      </c>
      <c r="G4409" t="s">
        <v>1198</v>
      </c>
      <c r="H4409" t="s">
        <v>1373</v>
      </c>
      <c r="I4409" t="s">
        <v>4583</v>
      </c>
      <c r="K4409">
        <v>2538558</v>
      </c>
      <c r="L4409">
        <v>-604234737</v>
      </c>
    </row>
    <row r="4410" spans="3:12" x14ac:dyDescent="0.15">
      <c r="C4410" t="s">
        <v>53</v>
      </c>
      <c r="D4410" t="s">
        <v>5190</v>
      </c>
      <c r="E4410" t="s">
        <v>43</v>
      </c>
      <c r="F4410" s="1">
        <v>40633</v>
      </c>
      <c r="G4410" t="s">
        <v>1198</v>
      </c>
      <c r="H4410" t="s">
        <v>1153</v>
      </c>
      <c r="I4410" t="s">
        <v>4416</v>
      </c>
      <c r="K4410">
        <v>-655958</v>
      </c>
      <c r="L4410">
        <v>-603578779</v>
      </c>
    </row>
    <row r="4411" spans="3:12" x14ac:dyDescent="0.15">
      <c r="C4411" t="s">
        <v>53</v>
      </c>
      <c r="D4411" t="s">
        <v>5190</v>
      </c>
      <c r="E4411" t="s">
        <v>43</v>
      </c>
      <c r="F4411" s="1">
        <v>40645</v>
      </c>
      <c r="G4411" t="s">
        <v>1198</v>
      </c>
      <c r="H4411" t="s">
        <v>137</v>
      </c>
      <c r="I4411" t="s">
        <v>4183</v>
      </c>
      <c r="K4411">
        <v>3750000</v>
      </c>
      <c r="L4411">
        <v>-607328779</v>
      </c>
    </row>
    <row r="4412" spans="3:12" x14ac:dyDescent="0.15">
      <c r="C4412" t="s">
        <v>53</v>
      </c>
      <c r="D4412" t="s">
        <v>5190</v>
      </c>
      <c r="E4412" t="s">
        <v>43</v>
      </c>
      <c r="F4412" s="1">
        <v>40658</v>
      </c>
      <c r="G4412" t="s">
        <v>1198</v>
      </c>
      <c r="H4412" t="s">
        <v>140</v>
      </c>
      <c r="I4412" t="s">
        <v>4528</v>
      </c>
      <c r="K4412">
        <v>852744</v>
      </c>
      <c r="L4412">
        <v>-608181523</v>
      </c>
    </row>
    <row r="4413" spans="3:12" x14ac:dyDescent="0.15">
      <c r="C4413" t="s">
        <v>53</v>
      </c>
      <c r="D4413" t="s">
        <v>5190</v>
      </c>
      <c r="E4413" t="s">
        <v>43</v>
      </c>
      <c r="F4413" s="1">
        <v>40658</v>
      </c>
      <c r="G4413" t="s">
        <v>1198</v>
      </c>
      <c r="H4413" t="s">
        <v>152</v>
      </c>
      <c r="I4413" t="s">
        <v>4529</v>
      </c>
      <c r="K4413">
        <v>3306023</v>
      </c>
      <c r="L4413">
        <v>-611487546</v>
      </c>
    </row>
    <row r="4414" spans="3:12" x14ac:dyDescent="0.15">
      <c r="C4414" t="s">
        <v>53</v>
      </c>
      <c r="D4414" t="s">
        <v>5190</v>
      </c>
      <c r="E4414" t="s">
        <v>43</v>
      </c>
      <c r="F4414" s="1">
        <v>40658</v>
      </c>
      <c r="G4414" t="s">
        <v>1198</v>
      </c>
      <c r="H4414" t="s">
        <v>154</v>
      </c>
      <c r="I4414" t="s">
        <v>4184</v>
      </c>
      <c r="K4414">
        <v>2700000</v>
      </c>
      <c r="L4414">
        <v>-614187546</v>
      </c>
    </row>
    <row r="4415" spans="3:12" x14ac:dyDescent="0.15">
      <c r="C4415" t="s">
        <v>53</v>
      </c>
      <c r="D4415" t="s">
        <v>5190</v>
      </c>
      <c r="E4415" t="s">
        <v>43</v>
      </c>
      <c r="F4415" s="1">
        <v>40658</v>
      </c>
      <c r="G4415" t="s">
        <v>1198</v>
      </c>
      <c r="H4415" t="s">
        <v>1382</v>
      </c>
      <c r="I4415" t="s">
        <v>4602</v>
      </c>
      <c r="K4415">
        <v>8186343</v>
      </c>
      <c r="L4415">
        <v>-622373889</v>
      </c>
    </row>
    <row r="4416" spans="3:12" x14ac:dyDescent="0.15">
      <c r="C4416" t="s">
        <v>53</v>
      </c>
      <c r="D4416" t="s">
        <v>5190</v>
      </c>
      <c r="E4416" t="s">
        <v>43</v>
      </c>
      <c r="F4416" s="1">
        <v>40658</v>
      </c>
      <c r="G4416" t="s">
        <v>1198</v>
      </c>
      <c r="H4416" t="s">
        <v>1383</v>
      </c>
      <c r="I4416" t="s">
        <v>4418</v>
      </c>
      <c r="K4416">
        <v>15313316</v>
      </c>
      <c r="L4416">
        <v>-637687205</v>
      </c>
    </row>
    <row r="4417" spans="3:12" x14ac:dyDescent="0.15">
      <c r="C4417" t="s">
        <v>53</v>
      </c>
      <c r="D4417" t="s">
        <v>5190</v>
      </c>
      <c r="E4417" t="s">
        <v>43</v>
      </c>
      <c r="F4417" s="1">
        <v>40658</v>
      </c>
      <c r="G4417" t="s">
        <v>1198</v>
      </c>
      <c r="H4417" t="s">
        <v>633</v>
      </c>
      <c r="I4417" t="s">
        <v>4108</v>
      </c>
      <c r="K4417">
        <v>4343091</v>
      </c>
      <c r="L4417">
        <v>-642030296</v>
      </c>
    </row>
    <row r="4418" spans="3:12" x14ac:dyDescent="0.15">
      <c r="C4418" t="s">
        <v>53</v>
      </c>
      <c r="D4418" t="s">
        <v>5190</v>
      </c>
      <c r="E4418" t="s">
        <v>43</v>
      </c>
      <c r="F4418" s="1">
        <v>40658</v>
      </c>
      <c r="G4418" t="s">
        <v>1198</v>
      </c>
      <c r="H4418" t="s">
        <v>635</v>
      </c>
      <c r="I4418" t="s">
        <v>4657</v>
      </c>
      <c r="K4418">
        <v>1395876</v>
      </c>
      <c r="L4418">
        <v>-643426172</v>
      </c>
    </row>
    <row r="4419" spans="3:12" x14ac:dyDescent="0.15">
      <c r="C4419" t="s">
        <v>53</v>
      </c>
      <c r="D4419" t="s">
        <v>5190</v>
      </c>
      <c r="E4419" t="s">
        <v>43</v>
      </c>
      <c r="F4419" s="1">
        <v>40658</v>
      </c>
      <c r="G4419" t="s">
        <v>1198</v>
      </c>
      <c r="H4419" t="s">
        <v>637</v>
      </c>
      <c r="I4419" t="s">
        <v>4586</v>
      </c>
      <c r="K4419">
        <v>1128246</v>
      </c>
      <c r="L4419">
        <v>-644554418</v>
      </c>
    </row>
    <row r="4420" spans="3:12" x14ac:dyDescent="0.15">
      <c r="C4420" t="s">
        <v>53</v>
      </c>
      <c r="D4420" t="s">
        <v>5190</v>
      </c>
      <c r="E4420" t="s">
        <v>43</v>
      </c>
      <c r="F4420" s="1">
        <v>40658</v>
      </c>
      <c r="G4420" t="s">
        <v>1198</v>
      </c>
      <c r="H4420" t="s">
        <v>639</v>
      </c>
      <c r="I4420" t="s">
        <v>4185</v>
      </c>
      <c r="K4420">
        <v>6487426</v>
      </c>
      <c r="L4420">
        <v>-651041844</v>
      </c>
    </row>
    <row r="4421" spans="3:12" x14ac:dyDescent="0.15">
      <c r="C4421" t="s">
        <v>53</v>
      </c>
      <c r="D4421" t="s">
        <v>5190</v>
      </c>
      <c r="E4421" t="s">
        <v>43</v>
      </c>
      <c r="F4421" s="1">
        <v>40658</v>
      </c>
      <c r="G4421" t="s">
        <v>1198</v>
      </c>
      <c r="H4421" t="s">
        <v>843</v>
      </c>
      <c r="I4421" t="s">
        <v>4493</v>
      </c>
      <c r="K4421">
        <v>5969209</v>
      </c>
      <c r="L4421">
        <v>-657011053</v>
      </c>
    </row>
    <row r="4422" spans="3:12" x14ac:dyDescent="0.15">
      <c r="C4422" t="s">
        <v>53</v>
      </c>
      <c r="D4422" t="s">
        <v>5190</v>
      </c>
      <c r="E4422" t="s">
        <v>43</v>
      </c>
      <c r="F4422" s="1">
        <v>40688</v>
      </c>
      <c r="G4422" t="s">
        <v>1198</v>
      </c>
      <c r="H4422" t="s">
        <v>1389</v>
      </c>
      <c r="I4422" t="s">
        <v>4186</v>
      </c>
      <c r="K4422">
        <v>6346384</v>
      </c>
      <c r="L4422">
        <v>-663357437</v>
      </c>
    </row>
    <row r="4423" spans="3:12" x14ac:dyDescent="0.15">
      <c r="C4423" t="s">
        <v>53</v>
      </c>
      <c r="D4423" t="s">
        <v>5190</v>
      </c>
      <c r="E4423" t="s">
        <v>43</v>
      </c>
      <c r="F4423" s="1">
        <v>40694</v>
      </c>
      <c r="G4423" t="s">
        <v>1198</v>
      </c>
      <c r="H4423" t="s">
        <v>172</v>
      </c>
      <c r="I4423" t="s">
        <v>4187</v>
      </c>
      <c r="K4423">
        <v>3750000</v>
      </c>
      <c r="L4423">
        <v>-667107437</v>
      </c>
    </row>
    <row r="4424" spans="3:12" x14ac:dyDescent="0.15">
      <c r="C4424" t="s">
        <v>53</v>
      </c>
      <c r="D4424" t="s">
        <v>5190</v>
      </c>
      <c r="E4424" t="s">
        <v>43</v>
      </c>
      <c r="F4424" s="1">
        <v>40694</v>
      </c>
      <c r="G4424" t="s">
        <v>1198</v>
      </c>
      <c r="H4424" t="s">
        <v>201</v>
      </c>
      <c r="I4424" t="s">
        <v>4530</v>
      </c>
      <c r="K4424">
        <v>787148</v>
      </c>
      <c r="L4424">
        <v>-667894585</v>
      </c>
    </row>
    <row r="4425" spans="3:12" x14ac:dyDescent="0.15">
      <c r="C4425" t="s">
        <v>53</v>
      </c>
      <c r="D4425" t="s">
        <v>5190</v>
      </c>
      <c r="E4425" t="s">
        <v>43</v>
      </c>
      <c r="F4425" s="1">
        <v>40694</v>
      </c>
      <c r="G4425" t="s">
        <v>1198</v>
      </c>
      <c r="H4425" t="s">
        <v>207</v>
      </c>
      <c r="I4425" t="s">
        <v>4531</v>
      </c>
      <c r="K4425">
        <v>3463453</v>
      </c>
      <c r="L4425">
        <v>-671358038</v>
      </c>
    </row>
    <row r="4426" spans="3:12" x14ac:dyDescent="0.15">
      <c r="C4426" t="s">
        <v>53</v>
      </c>
      <c r="D4426" t="s">
        <v>5190</v>
      </c>
      <c r="E4426" t="s">
        <v>43</v>
      </c>
      <c r="F4426" s="1">
        <v>40694</v>
      </c>
      <c r="G4426" t="s">
        <v>1198</v>
      </c>
      <c r="H4426" t="s">
        <v>204</v>
      </c>
      <c r="I4426" t="s">
        <v>4188</v>
      </c>
      <c r="K4426">
        <v>4650000</v>
      </c>
      <c r="L4426">
        <v>-676008038</v>
      </c>
    </row>
    <row r="4427" spans="3:12" x14ac:dyDescent="0.15">
      <c r="C4427" t="s">
        <v>53</v>
      </c>
      <c r="D4427" t="s">
        <v>5190</v>
      </c>
      <c r="E4427" t="s">
        <v>43</v>
      </c>
      <c r="F4427" s="1">
        <v>40694</v>
      </c>
      <c r="G4427" t="s">
        <v>1198</v>
      </c>
      <c r="H4427" t="s">
        <v>215</v>
      </c>
      <c r="I4427" t="s">
        <v>4603</v>
      </c>
      <c r="K4427">
        <v>8868539</v>
      </c>
      <c r="L4427">
        <v>-684876577</v>
      </c>
    </row>
    <row r="4428" spans="3:12" x14ac:dyDescent="0.15">
      <c r="C4428" t="s">
        <v>53</v>
      </c>
      <c r="D4428" t="s">
        <v>5190</v>
      </c>
      <c r="E4428" t="s">
        <v>43</v>
      </c>
      <c r="F4428" s="1">
        <v>40694</v>
      </c>
      <c r="G4428" t="s">
        <v>1198</v>
      </c>
      <c r="H4428" t="s">
        <v>645</v>
      </c>
      <c r="I4428" t="s">
        <v>4420</v>
      </c>
      <c r="K4428">
        <v>15313316</v>
      </c>
      <c r="L4428">
        <v>-700189893</v>
      </c>
    </row>
    <row r="4429" spans="3:12" x14ac:dyDescent="0.15">
      <c r="C4429" t="s">
        <v>53</v>
      </c>
      <c r="D4429" t="s">
        <v>5190</v>
      </c>
      <c r="E4429" t="s">
        <v>43</v>
      </c>
      <c r="F4429" s="1">
        <v>40694</v>
      </c>
      <c r="G4429" t="s">
        <v>1198</v>
      </c>
      <c r="H4429" t="s">
        <v>660</v>
      </c>
      <c r="I4429" t="s">
        <v>4112</v>
      </c>
      <c r="K4429">
        <v>3911472</v>
      </c>
      <c r="L4429">
        <v>-704101365</v>
      </c>
    </row>
    <row r="4430" spans="3:12" x14ac:dyDescent="0.15">
      <c r="C4430" t="s">
        <v>53</v>
      </c>
      <c r="D4430" t="s">
        <v>5190</v>
      </c>
      <c r="E4430" t="s">
        <v>43</v>
      </c>
      <c r="F4430" s="1">
        <v>40694</v>
      </c>
      <c r="G4430" t="s">
        <v>1198</v>
      </c>
      <c r="H4430" t="s">
        <v>1388</v>
      </c>
      <c r="I4430" t="s">
        <v>4658</v>
      </c>
      <c r="K4430">
        <v>1395876</v>
      </c>
      <c r="L4430">
        <v>-705497241</v>
      </c>
    </row>
    <row r="4431" spans="3:12" x14ac:dyDescent="0.15">
      <c r="C4431" t="s">
        <v>53</v>
      </c>
      <c r="D4431" t="s">
        <v>5190</v>
      </c>
      <c r="E4431" t="s">
        <v>43</v>
      </c>
      <c r="F4431" s="1">
        <v>40694</v>
      </c>
      <c r="G4431" t="s">
        <v>1198</v>
      </c>
      <c r="H4431" t="s">
        <v>832</v>
      </c>
      <c r="I4431" t="s">
        <v>4587</v>
      </c>
      <c r="K4431">
        <v>1410308</v>
      </c>
      <c r="L4431">
        <v>-706907549</v>
      </c>
    </row>
    <row r="4432" spans="3:12" x14ac:dyDescent="0.15">
      <c r="C4432" t="s">
        <v>53</v>
      </c>
      <c r="D4432" t="s">
        <v>5190</v>
      </c>
      <c r="E4432" t="s">
        <v>43</v>
      </c>
      <c r="F4432" s="1">
        <v>40694</v>
      </c>
      <c r="G4432" t="s">
        <v>1198</v>
      </c>
      <c r="H4432" t="s">
        <v>658</v>
      </c>
      <c r="I4432" t="s">
        <v>4496</v>
      </c>
      <c r="K4432">
        <v>5542837</v>
      </c>
      <c r="L4432">
        <v>-712450386</v>
      </c>
    </row>
    <row r="4433" spans="3:12" x14ac:dyDescent="0.15">
      <c r="C4433" t="s">
        <v>53</v>
      </c>
      <c r="D4433" t="s">
        <v>5190</v>
      </c>
      <c r="E4433" t="s">
        <v>43</v>
      </c>
      <c r="F4433" s="1">
        <v>40719</v>
      </c>
      <c r="G4433" t="s">
        <v>1198</v>
      </c>
      <c r="H4433" t="s">
        <v>2803</v>
      </c>
      <c r="I4433" t="s">
        <v>4189</v>
      </c>
      <c r="K4433">
        <v>3750000</v>
      </c>
      <c r="L4433">
        <v>-716200386</v>
      </c>
    </row>
    <row r="4434" spans="3:12" x14ac:dyDescent="0.15">
      <c r="C4434" t="s">
        <v>53</v>
      </c>
      <c r="D4434" t="s">
        <v>5190</v>
      </c>
      <c r="E4434" t="s">
        <v>43</v>
      </c>
      <c r="F4434" s="1">
        <v>40719</v>
      </c>
      <c r="G4434" t="s">
        <v>1198</v>
      </c>
      <c r="H4434" t="s">
        <v>1400</v>
      </c>
      <c r="I4434" t="s">
        <v>4532</v>
      </c>
      <c r="K4434">
        <v>787148</v>
      </c>
      <c r="L4434">
        <v>-716987534</v>
      </c>
    </row>
    <row r="4435" spans="3:12" x14ac:dyDescent="0.15">
      <c r="C4435" t="s">
        <v>53</v>
      </c>
      <c r="D4435" t="s">
        <v>5190</v>
      </c>
      <c r="E4435" t="s">
        <v>43</v>
      </c>
      <c r="F4435" s="1">
        <v>40719</v>
      </c>
      <c r="G4435" t="s">
        <v>1198</v>
      </c>
      <c r="H4435" t="s">
        <v>1401</v>
      </c>
      <c r="I4435" t="s">
        <v>4533</v>
      </c>
      <c r="K4435">
        <v>4093172</v>
      </c>
      <c r="L4435">
        <v>-721080706</v>
      </c>
    </row>
    <row r="4436" spans="3:12" x14ac:dyDescent="0.15">
      <c r="C4436" t="s">
        <v>53</v>
      </c>
      <c r="D4436" t="s">
        <v>5190</v>
      </c>
      <c r="E4436" t="s">
        <v>43</v>
      </c>
      <c r="F4436" s="1">
        <v>40719</v>
      </c>
      <c r="G4436" t="s">
        <v>1198</v>
      </c>
      <c r="H4436" t="s">
        <v>2759</v>
      </c>
      <c r="I4436" t="s">
        <v>4604</v>
      </c>
      <c r="K4436">
        <v>8868539</v>
      </c>
      <c r="L4436">
        <v>-729949245</v>
      </c>
    </row>
    <row r="4437" spans="3:12" x14ac:dyDescent="0.15">
      <c r="C4437" t="s">
        <v>53</v>
      </c>
      <c r="D4437" t="s">
        <v>5190</v>
      </c>
      <c r="E4437" t="s">
        <v>43</v>
      </c>
      <c r="F4437" s="1">
        <v>40719</v>
      </c>
      <c r="G4437" t="s">
        <v>1198</v>
      </c>
      <c r="H4437" t="s">
        <v>243</v>
      </c>
      <c r="I4437" t="s">
        <v>4422</v>
      </c>
      <c r="K4437">
        <v>15841362</v>
      </c>
      <c r="L4437">
        <v>-745790607</v>
      </c>
    </row>
    <row r="4438" spans="3:12" x14ac:dyDescent="0.15">
      <c r="C4438" t="s">
        <v>53</v>
      </c>
      <c r="D4438" t="s">
        <v>5190</v>
      </c>
      <c r="E4438" t="s">
        <v>43</v>
      </c>
      <c r="F4438" s="1">
        <v>40719</v>
      </c>
      <c r="G4438" t="s">
        <v>1198</v>
      </c>
      <c r="H4438" t="s">
        <v>689</v>
      </c>
      <c r="I4438" t="s">
        <v>4659</v>
      </c>
      <c r="K4438">
        <v>1744846</v>
      </c>
      <c r="L4438">
        <v>-747535453</v>
      </c>
    </row>
    <row r="4439" spans="3:12" x14ac:dyDescent="0.15">
      <c r="C4439" t="s">
        <v>53</v>
      </c>
      <c r="D4439" t="s">
        <v>5190</v>
      </c>
      <c r="E4439" t="s">
        <v>43</v>
      </c>
      <c r="F4439" s="1">
        <v>40719</v>
      </c>
      <c r="G4439" t="s">
        <v>1198</v>
      </c>
      <c r="H4439" t="s">
        <v>223</v>
      </c>
      <c r="I4439" t="s">
        <v>4497</v>
      </c>
      <c r="K4439">
        <v>6182395</v>
      </c>
      <c r="L4439">
        <v>-753717848</v>
      </c>
    </row>
    <row r="4440" spans="3:12" x14ac:dyDescent="0.15">
      <c r="C4440" t="s">
        <v>53</v>
      </c>
      <c r="D4440" t="s">
        <v>5190</v>
      </c>
      <c r="E4440" t="s">
        <v>43</v>
      </c>
      <c r="F4440" s="1">
        <v>40719</v>
      </c>
      <c r="G4440" t="s">
        <v>1198</v>
      </c>
      <c r="H4440" t="s">
        <v>251</v>
      </c>
      <c r="I4440" t="s">
        <v>4534</v>
      </c>
      <c r="K4440">
        <v>65596</v>
      </c>
      <c r="L4440">
        <v>-753783444</v>
      </c>
    </row>
    <row r="4441" spans="3:12" x14ac:dyDescent="0.15">
      <c r="C4441" t="s">
        <v>53</v>
      </c>
      <c r="D4441" t="s">
        <v>5190</v>
      </c>
      <c r="E4441" t="s">
        <v>43</v>
      </c>
      <c r="F4441" s="1">
        <v>40719</v>
      </c>
      <c r="G4441" t="s">
        <v>1198</v>
      </c>
      <c r="H4441" t="s">
        <v>253</v>
      </c>
      <c r="I4441" t="s">
        <v>4190</v>
      </c>
      <c r="K4441">
        <v>4500000</v>
      </c>
      <c r="L4441">
        <v>-758283444</v>
      </c>
    </row>
    <row r="4442" spans="3:12" x14ac:dyDescent="0.15">
      <c r="C4442" t="s">
        <v>53</v>
      </c>
      <c r="D4442" t="s">
        <v>5190</v>
      </c>
      <c r="E4442" t="s">
        <v>43</v>
      </c>
      <c r="F4442" s="1">
        <v>40719</v>
      </c>
      <c r="G4442" t="s">
        <v>1198</v>
      </c>
      <c r="H4442" t="s">
        <v>258</v>
      </c>
      <c r="I4442" t="s">
        <v>4118</v>
      </c>
      <c r="K4442">
        <v>3911472</v>
      </c>
      <c r="L4442">
        <v>-762194916</v>
      </c>
    </row>
    <row r="4443" spans="3:12" x14ac:dyDescent="0.15">
      <c r="C4443" t="s">
        <v>53</v>
      </c>
      <c r="D4443" t="s">
        <v>5190</v>
      </c>
      <c r="E4443" t="s">
        <v>43</v>
      </c>
      <c r="F4443" s="1">
        <v>40719</v>
      </c>
      <c r="G4443" t="s">
        <v>1198</v>
      </c>
      <c r="H4443" t="s">
        <v>255</v>
      </c>
      <c r="I4443" t="s">
        <v>6145</v>
      </c>
      <c r="K4443">
        <v>-629720</v>
      </c>
      <c r="L4443">
        <v>-761565196</v>
      </c>
    </row>
    <row r="4444" spans="3:12" x14ac:dyDescent="0.15">
      <c r="C4444" t="s">
        <v>53</v>
      </c>
      <c r="D4444" t="s">
        <v>5190</v>
      </c>
      <c r="E4444" t="s">
        <v>43</v>
      </c>
      <c r="F4444" s="1">
        <v>40719</v>
      </c>
      <c r="G4444" t="s">
        <v>1198</v>
      </c>
      <c r="H4444" t="s">
        <v>259</v>
      </c>
      <c r="I4444" t="s">
        <v>4605</v>
      </c>
      <c r="K4444">
        <v>1683181</v>
      </c>
      <c r="L4444">
        <v>-763248377</v>
      </c>
    </row>
    <row r="4445" spans="3:12" x14ac:dyDescent="0.15">
      <c r="C4445" t="s">
        <v>53</v>
      </c>
      <c r="D4445" t="s">
        <v>5190</v>
      </c>
      <c r="E4445" t="s">
        <v>43</v>
      </c>
      <c r="F4445" s="1">
        <v>40719</v>
      </c>
      <c r="G4445" t="s">
        <v>1198</v>
      </c>
      <c r="H4445" t="s">
        <v>261</v>
      </c>
      <c r="I4445" t="s">
        <v>4191</v>
      </c>
      <c r="K4445">
        <v>6769476</v>
      </c>
      <c r="L4445">
        <v>-770017853</v>
      </c>
    </row>
    <row r="4446" spans="3:12" x14ac:dyDescent="0.15">
      <c r="C4446" t="s">
        <v>53</v>
      </c>
      <c r="D4446" t="s">
        <v>5190</v>
      </c>
      <c r="E4446" t="s">
        <v>43</v>
      </c>
      <c r="F4446" s="1">
        <v>40719</v>
      </c>
      <c r="G4446" t="s">
        <v>1198</v>
      </c>
      <c r="H4446" t="s">
        <v>266</v>
      </c>
      <c r="I4446" t="s">
        <v>4590</v>
      </c>
      <c r="K4446">
        <v>1128246</v>
      </c>
      <c r="L4446">
        <v>-771146099</v>
      </c>
    </row>
    <row r="4447" spans="3:12" x14ac:dyDescent="0.15">
      <c r="C4447" t="s">
        <v>53</v>
      </c>
      <c r="D4447" t="s">
        <v>5190</v>
      </c>
      <c r="E4447" t="s">
        <v>43</v>
      </c>
      <c r="F4447" s="1">
        <v>40749</v>
      </c>
      <c r="G4447" t="s">
        <v>1198</v>
      </c>
      <c r="H4447" t="s">
        <v>270</v>
      </c>
      <c r="I4447" t="s">
        <v>4192</v>
      </c>
      <c r="K4447">
        <v>3750000</v>
      </c>
      <c r="L4447">
        <v>-774896099</v>
      </c>
    </row>
    <row r="4448" spans="3:12" x14ac:dyDescent="0.15">
      <c r="C4448" t="s">
        <v>53</v>
      </c>
      <c r="D4448" t="s">
        <v>5190</v>
      </c>
      <c r="E4448" t="s">
        <v>43</v>
      </c>
      <c r="F4448" s="1">
        <v>40749</v>
      </c>
      <c r="G4448" t="s">
        <v>1198</v>
      </c>
      <c r="H4448" t="s">
        <v>1405</v>
      </c>
      <c r="I4448" t="s">
        <v>4537</v>
      </c>
      <c r="K4448">
        <v>852744</v>
      </c>
      <c r="L4448">
        <v>-775748843</v>
      </c>
    </row>
    <row r="4449" spans="3:12" x14ac:dyDescent="0.15">
      <c r="C4449" t="s">
        <v>53</v>
      </c>
      <c r="D4449" t="s">
        <v>5190</v>
      </c>
      <c r="E4449" t="s">
        <v>43</v>
      </c>
      <c r="F4449" s="1">
        <v>40749</v>
      </c>
      <c r="G4449" t="s">
        <v>1198</v>
      </c>
      <c r="H4449" t="s">
        <v>1160</v>
      </c>
      <c r="I4449" t="s">
        <v>4538</v>
      </c>
      <c r="K4449">
        <v>3463453</v>
      </c>
      <c r="L4449">
        <v>-779212296</v>
      </c>
    </row>
    <row r="4450" spans="3:12" x14ac:dyDescent="0.15">
      <c r="C4450" t="s">
        <v>53</v>
      </c>
      <c r="D4450" t="s">
        <v>5190</v>
      </c>
      <c r="E4450" t="s">
        <v>43</v>
      </c>
      <c r="F4450" s="1">
        <v>40749</v>
      </c>
      <c r="G4450" t="s">
        <v>1198</v>
      </c>
      <c r="H4450" t="s">
        <v>1406</v>
      </c>
      <c r="I4450" t="s">
        <v>4193</v>
      </c>
      <c r="K4450">
        <v>4650000</v>
      </c>
      <c r="L4450">
        <v>-783862296</v>
      </c>
    </row>
    <row r="4451" spans="3:12" x14ac:dyDescent="0.15">
      <c r="C4451" t="s">
        <v>53</v>
      </c>
      <c r="D4451" t="s">
        <v>5190</v>
      </c>
      <c r="E4451" t="s">
        <v>43</v>
      </c>
      <c r="F4451" s="1">
        <v>40749</v>
      </c>
      <c r="G4451" t="s">
        <v>1198</v>
      </c>
      <c r="H4451" t="s">
        <v>1320</v>
      </c>
      <c r="I4451" t="s">
        <v>4606</v>
      </c>
      <c r="K4451">
        <v>9798030</v>
      </c>
      <c r="L4451">
        <v>-793660326</v>
      </c>
    </row>
    <row r="4452" spans="3:12" x14ac:dyDescent="0.15">
      <c r="C4452" t="s">
        <v>53</v>
      </c>
      <c r="D4452" t="s">
        <v>5190</v>
      </c>
      <c r="E4452" t="s">
        <v>43</v>
      </c>
      <c r="F4452" s="1">
        <v>40749</v>
      </c>
      <c r="G4452" t="s">
        <v>1198</v>
      </c>
      <c r="H4452" t="s">
        <v>664</v>
      </c>
      <c r="I4452" t="s">
        <v>4424</v>
      </c>
      <c r="K4452">
        <v>16369407</v>
      </c>
      <c r="L4452">
        <v>-810029733</v>
      </c>
    </row>
    <row r="4453" spans="3:12" x14ac:dyDescent="0.15">
      <c r="C4453" t="s">
        <v>53</v>
      </c>
      <c r="D4453" t="s">
        <v>5190</v>
      </c>
      <c r="E4453" t="s">
        <v>43</v>
      </c>
      <c r="F4453" s="1">
        <v>40749</v>
      </c>
      <c r="G4453" t="s">
        <v>1198</v>
      </c>
      <c r="H4453" t="s">
        <v>959</v>
      </c>
      <c r="I4453" t="s">
        <v>4121</v>
      </c>
      <c r="K4453">
        <v>4127281</v>
      </c>
      <c r="L4453">
        <v>-814157014</v>
      </c>
    </row>
    <row r="4454" spans="3:12" x14ac:dyDescent="0.15">
      <c r="C4454" t="s">
        <v>53</v>
      </c>
      <c r="D4454" t="s">
        <v>5190</v>
      </c>
      <c r="E4454" t="s">
        <v>43</v>
      </c>
      <c r="F4454" s="1">
        <v>40749</v>
      </c>
      <c r="G4454" t="s">
        <v>1198</v>
      </c>
      <c r="H4454" t="s">
        <v>274</v>
      </c>
      <c r="I4454" t="s">
        <v>4661</v>
      </c>
      <c r="K4454">
        <v>2791753</v>
      </c>
      <c r="L4454">
        <v>-816948767</v>
      </c>
    </row>
    <row r="4455" spans="3:12" x14ac:dyDescent="0.15">
      <c r="C4455" t="s">
        <v>53</v>
      </c>
      <c r="D4455" t="s">
        <v>5190</v>
      </c>
      <c r="E4455" t="s">
        <v>43</v>
      </c>
      <c r="F4455" s="1">
        <v>40749</v>
      </c>
      <c r="G4455" t="s">
        <v>1198</v>
      </c>
      <c r="H4455" t="s">
        <v>2694</v>
      </c>
      <c r="I4455" t="s">
        <v>4592</v>
      </c>
      <c r="K4455">
        <v>1269277</v>
      </c>
      <c r="L4455">
        <v>-818218044</v>
      </c>
    </row>
    <row r="4456" spans="3:12" x14ac:dyDescent="0.15">
      <c r="C4456" t="s">
        <v>53</v>
      </c>
      <c r="D4456" t="s">
        <v>5190</v>
      </c>
      <c r="E4456" t="s">
        <v>43</v>
      </c>
      <c r="F4456" s="1">
        <v>40749</v>
      </c>
      <c r="G4456" t="s">
        <v>1198</v>
      </c>
      <c r="H4456" t="s">
        <v>278</v>
      </c>
      <c r="I4456" t="s">
        <v>4500</v>
      </c>
      <c r="K4456">
        <v>6608767</v>
      </c>
      <c r="L4456">
        <v>-824826811</v>
      </c>
    </row>
    <row r="4457" spans="3:12" x14ac:dyDescent="0.15">
      <c r="C4457" t="s">
        <v>53</v>
      </c>
      <c r="D4457" t="s">
        <v>5190</v>
      </c>
      <c r="E4457" t="s">
        <v>43</v>
      </c>
      <c r="F4457" s="1">
        <v>40752</v>
      </c>
      <c r="G4457" t="s">
        <v>1198</v>
      </c>
      <c r="H4457" t="s">
        <v>964</v>
      </c>
      <c r="I4457" t="s">
        <v>4194</v>
      </c>
      <c r="K4457">
        <v>6346384</v>
      </c>
      <c r="L4457">
        <v>-831173195</v>
      </c>
    </row>
    <row r="4458" spans="3:12" x14ac:dyDescent="0.15">
      <c r="C4458" t="s">
        <v>53</v>
      </c>
      <c r="D4458" t="s">
        <v>5190</v>
      </c>
      <c r="E4458" t="s">
        <v>43</v>
      </c>
      <c r="F4458" s="1">
        <v>40752</v>
      </c>
      <c r="G4458" t="s">
        <v>1198</v>
      </c>
      <c r="H4458" t="s">
        <v>512</v>
      </c>
      <c r="I4458" t="s">
        <v>4321</v>
      </c>
      <c r="K4458">
        <v>1020000</v>
      </c>
      <c r="L4458">
        <v>-832193195</v>
      </c>
    </row>
    <row r="4459" spans="3:12" x14ac:dyDescent="0.15">
      <c r="C4459" t="s">
        <v>53</v>
      </c>
      <c r="D4459" t="s">
        <v>5190</v>
      </c>
      <c r="E4459" t="s">
        <v>43</v>
      </c>
      <c r="F4459" s="1">
        <v>40780</v>
      </c>
      <c r="G4459" t="s">
        <v>1198</v>
      </c>
      <c r="H4459" t="s">
        <v>671</v>
      </c>
      <c r="I4459" t="s">
        <v>4195</v>
      </c>
      <c r="K4459">
        <v>3750000</v>
      </c>
      <c r="L4459">
        <v>-835943195</v>
      </c>
    </row>
    <row r="4460" spans="3:12" x14ac:dyDescent="0.15">
      <c r="C4460" t="s">
        <v>53</v>
      </c>
      <c r="D4460" t="s">
        <v>5190</v>
      </c>
      <c r="E4460" t="s">
        <v>43</v>
      </c>
      <c r="F4460" s="1">
        <v>40780</v>
      </c>
      <c r="G4460" t="s">
        <v>1198</v>
      </c>
      <c r="H4460" t="s">
        <v>1164</v>
      </c>
      <c r="I4460" t="s">
        <v>4539</v>
      </c>
      <c r="K4460">
        <v>918340</v>
      </c>
      <c r="L4460">
        <v>-836861535</v>
      </c>
    </row>
    <row r="4461" spans="3:12" x14ac:dyDescent="0.15">
      <c r="C4461" t="s">
        <v>53</v>
      </c>
      <c r="D4461" t="s">
        <v>5190</v>
      </c>
      <c r="E4461" t="s">
        <v>43</v>
      </c>
      <c r="F4461" s="1">
        <v>40780</v>
      </c>
      <c r="G4461" t="s">
        <v>1198</v>
      </c>
      <c r="H4461" t="s">
        <v>1166</v>
      </c>
      <c r="I4461" t="s">
        <v>4540</v>
      </c>
      <c r="K4461">
        <v>3778312</v>
      </c>
      <c r="L4461">
        <v>-840639847</v>
      </c>
    </row>
    <row r="4462" spans="3:12" x14ac:dyDescent="0.15">
      <c r="C4462" t="s">
        <v>53</v>
      </c>
      <c r="D4462" t="s">
        <v>5190</v>
      </c>
      <c r="E4462" t="s">
        <v>43</v>
      </c>
      <c r="F4462" s="1">
        <v>40780</v>
      </c>
      <c r="G4462" t="s">
        <v>1198</v>
      </c>
      <c r="H4462" t="s">
        <v>1168</v>
      </c>
      <c r="I4462" t="s">
        <v>4196</v>
      </c>
      <c r="K4462">
        <v>4650000</v>
      </c>
      <c r="L4462">
        <v>-845289847</v>
      </c>
    </row>
    <row r="4463" spans="3:12" x14ac:dyDescent="0.15">
      <c r="C4463" t="s">
        <v>53</v>
      </c>
      <c r="D4463" t="s">
        <v>5190</v>
      </c>
      <c r="E4463" t="s">
        <v>43</v>
      </c>
      <c r="F4463" s="1">
        <v>40780</v>
      </c>
      <c r="G4463" t="s">
        <v>1198</v>
      </c>
      <c r="H4463" t="s">
        <v>1170</v>
      </c>
      <c r="I4463" t="s">
        <v>4607</v>
      </c>
      <c r="K4463">
        <v>9798030</v>
      </c>
      <c r="L4463">
        <v>-855087877</v>
      </c>
    </row>
    <row r="4464" spans="3:12" x14ac:dyDescent="0.15">
      <c r="C4464" t="s">
        <v>53</v>
      </c>
      <c r="D4464" t="s">
        <v>5190</v>
      </c>
      <c r="E4464" t="s">
        <v>43</v>
      </c>
      <c r="F4464" s="1">
        <v>40780</v>
      </c>
      <c r="G4464" t="s">
        <v>1198</v>
      </c>
      <c r="H4464" t="s">
        <v>1172</v>
      </c>
      <c r="I4464" t="s">
        <v>4425</v>
      </c>
      <c r="K4464">
        <v>15841362</v>
      </c>
      <c r="L4464">
        <v>-870929239</v>
      </c>
    </row>
    <row r="4465" spans="3:12" x14ac:dyDescent="0.15">
      <c r="C4465" t="s">
        <v>53</v>
      </c>
      <c r="D4465" t="s">
        <v>5190</v>
      </c>
      <c r="E4465" t="s">
        <v>43</v>
      </c>
      <c r="F4465" s="1">
        <v>40780</v>
      </c>
      <c r="G4465" t="s">
        <v>1198</v>
      </c>
      <c r="H4465" t="s">
        <v>1176</v>
      </c>
      <c r="I4465" t="s">
        <v>4125</v>
      </c>
      <c r="K4465">
        <v>4127281</v>
      </c>
      <c r="L4465">
        <v>-875056520</v>
      </c>
    </row>
    <row r="4466" spans="3:12" x14ac:dyDescent="0.15">
      <c r="C4466" t="s">
        <v>53</v>
      </c>
      <c r="D4466" t="s">
        <v>5190</v>
      </c>
      <c r="E4466" t="s">
        <v>43</v>
      </c>
      <c r="F4466" s="1">
        <v>40780</v>
      </c>
      <c r="G4466" t="s">
        <v>1198</v>
      </c>
      <c r="H4466" t="s">
        <v>198</v>
      </c>
      <c r="I4466" t="s">
        <v>4662</v>
      </c>
      <c r="K4466">
        <v>3140722</v>
      </c>
      <c r="L4466">
        <v>-878197242</v>
      </c>
    </row>
    <row r="4467" spans="3:12" x14ac:dyDescent="0.15">
      <c r="C4467" t="s">
        <v>53</v>
      </c>
      <c r="D4467" t="s">
        <v>5190</v>
      </c>
      <c r="E4467" t="s">
        <v>43</v>
      </c>
      <c r="F4467" s="1">
        <v>40780</v>
      </c>
      <c r="G4467" t="s">
        <v>1198</v>
      </c>
      <c r="H4467" t="s">
        <v>1408</v>
      </c>
      <c r="I4467" t="s">
        <v>4594</v>
      </c>
      <c r="K4467">
        <v>564123</v>
      </c>
      <c r="L4467">
        <v>-878761365</v>
      </c>
    </row>
    <row r="4468" spans="3:12" x14ac:dyDescent="0.15">
      <c r="C4468" t="s">
        <v>53</v>
      </c>
      <c r="D4468" t="s">
        <v>5190</v>
      </c>
      <c r="E4468" t="s">
        <v>43</v>
      </c>
      <c r="F4468" s="1">
        <v>40780</v>
      </c>
      <c r="G4468" t="s">
        <v>1198</v>
      </c>
      <c r="H4468" t="s">
        <v>1409</v>
      </c>
      <c r="I4468" t="s">
        <v>4197</v>
      </c>
      <c r="K4468">
        <v>6910507</v>
      </c>
      <c r="L4468">
        <v>-885671872</v>
      </c>
    </row>
    <row r="4469" spans="3:12" x14ac:dyDescent="0.15">
      <c r="C4469" t="s">
        <v>53</v>
      </c>
      <c r="D4469" t="s">
        <v>5190</v>
      </c>
      <c r="E4469" t="s">
        <v>43</v>
      </c>
      <c r="F4469" s="1">
        <v>40780</v>
      </c>
      <c r="G4469" t="s">
        <v>1198</v>
      </c>
      <c r="H4469" t="s">
        <v>184</v>
      </c>
      <c r="I4469" t="s">
        <v>4501</v>
      </c>
      <c r="K4469">
        <v>6608767</v>
      </c>
      <c r="L4469">
        <v>-892280639</v>
      </c>
    </row>
    <row r="4470" spans="3:12" x14ac:dyDescent="0.15">
      <c r="C4470" t="s">
        <v>53</v>
      </c>
      <c r="D4470" t="s">
        <v>5190</v>
      </c>
      <c r="E4470" t="s">
        <v>43</v>
      </c>
      <c r="F4470" s="1">
        <v>40811</v>
      </c>
      <c r="G4470" t="s">
        <v>1198</v>
      </c>
      <c r="H4470" t="s">
        <v>332</v>
      </c>
      <c r="I4470" t="s">
        <v>4198</v>
      </c>
      <c r="K4470">
        <v>3750000</v>
      </c>
      <c r="L4470">
        <v>-896030639</v>
      </c>
    </row>
    <row r="4471" spans="3:12" x14ac:dyDescent="0.15">
      <c r="C4471" t="s">
        <v>53</v>
      </c>
      <c r="D4471" t="s">
        <v>5190</v>
      </c>
      <c r="E4471" t="s">
        <v>43</v>
      </c>
      <c r="F4471" s="1">
        <v>40811</v>
      </c>
      <c r="G4471" t="s">
        <v>1198</v>
      </c>
      <c r="H4471" t="s">
        <v>3130</v>
      </c>
      <c r="I4471" t="s">
        <v>4543</v>
      </c>
      <c r="K4471">
        <v>852744</v>
      </c>
      <c r="L4471">
        <v>-896883383</v>
      </c>
    </row>
    <row r="4472" spans="3:12" x14ac:dyDescent="0.15">
      <c r="C4472" t="s">
        <v>53</v>
      </c>
      <c r="D4472" t="s">
        <v>5190</v>
      </c>
      <c r="E4472" t="s">
        <v>43</v>
      </c>
      <c r="F4472" s="1">
        <v>40811</v>
      </c>
      <c r="G4472" t="s">
        <v>1198</v>
      </c>
      <c r="H4472" t="s">
        <v>1411</v>
      </c>
      <c r="I4472" t="s">
        <v>4544</v>
      </c>
      <c r="K4472">
        <v>4093172</v>
      </c>
      <c r="L4472">
        <v>-900976555</v>
      </c>
    </row>
    <row r="4473" spans="3:12" x14ac:dyDescent="0.15">
      <c r="C4473" t="s">
        <v>53</v>
      </c>
      <c r="D4473" t="s">
        <v>5190</v>
      </c>
      <c r="E4473" t="s">
        <v>43</v>
      </c>
      <c r="F4473" s="1">
        <v>40811</v>
      </c>
      <c r="G4473" t="s">
        <v>1198</v>
      </c>
      <c r="H4473" t="s">
        <v>1179</v>
      </c>
      <c r="I4473" t="s">
        <v>4199</v>
      </c>
      <c r="K4473">
        <v>4575000</v>
      </c>
      <c r="L4473">
        <v>-905551555</v>
      </c>
    </row>
    <row r="4474" spans="3:12" x14ac:dyDescent="0.15">
      <c r="C4474" t="s">
        <v>53</v>
      </c>
      <c r="D4474" t="s">
        <v>5190</v>
      </c>
      <c r="E4474" t="s">
        <v>43</v>
      </c>
      <c r="F4474" s="1">
        <v>40811</v>
      </c>
      <c r="G4474" t="s">
        <v>1198</v>
      </c>
      <c r="H4474" t="s">
        <v>3910</v>
      </c>
      <c r="I4474" t="s">
        <v>4608</v>
      </c>
      <c r="K4474">
        <v>9798030</v>
      </c>
      <c r="L4474">
        <v>-915349585</v>
      </c>
    </row>
    <row r="4475" spans="3:12" x14ac:dyDescent="0.15">
      <c r="C4475" t="s">
        <v>53</v>
      </c>
      <c r="D4475" t="s">
        <v>5190</v>
      </c>
      <c r="E4475" t="s">
        <v>43</v>
      </c>
      <c r="F4475" s="1">
        <v>40811</v>
      </c>
      <c r="G4475" t="s">
        <v>1198</v>
      </c>
      <c r="H4475" t="s">
        <v>3070</v>
      </c>
      <c r="I4475" t="s">
        <v>4427</v>
      </c>
      <c r="K4475">
        <v>15841362</v>
      </c>
      <c r="L4475">
        <v>-931190947</v>
      </c>
    </row>
    <row r="4476" spans="3:12" x14ac:dyDescent="0.15">
      <c r="C4476" t="s">
        <v>53</v>
      </c>
      <c r="D4476" t="s">
        <v>5190</v>
      </c>
      <c r="E4476" t="s">
        <v>43</v>
      </c>
      <c r="F4476" s="1">
        <v>40811</v>
      </c>
      <c r="G4476" t="s">
        <v>1198</v>
      </c>
      <c r="H4476" t="s">
        <v>341</v>
      </c>
      <c r="I4476" t="s">
        <v>4129</v>
      </c>
      <c r="K4476">
        <v>3668768</v>
      </c>
      <c r="L4476">
        <v>-934859715</v>
      </c>
    </row>
    <row r="4477" spans="3:12" x14ac:dyDescent="0.15">
      <c r="C4477" t="s">
        <v>53</v>
      </c>
      <c r="D4477" t="s">
        <v>5190</v>
      </c>
      <c r="E4477" t="s">
        <v>43</v>
      </c>
      <c r="F4477" s="1">
        <v>40811</v>
      </c>
      <c r="G4477" t="s">
        <v>1198</v>
      </c>
      <c r="H4477" t="s">
        <v>2185</v>
      </c>
      <c r="I4477" t="s">
        <v>4663</v>
      </c>
      <c r="K4477">
        <v>3140722</v>
      </c>
      <c r="L4477">
        <v>-938000437</v>
      </c>
    </row>
    <row r="4478" spans="3:12" x14ac:dyDescent="0.15">
      <c r="C4478" t="s">
        <v>53</v>
      </c>
      <c r="D4478" t="s">
        <v>5190</v>
      </c>
      <c r="E4478" t="s">
        <v>43</v>
      </c>
      <c r="F4478" s="1">
        <v>40811</v>
      </c>
      <c r="G4478" t="s">
        <v>1198</v>
      </c>
      <c r="H4478" t="s">
        <v>2844</v>
      </c>
      <c r="I4478" t="s">
        <v>4200</v>
      </c>
      <c r="K4478">
        <v>6064322</v>
      </c>
      <c r="L4478">
        <v>-944064759</v>
      </c>
    </row>
    <row r="4479" spans="3:12" x14ac:dyDescent="0.15">
      <c r="C4479" t="s">
        <v>53</v>
      </c>
      <c r="D4479" t="s">
        <v>5190</v>
      </c>
      <c r="E4479" t="s">
        <v>43</v>
      </c>
      <c r="F4479" s="1">
        <v>40811</v>
      </c>
      <c r="G4479" t="s">
        <v>1198</v>
      </c>
      <c r="H4479" t="s">
        <v>343</v>
      </c>
      <c r="I4479" t="s">
        <v>4502</v>
      </c>
      <c r="K4479">
        <v>4821284</v>
      </c>
      <c r="L4479">
        <v>-948886043</v>
      </c>
    </row>
    <row r="4480" spans="3:12" x14ac:dyDescent="0.15">
      <c r="C4480" t="s">
        <v>53</v>
      </c>
      <c r="D4480" t="s">
        <v>5190</v>
      </c>
      <c r="E4480" t="s">
        <v>43</v>
      </c>
      <c r="F4480" s="1">
        <v>40841</v>
      </c>
      <c r="G4480" t="s">
        <v>1198</v>
      </c>
      <c r="H4480" t="s">
        <v>3030</v>
      </c>
      <c r="I4480" t="s">
        <v>4201</v>
      </c>
      <c r="K4480">
        <v>3750000</v>
      </c>
      <c r="L4480">
        <v>-952636043</v>
      </c>
    </row>
    <row r="4481" spans="3:12" x14ac:dyDescent="0.15">
      <c r="C4481" t="s">
        <v>53</v>
      </c>
      <c r="D4481" t="s">
        <v>5190</v>
      </c>
      <c r="E4481" t="s">
        <v>43</v>
      </c>
      <c r="F4481" s="1">
        <v>40841</v>
      </c>
      <c r="G4481" t="s">
        <v>1198</v>
      </c>
      <c r="H4481" t="s">
        <v>353</v>
      </c>
      <c r="I4481" t="s">
        <v>4545</v>
      </c>
      <c r="K4481">
        <v>852744</v>
      </c>
      <c r="L4481">
        <v>-953488787</v>
      </c>
    </row>
    <row r="4482" spans="3:12" x14ac:dyDescent="0.15">
      <c r="C4482" t="s">
        <v>53</v>
      </c>
      <c r="D4482" t="s">
        <v>5190</v>
      </c>
      <c r="E4482" t="s">
        <v>43</v>
      </c>
      <c r="F4482" s="1">
        <v>40841</v>
      </c>
      <c r="G4482" t="s">
        <v>1198</v>
      </c>
      <c r="H4482" t="s">
        <v>356</v>
      </c>
      <c r="I4482" t="s">
        <v>4546</v>
      </c>
      <c r="K4482">
        <v>4093172</v>
      </c>
      <c r="L4482">
        <v>-957581959</v>
      </c>
    </row>
    <row r="4483" spans="3:12" x14ac:dyDescent="0.15">
      <c r="C4483" t="s">
        <v>53</v>
      </c>
      <c r="D4483" t="s">
        <v>5190</v>
      </c>
      <c r="E4483" t="s">
        <v>43</v>
      </c>
      <c r="F4483" s="1">
        <v>40841</v>
      </c>
      <c r="G4483" t="s">
        <v>1198</v>
      </c>
      <c r="H4483" t="s">
        <v>365</v>
      </c>
      <c r="I4483" t="s">
        <v>4202</v>
      </c>
      <c r="K4483">
        <v>4650000</v>
      </c>
      <c r="L4483">
        <v>-962231959</v>
      </c>
    </row>
    <row r="4484" spans="3:12" x14ac:dyDescent="0.15">
      <c r="C4484" t="s">
        <v>53</v>
      </c>
      <c r="D4484" t="s">
        <v>5190</v>
      </c>
      <c r="E4484" t="s">
        <v>43</v>
      </c>
      <c r="F4484" s="1">
        <v>40841</v>
      </c>
      <c r="G4484" t="s">
        <v>1198</v>
      </c>
      <c r="H4484" t="s">
        <v>366</v>
      </c>
      <c r="I4484" t="s">
        <v>4609</v>
      </c>
      <c r="K4484">
        <v>9798030</v>
      </c>
      <c r="L4484">
        <v>-972029989</v>
      </c>
    </row>
    <row r="4485" spans="3:12" x14ac:dyDescent="0.15">
      <c r="C4485" t="s">
        <v>53</v>
      </c>
      <c r="D4485" t="s">
        <v>5190</v>
      </c>
      <c r="E4485" t="s">
        <v>43</v>
      </c>
      <c r="F4485" s="1">
        <v>40841</v>
      </c>
      <c r="G4485" t="s">
        <v>1198</v>
      </c>
      <c r="H4485" t="s">
        <v>349</v>
      </c>
      <c r="I4485" t="s">
        <v>4429</v>
      </c>
      <c r="K4485">
        <v>15841362</v>
      </c>
      <c r="L4485">
        <v>-987871351</v>
      </c>
    </row>
    <row r="4486" spans="3:12" x14ac:dyDescent="0.15">
      <c r="C4486" t="s">
        <v>53</v>
      </c>
      <c r="D4486" t="s">
        <v>5190</v>
      </c>
      <c r="E4486" t="s">
        <v>43</v>
      </c>
      <c r="F4486" s="1">
        <v>40841</v>
      </c>
      <c r="G4486" t="s">
        <v>1198</v>
      </c>
      <c r="H4486" t="s">
        <v>373</v>
      </c>
      <c r="I4486" t="s">
        <v>4133</v>
      </c>
      <c r="K4486">
        <v>3668768</v>
      </c>
      <c r="L4486">
        <v>-991540119</v>
      </c>
    </row>
    <row r="4487" spans="3:12" x14ac:dyDescent="0.15">
      <c r="C4487" t="s">
        <v>53</v>
      </c>
      <c r="D4487" t="s">
        <v>5190</v>
      </c>
      <c r="E4487" t="s">
        <v>43</v>
      </c>
      <c r="F4487" s="1">
        <v>40841</v>
      </c>
      <c r="G4487" t="s">
        <v>1198</v>
      </c>
      <c r="H4487" t="s">
        <v>374</v>
      </c>
      <c r="I4487" t="s">
        <v>4664</v>
      </c>
      <c r="K4487">
        <v>1395876</v>
      </c>
      <c r="L4487">
        <v>-992935995</v>
      </c>
    </row>
    <row r="4488" spans="3:12" x14ac:dyDescent="0.15">
      <c r="C4488" t="s">
        <v>53</v>
      </c>
      <c r="D4488" t="s">
        <v>5190</v>
      </c>
      <c r="E4488" t="s">
        <v>43</v>
      </c>
      <c r="F4488" s="1">
        <v>40841</v>
      </c>
      <c r="G4488" t="s">
        <v>1198</v>
      </c>
      <c r="H4488" t="s">
        <v>376</v>
      </c>
      <c r="I4488" t="s">
        <v>4203</v>
      </c>
      <c r="K4488">
        <v>5782261</v>
      </c>
      <c r="L4488">
        <v>-998718256</v>
      </c>
    </row>
    <row r="4489" spans="3:12" x14ac:dyDescent="0.15">
      <c r="C4489" t="s">
        <v>53</v>
      </c>
      <c r="D4489" t="s">
        <v>5190</v>
      </c>
      <c r="E4489" t="s">
        <v>43</v>
      </c>
      <c r="F4489" s="1">
        <v>40841</v>
      </c>
      <c r="G4489" t="s">
        <v>1198</v>
      </c>
      <c r="H4489" t="s">
        <v>1419</v>
      </c>
      <c r="I4489" t="s">
        <v>4505</v>
      </c>
      <c r="K4489">
        <v>4981993</v>
      </c>
      <c r="L4489">
        <v>-1003700249</v>
      </c>
    </row>
    <row r="4490" spans="3:12" x14ac:dyDescent="0.15">
      <c r="C4490" t="s">
        <v>53</v>
      </c>
      <c r="D4490" t="s">
        <v>5190</v>
      </c>
      <c r="E4490" t="s">
        <v>43</v>
      </c>
      <c r="F4490" s="1">
        <v>40872</v>
      </c>
      <c r="G4490" t="s">
        <v>1198</v>
      </c>
      <c r="H4490" t="s">
        <v>1441</v>
      </c>
      <c r="I4490" t="s">
        <v>4204</v>
      </c>
      <c r="K4490">
        <v>3750000</v>
      </c>
      <c r="L4490">
        <v>-1007450249</v>
      </c>
    </row>
    <row r="4491" spans="3:12" x14ac:dyDescent="0.15">
      <c r="C4491" t="s">
        <v>53</v>
      </c>
      <c r="D4491" t="s">
        <v>5190</v>
      </c>
      <c r="E4491" t="s">
        <v>43</v>
      </c>
      <c r="F4491" s="1">
        <v>40872</v>
      </c>
      <c r="G4491" t="s">
        <v>1198</v>
      </c>
      <c r="H4491" t="s">
        <v>396</v>
      </c>
      <c r="I4491" t="s">
        <v>4548</v>
      </c>
      <c r="K4491">
        <v>852744</v>
      </c>
      <c r="L4491">
        <v>-1008302993</v>
      </c>
    </row>
    <row r="4492" spans="3:12" x14ac:dyDescent="0.15">
      <c r="C4492" t="s">
        <v>53</v>
      </c>
      <c r="D4492" t="s">
        <v>5190</v>
      </c>
      <c r="E4492" t="s">
        <v>43</v>
      </c>
      <c r="F4492" s="1">
        <v>40872</v>
      </c>
      <c r="G4492" t="s">
        <v>1198</v>
      </c>
      <c r="H4492" t="s">
        <v>401</v>
      </c>
      <c r="I4492" t="s">
        <v>4549</v>
      </c>
      <c r="K4492">
        <v>4093172</v>
      </c>
      <c r="L4492">
        <v>-1012396165</v>
      </c>
    </row>
    <row r="4493" spans="3:12" x14ac:dyDescent="0.15">
      <c r="C4493" t="s">
        <v>53</v>
      </c>
      <c r="D4493" t="s">
        <v>5190</v>
      </c>
      <c r="E4493" t="s">
        <v>43</v>
      </c>
      <c r="F4493" s="1">
        <v>40872</v>
      </c>
      <c r="G4493" t="s">
        <v>1198</v>
      </c>
      <c r="H4493" t="s">
        <v>392</v>
      </c>
      <c r="I4493" t="s">
        <v>4205</v>
      </c>
      <c r="K4493">
        <v>4500000</v>
      </c>
      <c r="L4493">
        <v>-1016896165</v>
      </c>
    </row>
    <row r="4494" spans="3:12" x14ac:dyDescent="0.15">
      <c r="C4494" t="s">
        <v>53</v>
      </c>
      <c r="D4494" t="s">
        <v>5190</v>
      </c>
      <c r="E4494" t="s">
        <v>43</v>
      </c>
      <c r="F4494" s="1">
        <v>40872</v>
      </c>
      <c r="G4494" t="s">
        <v>1198</v>
      </c>
      <c r="H4494" t="s">
        <v>410</v>
      </c>
      <c r="I4494" t="s">
        <v>4610</v>
      </c>
      <c r="K4494">
        <v>9044335</v>
      </c>
      <c r="L4494">
        <v>-1025940500</v>
      </c>
    </row>
    <row r="4495" spans="3:12" x14ac:dyDescent="0.15">
      <c r="C4495" t="s">
        <v>53</v>
      </c>
      <c r="D4495" t="s">
        <v>5190</v>
      </c>
      <c r="E4495" t="s">
        <v>43</v>
      </c>
      <c r="F4495" s="1">
        <v>40872</v>
      </c>
      <c r="G4495" t="s">
        <v>1198</v>
      </c>
      <c r="H4495" t="s">
        <v>419</v>
      </c>
      <c r="I4495" t="s">
        <v>4430</v>
      </c>
      <c r="K4495">
        <v>15313316</v>
      </c>
      <c r="L4495">
        <v>-1041253816</v>
      </c>
    </row>
    <row r="4496" spans="3:12" x14ac:dyDescent="0.15">
      <c r="C4496" t="s">
        <v>53</v>
      </c>
      <c r="D4496" t="s">
        <v>5190</v>
      </c>
      <c r="E4496" t="s">
        <v>43</v>
      </c>
      <c r="F4496" s="1">
        <v>40872</v>
      </c>
      <c r="G4496" t="s">
        <v>1198</v>
      </c>
      <c r="H4496" t="s">
        <v>402</v>
      </c>
      <c r="I4496" t="s">
        <v>4137</v>
      </c>
      <c r="K4496">
        <v>3884577</v>
      </c>
      <c r="L4496">
        <v>-1045138393</v>
      </c>
    </row>
    <row r="4497" spans="3:12" x14ac:dyDescent="0.15">
      <c r="C4497" t="s">
        <v>53</v>
      </c>
      <c r="D4497" t="s">
        <v>5190</v>
      </c>
      <c r="E4497" t="s">
        <v>43</v>
      </c>
      <c r="F4497" s="1">
        <v>40872</v>
      </c>
      <c r="G4497" t="s">
        <v>1198</v>
      </c>
      <c r="H4497" t="s">
        <v>405</v>
      </c>
      <c r="I4497" t="s">
        <v>4665</v>
      </c>
      <c r="K4497">
        <v>1395876</v>
      </c>
      <c r="L4497">
        <v>-1046534269</v>
      </c>
    </row>
    <row r="4498" spans="3:12" x14ac:dyDescent="0.15">
      <c r="C4498" t="s">
        <v>53</v>
      </c>
      <c r="D4498" t="s">
        <v>5190</v>
      </c>
      <c r="E4498" t="s">
        <v>43</v>
      </c>
      <c r="F4498" s="1">
        <v>40872</v>
      </c>
      <c r="G4498" t="s">
        <v>1198</v>
      </c>
      <c r="H4498" t="s">
        <v>427</v>
      </c>
      <c r="I4498" t="s">
        <v>4206</v>
      </c>
      <c r="K4498">
        <v>6628445</v>
      </c>
      <c r="L4498">
        <v>-1053162714</v>
      </c>
    </row>
    <row r="4499" spans="3:12" x14ac:dyDescent="0.15">
      <c r="C4499" t="s">
        <v>53</v>
      </c>
      <c r="D4499" t="s">
        <v>5190</v>
      </c>
      <c r="E4499" t="s">
        <v>43</v>
      </c>
      <c r="F4499" s="1">
        <v>40872</v>
      </c>
      <c r="G4499" t="s">
        <v>1198</v>
      </c>
      <c r="H4499" t="s">
        <v>429</v>
      </c>
      <c r="I4499" t="s">
        <v>4507</v>
      </c>
      <c r="K4499">
        <v>4821284</v>
      </c>
      <c r="L4499">
        <v>-1057983998</v>
      </c>
    </row>
    <row r="4500" spans="3:12" x14ac:dyDescent="0.15">
      <c r="C4500" t="s">
        <v>53</v>
      </c>
      <c r="D4500" t="s">
        <v>5190</v>
      </c>
      <c r="E4500" t="s">
        <v>43</v>
      </c>
      <c r="F4500" s="1">
        <v>40875</v>
      </c>
      <c r="G4500" t="s">
        <v>1198</v>
      </c>
      <c r="H4500" t="s">
        <v>1445</v>
      </c>
      <c r="I4500" t="s">
        <v>4431</v>
      </c>
      <c r="J4500">
        <v>327979</v>
      </c>
      <c r="L4500">
        <v>-1057656019</v>
      </c>
    </row>
    <row r="4501" spans="3:12" x14ac:dyDescent="0.15">
      <c r="C4501" t="s">
        <v>53</v>
      </c>
      <c r="D4501" t="s">
        <v>5190</v>
      </c>
      <c r="E4501" t="s">
        <v>43</v>
      </c>
      <c r="F4501" s="1">
        <v>40902</v>
      </c>
      <c r="G4501" t="s">
        <v>1198</v>
      </c>
      <c r="H4501" t="s">
        <v>433</v>
      </c>
      <c r="I4501" t="s">
        <v>4207</v>
      </c>
      <c r="K4501">
        <v>3750000</v>
      </c>
      <c r="L4501">
        <v>-1061406019</v>
      </c>
    </row>
    <row r="4502" spans="3:12" x14ac:dyDescent="0.15">
      <c r="C4502" t="s">
        <v>53</v>
      </c>
      <c r="D4502" t="s">
        <v>5190</v>
      </c>
      <c r="E4502" t="s">
        <v>43</v>
      </c>
      <c r="F4502" s="1">
        <v>40902</v>
      </c>
      <c r="G4502" t="s">
        <v>1198</v>
      </c>
      <c r="H4502" t="s">
        <v>444</v>
      </c>
      <c r="I4502" t="s">
        <v>4551</v>
      </c>
      <c r="K4502">
        <v>1115127</v>
      </c>
      <c r="L4502">
        <v>-1062521146</v>
      </c>
    </row>
    <row r="4503" spans="3:12" x14ac:dyDescent="0.15">
      <c r="C4503" t="s">
        <v>53</v>
      </c>
      <c r="D4503" t="s">
        <v>5190</v>
      </c>
      <c r="E4503" t="s">
        <v>43</v>
      </c>
      <c r="F4503" s="1">
        <v>40902</v>
      </c>
      <c r="G4503" t="s">
        <v>1198</v>
      </c>
      <c r="H4503" t="s">
        <v>446</v>
      </c>
      <c r="I4503" t="s">
        <v>4552</v>
      </c>
      <c r="K4503">
        <v>4093172</v>
      </c>
      <c r="L4503">
        <v>-1066614318</v>
      </c>
    </row>
    <row r="4504" spans="3:12" x14ac:dyDescent="0.15">
      <c r="C4504" t="s">
        <v>53</v>
      </c>
      <c r="D4504" t="s">
        <v>5190</v>
      </c>
      <c r="E4504" t="s">
        <v>43</v>
      </c>
      <c r="F4504" s="1">
        <v>40902</v>
      </c>
      <c r="G4504" t="s">
        <v>1198</v>
      </c>
      <c r="H4504" t="s">
        <v>449</v>
      </c>
      <c r="I4504" t="s">
        <v>4208</v>
      </c>
      <c r="K4504">
        <v>4125000</v>
      </c>
      <c r="L4504">
        <v>-1070739318</v>
      </c>
    </row>
    <row r="4505" spans="3:12" x14ac:dyDescent="0.15">
      <c r="C4505" t="s">
        <v>53</v>
      </c>
      <c r="D4505" t="s">
        <v>5190</v>
      </c>
      <c r="E4505" t="s">
        <v>43</v>
      </c>
      <c r="F4505" s="1">
        <v>40902</v>
      </c>
      <c r="G4505" t="s">
        <v>1198</v>
      </c>
      <c r="H4505" t="s">
        <v>452</v>
      </c>
      <c r="I4505" t="s">
        <v>4611</v>
      </c>
      <c r="K4505">
        <v>9798030</v>
      </c>
      <c r="L4505">
        <v>-1080537348</v>
      </c>
    </row>
    <row r="4506" spans="3:12" x14ac:dyDescent="0.15">
      <c r="C4506" t="s">
        <v>53</v>
      </c>
      <c r="D4506" t="s">
        <v>5190</v>
      </c>
      <c r="E4506" t="s">
        <v>43</v>
      </c>
      <c r="F4506" s="1">
        <v>40902</v>
      </c>
      <c r="G4506" t="s">
        <v>1198</v>
      </c>
      <c r="H4506" t="s">
        <v>455</v>
      </c>
      <c r="I4506" t="s">
        <v>4433</v>
      </c>
      <c r="K4506">
        <v>14785271</v>
      </c>
      <c r="L4506">
        <v>-1095322619</v>
      </c>
    </row>
    <row r="4507" spans="3:12" x14ac:dyDescent="0.15">
      <c r="C4507" t="s">
        <v>53</v>
      </c>
      <c r="D4507" t="s">
        <v>5190</v>
      </c>
      <c r="E4507" t="s">
        <v>43</v>
      </c>
      <c r="F4507" s="1">
        <v>40902</v>
      </c>
      <c r="G4507" t="s">
        <v>1198</v>
      </c>
      <c r="H4507" t="s">
        <v>1135</v>
      </c>
      <c r="I4507" t="s">
        <v>4141</v>
      </c>
      <c r="K4507">
        <v>3884577</v>
      </c>
      <c r="L4507">
        <v>-1099207196</v>
      </c>
    </row>
    <row r="4508" spans="3:12" x14ac:dyDescent="0.15">
      <c r="C4508" t="s">
        <v>53</v>
      </c>
      <c r="D4508" t="s">
        <v>5190</v>
      </c>
      <c r="E4508" t="s">
        <v>43</v>
      </c>
      <c r="F4508" s="1">
        <v>40902</v>
      </c>
      <c r="G4508" t="s">
        <v>1198</v>
      </c>
      <c r="H4508" t="s">
        <v>4666</v>
      </c>
      <c r="I4508" t="s">
        <v>4667</v>
      </c>
      <c r="K4508">
        <v>2791753</v>
      </c>
      <c r="L4508">
        <v>-1101998949</v>
      </c>
    </row>
    <row r="4509" spans="3:12" x14ac:dyDescent="0.15">
      <c r="C4509" t="s">
        <v>53</v>
      </c>
      <c r="D4509" t="s">
        <v>5190</v>
      </c>
      <c r="E4509" t="s">
        <v>43</v>
      </c>
      <c r="F4509" s="1">
        <v>40902</v>
      </c>
      <c r="G4509" t="s">
        <v>1198</v>
      </c>
      <c r="H4509" t="s">
        <v>4209</v>
      </c>
      <c r="I4509" t="s">
        <v>4210</v>
      </c>
      <c r="K4509">
        <v>6628445</v>
      </c>
      <c r="L4509">
        <v>-1108627394</v>
      </c>
    </row>
    <row r="4510" spans="3:12" x14ac:dyDescent="0.15">
      <c r="C4510" t="s">
        <v>53</v>
      </c>
      <c r="D4510" t="s">
        <v>5190</v>
      </c>
      <c r="E4510" t="s">
        <v>43</v>
      </c>
      <c r="F4510" s="1">
        <v>40902</v>
      </c>
      <c r="G4510" t="s">
        <v>1198</v>
      </c>
      <c r="H4510" t="s">
        <v>1185</v>
      </c>
      <c r="I4510" t="s">
        <v>4511</v>
      </c>
      <c r="K4510">
        <v>4981993</v>
      </c>
      <c r="L4510">
        <v>-1113609387</v>
      </c>
    </row>
    <row r="4511" spans="3:12" x14ac:dyDescent="0.15">
      <c r="C4511" t="s">
        <v>53</v>
      </c>
      <c r="D4511" t="s">
        <v>5190</v>
      </c>
      <c r="E4511" t="s">
        <v>44</v>
      </c>
      <c r="F4511" s="1">
        <v>40545</v>
      </c>
      <c r="G4511" t="s">
        <v>1198</v>
      </c>
      <c r="H4511" t="s">
        <v>55</v>
      </c>
      <c r="I4511" t="s">
        <v>4211</v>
      </c>
      <c r="K4511">
        <v>333229</v>
      </c>
      <c r="L4511">
        <v>-1113942616</v>
      </c>
    </row>
    <row r="4512" spans="3:12" x14ac:dyDescent="0.15">
      <c r="C4512" t="s">
        <v>53</v>
      </c>
      <c r="D4512" t="s">
        <v>5190</v>
      </c>
      <c r="E4512" t="s">
        <v>44</v>
      </c>
      <c r="F4512" s="1">
        <v>40545</v>
      </c>
      <c r="G4512" t="s">
        <v>1198</v>
      </c>
      <c r="H4512" t="s">
        <v>55</v>
      </c>
      <c r="I4512" t="s">
        <v>4211</v>
      </c>
      <c r="K4512">
        <v>824574</v>
      </c>
      <c r="L4512">
        <v>-1114767190</v>
      </c>
    </row>
    <row r="4513" spans="3:12" x14ac:dyDescent="0.15">
      <c r="C4513" t="s">
        <v>53</v>
      </c>
      <c r="D4513" t="s">
        <v>5190</v>
      </c>
      <c r="E4513" t="s">
        <v>44</v>
      </c>
      <c r="F4513" s="1">
        <v>40545</v>
      </c>
      <c r="G4513" t="s">
        <v>1198</v>
      </c>
      <c r="H4513" t="s">
        <v>59</v>
      </c>
      <c r="I4513" t="s">
        <v>4212</v>
      </c>
      <c r="K4513">
        <v>303164</v>
      </c>
      <c r="L4513">
        <v>-1115070354</v>
      </c>
    </row>
    <row r="4514" spans="3:12" x14ac:dyDescent="0.15">
      <c r="C4514" t="s">
        <v>53</v>
      </c>
      <c r="D4514" t="s">
        <v>5190</v>
      </c>
      <c r="E4514" t="s">
        <v>44</v>
      </c>
      <c r="F4514" s="1">
        <v>40545</v>
      </c>
      <c r="G4514" t="s">
        <v>1198</v>
      </c>
      <c r="H4514" t="s">
        <v>59</v>
      </c>
      <c r="I4514" t="s">
        <v>4212</v>
      </c>
      <c r="K4514">
        <v>223275</v>
      </c>
      <c r="L4514">
        <v>-1115293629</v>
      </c>
    </row>
    <row r="4515" spans="3:12" x14ac:dyDescent="0.15">
      <c r="C4515" t="s">
        <v>53</v>
      </c>
      <c r="D4515" t="s">
        <v>5190</v>
      </c>
      <c r="E4515" t="s">
        <v>44</v>
      </c>
      <c r="F4515" s="1">
        <v>40545</v>
      </c>
      <c r="G4515" t="s">
        <v>1198</v>
      </c>
      <c r="H4515" t="s">
        <v>61</v>
      </c>
      <c r="I4515" t="s">
        <v>4213</v>
      </c>
      <c r="K4515">
        <v>442431</v>
      </c>
      <c r="L4515">
        <v>-1115736060</v>
      </c>
    </row>
    <row r="4516" spans="3:12" x14ac:dyDescent="0.15">
      <c r="C4516" t="s">
        <v>53</v>
      </c>
      <c r="D4516" t="s">
        <v>5190</v>
      </c>
      <c r="E4516" t="s">
        <v>44</v>
      </c>
      <c r="F4516" s="1">
        <v>40545</v>
      </c>
      <c r="G4516" t="s">
        <v>1198</v>
      </c>
      <c r="H4516" t="s">
        <v>61</v>
      </c>
      <c r="I4516" t="s">
        <v>4213</v>
      </c>
      <c r="K4516">
        <v>1948627</v>
      </c>
      <c r="L4516">
        <v>-1117684687</v>
      </c>
    </row>
    <row r="4517" spans="3:12" x14ac:dyDescent="0.15">
      <c r="C4517" t="s">
        <v>53</v>
      </c>
      <c r="D4517" t="s">
        <v>5190</v>
      </c>
      <c r="E4517" t="s">
        <v>44</v>
      </c>
      <c r="F4517" s="1">
        <v>40549</v>
      </c>
      <c r="G4517" t="s">
        <v>1198</v>
      </c>
      <c r="H4517" t="s">
        <v>62</v>
      </c>
      <c r="I4517" t="s">
        <v>4214</v>
      </c>
      <c r="K4517">
        <v>490758</v>
      </c>
      <c r="L4517">
        <v>-1118175445</v>
      </c>
    </row>
    <row r="4518" spans="3:12" x14ac:dyDescent="0.15">
      <c r="C4518" t="s">
        <v>53</v>
      </c>
      <c r="D4518" t="s">
        <v>5190</v>
      </c>
      <c r="E4518" t="s">
        <v>44</v>
      </c>
      <c r="F4518" s="1">
        <v>40549</v>
      </c>
      <c r="G4518" t="s">
        <v>1198</v>
      </c>
      <c r="H4518" t="s">
        <v>62</v>
      </c>
      <c r="I4518" t="s">
        <v>4214</v>
      </c>
      <c r="K4518">
        <v>2915164</v>
      </c>
      <c r="L4518">
        <v>-1121090609</v>
      </c>
    </row>
    <row r="4519" spans="3:12" x14ac:dyDescent="0.15">
      <c r="C4519" t="s">
        <v>53</v>
      </c>
      <c r="D4519" t="s">
        <v>5190</v>
      </c>
      <c r="E4519" t="s">
        <v>44</v>
      </c>
      <c r="F4519" s="1">
        <v>40550</v>
      </c>
      <c r="G4519" t="s">
        <v>1198</v>
      </c>
      <c r="H4519" t="s">
        <v>64</v>
      </c>
      <c r="I4519" t="s">
        <v>4215</v>
      </c>
      <c r="K4519">
        <v>392910</v>
      </c>
      <c r="L4519">
        <v>-1121483519</v>
      </c>
    </row>
    <row r="4520" spans="3:12" x14ac:dyDescent="0.15">
      <c r="C4520" t="s">
        <v>53</v>
      </c>
      <c r="D4520" t="s">
        <v>5190</v>
      </c>
      <c r="E4520" t="s">
        <v>44</v>
      </c>
      <c r="F4520" s="1">
        <v>40550</v>
      </c>
      <c r="G4520" t="s">
        <v>1198</v>
      </c>
      <c r="H4520" t="s">
        <v>64</v>
      </c>
      <c r="I4520" t="s">
        <v>4215</v>
      </c>
      <c r="K4520">
        <v>958198</v>
      </c>
      <c r="L4520">
        <v>-1122441717</v>
      </c>
    </row>
    <row r="4521" spans="3:12" x14ac:dyDescent="0.15">
      <c r="C4521" t="s">
        <v>53</v>
      </c>
      <c r="D4521" t="s">
        <v>5190</v>
      </c>
      <c r="E4521" t="s">
        <v>44</v>
      </c>
      <c r="F4521" s="1">
        <v>40557</v>
      </c>
      <c r="G4521" t="s">
        <v>1198</v>
      </c>
      <c r="H4521" t="s">
        <v>67</v>
      </c>
      <c r="I4521" t="s">
        <v>4216</v>
      </c>
      <c r="K4521">
        <v>681809</v>
      </c>
      <c r="L4521">
        <v>-1123123526</v>
      </c>
    </row>
    <row r="4522" spans="3:12" x14ac:dyDescent="0.15">
      <c r="C4522" t="s">
        <v>53</v>
      </c>
      <c r="D4522" t="s">
        <v>5190</v>
      </c>
      <c r="E4522" t="s">
        <v>44</v>
      </c>
      <c r="F4522" s="1">
        <v>40557</v>
      </c>
      <c r="G4522" t="s">
        <v>1198</v>
      </c>
      <c r="H4522" t="s">
        <v>67</v>
      </c>
      <c r="I4522" t="s">
        <v>4216</v>
      </c>
      <c r="K4522">
        <v>4116188</v>
      </c>
      <c r="L4522">
        <v>-1127239714</v>
      </c>
    </row>
    <row r="4523" spans="3:12" x14ac:dyDescent="0.15">
      <c r="C4523" t="s">
        <v>53</v>
      </c>
      <c r="D4523" t="s">
        <v>5190</v>
      </c>
      <c r="E4523" t="s">
        <v>44</v>
      </c>
      <c r="F4523" s="1">
        <v>40557</v>
      </c>
      <c r="G4523" t="s">
        <v>1198</v>
      </c>
      <c r="H4523" t="s">
        <v>69</v>
      </c>
      <c r="I4523" t="s">
        <v>4217</v>
      </c>
      <c r="K4523">
        <v>669005</v>
      </c>
      <c r="L4523">
        <v>-1127908719</v>
      </c>
    </row>
    <row r="4524" spans="3:12" x14ac:dyDescent="0.15">
      <c r="C4524" t="s">
        <v>53</v>
      </c>
      <c r="D4524" t="s">
        <v>5190</v>
      </c>
      <c r="E4524" t="s">
        <v>44</v>
      </c>
      <c r="F4524" s="1">
        <v>40557</v>
      </c>
      <c r="G4524" t="s">
        <v>1198</v>
      </c>
      <c r="H4524" t="s">
        <v>69</v>
      </c>
      <c r="I4524" t="s">
        <v>4217</v>
      </c>
      <c r="K4524">
        <v>3860091</v>
      </c>
      <c r="L4524">
        <v>-1131768810</v>
      </c>
    </row>
    <row r="4525" spans="3:12" x14ac:dyDescent="0.15">
      <c r="C4525" t="s">
        <v>53</v>
      </c>
      <c r="D4525" t="s">
        <v>5190</v>
      </c>
      <c r="E4525" t="s">
        <v>44</v>
      </c>
      <c r="F4525" s="1">
        <v>40557</v>
      </c>
      <c r="G4525" t="s">
        <v>1198</v>
      </c>
      <c r="H4525" t="s">
        <v>70</v>
      </c>
      <c r="I4525" t="s">
        <v>4218</v>
      </c>
      <c r="K4525">
        <v>364646</v>
      </c>
      <c r="L4525">
        <v>-1132133456</v>
      </c>
    </row>
    <row r="4526" spans="3:12" x14ac:dyDescent="0.15">
      <c r="C4526" t="s">
        <v>53</v>
      </c>
      <c r="D4526" t="s">
        <v>5190</v>
      </c>
      <c r="E4526" t="s">
        <v>44</v>
      </c>
      <c r="F4526" s="1">
        <v>40557</v>
      </c>
      <c r="G4526" t="s">
        <v>1198</v>
      </c>
      <c r="H4526" t="s">
        <v>70</v>
      </c>
      <c r="I4526" t="s">
        <v>4218</v>
      </c>
      <c r="K4526">
        <v>392923</v>
      </c>
      <c r="L4526">
        <v>-1132526379</v>
      </c>
    </row>
    <row r="4527" spans="3:12" x14ac:dyDescent="0.15">
      <c r="C4527" t="s">
        <v>53</v>
      </c>
      <c r="D4527" t="s">
        <v>5190</v>
      </c>
      <c r="E4527" t="s">
        <v>44</v>
      </c>
      <c r="F4527" s="1">
        <v>40557</v>
      </c>
      <c r="G4527" t="s">
        <v>1198</v>
      </c>
      <c r="H4527" t="s">
        <v>1424</v>
      </c>
      <c r="I4527" t="s">
        <v>4219</v>
      </c>
      <c r="K4527">
        <v>100000</v>
      </c>
      <c r="L4527">
        <v>-1132626379</v>
      </c>
    </row>
    <row r="4528" spans="3:12" x14ac:dyDescent="0.15">
      <c r="C4528" t="s">
        <v>53</v>
      </c>
      <c r="D4528" t="s">
        <v>5190</v>
      </c>
      <c r="E4528" t="s">
        <v>44</v>
      </c>
      <c r="F4528" s="1">
        <v>40562</v>
      </c>
      <c r="G4528" t="s">
        <v>1198</v>
      </c>
      <c r="H4528" t="s">
        <v>74</v>
      </c>
      <c r="I4528" t="s">
        <v>4220</v>
      </c>
      <c r="K4528">
        <v>402341</v>
      </c>
      <c r="L4528">
        <v>-1133028720</v>
      </c>
    </row>
    <row r="4529" spans="3:12" x14ac:dyDescent="0.15">
      <c r="C4529" t="s">
        <v>53</v>
      </c>
      <c r="D4529" t="s">
        <v>5190</v>
      </c>
      <c r="E4529" t="s">
        <v>44</v>
      </c>
      <c r="F4529" s="1">
        <v>40562</v>
      </c>
      <c r="G4529" t="s">
        <v>1198</v>
      </c>
      <c r="H4529" t="s">
        <v>74</v>
      </c>
      <c r="I4529" t="s">
        <v>4220</v>
      </c>
      <c r="K4529">
        <v>1146823</v>
      </c>
      <c r="L4529">
        <v>-1134175543</v>
      </c>
    </row>
    <row r="4530" spans="3:12" x14ac:dyDescent="0.15">
      <c r="C4530" t="s">
        <v>53</v>
      </c>
      <c r="D4530" t="s">
        <v>5190</v>
      </c>
      <c r="E4530" t="s">
        <v>44</v>
      </c>
      <c r="F4530" s="1">
        <v>40563</v>
      </c>
      <c r="G4530" t="s">
        <v>1198</v>
      </c>
      <c r="H4530" t="s">
        <v>72</v>
      </c>
      <c r="I4530" t="s">
        <v>4221</v>
      </c>
      <c r="K4530">
        <v>354217</v>
      </c>
      <c r="L4530">
        <v>-1134529760</v>
      </c>
    </row>
    <row r="4531" spans="3:12" x14ac:dyDescent="0.15">
      <c r="C4531" t="s">
        <v>53</v>
      </c>
      <c r="D4531" t="s">
        <v>5190</v>
      </c>
      <c r="E4531" t="s">
        <v>44</v>
      </c>
      <c r="F4531" s="1">
        <v>40564</v>
      </c>
      <c r="G4531" t="s">
        <v>1198</v>
      </c>
      <c r="H4531" t="s">
        <v>76</v>
      </c>
      <c r="I4531" t="s">
        <v>4222</v>
      </c>
      <c r="K4531">
        <v>349839</v>
      </c>
      <c r="L4531">
        <v>-1134879599</v>
      </c>
    </row>
    <row r="4532" spans="3:12" x14ac:dyDescent="0.15">
      <c r="C4532" t="s">
        <v>53</v>
      </c>
      <c r="D4532" t="s">
        <v>5190</v>
      </c>
      <c r="E4532" t="s">
        <v>44</v>
      </c>
      <c r="F4532" s="1">
        <v>40564</v>
      </c>
      <c r="G4532" t="s">
        <v>1198</v>
      </c>
      <c r="H4532" t="s">
        <v>76</v>
      </c>
      <c r="I4532" t="s">
        <v>4222</v>
      </c>
      <c r="K4532">
        <v>1156783</v>
      </c>
      <c r="L4532">
        <v>-1136036382</v>
      </c>
    </row>
    <row r="4533" spans="3:12" x14ac:dyDescent="0.15">
      <c r="C4533" t="s">
        <v>53</v>
      </c>
      <c r="D4533" t="s">
        <v>5190</v>
      </c>
      <c r="E4533" t="s">
        <v>44</v>
      </c>
      <c r="F4533" s="1">
        <v>40567</v>
      </c>
      <c r="G4533" t="s">
        <v>1198</v>
      </c>
      <c r="H4533" t="s">
        <v>79</v>
      </c>
      <c r="I4533" t="s">
        <v>4223</v>
      </c>
      <c r="K4533">
        <v>306111</v>
      </c>
      <c r="L4533">
        <v>-1136342493</v>
      </c>
    </row>
    <row r="4534" spans="3:12" x14ac:dyDescent="0.15">
      <c r="C4534" t="s">
        <v>53</v>
      </c>
      <c r="D4534" t="s">
        <v>5190</v>
      </c>
      <c r="E4534" t="s">
        <v>44</v>
      </c>
      <c r="F4534" s="1">
        <v>40567</v>
      </c>
      <c r="G4534" t="s">
        <v>1198</v>
      </c>
      <c r="H4534" t="s">
        <v>79</v>
      </c>
      <c r="I4534" t="s">
        <v>4223</v>
      </c>
      <c r="K4534">
        <v>282224</v>
      </c>
      <c r="L4534">
        <v>-1136624717</v>
      </c>
    </row>
    <row r="4535" spans="3:12" x14ac:dyDescent="0.15">
      <c r="C4535" t="s">
        <v>53</v>
      </c>
      <c r="D4535" t="s">
        <v>5190</v>
      </c>
      <c r="E4535" t="s">
        <v>44</v>
      </c>
      <c r="F4535" s="1">
        <v>40569</v>
      </c>
      <c r="G4535" t="s">
        <v>1198</v>
      </c>
      <c r="H4535" t="s">
        <v>82</v>
      </c>
      <c r="I4535" t="s">
        <v>4224</v>
      </c>
      <c r="K4535">
        <v>476826</v>
      </c>
      <c r="L4535">
        <v>-1137101543</v>
      </c>
    </row>
    <row r="4536" spans="3:12" x14ac:dyDescent="0.15">
      <c r="C4536" t="s">
        <v>53</v>
      </c>
      <c r="D4536" t="s">
        <v>5190</v>
      </c>
      <c r="E4536" t="s">
        <v>44</v>
      </c>
      <c r="F4536" s="1">
        <v>40569</v>
      </c>
      <c r="G4536" t="s">
        <v>1198</v>
      </c>
      <c r="H4536" t="s">
        <v>82</v>
      </c>
      <c r="I4536" t="s">
        <v>4224</v>
      </c>
      <c r="K4536">
        <v>2636520</v>
      </c>
      <c r="L4536">
        <v>-1139738063</v>
      </c>
    </row>
    <row r="4537" spans="3:12" x14ac:dyDescent="0.15">
      <c r="C4537" t="s">
        <v>53</v>
      </c>
      <c r="D4537" t="s">
        <v>5190</v>
      </c>
      <c r="E4537" t="s">
        <v>44</v>
      </c>
      <c r="F4537" s="1">
        <v>40570</v>
      </c>
      <c r="G4537" t="s">
        <v>1198</v>
      </c>
      <c r="H4537" t="s">
        <v>681</v>
      </c>
      <c r="I4537" t="s">
        <v>4225</v>
      </c>
      <c r="K4537">
        <v>390300</v>
      </c>
      <c r="L4537">
        <v>-1140128363</v>
      </c>
    </row>
    <row r="4538" spans="3:12" x14ac:dyDescent="0.15">
      <c r="C4538" t="s">
        <v>53</v>
      </c>
      <c r="D4538" t="s">
        <v>5190</v>
      </c>
      <c r="E4538" t="s">
        <v>44</v>
      </c>
      <c r="F4538" s="1">
        <v>40576</v>
      </c>
      <c r="G4538" t="s">
        <v>1198</v>
      </c>
      <c r="H4538" t="s">
        <v>804</v>
      </c>
      <c r="I4538" t="s">
        <v>4226</v>
      </c>
      <c r="K4538">
        <v>372990</v>
      </c>
      <c r="L4538">
        <v>-1140501353</v>
      </c>
    </row>
    <row r="4539" spans="3:12" x14ac:dyDescent="0.15">
      <c r="C4539" t="s">
        <v>53</v>
      </c>
      <c r="D4539" t="s">
        <v>5190</v>
      </c>
      <c r="E4539" t="s">
        <v>44</v>
      </c>
      <c r="F4539" s="1">
        <v>40576</v>
      </c>
      <c r="G4539" t="s">
        <v>1198</v>
      </c>
      <c r="H4539" t="s">
        <v>804</v>
      </c>
      <c r="I4539" t="s">
        <v>4226</v>
      </c>
      <c r="K4539">
        <v>559797</v>
      </c>
      <c r="L4539">
        <v>-1141061150</v>
      </c>
    </row>
    <row r="4540" spans="3:12" x14ac:dyDescent="0.15">
      <c r="C4540" t="s">
        <v>53</v>
      </c>
      <c r="D4540" t="s">
        <v>5190</v>
      </c>
      <c r="E4540" t="s">
        <v>44</v>
      </c>
      <c r="F4540" s="1">
        <v>40576</v>
      </c>
      <c r="G4540" t="s">
        <v>1198</v>
      </c>
      <c r="H4540" t="s">
        <v>805</v>
      </c>
      <c r="I4540" t="s">
        <v>4227</v>
      </c>
      <c r="K4540">
        <v>1069718</v>
      </c>
      <c r="L4540">
        <v>-1142130868</v>
      </c>
    </row>
    <row r="4541" spans="3:12" x14ac:dyDescent="0.15">
      <c r="C4541" t="s">
        <v>53</v>
      </c>
      <c r="D4541" t="s">
        <v>5190</v>
      </c>
      <c r="E4541" t="s">
        <v>44</v>
      </c>
      <c r="F4541" s="1">
        <v>40576</v>
      </c>
      <c r="G4541" t="s">
        <v>1198</v>
      </c>
      <c r="H4541" t="s">
        <v>805</v>
      </c>
      <c r="I4541" t="s">
        <v>4227</v>
      </c>
      <c r="K4541">
        <v>4394354</v>
      </c>
      <c r="L4541">
        <v>-1146525222</v>
      </c>
    </row>
    <row r="4542" spans="3:12" x14ac:dyDescent="0.15">
      <c r="C4542" t="s">
        <v>53</v>
      </c>
      <c r="D4542" t="s">
        <v>5190</v>
      </c>
      <c r="E4542" t="s">
        <v>44</v>
      </c>
      <c r="F4542" s="1">
        <v>40579</v>
      </c>
      <c r="G4542" t="s">
        <v>1198</v>
      </c>
      <c r="H4542" t="s">
        <v>105</v>
      </c>
      <c r="I4542" t="s">
        <v>4228</v>
      </c>
      <c r="K4542">
        <v>306316</v>
      </c>
      <c r="L4542">
        <v>-1146831538</v>
      </c>
    </row>
    <row r="4543" spans="3:12" x14ac:dyDescent="0.15">
      <c r="C4543" t="s">
        <v>53</v>
      </c>
      <c r="D4543" t="s">
        <v>5190</v>
      </c>
      <c r="E4543" t="s">
        <v>44</v>
      </c>
      <c r="F4543" s="1">
        <v>40579</v>
      </c>
      <c r="G4543" t="s">
        <v>1198</v>
      </c>
      <c r="H4543" t="s">
        <v>105</v>
      </c>
      <c r="I4543" t="s">
        <v>4228</v>
      </c>
      <c r="K4543">
        <v>286314</v>
      </c>
      <c r="L4543">
        <v>-1147117852</v>
      </c>
    </row>
    <row r="4544" spans="3:12" x14ac:dyDescent="0.15">
      <c r="C4544" t="s">
        <v>53</v>
      </c>
      <c r="D4544" t="s">
        <v>5190</v>
      </c>
      <c r="E4544" t="s">
        <v>44</v>
      </c>
      <c r="F4544" s="1">
        <v>40584</v>
      </c>
      <c r="G4544" t="s">
        <v>1198</v>
      </c>
      <c r="H4544" t="s">
        <v>90</v>
      </c>
      <c r="I4544" t="s">
        <v>4229</v>
      </c>
      <c r="K4544">
        <v>210000</v>
      </c>
      <c r="L4544">
        <v>-1147327852</v>
      </c>
    </row>
    <row r="4545" spans="3:12" x14ac:dyDescent="0.15">
      <c r="C4545" t="s">
        <v>53</v>
      </c>
      <c r="D4545" t="s">
        <v>5190</v>
      </c>
      <c r="E4545" t="s">
        <v>44</v>
      </c>
      <c r="F4545" s="1">
        <v>40584</v>
      </c>
      <c r="G4545" t="s">
        <v>1198</v>
      </c>
      <c r="H4545" t="s">
        <v>92</v>
      </c>
      <c r="I4545" t="s">
        <v>4230</v>
      </c>
      <c r="K4545">
        <v>477000</v>
      </c>
      <c r="L4545">
        <v>-1147804852</v>
      </c>
    </row>
    <row r="4546" spans="3:12" x14ac:dyDescent="0.15">
      <c r="C4546" t="s">
        <v>53</v>
      </c>
      <c r="D4546" t="s">
        <v>5190</v>
      </c>
      <c r="E4546" t="s">
        <v>44</v>
      </c>
      <c r="F4546" s="1">
        <v>40584</v>
      </c>
      <c r="G4546" t="s">
        <v>1198</v>
      </c>
      <c r="H4546" t="s">
        <v>107</v>
      </c>
      <c r="I4546" t="s">
        <v>4231</v>
      </c>
      <c r="K4546">
        <v>317832</v>
      </c>
      <c r="L4546">
        <v>-1148122684</v>
      </c>
    </row>
    <row r="4547" spans="3:12" x14ac:dyDescent="0.15">
      <c r="C4547" t="s">
        <v>53</v>
      </c>
      <c r="D4547" t="s">
        <v>5190</v>
      </c>
      <c r="E4547" t="s">
        <v>44</v>
      </c>
      <c r="F4547" s="1">
        <v>40584</v>
      </c>
      <c r="G4547" t="s">
        <v>1198</v>
      </c>
      <c r="H4547" t="s">
        <v>107</v>
      </c>
      <c r="I4547" t="s">
        <v>4231</v>
      </c>
      <c r="K4547">
        <v>516646</v>
      </c>
      <c r="L4547">
        <v>-1148639330</v>
      </c>
    </row>
    <row r="4548" spans="3:12" x14ac:dyDescent="0.15">
      <c r="C4548" t="s">
        <v>53</v>
      </c>
      <c r="D4548" t="s">
        <v>5190</v>
      </c>
      <c r="E4548" t="s">
        <v>44</v>
      </c>
      <c r="F4548" s="1">
        <v>40589</v>
      </c>
      <c r="G4548" t="s">
        <v>1198</v>
      </c>
      <c r="H4548" t="s">
        <v>103</v>
      </c>
      <c r="I4548" t="s">
        <v>4232</v>
      </c>
      <c r="K4548">
        <v>325048</v>
      </c>
      <c r="L4548">
        <v>-1148964378</v>
      </c>
    </row>
    <row r="4549" spans="3:12" x14ac:dyDescent="0.15">
      <c r="C4549" t="s">
        <v>53</v>
      </c>
      <c r="D4549" t="s">
        <v>5190</v>
      </c>
      <c r="E4549" t="s">
        <v>44</v>
      </c>
      <c r="F4549" s="1">
        <v>40589</v>
      </c>
      <c r="G4549" t="s">
        <v>1198</v>
      </c>
      <c r="H4549" t="s">
        <v>103</v>
      </c>
      <c r="I4549" t="s">
        <v>4232</v>
      </c>
      <c r="K4549">
        <v>660958</v>
      </c>
      <c r="L4549">
        <v>-1149625336</v>
      </c>
    </row>
    <row r="4550" spans="3:12" x14ac:dyDescent="0.15">
      <c r="C4550" t="s">
        <v>53</v>
      </c>
      <c r="D4550" t="s">
        <v>5190</v>
      </c>
      <c r="E4550" t="s">
        <v>44</v>
      </c>
      <c r="F4550" s="1">
        <v>40592</v>
      </c>
      <c r="G4550" t="s">
        <v>1198</v>
      </c>
      <c r="H4550" t="s">
        <v>116</v>
      </c>
      <c r="I4550" t="s">
        <v>4233</v>
      </c>
      <c r="K4550">
        <v>336976</v>
      </c>
      <c r="L4550">
        <v>-1149962312</v>
      </c>
    </row>
    <row r="4551" spans="3:12" x14ac:dyDescent="0.15">
      <c r="C4551" t="s">
        <v>53</v>
      </c>
      <c r="D4551" t="s">
        <v>5190</v>
      </c>
      <c r="E4551" t="s">
        <v>44</v>
      </c>
      <c r="F4551" s="1">
        <v>40592</v>
      </c>
      <c r="G4551" t="s">
        <v>1198</v>
      </c>
      <c r="H4551" t="s">
        <v>116</v>
      </c>
      <c r="I4551" t="s">
        <v>4233</v>
      </c>
      <c r="K4551">
        <v>899515</v>
      </c>
      <c r="L4551">
        <v>-1150861827</v>
      </c>
    </row>
    <row r="4552" spans="3:12" x14ac:dyDescent="0.15">
      <c r="C4552" t="s">
        <v>53</v>
      </c>
      <c r="D4552" t="s">
        <v>5190</v>
      </c>
      <c r="E4552" t="s">
        <v>44</v>
      </c>
      <c r="F4552" s="1">
        <v>40595</v>
      </c>
      <c r="G4552" t="s">
        <v>1198</v>
      </c>
      <c r="H4552" t="s">
        <v>114</v>
      </c>
      <c r="I4552" t="s">
        <v>4234</v>
      </c>
      <c r="K4552">
        <v>601812</v>
      </c>
      <c r="L4552">
        <v>-1151463639</v>
      </c>
    </row>
    <row r="4553" spans="3:12" x14ac:dyDescent="0.15">
      <c r="C4553" t="s">
        <v>53</v>
      </c>
      <c r="D4553" t="s">
        <v>5190</v>
      </c>
      <c r="E4553" t="s">
        <v>44</v>
      </c>
      <c r="F4553" s="1">
        <v>40595</v>
      </c>
      <c r="G4553" t="s">
        <v>1198</v>
      </c>
      <c r="H4553" t="s">
        <v>114</v>
      </c>
      <c r="I4553" t="s">
        <v>4234</v>
      </c>
      <c r="K4553">
        <v>2516248</v>
      </c>
      <c r="L4553">
        <v>-1153979887</v>
      </c>
    </row>
    <row r="4554" spans="3:12" x14ac:dyDescent="0.15">
      <c r="C4554" t="s">
        <v>53</v>
      </c>
      <c r="D4554" t="s">
        <v>5190</v>
      </c>
      <c r="E4554" t="s">
        <v>44</v>
      </c>
      <c r="F4554" s="1">
        <v>40599</v>
      </c>
      <c r="G4554" t="s">
        <v>1198</v>
      </c>
      <c r="H4554" t="s">
        <v>2458</v>
      </c>
      <c r="I4554" t="s">
        <v>4235</v>
      </c>
      <c r="K4554">
        <v>404558</v>
      </c>
      <c r="L4554">
        <v>-1154384445</v>
      </c>
    </row>
    <row r="4555" spans="3:12" x14ac:dyDescent="0.15">
      <c r="C4555" t="s">
        <v>53</v>
      </c>
      <c r="D4555" t="s">
        <v>5190</v>
      </c>
      <c r="E4555" t="s">
        <v>44</v>
      </c>
      <c r="F4555" s="1">
        <v>40599</v>
      </c>
      <c r="G4555" t="s">
        <v>1198</v>
      </c>
      <c r="H4555" t="s">
        <v>2458</v>
      </c>
      <c r="I4555" t="s">
        <v>4235</v>
      </c>
      <c r="K4555">
        <v>1191169</v>
      </c>
      <c r="L4555">
        <v>-1155575614</v>
      </c>
    </row>
    <row r="4556" spans="3:12" x14ac:dyDescent="0.15">
      <c r="C4556" t="s">
        <v>53</v>
      </c>
      <c r="D4556" t="s">
        <v>5190</v>
      </c>
      <c r="E4556" t="s">
        <v>44</v>
      </c>
      <c r="F4556" s="1">
        <v>40600</v>
      </c>
      <c r="G4556" t="s">
        <v>1198</v>
      </c>
      <c r="H4556" t="s">
        <v>922</v>
      </c>
      <c r="I4556" t="s">
        <v>4236</v>
      </c>
      <c r="K4556">
        <v>587249</v>
      </c>
      <c r="L4556">
        <v>-1156162863</v>
      </c>
    </row>
    <row r="4557" spans="3:12" x14ac:dyDescent="0.15">
      <c r="C4557" t="s">
        <v>53</v>
      </c>
      <c r="D4557" t="s">
        <v>5190</v>
      </c>
      <c r="E4557" t="s">
        <v>44</v>
      </c>
      <c r="F4557" s="1">
        <v>40600</v>
      </c>
      <c r="G4557" t="s">
        <v>1198</v>
      </c>
      <c r="H4557" t="s">
        <v>922</v>
      </c>
      <c r="I4557" t="s">
        <v>4236</v>
      </c>
      <c r="K4557">
        <v>2224979</v>
      </c>
      <c r="L4557">
        <v>-1158387842</v>
      </c>
    </row>
    <row r="4558" spans="3:12" x14ac:dyDescent="0.15">
      <c r="C4558" t="s">
        <v>53</v>
      </c>
      <c r="D4558" t="s">
        <v>5190</v>
      </c>
      <c r="E4558" t="s">
        <v>44</v>
      </c>
      <c r="F4558" s="1">
        <v>40600</v>
      </c>
      <c r="G4558" t="s">
        <v>1198</v>
      </c>
      <c r="H4558" t="s">
        <v>99</v>
      </c>
      <c r="I4558" t="s">
        <v>4237</v>
      </c>
      <c r="K4558">
        <v>584826</v>
      </c>
      <c r="L4558">
        <v>-1158972668</v>
      </c>
    </row>
    <row r="4559" spans="3:12" x14ac:dyDescent="0.15">
      <c r="C4559" t="s">
        <v>53</v>
      </c>
      <c r="D4559" t="s">
        <v>5190</v>
      </c>
      <c r="E4559" t="s">
        <v>44</v>
      </c>
      <c r="F4559" s="1">
        <v>40600</v>
      </c>
      <c r="G4559" t="s">
        <v>1198</v>
      </c>
      <c r="H4559" t="s">
        <v>99</v>
      </c>
      <c r="I4559" t="s">
        <v>4237</v>
      </c>
      <c r="K4559">
        <v>2176522</v>
      </c>
      <c r="L4559">
        <v>-1161149190</v>
      </c>
    </row>
    <row r="4560" spans="3:12" x14ac:dyDescent="0.15">
      <c r="C4560" t="s">
        <v>53</v>
      </c>
      <c r="D4560" t="s">
        <v>5190</v>
      </c>
      <c r="E4560" t="s">
        <v>44</v>
      </c>
      <c r="F4560" s="1">
        <v>40603</v>
      </c>
      <c r="G4560" t="s">
        <v>1198</v>
      </c>
      <c r="H4560" t="s">
        <v>1228</v>
      </c>
      <c r="I4560" t="s">
        <v>4238</v>
      </c>
      <c r="K4560">
        <v>275000</v>
      </c>
      <c r="L4560">
        <v>-1161424190</v>
      </c>
    </row>
    <row r="4561" spans="3:12" x14ac:dyDescent="0.15">
      <c r="C4561" t="s">
        <v>53</v>
      </c>
      <c r="D4561" t="s">
        <v>5190</v>
      </c>
      <c r="E4561" t="s">
        <v>44</v>
      </c>
      <c r="F4561" s="1">
        <v>40609</v>
      </c>
      <c r="G4561" t="s">
        <v>1198</v>
      </c>
      <c r="H4561" t="s">
        <v>1065</v>
      </c>
      <c r="I4561" t="s">
        <v>4239</v>
      </c>
      <c r="K4561">
        <v>393971</v>
      </c>
      <c r="L4561">
        <v>-1161818161</v>
      </c>
    </row>
    <row r="4562" spans="3:12" x14ac:dyDescent="0.15">
      <c r="C4562" t="s">
        <v>53</v>
      </c>
      <c r="D4562" t="s">
        <v>5190</v>
      </c>
      <c r="E4562" t="s">
        <v>44</v>
      </c>
      <c r="F4562" s="1">
        <v>40609</v>
      </c>
      <c r="G4562" t="s">
        <v>1198</v>
      </c>
      <c r="H4562" t="s">
        <v>1065</v>
      </c>
      <c r="I4562" t="s">
        <v>4239</v>
      </c>
      <c r="K4562">
        <v>979418</v>
      </c>
      <c r="L4562">
        <v>-1162797579</v>
      </c>
    </row>
    <row r="4563" spans="3:12" x14ac:dyDescent="0.15">
      <c r="C4563" t="s">
        <v>53</v>
      </c>
      <c r="D4563" t="s">
        <v>5190</v>
      </c>
      <c r="E4563" t="s">
        <v>44</v>
      </c>
      <c r="F4563" s="1">
        <v>40611</v>
      </c>
      <c r="G4563" t="s">
        <v>1198</v>
      </c>
      <c r="H4563" t="s">
        <v>3841</v>
      </c>
      <c r="I4563" t="s">
        <v>4240</v>
      </c>
      <c r="K4563">
        <v>316929</v>
      </c>
      <c r="L4563">
        <v>-1163114508</v>
      </c>
    </row>
    <row r="4564" spans="3:12" x14ac:dyDescent="0.15">
      <c r="C4564" t="s">
        <v>53</v>
      </c>
      <c r="D4564" t="s">
        <v>5190</v>
      </c>
      <c r="E4564" t="s">
        <v>44</v>
      </c>
      <c r="F4564" s="1">
        <v>40611</v>
      </c>
      <c r="G4564" t="s">
        <v>1198</v>
      </c>
      <c r="H4564" t="s">
        <v>3841</v>
      </c>
      <c r="I4564" t="s">
        <v>4240</v>
      </c>
      <c r="K4564">
        <v>498584</v>
      </c>
      <c r="L4564">
        <v>-1163613092</v>
      </c>
    </row>
    <row r="4565" spans="3:12" x14ac:dyDescent="0.15">
      <c r="C4565" t="s">
        <v>53</v>
      </c>
      <c r="D4565" t="s">
        <v>5190</v>
      </c>
      <c r="E4565" t="s">
        <v>44</v>
      </c>
      <c r="F4565" s="1">
        <v>40611</v>
      </c>
      <c r="G4565" t="s">
        <v>1198</v>
      </c>
      <c r="H4565" t="s">
        <v>2604</v>
      </c>
      <c r="I4565" t="s">
        <v>4241</v>
      </c>
      <c r="K4565">
        <v>381038</v>
      </c>
      <c r="L4565">
        <v>-1163994130</v>
      </c>
    </row>
    <row r="4566" spans="3:12" x14ac:dyDescent="0.15">
      <c r="C4566" t="s">
        <v>53</v>
      </c>
      <c r="D4566" t="s">
        <v>5190</v>
      </c>
      <c r="E4566" t="s">
        <v>44</v>
      </c>
      <c r="F4566" s="1">
        <v>40611</v>
      </c>
      <c r="G4566" t="s">
        <v>1198</v>
      </c>
      <c r="H4566" t="s">
        <v>2604</v>
      </c>
      <c r="I4566" t="s">
        <v>4241</v>
      </c>
      <c r="K4566">
        <v>720758</v>
      </c>
      <c r="L4566">
        <v>-1164714888</v>
      </c>
    </row>
    <row r="4567" spans="3:12" x14ac:dyDescent="0.15">
      <c r="C4567" t="s">
        <v>53</v>
      </c>
      <c r="D4567" t="s">
        <v>5190</v>
      </c>
      <c r="E4567" t="s">
        <v>44</v>
      </c>
      <c r="F4567" s="1">
        <v>40611</v>
      </c>
      <c r="G4567" t="s">
        <v>1198</v>
      </c>
      <c r="H4567" t="s">
        <v>1188</v>
      </c>
      <c r="I4567" t="s">
        <v>4242</v>
      </c>
      <c r="K4567">
        <v>560768</v>
      </c>
      <c r="L4567">
        <v>-1165275656</v>
      </c>
    </row>
    <row r="4568" spans="3:12" x14ac:dyDescent="0.15">
      <c r="C4568" t="s">
        <v>53</v>
      </c>
      <c r="D4568" t="s">
        <v>5190</v>
      </c>
      <c r="E4568" t="s">
        <v>44</v>
      </c>
      <c r="F4568" s="1">
        <v>40611</v>
      </c>
      <c r="G4568" t="s">
        <v>1198</v>
      </c>
      <c r="H4568" t="s">
        <v>1188</v>
      </c>
      <c r="I4568" t="s">
        <v>4242</v>
      </c>
      <c r="K4568">
        <v>1695363</v>
      </c>
      <c r="L4568">
        <v>-1166971019</v>
      </c>
    </row>
    <row r="4569" spans="3:12" x14ac:dyDescent="0.15">
      <c r="C4569" t="s">
        <v>53</v>
      </c>
      <c r="D4569" t="s">
        <v>5190</v>
      </c>
      <c r="E4569" t="s">
        <v>44</v>
      </c>
      <c r="F4569" s="1">
        <v>40614</v>
      </c>
      <c r="G4569" t="s">
        <v>1198</v>
      </c>
      <c r="H4569" t="s">
        <v>1155</v>
      </c>
      <c r="I4569" t="s">
        <v>4243</v>
      </c>
      <c r="K4569">
        <v>367083</v>
      </c>
      <c r="L4569">
        <v>-1167338102</v>
      </c>
    </row>
    <row r="4570" spans="3:12" x14ac:dyDescent="0.15">
      <c r="C4570" t="s">
        <v>53</v>
      </c>
      <c r="D4570" t="s">
        <v>5190</v>
      </c>
      <c r="E4570" t="s">
        <v>44</v>
      </c>
      <c r="F4570" s="1">
        <v>40614</v>
      </c>
      <c r="G4570" t="s">
        <v>1198</v>
      </c>
      <c r="H4570" t="s">
        <v>1155</v>
      </c>
      <c r="I4570" t="s">
        <v>4243</v>
      </c>
      <c r="K4570">
        <v>441667</v>
      </c>
      <c r="L4570">
        <v>-1167779769</v>
      </c>
    </row>
    <row r="4571" spans="3:12" x14ac:dyDescent="0.15">
      <c r="C4571" t="s">
        <v>53</v>
      </c>
      <c r="D4571" t="s">
        <v>5190</v>
      </c>
      <c r="E4571" t="s">
        <v>44</v>
      </c>
      <c r="F4571" s="1">
        <v>40614</v>
      </c>
      <c r="G4571" t="s">
        <v>1198</v>
      </c>
      <c r="H4571" t="s">
        <v>160</v>
      </c>
      <c r="I4571" t="s">
        <v>4244</v>
      </c>
      <c r="K4571">
        <v>629463</v>
      </c>
      <c r="L4571">
        <v>-1168409232</v>
      </c>
    </row>
    <row r="4572" spans="3:12" x14ac:dyDescent="0.15">
      <c r="C4572" t="s">
        <v>53</v>
      </c>
      <c r="D4572" t="s">
        <v>5190</v>
      </c>
      <c r="E4572" t="s">
        <v>44</v>
      </c>
      <c r="F4572" s="1">
        <v>40614</v>
      </c>
      <c r="G4572" t="s">
        <v>1198</v>
      </c>
      <c r="H4572" t="s">
        <v>160</v>
      </c>
      <c r="I4572" t="s">
        <v>4244</v>
      </c>
      <c r="K4572">
        <v>3069269</v>
      </c>
      <c r="L4572">
        <v>-1171478501</v>
      </c>
    </row>
    <row r="4573" spans="3:12" x14ac:dyDescent="0.15">
      <c r="C4573" t="s">
        <v>53</v>
      </c>
      <c r="D4573" t="s">
        <v>5190</v>
      </c>
      <c r="E4573" t="s">
        <v>44</v>
      </c>
      <c r="F4573" s="1">
        <v>40614</v>
      </c>
      <c r="G4573" t="s">
        <v>1198</v>
      </c>
      <c r="H4573" t="s">
        <v>529</v>
      </c>
      <c r="I4573" t="s">
        <v>4245</v>
      </c>
      <c r="K4573">
        <v>381597</v>
      </c>
      <c r="L4573">
        <v>-1171860098</v>
      </c>
    </row>
    <row r="4574" spans="3:12" x14ac:dyDescent="0.15">
      <c r="C4574" t="s">
        <v>53</v>
      </c>
      <c r="D4574" t="s">
        <v>5190</v>
      </c>
      <c r="E4574" t="s">
        <v>44</v>
      </c>
      <c r="F4574" s="1">
        <v>40614</v>
      </c>
      <c r="G4574" t="s">
        <v>1198</v>
      </c>
      <c r="H4574" t="s">
        <v>529</v>
      </c>
      <c r="I4574" t="s">
        <v>4245</v>
      </c>
      <c r="K4574">
        <v>731931</v>
      </c>
      <c r="L4574">
        <v>-1172592029</v>
      </c>
    </row>
    <row r="4575" spans="3:12" x14ac:dyDescent="0.15">
      <c r="C4575" t="s">
        <v>53</v>
      </c>
      <c r="D4575" t="s">
        <v>5190</v>
      </c>
      <c r="E4575" t="s">
        <v>44</v>
      </c>
      <c r="F4575" s="1">
        <v>40615</v>
      </c>
      <c r="G4575" t="s">
        <v>1198</v>
      </c>
      <c r="H4575" t="s">
        <v>1378</v>
      </c>
      <c r="I4575" t="s">
        <v>4246</v>
      </c>
      <c r="K4575">
        <v>345681</v>
      </c>
      <c r="L4575">
        <v>-1172937710</v>
      </c>
    </row>
    <row r="4576" spans="3:12" x14ac:dyDescent="0.15">
      <c r="C4576" t="s">
        <v>53</v>
      </c>
      <c r="D4576" t="s">
        <v>5190</v>
      </c>
      <c r="E4576" t="s">
        <v>44</v>
      </c>
      <c r="F4576" s="1">
        <v>40615</v>
      </c>
      <c r="G4576" t="s">
        <v>1198</v>
      </c>
      <c r="H4576" t="s">
        <v>1378</v>
      </c>
      <c r="I4576" t="s">
        <v>4246</v>
      </c>
      <c r="K4576">
        <v>1073620</v>
      </c>
      <c r="L4576">
        <v>-1174011330</v>
      </c>
    </row>
    <row r="4577" spans="3:12" x14ac:dyDescent="0.15">
      <c r="C4577" t="s">
        <v>53</v>
      </c>
      <c r="D4577" t="s">
        <v>5190</v>
      </c>
      <c r="E4577" t="s">
        <v>44</v>
      </c>
      <c r="F4577" s="1">
        <v>40616</v>
      </c>
      <c r="G4577" t="s">
        <v>1198</v>
      </c>
      <c r="H4577" t="s">
        <v>2861</v>
      </c>
      <c r="I4577" t="s">
        <v>4247</v>
      </c>
      <c r="K4577">
        <v>1319000</v>
      </c>
      <c r="L4577">
        <v>-1175330330</v>
      </c>
    </row>
    <row r="4578" spans="3:12" x14ac:dyDescent="0.15">
      <c r="C4578" t="s">
        <v>53</v>
      </c>
      <c r="D4578" t="s">
        <v>5190</v>
      </c>
      <c r="E4578" t="s">
        <v>44</v>
      </c>
      <c r="F4578" s="1">
        <v>40617</v>
      </c>
      <c r="G4578" t="s">
        <v>1198</v>
      </c>
      <c r="H4578" t="s">
        <v>1379</v>
      </c>
      <c r="I4578" t="s">
        <v>4248</v>
      </c>
      <c r="K4578">
        <v>409392</v>
      </c>
      <c r="L4578">
        <v>-1175739722</v>
      </c>
    </row>
    <row r="4579" spans="3:12" x14ac:dyDescent="0.15">
      <c r="C4579" t="s">
        <v>53</v>
      </c>
      <c r="D4579" t="s">
        <v>5190</v>
      </c>
      <c r="E4579" t="s">
        <v>44</v>
      </c>
      <c r="F4579" s="1">
        <v>40617</v>
      </c>
      <c r="G4579" t="s">
        <v>1198</v>
      </c>
      <c r="H4579" t="s">
        <v>1379</v>
      </c>
      <c r="I4579" t="s">
        <v>4248</v>
      </c>
      <c r="K4579">
        <v>1287834</v>
      </c>
      <c r="L4579">
        <v>-1177027556</v>
      </c>
    </row>
    <row r="4580" spans="3:12" x14ac:dyDescent="0.15">
      <c r="C4580" t="s">
        <v>53</v>
      </c>
      <c r="D4580" t="s">
        <v>5190</v>
      </c>
      <c r="E4580" t="s">
        <v>44</v>
      </c>
      <c r="F4580" s="1">
        <v>40617</v>
      </c>
      <c r="G4580" t="s">
        <v>1198</v>
      </c>
      <c r="H4580" t="s">
        <v>562</v>
      </c>
      <c r="I4580" t="s">
        <v>4249</v>
      </c>
      <c r="K4580">
        <v>416041</v>
      </c>
      <c r="L4580">
        <v>-1177443597</v>
      </c>
    </row>
    <row r="4581" spans="3:12" x14ac:dyDescent="0.15">
      <c r="C4581" t="s">
        <v>53</v>
      </c>
      <c r="D4581" t="s">
        <v>5190</v>
      </c>
      <c r="E4581" t="s">
        <v>44</v>
      </c>
      <c r="F4581" s="1">
        <v>40617</v>
      </c>
      <c r="G4581" t="s">
        <v>1198</v>
      </c>
      <c r="H4581" t="s">
        <v>562</v>
      </c>
      <c r="I4581" t="s">
        <v>4249</v>
      </c>
      <c r="K4581">
        <v>1420823</v>
      </c>
      <c r="L4581">
        <v>-1178864420</v>
      </c>
    </row>
    <row r="4582" spans="3:12" x14ac:dyDescent="0.15">
      <c r="C4582" t="s">
        <v>53</v>
      </c>
      <c r="D4582" t="s">
        <v>5190</v>
      </c>
      <c r="E4582" t="s">
        <v>44</v>
      </c>
      <c r="F4582" s="1">
        <v>40620</v>
      </c>
      <c r="G4582" t="s">
        <v>1198</v>
      </c>
      <c r="H4582" t="s">
        <v>2915</v>
      </c>
      <c r="I4582" t="s">
        <v>4250</v>
      </c>
      <c r="K4582">
        <v>300000</v>
      </c>
      <c r="L4582">
        <v>-1179164420</v>
      </c>
    </row>
    <row r="4583" spans="3:12" x14ac:dyDescent="0.15">
      <c r="C4583" t="s">
        <v>53</v>
      </c>
      <c r="D4583" t="s">
        <v>5190</v>
      </c>
      <c r="E4583" t="s">
        <v>44</v>
      </c>
      <c r="F4583" s="1">
        <v>40626</v>
      </c>
      <c r="G4583" t="s">
        <v>1198</v>
      </c>
      <c r="H4583" t="s">
        <v>530</v>
      </c>
      <c r="I4583" t="s">
        <v>4251</v>
      </c>
      <c r="K4583">
        <v>405144</v>
      </c>
      <c r="L4583">
        <v>-1179569564</v>
      </c>
    </row>
    <row r="4584" spans="3:12" x14ac:dyDescent="0.15">
      <c r="C4584" t="s">
        <v>53</v>
      </c>
      <c r="D4584" t="s">
        <v>5190</v>
      </c>
      <c r="E4584" t="s">
        <v>44</v>
      </c>
      <c r="F4584" s="1">
        <v>40626</v>
      </c>
      <c r="G4584" t="s">
        <v>1198</v>
      </c>
      <c r="H4584" t="s">
        <v>530</v>
      </c>
      <c r="I4584" t="s">
        <v>4251</v>
      </c>
      <c r="K4584">
        <v>1202886</v>
      </c>
      <c r="L4584">
        <v>-1180772450</v>
      </c>
    </row>
    <row r="4585" spans="3:12" x14ac:dyDescent="0.15">
      <c r="C4585" t="s">
        <v>53</v>
      </c>
      <c r="D4585" t="s">
        <v>5190</v>
      </c>
      <c r="E4585" t="s">
        <v>44</v>
      </c>
      <c r="F4585" s="1">
        <v>40627</v>
      </c>
      <c r="G4585" t="s">
        <v>1198</v>
      </c>
      <c r="H4585" t="s">
        <v>163</v>
      </c>
      <c r="I4585" t="s">
        <v>4252</v>
      </c>
      <c r="K4585">
        <v>161000</v>
      </c>
      <c r="L4585">
        <v>-1180933450</v>
      </c>
    </row>
    <row r="4586" spans="3:12" x14ac:dyDescent="0.15">
      <c r="C4586" t="s">
        <v>53</v>
      </c>
      <c r="D4586" t="s">
        <v>5190</v>
      </c>
      <c r="E4586" t="s">
        <v>44</v>
      </c>
      <c r="F4586" s="1">
        <v>40627</v>
      </c>
      <c r="G4586" t="s">
        <v>1198</v>
      </c>
      <c r="H4586" t="s">
        <v>158</v>
      </c>
      <c r="I4586" t="s">
        <v>4253</v>
      </c>
      <c r="K4586">
        <v>90000</v>
      </c>
      <c r="L4586">
        <v>-1181023450</v>
      </c>
    </row>
    <row r="4587" spans="3:12" x14ac:dyDescent="0.15">
      <c r="C4587" t="s">
        <v>53</v>
      </c>
      <c r="D4587" t="s">
        <v>5190</v>
      </c>
      <c r="E4587" t="s">
        <v>44</v>
      </c>
      <c r="F4587" s="1">
        <v>40627</v>
      </c>
      <c r="G4587" t="s">
        <v>1198</v>
      </c>
      <c r="H4587" t="s">
        <v>564</v>
      </c>
      <c r="I4587" t="s">
        <v>4254</v>
      </c>
      <c r="K4587">
        <v>345000</v>
      </c>
      <c r="L4587">
        <v>-1181368450</v>
      </c>
    </row>
    <row r="4588" spans="3:12" x14ac:dyDescent="0.15">
      <c r="C4588" t="s">
        <v>53</v>
      </c>
      <c r="D4588" t="s">
        <v>5190</v>
      </c>
      <c r="E4588" t="s">
        <v>44</v>
      </c>
      <c r="F4588" s="1">
        <v>40627</v>
      </c>
      <c r="G4588" t="s">
        <v>1198</v>
      </c>
      <c r="H4588" t="s">
        <v>564</v>
      </c>
      <c r="I4588" t="s">
        <v>4254</v>
      </c>
      <c r="K4588">
        <v>1369991</v>
      </c>
      <c r="L4588">
        <v>-1182738441</v>
      </c>
    </row>
    <row r="4589" spans="3:12" x14ac:dyDescent="0.15">
      <c r="C4589" t="s">
        <v>53</v>
      </c>
      <c r="D4589" t="s">
        <v>5190</v>
      </c>
      <c r="E4589" t="s">
        <v>44</v>
      </c>
      <c r="F4589" s="1">
        <v>40627</v>
      </c>
      <c r="G4589" t="s">
        <v>1198</v>
      </c>
      <c r="H4589" t="s">
        <v>589</v>
      </c>
      <c r="I4589" t="s">
        <v>4255</v>
      </c>
      <c r="K4589">
        <v>292000</v>
      </c>
      <c r="L4589">
        <v>-1183030441</v>
      </c>
    </row>
    <row r="4590" spans="3:12" x14ac:dyDescent="0.15">
      <c r="C4590" t="s">
        <v>53</v>
      </c>
      <c r="D4590" t="s">
        <v>5190</v>
      </c>
      <c r="E4590" t="s">
        <v>44</v>
      </c>
      <c r="F4590" s="1">
        <v>40627</v>
      </c>
      <c r="G4590" t="s">
        <v>1198</v>
      </c>
      <c r="H4590" t="s">
        <v>589</v>
      </c>
      <c r="I4590" t="s">
        <v>4255</v>
      </c>
      <c r="K4590">
        <v>214000</v>
      </c>
      <c r="L4590">
        <v>-1183244441</v>
      </c>
    </row>
    <row r="4591" spans="3:12" x14ac:dyDescent="0.15">
      <c r="C4591" t="s">
        <v>53</v>
      </c>
      <c r="D4591" t="s">
        <v>5190</v>
      </c>
      <c r="E4591" t="s">
        <v>44</v>
      </c>
      <c r="F4591" s="1">
        <v>40630</v>
      </c>
      <c r="G4591" t="s">
        <v>1198</v>
      </c>
      <c r="H4591" t="s">
        <v>2792</v>
      </c>
      <c r="I4591" t="s">
        <v>4256</v>
      </c>
      <c r="K4591">
        <v>369671</v>
      </c>
      <c r="L4591">
        <v>-1183614112</v>
      </c>
    </row>
    <row r="4592" spans="3:12" x14ac:dyDescent="0.15">
      <c r="C4592" t="s">
        <v>53</v>
      </c>
      <c r="D4592" t="s">
        <v>5190</v>
      </c>
      <c r="E4592" t="s">
        <v>44</v>
      </c>
      <c r="F4592" s="1">
        <v>40630</v>
      </c>
      <c r="G4592" t="s">
        <v>1198</v>
      </c>
      <c r="H4592" t="s">
        <v>2792</v>
      </c>
      <c r="I4592" t="s">
        <v>4256</v>
      </c>
      <c r="K4592">
        <v>1553419</v>
      </c>
      <c r="L4592">
        <v>-1185167531</v>
      </c>
    </row>
    <row r="4593" spans="3:12" x14ac:dyDescent="0.15">
      <c r="C4593" t="s">
        <v>53</v>
      </c>
      <c r="D4593" t="s">
        <v>5190</v>
      </c>
      <c r="E4593" t="s">
        <v>44</v>
      </c>
      <c r="F4593" s="1">
        <v>40633</v>
      </c>
      <c r="G4593" t="s">
        <v>1198</v>
      </c>
      <c r="H4593" t="s">
        <v>1380</v>
      </c>
      <c r="I4593" t="s">
        <v>4257</v>
      </c>
      <c r="K4593">
        <v>154000</v>
      </c>
      <c r="L4593">
        <v>-1185321531</v>
      </c>
    </row>
    <row r="4594" spans="3:12" x14ac:dyDescent="0.15">
      <c r="C4594" t="s">
        <v>53</v>
      </c>
      <c r="D4594" t="s">
        <v>5190</v>
      </c>
      <c r="E4594" t="s">
        <v>44</v>
      </c>
      <c r="F4594" s="1">
        <v>40633</v>
      </c>
      <c r="G4594" t="s">
        <v>1198</v>
      </c>
      <c r="H4594" t="s">
        <v>2741</v>
      </c>
      <c r="I4594" t="s">
        <v>4258</v>
      </c>
      <c r="K4594">
        <v>70000</v>
      </c>
      <c r="L4594">
        <v>-1185391531</v>
      </c>
    </row>
    <row r="4595" spans="3:12" x14ac:dyDescent="0.15">
      <c r="C4595" t="s">
        <v>53</v>
      </c>
      <c r="D4595" t="s">
        <v>5190</v>
      </c>
      <c r="E4595" t="s">
        <v>44</v>
      </c>
      <c r="F4595" s="1">
        <v>40634</v>
      </c>
      <c r="G4595" t="s">
        <v>1198</v>
      </c>
      <c r="H4595" t="s">
        <v>191</v>
      </c>
      <c r="I4595" t="s">
        <v>4259</v>
      </c>
      <c r="K4595">
        <v>423057</v>
      </c>
      <c r="L4595">
        <v>-1185814588</v>
      </c>
    </row>
    <row r="4596" spans="3:12" x14ac:dyDescent="0.15">
      <c r="C4596" t="s">
        <v>53</v>
      </c>
      <c r="D4596" t="s">
        <v>5190</v>
      </c>
      <c r="E4596" t="s">
        <v>44</v>
      </c>
      <c r="F4596" s="1">
        <v>40634</v>
      </c>
      <c r="G4596" t="s">
        <v>1198</v>
      </c>
      <c r="H4596" t="s">
        <v>191</v>
      </c>
      <c r="I4596" t="s">
        <v>4259</v>
      </c>
      <c r="K4596">
        <v>1561142</v>
      </c>
      <c r="L4596">
        <v>-1187375730</v>
      </c>
    </row>
    <row r="4597" spans="3:12" x14ac:dyDescent="0.15">
      <c r="C4597" t="s">
        <v>53</v>
      </c>
      <c r="D4597" t="s">
        <v>5190</v>
      </c>
      <c r="E4597" t="s">
        <v>44</v>
      </c>
      <c r="F4597" s="1">
        <v>40635</v>
      </c>
      <c r="G4597" t="s">
        <v>1198</v>
      </c>
      <c r="H4597" t="s">
        <v>170</v>
      </c>
      <c r="I4597" t="s">
        <v>4260</v>
      </c>
      <c r="K4597">
        <v>398685</v>
      </c>
      <c r="L4597">
        <v>-1187774415</v>
      </c>
    </row>
    <row r="4598" spans="3:12" x14ac:dyDescent="0.15">
      <c r="C4598" t="s">
        <v>53</v>
      </c>
      <c r="D4598" t="s">
        <v>5190</v>
      </c>
      <c r="E4598" t="s">
        <v>44</v>
      </c>
      <c r="F4598" s="1">
        <v>40635</v>
      </c>
      <c r="G4598" t="s">
        <v>1198</v>
      </c>
      <c r="H4598" t="s">
        <v>170</v>
      </c>
      <c r="I4598" t="s">
        <v>4260</v>
      </c>
      <c r="K4598">
        <v>1073705</v>
      </c>
      <c r="L4598">
        <v>-1188848120</v>
      </c>
    </row>
    <row r="4599" spans="3:12" x14ac:dyDescent="0.15">
      <c r="C4599" t="s">
        <v>53</v>
      </c>
      <c r="D4599" t="s">
        <v>5190</v>
      </c>
      <c r="E4599" t="s">
        <v>44</v>
      </c>
      <c r="F4599" s="1">
        <v>40637</v>
      </c>
      <c r="G4599" t="s">
        <v>1198</v>
      </c>
      <c r="H4599" t="s">
        <v>173</v>
      </c>
      <c r="I4599" t="s">
        <v>4261</v>
      </c>
      <c r="K4599">
        <v>416484</v>
      </c>
      <c r="L4599">
        <v>-1189264604</v>
      </c>
    </row>
    <row r="4600" spans="3:12" x14ac:dyDescent="0.15">
      <c r="C4600" t="s">
        <v>53</v>
      </c>
      <c r="D4600" t="s">
        <v>5190</v>
      </c>
      <c r="E4600" t="s">
        <v>44</v>
      </c>
      <c r="F4600" s="1">
        <v>40637</v>
      </c>
      <c r="G4600" t="s">
        <v>1198</v>
      </c>
      <c r="H4600" t="s">
        <v>173</v>
      </c>
      <c r="I4600" t="s">
        <v>4261</v>
      </c>
      <c r="K4600">
        <v>1429677</v>
      </c>
      <c r="L4600">
        <v>-1190694281</v>
      </c>
    </row>
    <row r="4601" spans="3:12" x14ac:dyDescent="0.15">
      <c r="C4601" t="s">
        <v>53</v>
      </c>
      <c r="D4601" t="s">
        <v>5190</v>
      </c>
      <c r="E4601" t="s">
        <v>44</v>
      </c>
      <c r="F4601" s="1">
        <v>40638</v>
      </c>
      <c r="G4601" t="s">
        <v>1198</v>
      </c>
      <c r="H4601" t="s">
        <v>176</v>
      </c>
      <c r="I4601" t="s">
        <v>4262</v>
      </c>
      <c r="K4601">
        <v>420727</v>
      </c>
      <c r="L4601">
        <v>-1191115008</v>
      </c>
    </row>
    <row r="4602" spans="3:12" x14ac:dyDescent="0.15">
      <c r="C4602" t="s">
        <v>53</v>
      </c>
      <c r="D4602" t="s">
        <v>5190</v>
      </c>
      <c r="E4602" t="s">
        <v>44</v>
      </c>
      <c r="F4602" s="1">
        <v>40638</v>
      </c>
      <c r="G4602" t="s">
        <v>1198</v>
      </c>
      <c r="H4602" t="s">
        <v>176</v>
      </c>
      <c r="I4602" t="s">
        <v>4262</v>
      </c>
      <c r="K4602">
        <v>1514533</v>
      </c>
      <c r="L4602">
        <v>-1192629541</v>
      </c>
    </row>
    <row r="4603" spans="3:12" x14ac:dyDescent="0.15">
      <c r="C4603" t="s">
        <v>53</v>
      </c>
      <c r="D4603" t="s">
        <v>5190</v>
      </c>
      <c r="E4603" t="s">
        <v>44</v>
      </c>
      <c r="F4603" s="1">
        <v>40639</v>
      </c>
      <c r="G4603" t="s">
        <v>1198</v>
      </c>
      <c r="H4603" t="s">
        <v>178</v>
      </c>
      <c r="I4603" t="s">
        <v>4263</v>
      </c>
      <c r="K4603">
        <v>328838</v>
      </c>
      <c r="L4603">
        <v>-1192958379</v>
      </c>
    </row>
    <row r="4604" spans="3:12" x14ac:dyDescent="0.15">
      <c r="C4604" t="s">
        <v>53</v>
      </c>
      <c r="D4604" t="s">
        <v>5190</v>
      </c>
      <c r="E4604" t="s">
        <v>44</v>
      </c>
      <c r="F4604" s="1">
        <v>40639</v>
      </c>
      <c r="G4604" t="s">
        <v>1198</v>
      </c>
      <c r="H4604" t="s">
        <v>178</v>
      </c>
      <c r="I4604" t="s">
        <v>4263</v>
      </c>
      <c r="K4604">
        <v>736760</v>
      </c>
      <c r="L4604">
        <v>-1193695139</v>
      </c>
    </row>
    <row r="4605" spans="3:12" x14ac:dyDescent="0.15">
      <c r="C4605" t="s">
        <v>53</v>
      </c>
      <c r="D4605" t="s">
        <v>5190</v>
      </c>
      <c r="E4605" t="s">
        <v>44</v>
      </c>
      <c r="F4605" s="1">
        <v>40642</v>
      </c>
      <c r="G4605" t="s">
        <v>1198</v>
      </c>
      <c r="H4605" t="s">
        <v>181</v>
      </c>
      <c r="I4605" t="s">
        <v>4264</v>
      </c>
      <c r="K4605">
        <v>1612348</v>
      </c>
      <c r="L4605">
        <v>-1195307487</v>
      </c>
    </row>
    <row r="4606" spans="3:12" x14ac:dyDescent="0.15">
      <c r="C4606" t="s">
        <v>53</v>
      </c>
      <c r="D4606" t="s">
        <v>5190</v>
      </c>
      <c r="E4606" t="s">
        <v>44</v>
      </c>
      <c r="F4606" s="1">
        <v>40642</v>
      </c>
      <c r="G4606" t="s">
        <v>1198</v>
      </c>
      <c r="H4606" t="s">
        <v>181</v>
      </c>
      <c r="I4606" t="s">
        <v>4264</v>
      </c>
      <c r="K4606">
        <v>6746968</v>
      </c>
      <c r="L4606">
        <v>-1202054455</v>
      </c>
    </row>
    <row r="4607" spans="3:12" x14ac:dyDescent="0.15">
      <c r="C4607" t="s">
        <v>53</v>
      </c>
      <c r="D4607" t="s">
        <v>5190</v>
      </c>
      <c r="E4607" t="s">
        <v>44</v>
      </c>
      <c r="F4607" s="1">
        <v>40644</v>
      </c>
      <c r="G4607" t="s">
        <v>1198</v>
      </c>
      <c r="H4607" t="s">
        <v>185</v>
      </c>
      <c r="I4607" t="s">
        <v>4265</v>
      </c>
      <c r="K4607">
        <v>311199</v>
      </c>
      <c r="L4607">
        <v>-1202365654</v>
      </c>
    </row>
    <row r="4608" spans="3:12" x14ac:dyDescent="0.15">
      <c r="C4608" t="s">
        <v>53</v>
      </c>
      <c r="D4608" t="s">
        <v>5190</v>
      </c>
      <c r="E4608" t="s">
        <v>44</v>
      </c>
      <c r="F4608" s="1">
        <v>40644</v>
      </c>
      <c r="G4608" t="s">
        <v>1198</v>
      </c>
      <c r="H4608" t="s">
        <v>185</v>
      </c>
      <c r="I4608" t="s">
        <v>4265</v>
      </c>
      <c r="K4608">
        <v>383976</v>
      </c>
      <c r="L4608">
        <v>-1202749630</v>
      </c>
    </row>
    <row r="4609" spans="3:12" x14ac:dyDescent="0.15">
      <c r="C4609" t="s">
        <v>53</v>
      </c>
      <c r="D4609" t="s">
        <v>5190</v>
      </c>
      <c r="E4609" t="s">
        <v>44</v>
      </c>
      <c r="F4609" s="1">
        <v>40645</v>
      </c>
      <c r="G4609" t="s">
        <v>1198</v>
      </c>
      <c r="H4609" t="s">
        <v>822</v>
      </c>
      <c r="I4609" t="s">
        <v>4266</v>
      </c>
      <c r="K4609">
        <v>21000</v>
      </c>
      <c r="L4609">
        <v>-1202770630</v>
      </c>
    </row>
    <row r="4610" spans="3:12" x14ac:dyDescent="0.15">
      <c r="C4610" t="s">
        <v>53</v>
      </c>
      <c r="D4610" t="s">
        <v>5190</v>
      </c>
      <c r="E4610" t="s">
        <v>44</v>
      </c>
      <c r="F4610" s="1">
        <v>40645</v>
      </c>
      <c r="G4610" t="s">
        <v>1198</v>
      </c>
      <c r="H4610" t="s">
        <v>124</v>
      </c>
      <c r="I4610" t="s">
        <v>4267</v>
      </c>
      <c r="K4610">
        <v>260000</v>
      </c>
      <c r="L4610">
        <v>-1203030630</v>
      </c>
    </row>
    <row r="4611" spans="3:12" x14ac:dyDescent="0.15">
      <c r="C4611" t="s">
        <v>53</v>
      </c>
      <c r="D4611" t="s">
        <v>5190</v>
      </c>
      <c r="E4611" t="s">
        <v>44</v>
      </c>
      <c r="F4611" s="1">
        <v>40645</v>
      </c>
      <c r="G4611" t="s">
        <v>1198</v>
      </c>
      <c r="H4611" t="s">
        <v>593</v>
      </c>
      <c r="I4611" t="s">
        <v>4268</v>
      </c>
      <c r="K4611">
        <v>262800</v>
      </c>
      <c r="L4611">
        <v>-1203293430</v>
      </c>
    </row>
    <row r="4612" spans="3:12" x14ac:dyDescent="0.15">
      <c r="C4612" t="s">
        <v>53</v>
      </c>
      <c r="D4612" t="s">
        <v>5190</v>
      </c>
      <c r="E4612" t="s">
        <v>44</v>
      </c>
      <c r="F4612" s="1">
        <v>40645</v>
      </c>
      <c r="G4612" t="s">
        <v>1198</v>
      </c>
      <c r="H4612" t="s">
        <v>129</v>
      </c>
      <c r="I4612" t="s">
        <v>4269</v>
      </c>
      <c r="K4612">
        <v>764000</v>
      </c>
      <c r="L4612">
        <v>-1204057430</v>
      </c>
    </row>
    <row r="4613" spans="3:12" x14ac:dyDescent="0.15">
      <c r="C4613" t="s">
        <v>53</v>
      </c>
      <c r="D4613" t="s">
        <v>5190</v>
      </c>
      <c r="E4613" t="s">
        <v>44</v>
      </c>
      <c r="F4613" s="1">
        <v>40645</v>
      </c>
      <c r="G4613" t="s">
        <v>1198</v>
      </c>
      <c r="H4613" t="s">
        <v>136</v>
      </c>
      <c r="I4613" t="s">
        <v>4270</v>
      </c>
      <c r="K4613">
        <v>1246500</v>
      </c>
      <c r="L4613">
        <v>-1205303930</v>
      </c>
    </row>
    <row r="4614" spans="3:12" x14ac:dyDescent="0.15">
      <c r="C4614" t="s">
        <v>53</v>
      </c>
      <c r="D4614" t="s">
        <v>5190</v>
      </c>
      <c r="E4614" t="s">
        <v>44</v>
      </c>
      <c r="F4614" s="1">
        <v>40645</v>
      </c>
      <c r="G4614" t="s">
        <v>1198</v>
      </c>
      <c r="H4614" t="s">
        <v>187</v>
      </c>
      <c r="I4614" t="s">
        <v>4271</v>
      </c>
      <c r="K4614">
        <v>304099</v>
      </c>
      <c r="L4614">
        <v>-1205608029</v>
      </c>
    </row>
    <row r="4615" spans="3:12" x14ac:dyDescent="0.15">
      <c r="C4615" t="s">
        <v>53</v>
      </c>
      <c r="D4615" t="s">
        <v>5190</v>
      </c>
      <c r="E4615" t="s">
        <v>44</v>
      </c>
      <c r="F4615" s="1">
        <v>40645</v>
      </c>
      <c r="G4615" t="s">
        <v>1198</v>
      </c>
      <c r="H4615" t="s">
        <v>187</v>
      </c>
      <c r="I4615" t="s">
        <v>4271</v>
      </c>
      <c r="K4615">
        <v>241976</v>
      </c>
      <c r="L4615">
        <v>-1205850005</v>
      </c>
    </row>
    <row r="4616" spans="3:12" x14ac:dyDescent="0.15">
      <c r="C4616" t="s">
        <v>53</v>
      </c>
      <c r="D4616" t="s">
        <v>5190</v>
      </c>
      <c r="E4616" t="s">
        <v>44</v>
      </c>
      <c r="F4616" s="1">
        <v>40649</v>
      </c>
      <c r="G4616" t="s">
        <v>1198</v>
      </c>
      <c r="H4616" t="s">
        <v>189</v>
      </c>
      <c r="I4616" t="s">
        <v>4272</v>
      </c>
      <c r="K4616">
        <v>373787</v>
      </c>
      <c r="L4616">
        <v>-1206223792</v>
      </c>
    </row>
    <row r="4617" spans="3:12" x14ac:dyDescent="0.15">
      <c r="C4617" t="s">
        <v>53</v>
      </c>
      <c r="D4617" t="s">
        <v>5190</v>
      </c>
      <c r="E4617" t="s">
        <v>44</v>
      </c>
      <c r="F4617" s="1">
        <v>40649</v>
      </c>
      <c r="G4617" t="s">
        <v>1198</v>
      </c>
      <c r="H4617" t="s">
        <v>189</v>
      </c>
      <c r="I4617" t="s">
        <v>4272</v>
      </c>
      <c r="K4617">
        <v>575740</v>
      </c>
      <c r="L4617">
        <v>-1206799532</v>
      </c>
    </row>
    <row r="4618" spans="3:12" x14ac:dyDescent="0.15">
      <c r="C4618" t="s">
        <v>53</v>
      </c>
      <c r="D4618" t="s">
        <v>5190</v>
      </c>
      <c r="E4618" t="s">
        <v>44</v>
      </c>
      <c r="F4618" s="1">
        <v>40649</v>
      </c>
      <c r="G4618" t="s">
        <v>1198</v>
      </c>
      <c r="H4618" t="s">
        <v>199</v>
      </c>
      <c r="I4618" t="s">
        <v>4273</v>
      </c>
      <c r="K4618">
        <v>409717</v>
      </c>
      <c r="L4618">
        <v>-1207209249</v>
      </c>
    </row>
    <row r="4619" spans="3:12" x14ac:dyDescent="0.15">
      <c r="C4619" t="s">
        <v>53</v>
      </c>
      <c r="D4619" t="s">
        <v>5190</v>
      </c>
      <c r="E4619" t="s">
        <v>44</v>
      </c>
      <c r="F4619" s="1">
        <v>40649</v>
      </c>
      <c r="G4619" t="s">
        <v>1198</v>
      </c>
      <c r="H4619" t="s">
        <v>199</v>
      </c>
      <c r="I4619" t="s">
        <v>4273</v>
      </c>
      <c r="K4619">
        <v>1294335</v>
      </c>
      <c r="L4619">
        <v>-1208503584</v>
      </c>
    </row>
    <row r="4620" spans="3:12" x14ac:dyDescent="0.15">
      <c r="C4620" t="s">
        <v>53</v>
      </c>
      <c r="D4620" t="s">
        <v>5190</v>
      </c>
      <c r="E4620" t="s">
        <v>44</v>
      </c>
      <c r="F4620" s="1">
        <v>40650</v>
      </c>
      <c r="G4620" t="s">
        <v>1198</v>
      </c>
      <c r="H4620" t="s">
        <v>193</v>
      </c>
      <c r="I4620" t="s">
        <v>4274</v>
      </c>
      <c r="K4620">
        <v>383419</v>
      </c>
      <c r="L4620">
        <v>-1208887003</v>
      </c>
    </row>
    <row r="4621" spans="3:12" x14ac:dyDescent="0.15">
      <c r="C4621" t="s">
        <v>53</v>
      </c>
      <c r="D4621" t="s">
        <v>5190</v>
      </c>
      <c r="E4621" t="s">
        <v>44</v>
      </c>
      <c r="F4621" s="1">
        <v>40650</v>
      </c>
      <c r="G4621" t="s">
        <v>1198</v>
      </c>
      <c r="H4621" t="s">
        <v>193</v>
      </c>
      <c r="I4621" t="s">
        <v>4274</v>
      </c>
      <c r="K4621">
        <v>768387</v>
      </c>
      <c r="L4621">
        <v>-1209655390</v>
      </c>
    </row>
    <row r="4622" spans="3:12" x14ac:dyDescent="0.15">
      <c r="C4622" t="s">
        <v>53</v>
      </c>
      <c r="D4622" t="s">
        <v>5190</v>
      </c>
      <c r="E4622" t="s">
        <v>44</v>
      </c>
      <c r="F4622" s="1">
        <v>40651</v>
      </c>
      <c r="G4622" t="s">
        <v>1198</v>
      </c>
      <c r="H4622" t="s">
        <v>196</v>
      </c>
      <c r="I4622" t="s">
        <v>4275</v>
      </c>
      <c r="K4622">
        <v>325350</v>
      </c>
      <c r="L4622">
        <v>-1209980740</v>
      </c>
    </row>
    <row r="4623" spans="3:12" x14ac:dyDescent="0.15">
      <c r="C4623" t="s">
        <v>53</v>
      </c>
      <c r="D4623" t="s">
        <v>5190</v>
      </c>
      <c r="E4623" t="s">
        <v>44</v>
      </c>
      <c r="F4623" s="1">
        <v>40651</v>
      </c>
      <c r="G4623" t="s">
        <v>1198</v>
      </c>
      <c r="H4623" t="s">
        <v>196</v>
      </c>
      <c r="I4623" t="s">
        <v>4275</v>
      </c>
      <c r="K4623">
        <v>667004</v>
      </c>
      <c r="L4623">
        <v>-1210647744</v>
      </c>
    </row>
    <row r="4624" spans="3:12" x14ac:dyDescent="0.15">
      <c r="C4624" t="s">
        <v>53</v>
      </c>
      <c r="D4624" t="s">
        <v>5190</v>
      </c>
      <c r="E4624" t="s">
        <v>44</v>
      </c>
      <c r="F4624" s="1">
        <v>40655</v>
      </c>
      <c r="G4624" t="s">
        <v>1198</v>
      </c>
      <c r="H4624" t="s">
        <v>205</v>
      </c>
      <c r="I4624" t="s">
        <v>4276</v>
      </c>
      <c r="K4624">
        <v>362452</v>
      </c>
      <c r="L4624">
        <v>-1211010196</v>
      </c>
    </row>
    <row r="4625" spans="3:12" x14ac:dyDescent="0.15">
      <c r="C4625" t="s">
        <v>53</v>
      </c>
      <c r="D4625" t="s">
        <v>5190</v>
      </c>
      <c r="E4625" t="s">
        <v>44</v>
      </c>
      <c r="F4625" s="1">
        <v>40655</v>
      </c>
      <c r="G4625" t="s">
        <v>1198</v>
      </c>
      <c r="H4625" t="s">
        <v>205</v>
      </c>
      <c r="I4625" t="s">
        <v>4276</v>
      </c>
      <c r="K4625">
        <v>349040</v>
      </c>
      <c r="L4625">
        <v>-1211359236</v>
      </c>
    </row>
    <row r="4626" spans="3:12" x14ac:dyDescent="0.15">
      <c r="C4626" t="s">
        <v>53</v>
      </c>
      <c r="D4626" t="s">
        <v>5190</v>
      </c>
      <c r="E4626" t="s">
        <v>44</v>
      </c>
      <c r="F4626" s="1">
        <v>40659</v>
      </c>
      <c r="G4626" t="s">
        <v>1198</v>
      </c>
      <c r="H4626" t="s">
        <v>208</v>
      </c>
      <c r="I4626" t="s">
        <v>4277</v>
      </c>
      <c r="K4626">
        <v>394062</v>
      </c>
      <c r="L4626">
        <v>-1211753298</v>
      </c>
    </row>
    <row r="4627" spans="3:12" x14ac:dyDescent="0.15">
      <c r="C4627" t="s">
        <v>53</v>
      </c>
      <c r="D4627" t="s">
        <v>5190</v>
      </c>
      <c r="E4627" t="s">
        <v>44</v>
      </c>
      <c r="F4627" s="1">
        <v>40659</v>
      </c>
      <c r="G4627" t="s">
        <v>1198</v>
      </c>
      <c r="H4627" t="s">
        <v>208</v>
      </c>
      <c r="I4627" t="s">
        <v>4277</v>
      </c>
      <c r="K4627">
        <v>981241</v>
      </c>
      <c r="L4627">
        <v>-1212734539</v>
      </c>
    </row>
    <row r="4628" spans="3:12" x14ac:dyDescent="0.15">
      <c r="C4628" t="s">
        <v>53</v>
      </c>
      <c r="D4628" t="s">
        <v>5190</v>
      </c>
      <c r="E4628" t="s">
        <v>44</v>
      </c>
      <c r="F4628" s="1">
        <v>40660</v>
      </c>
      <c r="G4628" t="s">
        <v>1198</v>
      </c>
      <c r="H4628" t="s">
        <v>202</v>
      </c>
      <c r="I4628" t="s">
        <v>4278</v>
      </c>
      <c r="K4628">
        <v>341028</v>
      </c>
      <c r="L4628">
        <v>-1213075567</v>
      </c>
    </row>
    <row r="4629" spans="3:12" x14ac:dyDescent="0.15">
      <c r="C4629" t="s">
        <v>53</v>
      </c>
      <c r="D4629" t="s">
        <v>5190</v>
      </c>
      <c r="E4629" t="s">
        <v>44</v>
      </c>
      <c r="F4629" s="1">
        <v>40660</v>
      </c>
      <c r="G4629" t="s">
        <v>1198</v>
      </c>
      <c r="H4629" t="s">
        <v>202</v>
      </c>
      <c r="I4629" t="s">
        <v>4279</v>
      </c>
      <c r="K4629">
        <v>980565</v>
      </c>
      <c r="L4629">
        <v>-1214056132</v>
      </c>
    </row>
    <row r="4630" spans="3:12" x14ac:dyDescent="0.15">
      <c r="C4630" t="s">
        <v>53</v>
      </c>
      <c r="D4630" t="s">
        <v>5190</v>
      </c>
      <c r="E4630" t="s">
        <v>44</v>
      </c>
      <c r="F4630" s="1">
        <v>40663</v>
      </c>
      <c r="G4630" t="s">
        <v>1198</v>
      </c>
      <c r="H4630" t="s">
        <v>830</v>
      </c>
      <c r="I4630" t="s">
        <v>4280</v>
      </c>
      <c r="K4630">
        <v>1353641</v>
      </c>
      <c r="L4630">
        <v>-1215409773</v>
      </c>
    </row>
    <row r="4631" spans="3:12" x14ac:dyDescent="0.15">
      <c r="C4631" t="s">
        <v>53</v>
      </c>
      <c r="D4631" t="s">
        <v>5190</v>
      </c>
      <c r="E4631" t="s">
        <v>44</v>
      </c>
      <c r="F4631" s="1">
        <v>40663</v>
      </c>
      <c r="G4631" t="s">
        <v>1198</v>
      </c>
      <c r="H4631" t="s">
        <v>830</v>
      </c>
      <c r="I4631" t="s">
        <v>4280</v>
      </c>
      <c r="K4631">
        <v>10072818</v>
      </c>
      <c r="L4631">
        <v>-1225482591</v>
      </c>
    </row>
    <row r="4632" spans="3:12" x14ac:dyDescent="0.15">
      <c r="C4632" t="s">
        <v>53</v>
      </c>
      <c r="D4632" t="s">
        <v>5190</v>
      </c>
      <c r="E4632" t="s">
        <v>44</v>
      </c>
      <c r="F4632" s="1">
        <v>40665</v>
      </c>
      <c r="G4632" t="s">
        <v>1198</v>
      </c>
      <c r="H4632" t="s">
        <v>1393</v>
      </c>
      <c r="I4632" t="s">
        <v>4281</v>
      </c>
      <c r="K4632">
        <v>375535</v>
      </c>
      <c r="L4632">
        <v>-1225858126</v>
      </c>
    </row>
    <row r="4633" spans="3:12" x14ac:dyDescent="0.15">
      <c r="C4633" t="s">
        <v>53</v>
      </c>
      <c r="D4633" t="s">
        <v>5190</v>
      </c>
      <c r="E4633" t="s">
        <v>44</v>
      </c>
      <c r="F4633" s="1">
        <v>40665</v>
      </c>
      <c r="G4633" t="s">
        <v>1198</v>
      </c>
      <c r="H4633" t="s">
        <v>1393</v>
      </c>
      <c r="I4633" t="s">
        <v>4281</v>
      </c>
      <c r="K4633">
        <v>610693</v>
      </c>
      <c r="L4633">
        <v>-1226468819</v>
      </c>
    </row>
    <row r="4634" spans="3:12" x14ac:dyDescent="0.15">
      <c r="C4634" t="s">
        <v>53</v>
      </c>
      <c r="D4634" t="s">
        <v>5190</v>
      </c>
      <c r="E4634" t="s">
        <v>44</v>
      </c>
      <c r="F4634" s="1">
        <v>40666</v>
      </c>
      <c r="G4634" t="s">
        <v>1198</v>
      </c>
      <c r="H4634" t="s">
        <v>1392</v>
      </c>
      <c r="I4634" t="s">
        <v>4282</v>
      </c>
      <c r="K4634">
        <v>-308000</v>
      </c>
      <c r="L4634">
        <v>-1226160819</v>
      </c>
    </row>
    <row r="4635" spans="3:12" x14ac:dyDescent="0.15">
      <c r="C4635" t="s">
        <v>53</v>
      </c>
      <c r="D4635" t="s">
        <v>5190</v>
      </c>
      <c r="E4635" t="s">
        <v>44</v>
      </c>
      <c r="F4635" s="1">
        <v>40666</v>
      </c>
      <c r="G4635" t="s">
        <v>1198</v>
      </c>
      <c r="H4635" t="s">
        <v>1073</v>
      </c>
      <c r="I4635" t="s">
        <v>4283</v>
      </c>
      <c r="K4635">
        <v>367226</v>
      </c>
      <c r="L4635">
        <v>-1226528045</v>
      </c>
    </row>
    <row r="4636" spans="3:12" x14ac:dyDescent="0.15">
      <c r="C4636" t="s">
        <v>53</v>
      </c>
      <c r="D4636" t="s">
        <v>5190</v>
      </c>
      <c r="E4636" t="s">
        <v>44</v>
      </c>
      <c r="F4636" s="1">
        <v>40666</v>
      </c>
      <c r="G4636" t="s">
        <v>1198</v>
      </c>
      <c r="H4636" t="s">
        <v>1073</v>
      </c>
      <c r="I4636" t="s">
        <v>4283</v>
      </c>
      <c r="K4636">
        <v>444524</v>
      </c>
      <c r="L4636">
        <v>-1226972569</v>
      </c>
    </row>
    <row r="4637" spans="3:12" x14ac:dyDescent="0.15">
      <c r="C4637" t="s">
        <v>53</v>
      </c>
      <c r="D4637" t="s">
        <v>5190</v>
      </c>
      <c r="E4637" t="s">
        <v>44</v>
      </c>
      <c r="F4637" s="1">
        <v>40675</v>
      </c>
      <c r="G4637" t="s">
        <v>1198</v>
      </c>
      <c r="H4637" t="s">
        <v>594</v>
      </c>
      <c r="I4637" t="s">
        <v>4284</v>
      </c>
      <c r="K4637">
        <v>255000</v>
      </c>
      <c r="L4637">
        <v>-1227227569</v>
      </c>
    </row>
    <row r="4638" spans="3:12" x14ac:dyDescent="0.15">
      <c r="C4638" t="s">
        <v>53</v>
      </c>
      <c r="D4638" t="s">
        <v>5190</v>
      </c>
      <c r="E4638" t="s">
        <v>44</v>
      </c>
      <c r="F4638" s="1">
        <v>40676</v>
      </c>
      <c r="G4638" t="s">
        <v>1198</v>
      </c>
      <c r="H4638" t="s">
        <v>3874</v>
      </c>
      <c r="I4638" t="s">
        <v>4285</v>
      </c>
      <c r="K4638">
        <v>397097</v>
      </c>
      <c r="L4638">
        <v>-1227624666</v>
      </c>
    </row>
    <row r="4639" spans="3:12" x14ac:dyDescent="0.15">
      <c r="C4639" t="s">
        <v>53</v>
      </c>
      <c r="D4639" t="s">
        <v>5190</v>
      </c>
      <c r="E4639" t="s">
        <v>44</v>
      </c>
      <c r="F4639" s="1">
        <v>40676</v>
      </c>
      <c r="G4639" t="s">
        <v>1198</v>
      </c>
      <c r="H4639" t="s">
        <v>3874</v>
      </c>
      <c r="I4639" t="s">
        <v>4285</v>
      </c>
      <c r="K4639">
        <v>1041933</v>
      </c>
      <c r="L4639">
        <v>-1228666599</v>
      </c>
    </row>
    <row r="4640" spans="3:12" x14ac:dyDescent="0.15">
      <c r="C4640" t="s">
        <v>53</v>
      </c>
      <c r="D4640" t="s">
        <v>5190</v>
      </c>
      <c r="E4640" t="s">
        <v>44</v>
      </c>
      <c r="F4640" s="1">
        <v>40676</v>
      </c>
      <c r="G4640" t="s">
        <v>1198</v>
      </c>
      <c r="H4640" t="s">
        <v>2962</v>
      </c>
      <c r="I4640" t="s">
        <v>4286</v>
      </c>
      <c r="K4640">
        <v>310726</v>
      </c>
      <c r="L4640">
        <v>-1228977325</v>
      </c>
    </row>
    <row r="4641" spans="3:12" x14ac:dyDescent="0.15">
      <c r="C4641" t="s">
        <v>53</v>
      </c>
      <c r="D4641" t="s">
        <v>5190</v>
      </c>
      <c r="E4641" t="s">
        <v>44</v>
      </c>
      <c r="F4641" s="1">
        <v>40676</v>
      </c>
      <c r="G4641" t="s">
        <v>1198</v>
      </c>
      <c r="H4641" t="s">
        <v>2962</v>
      </c>
      <c r="I4641" t="s">
        <v>4286</v>
      </c>
      <c r="K4641">
        <v>374522</v>
      </c>
      <c r="L4641">
        <v>-1229351847</v>
      </c>
    </row>
    <row r="4642" spans="3:12" x14ac:dyDescent="0.15">
      <c r="C4642" t="s">
        <v>53</v>
      </c>
      <c r="D4642" t="s">
        <v>5190</v>
      </c>
      <c r="E4642" t="s">
        <v>44</v>
      </c>
      <c r="F4642" s="1">
        <v>40679</v>
      </c>
      <c r="G4642" t="s">
        <v>1198</v>
      </c>
      <c r="H4642" t="s">
        <v>3007</v>
      </c>
      <c r="I4642" t="s">
        <v>4287</v>
      </c>
      <c r="K4642">
        <v>558986</v>
      </c>
      <c r="L4642">
        <v>-1229910833</v>
      </c>
    </row>
    <row r="4643" spans="3:12" x14ac:dyDescent="0.15">
      <c r="C4643" t="s">
        <v>53</v>
      </c>
      <c r="D4643" t="s">
        <v>5190</v>
      </c>
      <c r="E4643" t="s">
        <v>44</v>
      </c>
      <c r="F4643" s="1">
        <v>40679</v>
      </c>
      <c r="G4643" t="s">
        <v>1198</v>
      </c>
      <c r="H4643" t="s">
        <v>3007</v>
      </c>
      <c r="I4643" t="s">
        <v>4287</v>
      </c>
      <c r="K4643">
        <v>1659729</v>
      </c>
      <c r="L4643">
        <v>-1231570562</v>
      </c>
    </row>
    <row r="4644" spans="3:12" x14ac:dyDescent="0.15">
      <c r="C4644" t="s">
        <v>53</v>
      </c>
      <c r="D4644" t="s">
        <v>5190</v>
      </c>
      <c r="E4644" t="s">
        <v>44</v>
      </c>
      <c r="F4644" s="1">
        <v>40679</v>
      </c>
      <c r="G4644" t="s">
        <v>1198</v>
      </c>
      <c r="H4644" t="s">
        <v>3985</v>
      </c>
      <c r="I4644" t="s">
        <v>4288</v>
      </c>
      <c r="K4644">
        <v>154000</v>
      </c>
      <c r="L4644">
        <v>-1231724562</v>
      </c>
    </row>
    <row r="4645" spans="3:12" x14ac:dyDescent="0.15">
      <c r="C4645" t="s">
        <v>53</v>
      </c>
      <c r="D4645" t="s">
        <v>5190</v>
      </c>
      <c r="E4645" t="s">
        <v>44</v>
      </c>
      <c r="F4645" s="1">
        <v>40680</v>
      </c>
      <c r="G4645" t="s">
        <v>1198</v>
      </c>
      <c r="H4645" t="s">
        <v>1157</v>
      </c>
      <c r="I4645" t="s">
        <v>4289</v>
      </c>
      <c r="K4645">
        <v>979209</v>
      </c>
      <c r="L4645">
        <v>-1232703771</v>
      </c>
    </row>
    <row r="4646" spans="3:12" x14ac:dyDescent="0.15">
      <c r="C4646" t="s">
        <v>53</v>
      </c>
      <c r="D4646" t="s">
        <v>5190</v>
      </c>
      <c r="E4646" t="s">
        <v>44</v>
      </c>
      <c r="F4646" s="1">
        <v>40680</v>
      </c>
      <c r="G4646" t="s">
        <v>1198</v>
      </c>
      <c r="H4646" t="s">
        <v>1157</v>
      </c>
      <c r="I4646" t="s">
        <v>4289</v>
      </c>
      <c r="K4646">
        <v>2584178</v>
      </c>
      <c r="L4646">
        <v>-1235287949</v>
      </c>
    </row>
    <row r="4647" spans="3:12" x14ac:dyDescent="0.15">
      <c r="C4647" t="s">
        <v>53</v>
      </c>
      <c r="D4647" t="s">
        <v>5190</v>
      </c>
      <c r="E4647" t="s">
        <v>44</v>
      </c>
      <c r="F4647" s="1">
        <v>40684</v>
      </c>
      <c r="G4647" t="s">
        <v>1198</v>
      </c>
      <c r="H4647" t="s">
        <v>2926</v>
      </c>
      <c r="I4647" t="s">
        <v>4290</v>
      </c>
      <c r="K4647">
        <v>1017350</v>
      </c>
      <c r="L4647">
        <v>-1236305299</v>
      </c>
    </row>
    <row r="4648" spans="3:12" x14ac:dyDescent="0.15">
      <c r="C4648" t="s">
        <v>53</v>
      </c>
      <c r="D4648" t="s">
        <v>5190</v>
      </c>
      <c r="E4648" t="s">
        <v>44</v>
      </c>
      <c r="F4648" s="1">
        <v>40684</v>
      </c>
      <c r="G4648" t="s">
        <v>1198</v>
      </c>
      <c r="H4648" t="s">
        <v>2926</v>
      </c>
      <c r="I4648" t="s">
        <v>4290</v>
      </c>
      <c r="K4648">
        <v>3346991</v>
      </c>
      <c r="L4648">
        <v>-1239652290</v>
      </c>
    </row>
    <row r="4649" spans="3:12" x14ac:dyDescent="0.15">
      <c r="C4649" t="s">
        <v>53</v>
      </c>
      <c r="D4649" t="s">
        <v>5190</v>
      </c>
      <c r="E4649" t="s">
        <v>44</v>
      </c>
      <c r="F4649" s="1">
        <v>40686</v>
      </c>
      <c r="G4649" t="s">
        <v>1198</v>
      </c>
      <c r="H4649" t="s">
        <v>1394</v>
      </c>
      <c r="I4649" t="s">
        <v>4291</v>
      </c>
      <c r="K4649">
        <v>972068</v>
      </c>
      <c r="L4649">
        <v>-1240624358</v>
      </c>
    </row>
    <row r="4650" spans="3:12" x14ac:dyDescent="0.15">
      <c r="C4650" t="s">
        <v>53</v>
      </c>
      <c r="D4650" t="s">
        <v>5190</v>
      </c>
      <c r="E4650" t="s">
        <v>44</v>
      </c>
      <c r="F4650" s="1">
        <v>40686</v>
      </c>
      <c r="G4650" t="s">
        <v>1198</v>
      </c>
      <c r="H4650" t="s">
        <v>1394</v>
      </c>
      <c r="I4650" t="s">
        <v>4291</v>
      </c>
      <c r="K4650">
        <v>2441367</v>
      </c>
      <c r="L4650">
        <v>-1243065725</v>
      </c>
    </row>
    <row r="4651" spans="3:12" x14ac:dyDescent="0.15">
      <c r="C4651" t="s">
        <v>53</v>
      </c>
      <c r="D4651" t="s">
        <v>5190</v>
      </c>
      <c r="E4651" t="s">
        <v>44</v>
      </c>
      <c r="F4651" s="1">
        <v>40694</v>
      </c>
      <c r="G4651" t="s">
        <v>1198</v>
      </c>
      <c r="H4651" t="s">
        <v>216</v>
      </c>
      <c r="I4651" t="s">
        <v>4292</v>
      </c>
      <c r="K4651">
        <v>370000</v>
      </c>
      <c r="L4651">
        <v>-1243435725</v>
      </c>
    </row>
    <row r="4652" spans="3:12" x14ac:dyDescent="0.15">
      <c r="C4652" t="s">
        <v>53</v>
      </c>
      <c r="D4652" t="s">
        <v>5190</v>
      </c>
      <c r="E4652" t="s">
        <v>44</v>
      </c>
      <c r="F4652" s="1">
        <v>40695</v>
      </c>
      <c r="G4652" t="s">
        <v>1198</v>
      </c>
      <c r="H4652" t="s">
        <v>235</v>
      </c>
      <c r="I4652" t="s">
        <v>4293</v>
      </c>
      <c r="K4652">
        <v>400217</v>
      </c>
      <c r="L4652">
        <v>-1243835942</v>
      </c>
    </row>
    <row r="4653" spans="3:12" x14ac:dyDescent="0.15">
      <c r="C4653" t="s">
        <v>53</v>
      </c>
      <c r="D4653" t="s">
        <v>5190</v>
      </c>
      <c r="E4653" t="s">
        <v>44</v>
      </c>
      <c r="F4653" s="1">
        <v>40695</v>
      </c>
      <c r="G4653" t="s">
        <v>1198</v>
      </c>
      <c r="H4653" t="s">
        <v>235</v>
      </c>
      <c r="I4653" t="s">
        <v>4293</v>
      </c>
      <c r="K4653">
        <v>1104347</v>
      </c>
      <c r="L4653">
        <v>-1244940289</v>
      </c>
    </row>
    <row r="4654" spans="3:12" x14ac:dyDescent="0.15">
      <c r="C4654" t="s">
        <v>53</v>
      </c>
      <c r="D4654" t="s">
        <v>5190</v>
      </c>
      <c r="E4654" t="s">
        <v>44</v>
      </c>
      <c r="F4654" s="1">
        <v>40695</v>
      </c>
      <c r="G4654" t="s">
        <v>1198</v>
      </c>
      <c r="H4654" t="s">
        <v>230</v>
      </c>
      <c r="I4654" t="s">
        <v>4294</v>
      </c>
      <c r="K4654">
        <v>447846</v>
      </c>
      <c r="L4654">
        <v>-1245388135</v>
      </c>
    </row>
    <row r="4655" spans="3:12" x14ac:dyDescent="0.15">
      <c r="C4655" t="s">
        <v>53</v>
      </c>
      <c r="D4655" t="s">
        <v>5190</v>
      </c>
      <c r="E4655" t="s">
        <v>44</v>
      </c>
      <c r="F4655" s="1">
        <v>40695</v>
      </c>
      <c r="G4655" t="s">
        <v>1198</v>
      </c>
      <c r="H4655" t="s">
        <v>230</v>
      </c>
      <c r="I4655" t="s">
        <v>4294</v>
      </c>
      <c r="K4655">
        <v>2056914</v>
      </c>
      <c r="L4655">
        <v>-1247445049</v>
      </c>
    </row>
    <row r="4656" spans="3:12" x14ac:dyDescent="0.15">
      <c r="C4656" t="s">
        <v>53</v>
      </c>
      <c r="D4656" t="s">
        <v>5190</v>
      </c>
      <c r="E4656" t="s">
        <v>44</v>
      </c>
      <c r="F4656" s="1">
        <v>40695</v>
      </c>
      <c r="G4656" t="s">
        <v>1198</v>
      </c>
      <c r="H4656" t="s">
        <v>238</v>
      </c>
      <c r="I4656" t="s">
        <v>4295</v>
      </c>
      <c r="K4656">
        <v>427834</v>
      </c>
      <c r="L4656">
        <v>-1247872883</v>
      </c>
    </row>
    <row r="4657" spans="3:12" x14ac:dyDescent="0.15">
      <c r="C4657" t="s">
        <v>53</v>
      </c>
      <c r="D4657" t="s">
        <v>5190</v>
      </c>
      <c r="E4657" t="s">
        <v>44</v>
      </c>
      <c r="F4657" s="1">
        <v>40695</v>
      </c>
      <c r="G4657" t="s">
        <v>1198</v>
      </c>
      <c r="H4657" t="s">
        <v>238</v>
      </c>
      <c r="I4657" t="s">
        <v>4295</v>
      </c>
      <c r="K4657">
        <v>1656686</v>
      </c>
      <c r="L4657">
        <v>-1249529569</v>
      </c>
    </row>
    <row r="4658" spans="3:12" x14ac:dyDescent="0.15">
      <c r="C4658" t="s">
        <v>53</v>
      </c>
      <c r="D4658" t="s">
        <v>5190</v>
      </c>
      <c r="E4658" t="s">
        <v>44</v>
      </c>
      <c r="F4658" s="1">
        <v>40695</v>
      </c>
      <c r="G4658" t="s">
        <v>1198</v>
      </c>
      <c r="H4658" t="s">
        <v>218</v>
      </c>
      <c r="I4658" t="s">
        <v>4296</v>
      </c>
      <c r="K4658">
        <v>967182</v>
      </c>
      <c r="L4658">
        <v>-1250496751</v>
      </c>
    </row>
    <row r="4659" spans="3:12" x14ac:dyDescent="0.15">
      <c r="C4659" t="s">
        <v>53</v>
      </c>
      <c r="D4659" t="s">
        <v>5190</v>
      </c>
      <c r="E4659" t="s">
        <v>44</v>
      </c>
      <c r="F4659" s="1">
        <v>40695</v>
      </c>
      <c r="G4659" t="s">
        <v>1198</v>
      </c>
      <c r="H4659" t="s">
        <v>218</v>
      </c>
      <c r="I4659" t="s">
        <v>4296</v>
      </c>
      <c r="K4659">
        <v>2343631</v>
      </c>
      <c r="L4659">
        <v>-1252840382</v>
      </c>
    </row>
    <row r="4660" spans="3:12" x14ac:dyDescent="0.15">
      <c r="C4660" t="s">
        <v>53</v>
      </c>
      <c r="D4660" t="s">
        <v>5190</v>
      </c>
      <c r="E4660" t="s">
        <v>44</v>
      </c>
      <c r="F4660" s="1">
        <v>40696</v>
      </c>
      <c r="G4660" t="s">
        <v>1198</v>
      </c>
      <c r="H4660" t="s">
        <v>219</v>
      </c>
      <c r="I4660" t="s">
        <v>4297</v>
      </c>
      <c r="K4660">
        <v>626551</v>
      </c>
      <c r="L4660">
        <v>-1253466933</v>
      </c>
    </row>
    <row r="4661" spans="3:12" x14ac:dyDescent="0.15">
      <c r="C4661" t="s">
        <v>53</v>
      </c>
      <c r="D4661" t="s">
        <v>5190</v>
      </c>
      <c r="E4661" t="s">
        <v>44</v>
      </c>
      <c r="F4661" s="1">
        <v>40696</v>
      </c>
      <c r="G4661" t="s">
        <v>1198</v>
      </c>
      <c r="H4661" t="s">
        <v>219</v>
      </c>
      <c r="I4661" t="s">
        <v>4297</v>
      </c>
      <c r="K4661">
        <v>3011017</v>
      </c>
      <c r="L4661">
        <v>-1256477950</v>
      </c>
    </row>
    <row r="4662" spans="3:12" x14ac:dyDescent="0.15">
      <c r="C4662" t="s">
        <v>53</v>
      </c>
      <c r="D4662" t="s">
        <v>5190</v>
      </c>
      <c r="E4662" t="s">
        <v>44</v>
      </c>
      <c r="F4662" s="1">
        <v>40696</v>
      </c>
      <c r="G4662" t="s">
        <v>1198</v>
      </c>
      <c r="H4662" t="s">
        <v>221</v>
      </c>
      <c r="I4662" t="s">
        <v>4298</v>
      </c>
      <c r="K4662">
        <v>964791</v>
      </c>
      <c r="L4662">
        <v>-1257442741</v>
      </c>
    </row>
    <row r="4663" spans="3:12" x14ac:dyDescent="0.15">
      <c r="C4663" t="s">
        <v>53</v>
      </c>
      <c r="D4663" t="s">
        <v>5190</v>
      </c>
      <c r="E4663" t="s">
        <v>44</v>
      </c>
      <c r="F4663" s="1">
        <v>40696</v>
      </c>
      <c r="G4663" t="s">
        <v>1198</v>
      </c>
      <c r="H4663" t="s">
        <v>221</v>
      </c>
      <c r="I4663" t="s">
        <v>4298</v>
      </c>
      <c r="K4663">
        <v>2295810</v>
      </c>
      <c r="L4663">
        <v>-1259738551</v>
      </c>
    </row>
    <row r="4664" spans="3:12" x14ac:dyDescent="0.15">
      <c r="C4664" t="s">
        <v>53</v>
      </c>
      <c r="D4664" t="s">
        <v>5190</v>
      </c>
      <c r="E4664" t="s">
        <v>44</v>
      </c>
      <c r="F4664" s="1">
        <v>40698</v>
      </c>
      <c r="G4664" t="s">
        <v>1198</v>
      </c>
      <c r="H4664" t="s">
        <v>227</v>
      </c>
      <c r="I4664" t="s">
        <v>4299</v>
      </c>
      <c r="K4664">
        <v>570211</v>
      </c>
      <c r="L4664">
        <v>-1260308762</v>
      </c>
    </row>
    <row r="4665" spans="3:12" x14ac:dyDescent="0.15">
      <c r="C4665" t="s">
        <v>53</v>
      </c>
      <c r="D4665" t="s">
        <v>5190</v>
      </c>
      <c r="E4665" t="s">
        <v>44</v>
      </c>
      <c r="F4665" s="1">
        <v>40698</v>
      </c>
      <c r="G4665" t="s">
        <v>1198</v>
      </c>
      <c r="H4665" t="s">
        <v>227</v>
      </c>
      <c r="I4665" t="s">
        <v>4299</v>
      </c>
      <c r="K4665">
        <v>1884215</v>
      </c>
      <c r="L4665">
        <v>-1262192977</v>
      </c>
    </row>
    <row r="4666" spans="3:12" x14ac:dyDescent="0.15">
      <c r="C4666" t="s">
        <v>53</v>
      </c>
      <c r="D4666" t="s">
        <v>5190</v>
      </c>
      <c r="E4666" t="s">
        <v>44</v>
      </c>
      <c r="F4666" s="1">
        <v>40699</v>
      </c>
      <c r="G4666" t="s">
        <v>1198</v>
      </c>
      <c r="H4666" t="s">
        <v>229</v>
      </c>
      <c r="I4666" t="s">
        <v>4300</v>
      </c>
      <c r="K4666">
        <v>608171</v>
      </c>
      <c r="L4666">
        <v>-1262801148</v>
      </c>
    </row>
    <row r="4667" spans="3:12" x14ac:dyDescent="0.15">
      <c r="C4667" t="s">
        <v>53</v>
      </c>
      <c r="D4667" t="s">
        <v>5190</v>
      </c>
      <c r="E4667" t="s">
        <v>44</v>
      </c>
      <c r="F4667" s="1">
        <v>40699</v>
      </c>
      <c r="G4667" t="s">
        <v>1198</v>
      </c>
      <c r="H4667" t="s">
        <v>229</v>
      </c>
      <c r="I4667" t="s">
        <v>4300</v>
      </c>
      <c r="K4667">
        <v>2643415</v>
      </c>
      <c r="L4667">
        <v>-1265444563</v>
      </c>
    </row>
    <row r="4668" spans="3:12" x14ac:dyDescent="0.15">
      <c r="C4668" t="s">
        <v>53</v>
      </c>
      <c r="D4668" t="s">
        <v>5190</v>
      </c>
      <c r="E4668" t="s">
        <v>44</v>
      </c>
      <c r="F4668" s="1">
        <v>40701</v>
      </c>
      <c r="G4668" t="s">
        <v>1198</v>
      </c>
      <c r="H4668" t="s">
        <v>237</v>
      </c>
      <c r="I4668" t="s">
        <v>4301</v>
      </c>
      <c r="K4668">
        <v>307141</v>
      </c>
      <c r="L4668">
        <v>-1265751704</v>
      </c>
    </row>
    <row r="4669" spans="3:12" x14ac:dyDescent="0.15">
      <c r="C4669" t="s">
        <v>53</v>
      </c>
      <c r="D4669" t="s">
        <v>5190</v>
      </c>
      <c r="E4669" t="s">
        <v>44</v>
      </c>
      <c r="F4669" s="1">
        <v>40701</v>
      </c>
      <c r="G4669" t="s">
        <v>1198</v>
      </c>
      <c r="H4669" t="s">
        <v>237</v>
      </c>
      <c r="I4669" t="s">
        <v>4301</v>
      </c>
      <c r="K4669">
        <v>302814</v>
      </c>
      <c r="L4669">
        <v>-1266054518</v>
      </c>
    </row>
    <row r="4670" spans="3:12" x14ac:dyDescent="0.15">
      <c r="C4670" t="s">
        <v>53</v>
      </c>
      <c r="D4670" t="s">
        <v>5190</v>
      </c>
      <c r="E4670" t="s">
        <v>44</v>
      </c>
      <c r="F4670" s="1">
        <v>40701</v>
      </c>
      <c r="G4670" t="s">
        <v>1198</v>
      </c>
      <c r="H4670" t="s">
        <v>232</v>
      </c>
      <c r="I4670" t="s">
        <v>4302</v>
      </c>
      <c r="K4670">
        <v>956432</v>
      </c>
      <c r="L4670">
        <v>-1267010950</v>
      </c>
    </row>
    <row r="4671" spans="3:12" x14ac:dyDescent="0.15">
      <c r="C4671" t="s">
        <v>53</v>
      </c>
      <c r="D4671" t="s">
        <v>5190</v>
      </c>
      <c r="E4671" t="s">
        <v>44</v>
      </c>
      <c r="F4671" s="1">
        <v>40701</v>
      </c>
      <c r="G4671" t="s">
        <v>1198</v>
      </c>
      <c r="H4671" t="s">
        <v>232</v>
      </c>
      <c r="I4671" t="s">
        <v>4302</v>
      </c>
      <c r="K4671">
        <v>2128631</v>
      </c>
      <c r="L4671">
        <v>-1269139581</v>
      </c>
    </row>
    <row r="4672" spans="3:12" x14ac:dyDescent="0.15">
      <c r="C4672" t="s">
        <v>53</v>
      </c>
      <c r="D4672" t="s">
        <v>5190</v>
      </c>
      <c r="E4672" t="s">
        <v>44</v>
      </c>
      <c r="F4672" s="1">
        <v>40703</v>
      </c>
      <c r="G4672" t="s">
        <v>1198</v>
      </c>
      <c r="H4672" t="s">
        <v>233</v>
      </c>
      <c r="I4672" t="s">
        <v>4303</v>
      </c>
      <c r="K4672">
        <v>337242</v>
      </c>
      <c r="L4672">
        <v>-1269476823</v>
      </c>
    </row>
    <row r="4673" spans="3:12" x14ac:dyDescent="0.15">
      <c r="C4673" t="s">
        <v>53</v>
      </c>
      <c r="D4673" t="s">
        <v>5190</v>
      </c>
      <c r="E4673" t="s">
        <v>44</v>
      </c>
      <c r="F4673" s="1">
        <v>40703</v>
      </c>
      <c r="G4673" t="s">
        <v>1198</v>
      </c>
      <c r="H4673" t="s">
        <v>233</v>
      </c>
      <c r="I4673" t="s">
        <v>4303</v>
      </c>
      <c r="K4673">
        <v>904844</v>
      </c>
      <c r="L4673">
        <v>-1270381667</v>
      </c>
    </row>
    <row r="4674" spans="3:12" x14ac:dyDescent="0.15">
      <c r="C4674" t="s">
        <v>53</v>
      </c>
      <c r="D4674" t="s">
        <v>5190</v>
      </c>
      <c r="E4674" t="s">
        <v>44</v>
      </c>
      <c r="F4674" s="1">
        <v>40703</v>
      </c>
      <c r="G4674" t="s">
        <v>1198</v>
      </c>
      <c r="H4674" t="s">
        <v>240</v>
      </c>
      <c r="I4674" t="s">
        <v>4304</v>
      </c>
      <c r="K4674">
        <v>964791</v>
      </c>
      <c r="L4674">
        <v>-1271346458</v>
      </c>
    </row>
    <row r="4675" spans="3:12" x14ac:dyDescent="0.15">
      <c r="C4675" t="s">
        <v>53</v>
      </c>
      <c r="D4675" t="s">
        <v>5190</v>
      </c>
      <c r="E4675" t="s">
        <v>44</v>
      </c>
      <c r="F4675" s="1">
        <v>40703</v>
      </c>
      <c r="G4675" t="s">
        <v>1198</v>
      </c>
      <c r="H4675" t="s">
        <v>240</v>
      </c>
      <c r="I4675" t="s">
        <v>4304</v>
      </c>
      <c r="K4675">
        <v>2295810</v>
      </c>
      <c r="L4675">
        <v>-1273642268</v>
      </c>
    </row>
    <row r="4676" spans="3:12" x14ac:dyDescent="0.15">
      <c r="C4676" t="s">
        <v>53</v>
      </c>
      <c r="D4676" t="s">
        <v>5190</v>
      </c>
      <c r="E4676" t="s">
        <v>44</v>
      </c>
      <c r="F4676" s="1">
        <v>40708</v>
      </c>
      <c r="G4676" t="s">
        <v>1198</v>
      </c>
      <c r="H4676" t="s">
        <v>242</v>
      </c>
      <c r="I4676" t="s">
        <v>4305</v>
      </c>
      <c r="K4676">
        <v>131000</v>
      </c>
      <c r="L4676">
        <v>-1273773268</v>
      </c>
    </row>
    <row r="4677" spans="3:12" x14ac:dyDescent="0.15">
      <c r="C4677" t="s">
        <v>53</v>
      </c>
      <c r="D4677" t="s">
        <v>5190</v>
      </c>
      <c r="E4677" t="s">
        <v>44</v>
      </c>
      <c r="F4677" s="1">
        <v>40719</v>
      </c>
      <c r="G4677" t="s">
        <v>1198</v>
      </c>
      <c r="H4677" t="s">
        <v>263</v>
      </c>
      <c r="I4677" t="s">
        <v>4306</v>
      </c>
      <c r="K4677">
        <v>313000</v>
      </c>
      <c r="L4677">
        <v>-1274086268</v>
      </c>
    </row>
    <row r="4678" spans="3:12" x14ac:dyDescent="0.15">
      <c r="C4678" t="s">
        <v>53</v>
      </c>
      <c r="D4678" t="s">
        <v>5190</v>
      </c>
      <c r="E4678" t="s">
        <v>44</v>
      </c>
      <c r="F4678" s="1">
        <v>40725</v>
      </c>
      <c r="G4678" t="s">
        <v>1198</v>
      </c>
      <c r="H4678" t="s">
        <v>284</v>
      </c>
      <c r="I4678" t="s">
        <v>4307</v>
      </c>
      <c r="K4678">
        <v>967323</v>
      </c>
      <c r="L4678">
        <v>-1275053591</v>
      </c>
    </row>
    <row r="4679" spans="3:12" x14ac:dyDescent="0.15">
      <c r="C4679" t="s">
        <v>53</v>
      </c>
      <c r="D4679" t="s">
        <v>5190</v>
      </c>
      <c r="E4679" t="s">
        <v>44</v>
      </c>
      <c r="F4679" s="1">
        <v>40725</v>
      </c>
      <c r="G4679" t="s">
        <v>1198</v>
      </c>
      <c r="H4679" t="s">
        <v>284</v>
      </c>
      <c r="I4679" t="s">
        <v>4307</v>
      </c>
      <c r="K4679">
        <v>2346452</v>
      </c>
      <c r="L4679">
        <v>-1277400043</v>
      </c>
    </row>
    <row r="4680" spans="3:12" x14ac:dyDescent="0.15">
      <c r="C4680" t="s">
        <v>53</v>
      </c>
      <c r="D4680" t="s">
        <v>5190</v>
      </c>
      <c r="E4680" t="s">
        <v>44</v>
      </c>
      <c r="F4680" s="1">
        <v>40725</v>
      </c>
      <c r="G4680" t="s">
        <v>1198</v>
      </c>
      <c r="H4680" t="s">
        <v>286</v>
      </c>
      <c r="I4680" t="s">
        <v>4308</v>
      </c>
      <c r="K4680">
        <v>373805</v>
      </c>
      <c r="L4680">
        <v>-1277773848</v>
      </c>
    </row>
    <row r="4681" spans="3:12" x14ac:dyDescent="0.15">
      <c r="C4681" t="s">
        <v>53</v>
      </c>
      <c r="D4681" t="s">
        <v>5190</v>
      </c>
      <c r="E4681" t="s">
        <v>44</v>
      </c>
      <c r="F4681" s="1">
        <v>40725</v>
      </c>
      <c r="G4681" t="s">
        <v>1198</v>
      </c>
      <c r="H4681" t="s">
        <v>286</v>
      </c>
      <c r="I4681" t="s">
        <v>4308</v>
      </c>
      <c r="K4681">
        <v>576094</v>
      </c>
      <c r="L4681">
        <v>-1278349942</v>
      </c>
    </row>
    <row r="4682" spans="3:12" x14ac:dyDescent="0.15">
      <c r="C4682" t="s">
        <v>53</v>
      </c>
      <c r="D4682" t="s">
        <v>5190</v>
      </c>
      <c r="E4682" t="s">
        <v>44</v>
      </c>
      <c r="F4682" s="1">
        <v>40725</v>
      </c>
      <c r="G4682" t="s">
        <v>1198</v>
      </c>
      <c r="H4682" t="s">
        <v>288</v>
      </c>
      <c r="I4682" t="s">
        <v>4309</v>
      </c>
      <c r="K4682">
        <v>404517</v>
      </c>
      <c r="L4682">
        <v>-1278754459</v>
      </c>
    </row>
    <row r="4683" spans="3:12" x14ac:dyDescent="0.15">
      <c r="C4683" t="s">
        <v>53</v>
      </c>
      <c r="D4683" t="s">
        <v>5190</v>
      </c>
      <c r="E4683" t="s">
        <v>44</v>
      </c>
      <c r="F4683" s="1">
        <v>40725</v>
      </c>
      <c r="G4683" t="s">
        <v>1198</v>
      </c>
      <c r="H4683" t="s">
        <v>288</v>
      </c>
      <c r="I4683" t="s">
        <v>4309</v>
      </c>
      <c r="K4683">
        <v>1190345</v>
      </c>
      <c r="L4683">
        <v>-1279944804</v>
      </c>
    </row>
    <row r="4684" spans="3:12" x14ac:dyDescent="0.15">
      <c r="C4684" t="s">
        <v>53</v>
      </c>
      <c r="D4684" t="s">
        <v>5190</v>
      </c>
      <c r="E4684" t="s">
        <v>44</v>
      </c>
      <c r="F4684" s="1">
        <v>40725</v>
      </c>
      <c r="G4684" t="s">
        <v>1198</v>
      </c>
      <c r="H4684" t="s">
        <v>296</v>
      </c>
      <c r="I4684" t="s">
        <v>4310</v>
      </c>
      <c r="K4684">
        <v>154000</v>
      </c>
      <c r="L4684">
        <v>-1280098804</v>
      </c>
    </row>
    <row r="4685" spans="3:12" x14ac:dyDescent="0.15">
      <c r="C4685" t="s">
        <v>53</v>
      </c>
      <c r="D4685" t="s">
        <v>5190</v>
      </c>
      <c r="E4685" t="s">
        <v>44</v>
      </c>
      <c r="F4685" s="1">
        <v>40725</v>
      </c>
      <c r="G4685" t="s">
        <v>1198</v>
      </c>
      <c r="H4685" t="s">
        <v>294</v>
      </c>
      <c r="I4685" t="s">
        <v>4311</v>
      </c>
      <c r="K4685">
        <v>476000</v>
      </c>
      <c r="L4685">
        <v>-1280574804</v>
      </c>
    </row>
    <row r="4686" spans="3:12" x14ac:dyDescent="0.15">
      <c r="C4686" t="s">
        <v>53</v>
      </c>
      <c r="D4686" t="s">
        <v>5190</v>
      </c>
      <c r="E4686" t="s">
        <v>44</v>
      </c>
      <c r="F4686" s="1">
        <v>40725</v>
      </c>
      <c r="G4686" t="s">
        <v>1198</v>
      </c>
      <c r="H4686" t="s">
        <v>294</v>
      </c>
      <c r="I4686" t="s">
        <v>4311</v>
      </c>
      <c r="K4686">
        <v>2726986</v>
      </c>
      <c r="L4686">
        <v>-1283301790</v>
      </c>
    </row>
    <row r="4687" spans="3:12" x14ac:dyDescent="0.15">
      <c r="C4687" t="s">
        <v>53</v>
      </c>
      <c r="D4687" t="s">
        <v>5190</v>
      </c>
      <c r="E4687" t="s">
        <v>44</v>
      </c>
      <c r="F4687" s="1">
        <v>40725</v>
      </c>
      <c r="G4687" t="s">
        <v>1198</v>
      </c>
      <c r="H4687" t="s">
        <v>302</v>
      </c>
      <c r="I4687" t="s">
        <v>4312</v>
      </c>
      <c r="K4687">
        <v>154000</v>
      </c>
      <c r="L4687">
        <v>-1283455790</v>
      </c>
    </row>
    <row r="4688" spans="3:12" x14ac:dyDescent="0.15">
      <c r="C4688" t="s">
        <v>53</v>
      </c>
      <c r="D4688" t="s">
        <v>5190</v>
      </c>
      <c r="E4688" t="s">
        <v>44</v>
      </c>
      <c r="F4688" s="1">
        <v>40730</v>
      </c>
      <c r="G4688" t="s">
        <v>1198</v>
      </c>
      <c r="H4688" t="s">
        <v>1407</v>
      </c>
      <c r="I4688" t="s">
        <v>4313</v>
      </c>
      <c r="K4688">
        <v>327429</v>
      </c>
      <c r="L4688">
        <v>-1283783219</v>
      </c>
    </row>
    <row r="4689" spans="3:12" x14ac:dyDescent="0.15">
      <c r="C4689" t="s">
        <v>53</v>
      </c>
      <c r="D4689" t="s">
        <v>5190</v>
      </c>
      <c r="E4689" t="s">
        <v>44</v>
      </c>
      <c r="F4689" s="1">
        <v>40730</v>
      </c>
      <c r="G4689" t="s">
        <v>1198</v>
      </c>
      <c r="H4689" t="s">
        <v>1407</v>
      </c>
      <c r="I4689" t="s">
        <v>4313</v>
      </c>
      <c r="K4689">
        <v>708588</v>
      </c>
      <c r="L4689">
        <v>-1284491807</v>
      </c>
    </row>
    <row r="4690" spans="3:12" x14ac:dyDescent="0.15">
      <c r="C4690" t="s">
        <v>53</v>
      </c>
      <c r="D4690" t="s">
        <v>5190</v>
      </c>
      <c r="E4690" t="s">
        <v>44</v>
      </c>
      <c r="F4690" s="1">
        <v>40732</v>
      </c>
      <c r="G4690" t="s">
        <v>1198</v>
      </c>
      <c r="H4690" t="s">
        <v>304</v>
      </c>
      <c r="I4690" t="s">
        <v>4314</v>
      </c>
      <c r="K4690">
        <v>329101</v>
      </c>
      <c r="L4690">
        <v>-1284820908</v>
      </c>
    </row>
    <row r="4691" spans="3:12" x14ac:dyDescent="0.15">
      <c r="C4691" t="s">
        <v>53</v>
      </c>
      <c r="D4691" t="s">
        <v>5190</v>
      </c>
      <c r="E4691" t="s">
        <v>44</v>
      </c>
      <c r="F4691" s="1">
        <v>40732</v>
      </c>
      <c r="G4691" t="s">
        <v>1198</v>
      </c>
      <c r="H4691" t="s">
        <v>304</v>
      </c>
      <c r="I4691" t="s">
        <v>4314</v>
      </c>
      <c r="K4691">
        <v>742027</v>
      </c>
      <c r="L4691">
        <v>-1285562935</v>
      </c>
    </row>
    <row r="4692" spans="3:12" x14ac:dyDescent="0.15">
      <c r="C4692" t="s">
        <v>53</v>
      </c>
      <c r="D4692" t="s">
        <v>5190</v>
      </c>
      <c r="E4692" t="s">
        <v>44</v>
      </c>
      <c r="F4692" s="1">
        <v>40743</v>
      </c>
      <c r="G4692" t="s">
        <v>1198</v>
      </c>
      <c r="H4692" t="s">
        <v>267</v>
      </c>
      <c r="I4692" t="s">
        <v>4315</v>
      </c>
      <c r="K4692">
        <v>240000</v>
      </c>
      <c r="L4692">
        <v>-1285802935</v>
      </c>
    </row>
    <row r="4693" spans="3:12" x14ac:dyDescent="0.15">
      <c r="C4693" t="s">
        <v>53</v>
      </c>
      <c r="D4693" t="s">
        <v>5190</v>
      </c>
      <c r="E4693" t="s">
        <v>44</v>
      </c>
      <c r="F4693" s="1">
        <v>40746</v>
      </c>
      <c r="G4693" t="s">
        <v>1198</v>
      </c>
      <c r="H4693" t="s">
        <v>300</v>
      </c>
      <c r="I4693" t="s">
        <v>4316</v>
      </c>
      <c r="K4693">
        <v>316100</v>
      </c>
      <c r="L4693">
        <v>-1286119035</v>
      </c>
    </row>
    <row r="4694" spans="3:12" x14ac:dyDescent="0.15">
      <c r="C4694" t="s">
        <v>53</v>
      </c>
      <c r="D4694" t="s">
        <v>5190</v>
      </c>
      <c r="E4694" t="s">
        <v>44</v>
      </c>
      <c r="F4694" s="1">
        <v>40746</v>
      </c>
      <c r="G4694" t="s">
        <v>1198</v>
      </c>
      <c r="H4694" t="s">
        <v>300</v>
      </c>
      <c r="I4694" t="s">
        <v>4316</v>
      </c>
      <c r="K4694">
        <v>481991</v>
      </c>
      <c r="L4694">
        <v>-1286601026</v>
      </c>
    </row>
    <row r="4695" spans="3:12" x14ac:dyDescent="0.15">
      <c r="C4695" t="s">
        <v>53</v>
      </c>
      <c r="D4695" t="s">
        <v>5190</v>
      </c>
      <c r="E4695" t="s">
        <v>44</v>
      </c>
      <c r="F4695" s="1">
        <v>40746</v>
      </c>
      <c r="G4695" t="s">
        <v>1198</v>
      </c>
      <c r="H4695" t="s">
        <v>307</v>
      </c>
      <c r="I4695" t="s">
        <v>4317</v>
      </c>
      <c r="K4695">
        <v>339849</v>
      </c>
      <c r="L4695">
        <v>-1286940875</v>
      </c>
    </row>
    <row r="4696" spans="3:12" x14ac:dyDescent="0.15">
      <c r="C4696" t="s">
        <v>53</v>
      </c>
      <c r="D4696" t="s">
        <v>5190</v>
      </c>
      <c r="E4696" t="s">
        <v>44</v>
      </c>
      <c r="F4696" s="1">
        <v>40746</v>
      </c>
      <c r="G4696" t="s">
        <v>1198</v>
      </c>
      <c r="H4696" t="s">
        <v>307</v>
      </c>
      <c r="I4696" t="s">
        <v>4317</v>
      </c>
      <c r="K4696">
        <v>956978</v>
      </c>
      <c r="L4696">
        <v>-1287897853</v>
      </c>
    </row>
    <row r="4697" spans="3:12" x14ac:dyDescent="0.15">
      <c r="C4697" t="s">
        <v>53</v>
      </c>
      <c r="D4697" t="s">
        <v>5190</v>
      </c>
      <c r="E4697" t="s">
        <v>44</v>
      </c>
      <c r="F4697" s="1">
        <v>40749</v>
      </c>
      <c r="G4697" t="s">
        <v>1198</v>
      </c>
      <c r="H4697" t="s">
        <v>281</v>
      </c>
      <c r="I4697" t="s">
        <v>4318</v>
      </c>
      <c r="K4697">
        <v>220000</v>
      </c>
      <c r="L4697">
        <v>-1288117853</v>
      </c>
    </row>
    <row r="4698" spans="3:12" x14ac:dyDescent="0.15">
      <c r="C4698" t="s">
        <v>53</v>
      </c>
      <c r="D4698" t="s">
        <v>5190</v>
      </c>
      <c r="E4698" t="s">
        <v>44</v>
      </c>
      <c r="F4698" s="1">
        <v>40749</v>
      </c>
      <c r="G4698" t="s">
        <v>1198</v>
      </c>
      <c r="H4698" t="s">
        <v>276</v>
      </c>
      <c r="I4698" t="s">
        <v>4319</v>
      </c>
      <c r="K4698">
        <v>396000</v>
      </c>
      <c r="L4698">
        <v>-1288513853</v>
      </c>
    </row>
    <row r="4699" spans="3:12" x14ac:dyDescent="0.15">
      <c r="C4699" t="s">
        <v>53</v>
      </c>
      <c r="D4699" t="s">
        <v>5190</v>
      </c>
      <c r="E4699" t="s">
        <v>44</v>
      </c>
      <c r="F4699" s="1">
        <v>40752</v>
      </c>
      <c r="G4699" t="s">
        <v>1198</v>
      </c>
      <c r="H4699" t="s">
        <v>309</v>
      </c>
      <c r="I4699" t="s">
        <v>312</v>
      </c>
      <c r="K4699">
        <v>200000</v>
      </c>
      <c r="L4699">
        <v>-1288713853</v>
      </c>
    </row>
    <row r="4700" spans="3:12" x14ac:dyDescent="0.15">
      <c r="C4700" t="s">
        <v>53</v>
      </c>
      <c r="D4700" t="s">
        <v>5190</v>
      </c>
      <c r="E4700" t="s">
        <v>44</v>
      </c>
      <c r="F4700" s="1">
        <v>40752</v>
      </c>
      <c r="G4700" t="s">
        <v>1198</v>
      </c>
      <c r="H4700" t="s">
        <v>311</v>
      </c>
      <c r="I4700" t="s">
        <v>4320</v>
      </c>
      <c r="K4700">
        <v>40000</v>
      </c>
      <c r="L4700">
        <v>-1288753853</v>
      </c>
    </row>
    <row r="4701" spans="3:12" x14ac:dyDescent="0.15">
      <c r="C4701" t="s">
        <v>53</v>
      </c>
      <c r="D4701" t="s">
        <v>5190</v>
      </c>
      <c r="E4701" t="s">
        <v>44</v>
      </c>
      <c r="F4701" s="1">
        <v>40752</v>
      </c>
      <c r="G4701" t="s">
        <v>1198</v>
      </c>
      <c r="H4701" t="s">
        <v>512</v>
      </c>
      <c r="I4701" t="s">
        <v>4321</v>
      </c>
      <c r="K4701">
        <v>10075932</v>
      </c>
      <c r="L4701">
        <v>-1298829785</v>
      </c>
    </row>
    <row r="4702" spans="3:12" x14ac:dyDescent="0.15">
      <c r="C4702" t="s">
        <v>53</v>
      </c>
      <c r="D4702" t="s">
        <v>5190</v>
      </c>
      <c r="E4702" t="s">
        <v>44</v>
      </c>
      <c r="F4702" s="1">
        <v>40756</v>
      </c>
      <c r="G4702" t="s">
        <v>1198</v>
      </c>
      <c r="H4702" t="s">
        <v>290</v>
      </c>
      <c r="I4702" t="s">
        <v>4322</v>
      </c>
      <c r="K4702">
        <v>335712</v>
      </c>
      <c r="L4702">
        <v>-1299165497</v>
      </c>
    </row>
    <row r="4703" spans="3:12" x14ac:dyDescent="0.15">
      <c r="C4703" t="s">
        <v>53</v>
      </c>
      <c r="D4703" t="s">
        <v>5190</v>
      </c>
      <c r="E4703" t="s">
        <v>44</v>
      </c>
      <c r="F4703" s="1">
        <v>40756</v>
      </c>
      <c r="G4703" t="s">
        <v>1198</v>
      </c>
      <c r="H4703" t="s">
        <v>290</v>
      </c>
      <c r="I4703" t="s">
        <v>4322</v>
      </c>
      <c r="K4703">
        <v>874249</v>
      </c>
      <c r="L4703">
        <v>-1300039746</v>
      </c>
    </row>
    <row r="4704" spans="3:12" x14ac:dyDescent="0.15">
      <c r="C4704" t="s">
        <v>53</v>
      </c>
      <c r="D4704" t="s">
        <v>5190</v>
      </c>
      <c r="E4704" t="s">
        <v>44</v>
      </c>
      <c r="F4704" s="1">
        <v>40756</v>
      </c>
      <c r="G4704" t="s">
        <v>1198</v>
      </c>
      <c r="H4704" t="s">
        <v>291</v>
      </c>
      <c r="I4704" t="s">
        <v>4323</v>
      </c>
      <c r="K4704">
        <v>312059</v>
      </c>
      <c r="L4704">
        <v>-1300351805</v>
      </c>
    </row>
    <row r="4705" spans="3:12" x14ac:dyDescent="0.15">
      <c r="C4705" t="s">
        <v>53</v>
      </c>
      <c r="D4705" t="s">
        <v>5190</v>
      </c>
      <c r="E4705" t="s">
        <v>44</v>
      </c>
      <c r="F4705" s="1">
        <v>40756</v>
      </c>
      <c r="G4705" t="s">
        <v>1198</v>
      </c>
      <c r="H4705" t="s">
        <v>291</v>
      </c>
      <c r="I4705" t="s">
        <v>4323</v>
      </c>
      <c r="K4705">
        <v>401180</v>
      </c>
      <c r="L4705">
        <v>-1300752985</v>
      </c>
    </row>
    <row r="4706" spans="3:12" x14ac:dyDescent="0.15">
      <c r="C4706" t="s">
        <v>53</v>
      </c>
      <c r="D4706" t="s">
        <v>5190</v>
      </c>
      <c r="E4706" t="s">
        <v>44</v>
      </c>
      <c r="F4706" s="1">
        <v>40772</v>
      </c>
      <c r="G4706" t="s">
        <v>1198</v>
      </c>
      <c r="H4706" t="s">
        <v>292</v>
      </c>
      <c r="I4706" t="s">
        <v>4324</v>
      </c>
      <c r="K4706">
        <v>1275000</v>
      </c>
      <c r="L4706">
        <v>-1302027985</v>
      </c>
    </row>
    <row r="4707" spans="3:12" x14ac:dyDescent="0.15">
      <c r="C4707" t="s">
        <v>53</v>
      </c>
      <c r="D4707" t="s">
        <v>5190</v>
      </c>
      <c r="E4707" t="s">
        <v>44</v>
      </c>
      <c r="F4707" s="1">
        <v>40772</v>
      </c>
      <c r="G4707" t="s">
        <v>1198</v>
      </c>
      <c r="H4707" t="s">
        <v>292</v>
      </c>
      <c r="I4707" t="s">
        <v>4324</v>
      </c>
      <c r="K4707">
        <v>13000082</v>
      </c>
      <c r="L4707">
        <v>-1315028067</v>
      </c>
    </row>
    <row r="4708" spans="3:12" x14ac:dyDescent="0.15">
      <c r="C4708" t="s">
        <v>53</v>
      </c>
      <c r="D4708" t="s">
        <v>5190</v>
      </c>
      <c r="E4708" t="s">
        <v>44</v>
      </c>
      <c r="F4708" s="1">
        <v>40772</v>
      </c>
      <c r="G4708" t="s">
        <v>1198</v>
      </c>
      <c r="H4708" t="s">
        <v>306</v>
      </c>
      <c r="I4708" t="s">
        <v>4325</v>
      </c>
      <c r="K4708">
        <v>1630159</v>
      </c>
      <c r="L4708">
        <v>-1316658226</v>
      </c>
    </row>
    <row r="4709" spans="3:12" x14ac:dyDescent="0.15">
      <c r="C4709" t="s">
        <v>53</v>
      </c>
      <c r="D4709" t="s">
        <v>5190</v>
      </c>
      <c r="E4709" t="s">
        <v>44</v>
      </c>
      <c r="F4709" s="1">
        <v>40772</v>
      </c>
      <c r="G4709" t="s">
        <v>1198</v>
      </c>
      <c r="H4709" t="s">
        <v>306</v>
      </c>
      <c r="I4709" t="s">
        <v>4325</v>
      </c>
      <c r="K4709">
        <v>7103174</v>
      </c>
      <c r="L4709">
        <v>-1323761400</v>
      </c>
    </row>
    <row r="4710" spans="3:12" x14ac:dyDescent="0.15">
      <c r="C4710" t="s">
        <v>53</v>
      </c>
      <c r="D4710" t="s">
        <v>5190</v>
      </c>
      <c r="E4710" t="s">
        <v>44</v>
      </c>
      <c r="F4710" s="1">
        <v>40778</v>
      </c>
      <c r="G4710" t="s">
        <v>1198</v>
      </c>
      <c r="H4710" t="s">
        <v>1289</v>
      </c>
      <c r="I4710" t="s">
        <v>4326</v>
      </c>
      <c r="K4710">
        <v>651639</v>
      </c>
      <c r="L4710">
        <v>-1324413039</v>
      </c>
    </row>
    <row r="4711" spans="3:12" x14ac:dyDescent="0.15">
      <c r="C4711" t="s">
        <v>53</v>
      </c>
      <c r="D4711" t="s">
        <v>5190</v>
      </c>
      <c r="E4711" t="s">
        <v>44</v>
      </c>
      <c r="F4711" s="1">
        <v>40779</v>
      </c>
      <c r="G4711" t="s">
        <v>1198</v>
      </c>
      <c r="H4711" t="s">
        <v>2760</v>
      </c>
      <c r="I4711" t="s">
        <v>4327</v>
      </c>
      <c r="K4711">
        <v>349634</v>
      </c>
      <c r="L4711">
        <v>-1324762673</v>
      </c>
    </row>
    <row r="4712" spans="3:12" x14ac:dyDescent="0.15">
      <c r="C4712" t="s">
        <v>53</v>
      </c>
      <c r="D4712" t="s">
        <v>5190</v>
      </c>
      <c r="E4712" t="s">
        <v>44</v>
      </c>
      <c r="F4712" s="1">
        <v>40779</v>
      </c>
      <c r="G4712" t="s">
        <v>1198</v>
      </c>
      <c r="H4712" t="s">
        <v>2760</v>
      </c>
      <c r="I4712" t="s">
        <v>4327</v>
      </c>
      <c r="K4712">
        <v>437678</v>
      </c>
      <c r="L4712">
        <v>-1325200351</v>
      </c>
    </row>
    <row r="4713" spans="3:12" x14ac:dyDescent="0.15">
      <c r="C4713" t="s">
        <v>53</v>
      </c>
      <c r="D4713" t="s">
        <v>5190</v>
      </c>
      <c r="E4713" t="s">
        <v>44</v>
      </c>
      <c r="F4713" s="1">
        <v>40779</v>
      </c>
      <c r="G4713" t="s">
        <v>1198</v>
      </c>
      <c r="H4713" t="s">
        <v>314</v>
      </c>
      <c r="I4713" t="s">
        <v>4328</v>
      </c>
      <c r="K4713">
        <v>334387</v>
      </c>
      <c r="L4713">
        <v>-1325534738</v>
      </c>
    </row>
    <row r="4714" spans="3:12" x14ac:dyDescent="0.15">
      <c r="C4714" t="s">
        <v>53</v>
      </c>
      <c r="D4714" t="s">
        <v>5190</v>
      </c>
      <c r="E4714" t="s">
        <v>44</v>
      </c>
      <c r="F4714" s="1">
        <v>40779</v>
      </c>
      <c r="G4714" t="s">
        <v>1198</v>
      </c>
      <c r="H4714" t="s">
        <v>314</v>
      </c>
      <c r="I4714" t="s">
        <v>4328</v>
      </c>
      <c r="K4714">
        <v>132732</v>
      </c>
      <c r="L4714">
        <v>-1325667470</v>
      </c>
    </row>
    <row r="4715" spans="3:12" x14ac:dyDescent="0.15">
      <c r="C4715" t="s">
        <v>53</v>
      </c>
      <c r="D4715" t="s">
        <v>5190</v>
      </c>
      <c r="E4715" t="s">
        <v>44</v>
      </c>
      <c r="F4715" s="1">
        <v>40779</v>
      </c>
      <c r="G4715" t="s">
        <v>1198</v>
      </c>
      <c r="H4715" t="s">
        <v>317</v>
      </c>
      <c r="I4715" t="s">
        <v>4329</v>
      </c>
      <c r="K4715">
        <v>100000</v>
      </c>
      <c r="L4715">
        <v>-1325767470</v>
      </c>
    </row>
    <row r="4716" spans="3:12" x14ac:dyDescent="0.15">
      <c r="C4716" t="s">
        <v>53</v>
      </c>
      <c r="D4716" t="s">
        <v>5190</v>
      </c>
      <c r="E4716" t="s">
        <v>44</v>
      </c>
      <c r="F4716" s="1">
        <v>40781</v>
      </c>
      <c r="G4716" t="s">
        <v>1198</v>
      </c>
      <c r="H4716" t="s">
        <v>319</v>
      </c>
      <c r="I4716" t="s">
        <v>4330</v>
      </c>
      <c r="K4716">
        <v>349634</v>
      </c>
      <c r="L4716">
        <v>-1326117104</v>
      </c>
    </row>
    <row r="4717" spans="3:12" x14ac:dyDescent="0.15">
      <c r="C4717" t="s">
        <v>53</v>
      </c>
      <c r="D4717" t="s">
        <v>5190</v>
      </c>
      <c r="E4717" t="s">
        <v>44</v>
      </c>
      <c r="F4717" s="1">
        <v>40781</v>
      </c>
      <c r="G4717" t="s">
        <v>1198</v>
      </c>
      <c r="H4717" t="s">
        <v>319</v>
      </c>
      <c r="I4717" t="s">
        <v>4330</v>
      </c>
      <c r="K4717">
        <v>437678</v>
      </c>
      <c r="L4717">
        <v>-1326554782</v>
      </c>
    </row>
    <row r="4718" spans="3:12" x14ac:dyDescent="0.15">
      <c r="C4718" t="s">
        <v>53</v>
      </c>
      <c r="D4718" t="s">
        <v>5190</v>
      </c>
      <c r="E4718" t="s">
        <v>44</v>
      </c>
      <c r="F4718" s="1">
        <v>40782</v>
      </c>
      <c r="G4718" t="s">
        <v>1198</v>
      </c>
      <c r="H4718" t="s">
        <v>321</v>
      </c>
      <c r="I4718" t="s">
        <v>4331</v>
      </c>
      <c r="K4718">
        <v>334387</v>
      </c>
      <c r="L4718">
        <v>-1326889169</v>
      </c>
    </row>
    <row r="4719" spans="3:12" x14ac:dyDescent="0.15">
      <c r="C4719" t="s">
        <v>53</v>
      </c>
      <c r="D4719" t="s">
        <v>5190</v>
      </c>
      <c r="E4719" t="s">
        <v>44</v>
      </c>
      <c r="F4719" s="1">
        <v>40782</v>
      </c>
      <c r="G4719" t="s">
        <v>1198</v>
      </c>
      <c r="H4719" t="s">
        <v>321</v>
      </c>
      <c r="I4719" t="s">
        <v>4331</v>
      </c>
      <c r="K4719">
        <v>132732</v>
      </c>
      <c r="L4719">
        <v>-1327021901</v>
      </c>
    </row>
    <row r="4720" spans="3:12" x14ac:dyDescent="0.15">
      <c r="C4720" t="s">
        <v>53</v>
      </c>
      <c r="D4720" t="s">
        <v>5190</v>
      </c>
      <c r="E4720" t="s">
        <v>44</v>
      </c>
      <c r="F4720" s="1">
        <v>40782</v>
      </c>
      <c r="G4720" t="s">
        <v>1198</v>
      </c>
      <c r="H4720" t="s">
        <v>323</v>
      </c>
      <c r="I4720" t="s">
        <v>4332</v>
      </c>
      <c r="K4720">
        <v>365994</v>
      </c>
      <c r="L4720">
        <v>-1327387895</v>
      </c>
    </row>
    <row r="4721" spans="3:12" x14ac:dyDescent="0.15">
      <c r="C4721" t="s">
        <v>53</v>
      </c>
      <c r="D4721" t="s">
        <v>5190</v>
      </c>
      <c r="E4721" t="s">
        <v>44</v>
      </c>
      <c r="F4721" s="1">
        <v>40782</v>
      </c>
      <c r="G4721" t="s">
        <v>1198</v>
      </c>
      <c r="H4721" t="s">
        <v>323</v>
      </c>
      <c r="I4721" t="s">
        <v>4332</v>
      </c>
      <c r="K4721">
        <v>419871</v>
      </c>
      <c r="L4721">
        <v>-1327807766</v>
      </c>
    </row>
    <row r="4722" spans="3:12" x14ac:dyDescent="0.15">
      <c r="C4722" t="s">
        <v>53</v>
      </c>
      <c r="D4722" t="s">
        <v>5190</v>
      </c>
      <c r="E4722" t="s">
        <v>44</v>
      </c>
      <c r="F4722" s="1">
        <v>40786</v>
      </c>
      <c r="G4722" t="s">
        <v>1198</v>
      </c>
      <c r="H4722" t="s">
        <v>328</v>
      </c>
      <c r="I4722" t="s">
        <v>4333</v>
      </c>
      <c r="K4722">
        <v>330000</v>
      </c>
      <c r="L4722">
        <v>-1328137766</v>
      </c>
    </row>
    <row r="4723" spans="3:12" x14ac:dyDescent="0.15">
      <c r="C4723" t="s">
        <v>53</v>
      </c>
      <c r="D4723" t="s">
        <v>5190</v>
      </c>
      <c r="E4723" t="s">
        <v>44</v>
      </c>
      <c r="F4723" s="1">
        <v>40786</v>
      </c>
      <c r="G4723" t="s">
        <v>1198</v>
      </c>
      <c r="H4723" t="s">
        <v>330</v>
      </c>
      <c r="I4723" t="s">
        <v>4334</v>
      </c>
      <c r="K4723">
        <v>140000</v>
      </c>
      <c r="L4723">
        <v>-1328277766</v>
      </c>
    </row>
    <row r="4724" spans="3:12" x14ac:dyDescent="0.15">
      <c r="C4724" t="s">
        <v>53</v>
      </c>
      <c r="D4724" t="s">
        <v>5190</v>
      </c>
      <c r="E4724" t="s">
        <v>44</v>
      </c>
      <c r="F4724" s="1">
        <v>40789</v>
      </c>
      <c r="G4724" t="s">
        <v>1198</v>
      </c>
      <c r="H4724" t="s">
        <v>1412</v>
      </c>
      <c r="I4724" t="s">
        <v>4335</v>
      </c>
      <c r="K4724">
        <v>722496</v>
      </c>
      <c r="L4724">
        <v>-1329000262</v>
      </c>
    </row>
    <row r="4725" spans="3:12" x14ac:dyDescent="0.15">
      <c r="C4725" t="s">
        <v>53</v>
      </c>
      <c r="D4725" t="s">
        <v>5190</v>
      </c>
      <c r="E4725" t="s">
        <v>44</v>
      </c>
      <c r="F4725" s="1">
        <v>40789</v>
      </c>
      <c r="G4725" t="s">
        <v>1198</v>
      </c>
      <c r="H4725" t="s">
        <v>1412</v>
      </c>
      <c r="I4725" t="s">
        <v>4335</v>
      </c>
      <c r="K4725">
        <v>4929913</v>
      </c>
      <c r="L4725">
        <v>-1333930175</v>
      </c>
    </row>
    <row r="4726" spans="3:12" x14ac:dyDescent="0.15">
      <c r="C4726" t="s">
        <v>53</v>
      </c>
      <c r="D4726" t="s">
        <v>5190</v>
      </c>
      <c r="E4726" t="s">
        <v>44</v>
      </c>
      <c r="F4726" s="1">
        <v>40794</v>
      </c>
      <c r="G4726" t="s">
        <v>1198</v>
      </c>
      <c r="H4726" t="s">
        <v>1415</v>
      </c>
      <c r="I4726" t="s">
        <v>4336</v>
      </c>
      <c r="K4726">
        <v>200000</v>
      </c>
      <c r="L4726">
        <v>-1334130175</v>
      </c>
    </row>
    <row r="4727" spans="3:12" x14ac:dyDescent="0.15">
      <c r="C4727" t="s">
        <v>53</v>
      </c>
      <c r="D4727" t="s">
        <v>5190</v>
      </c>
      <c r="E4727" t="s">
        <v>44</v>
      </c>
      <c r="F4727" s="1">
        <v>40795</v>
      </c>
      <c r="G4727" t="s">
        <v>1198</v>
      </c>
      <c r="H4727" t="s">
        <v>1414</v>
      </c>
      <c r="I4727" t="s">
        <v>4337</v>
      </c>
      <c r="K4727">
        <v>431301</v>
      </c>
      <c r="L4727">
        <v>-1334561476</v>
      </c>
    </row>
    <row r="4728" spans="3:12" x14ac:dyDescent="0.15">
      <c r="C4728" t="s">
        <v>53</v>
      </c>
      <c r="D4728" t="s">
        <v>5190</v>
      </c>
      <c r="E4728" t="s">
        <v>44</v>
      </c>
      <c r="F4728" s="1">
        <v>40795</v>
      </c>
      <c r="G4728" t="s">
        <v>1198</v>
      </c>
      <c r="H4728" t="s">
        <v>1414</v>
      </c>
      <c r="I4728" t="s">
        <v>4337</v>
      </c>
      <c r="K4728">
        <v>1726011</v>
      </c>
      <c r="L4728">
        <v>-1336287487</v>
      </c>
    </row>
    <row r="4729" spans="3:12" x14ac:dyDescent="0.15">
      <c r="C4729" t="s">
        <v>53</v>
      </c>
      <c r="D4729" t="s">
        <v>5190</v>
      </c>
      <c r="E4729" t="s">
        <v>44</v>
      </c>
      <c r="F4729" s="1">
        <v>40796</v>
      </c>
      <c r="G4729" t="s">
        <v>1198</v>
      </c>
      <c r="H4729" t="s">
        <v>326</v>
      </c>
      <c r="I4729" t="s">
        <v>4338</v>
      </c>
      <c r="K4729">
        <v>312994</v>
      </c>
      <c r="L4729">
        <v>-1336600481</v>
      </c>
    </row>
    <row r="4730" spans="3:12" x14ac:dyDescent="0.15">
      <c r="C4730" t="s">
        <v>53</v>
      </c>
      <c r="D4730" t="s">
        <v>5190</v>
      </c>
      <c r="E4730" t="s">
        <v>44</v>
      </c>
      <c r="F4730" s="1">
        <v>40796</v>
      </c>
      <c r="G4730" t="s">
        <v>1198</v>
      </c>
      <c r="H4730" t="s">
        <v>326</v>
      </c>
      <c r="I4730" t="s">
        <v>4338</v>
      </c>
      <c r="K4730">
        <v>419872</v>
      </c>
      <c r="L4730">
        <v>-1337020353</v>
      </c>
    </row>
    <row r="4731" spans="3:12" x14ac:dyDescent="0.15">
      <c r="C4731" t="s">
        <v>53</v>
      </c>
      <c r="D4731" t="s">
        <v>5190</v>
      </c>
      <c r="E4731" t="s">
        <v>44</v>
      </c>
      <c r="F4731" s="1">
        <v>40797</v>
      </c>
      <c r="G4731" t="s">
        <v>1198</v>
      </c>
      <c r="H4731" t="s">
        <v>340</v>
      </c>
      <c r="I4731" t="s">
        <v>4339</v>
      </c>
      <c r="K4731">
        <v>384093</v>
      </c>
      <c r="L4731">
        <v>-1337404446</v>
      </c>
    </row>
    <row r="4732" spans="3:12" x14ac:dyDescent="0.15">
      <c r="C4732" t="s">
        <v>53</v>
      </c>
      <c r="D4732" t="s">
        <v>5190</v>
      </c>
      <c r="E4732" t="s">
        <v>44</v>
      </c>
      <c r="F4732" s="1">
        <v>40797</v>
      </c>
      <c r="G4732" t="s">
        <v>1198</v>
      </c>
      <c r="H4732" t="s">
        <v>340</v>
      </c>
      <c r="I4732" t="s">
        <v>4339</v>
      </c>
      <c r="K4732">
        <v>781855</v>
      </c>
      <c r="L4732">
        <v>-1338186301</v>
      </c>
    </row>
    <row r="4733" spans="3:12" x14ac:dyDescent="0.15">
      <c r="C4733" t="s">
        <v>53</v>
      </c>
      <c r="D4733" t="s">
        <v>5190</v>
      </c>
      <c r="E4733" t="s">
        <v>44</v>
      </c>
      <c r="F4733" s="1">
        <v>40797</v>
      </c>
      <c r="G4733" t="s">
        <v>1198</v>
      </c>
      <c r="H4733" t="s">
        <v>350</v>
      </c>
      <c r="I4733" t="s">
        <v>4340</v>
      </c>
      <c r="K4733">
        <v>359741</v>
      </c>
      <c r="L4733">
        <v>-1338546042</v>
      </c>
    </row>
    <row r="4734" spans="3:12" x14ac:dyDescent="0.15">
      <c r="C4734" t="s">
        <v>53</v>
      </c>
      <c r="D4734" t="s">
        <v>5190</v>
      </c>
      <c r="E4734" t="s">
        <v>44</v>
      </c>
      <c r="F4734" s="1">
        <v>40797</v>
      </c>
      <c r="G4734" t="s">
        <v>1198</v>
      </c>
      <c r="H4734" t="s">
        <v>350</v>
      </c>
      <c r="I4734" t="s">
        <v>4340</v>
      </c>
      <c r="K4734">
        <v>294825</v>
      </c>
      <c r="L4734">
        <v>-1338840867</v>
      </c>
    </row>
    <row r="4735" spans="3:12" x14ac:dyDescent="0.15">
      <c r="C4735" t="s">
        <v>53</v>
      </c>
      <c r="D4735" t="s">
        <v>5190</v>
      </c>
      <c r="E4735" t="s">
        <v>44</v>
      </c>
      <c r="F4735" s="1">
        <v>40799</v>
      </c>
      <c r="G4735" t="s">
        <v>1198</v>
      </c>
      <c r="H4735" t="s">
        <v>1416</v>
      </c>
      <c r="I4735" t="s">
        <v>4341</v>
      </c>
      <c r="K4735">
        <v>680000</v>
      </c>
      <c r="L4735">
        <v>-1339520867</v>
      </c>
    </row>
    <row r="4736" spans="3:12" x14ac:dyDescent="0.15">
      <c r="C4736" t="s">
        <v>53</v>
      </c>
      <c r="D4736" t="s">
        <v>5190</v>
      </c>
      <c r="E4736" t="s">
        <v>44</v>
      </c>
      <c r="F4736" s="1">
        <v>40799</v>
      </c>
      <c r="G4736" t="s">
        <v>1198</v>
      </c>
      <c r="H4736" t="s">
        <v>1416</v>
      </c>
      <c r="I4736" t="s">
        <v>4341</v>
      </c>
      <c r="K4736">
        <v>3195615</v>
      </c>
      <c r="L4736">
        <v>-1342716482</v>
      </c>
    </row>
    <row r="4737" spans="3:12" x14ac:dyDescent="0.15">
      <c r="C4737" t="s">
        <v>53</v>
      </c>
      <c r="D4737" t="s">
        <v>5190</v>
      </c>
      <c r="E4737" t="s">
        <v>44</v>
      </c>
      <c r="F4737" s="1">
        <v>40799</v>
      </c>
      <c r="G4737" t="s">
        <v>1198</v>
      </c>
      <c r="H4737" t="s">
        <v>354</v>
      </c>
      <c r="I4737" t="s">
        <v>4342</v>
      </c>
      <c r="K4737">
        <v>317945</v>
      </c>
      <c r="L4737">
        <v>-1343034427</v>
      </c>
    </row>
    <row r="4738" spans="3:12" x14ac:dyDescent="0.15">
      <c r="C4738" t="s">
        <v>53</v>
      </c>
      <c r="D4738" t="s">
        <v>5190</v>
      </c>
      <c r="E4738" t="s">
        <v>44</v>
      </c>
      <c r="F4738" s="1">
        <v>40799</v>
      </c>
      <c r="G4738" t="s">
        <v>1198</v>
      </c>
      <c r="H4738" t="s">
        <v>354</v>
      </c>
      <c r="I4738" t="s">
        <v>4342</v>
      </c>
      <c r="K4738">
        <v>518903</v>
      </c>
      <c r="L4738">
        <v>-1343553330</v>
      </c>
    </row>
    <row r="4739" spans="3:12" x14ac:dyDescent="0.15">
      <c r="C4739" t="s">
        <v>53</v>
      </c>
      <c r="D4739" t="s">
        <v>5190</v>
      </c>
      <c r="E4739" t="s">
        <v>44</v>
      </c>
      <c r="F4739" s="1">
        <v>40801</v>
      </c>
      <c r="G4739" t="s">
        <v>1198</v>
      </c>
      <c r="H4739" t="s">
        <v>357</v>
      </c>
      <c r="I4739" t="s">
        <v>4343</v>
      </c>
      <c r="K4739">
        <v>357967</v>
      </c>
      <c r="L4739">
        <v>-1343911297</v>
      </c>
    </row>
    <row r="4740" spans="3:12" x14ac:dyDescent="0.15">
      <c r="C4740" t="s">
        <v>53</v>
      </c>
      <c r="D4740" t="s">
        <v>5190</v>
      </c>
      <c r="E4740" t="s">
        <v>44</v>
      </c>
      <c r="F4740" s="1">
        <v>40801</v>
      </c>
      <c r="G4740" t="s">
        <v>1198</v>
      </c>
      <c r="H4740" t="s">
        <v>357</v>
      </c>
      <c r="I4740" t="s">
        <v>4343</v>
      </c>
      <c r="K4740">
        <v>259332</v>
      </c>
      <c r="L4740">
        <v>-1344170629</v>
      </c>
    </row>
    <row r="4741" spans="3:12" x14ac:dyDescent="0.15">
      <c r="C4741" t="s">
        <v>53</v>
      </c>
      <c r="D4741" t="s">
        <v>5190</v>
      </c>
      <c r="E4741" t="s">
        <v>44</v>
      </c>
      <c r="F4741" s="1">
        <v>40801</v>
      </c>
      <c r="G4741" t="s">
        <v>1198</v>
      </c>
      <c r="H4741" t="s">
        <v>359</v>
      </c>
      <c r="I4741" t="s">
        <v>4344</v>
      </c>
      <c r="K4741">
        <v>367419</v>
      </c>
      <c r="L4741">
        <v>-1344538048</v>
      </c>
    </row>
    <row r="4742" spans="3:12" x14ac:dyDescent="0.15">
      <c r="C4742" t="s">
        <v>53</v>
      </c>
      <c r="D4742" t="s">
        <v>5190</v>
      </c>
      <c r="E4742" t="s">
        <v>44</v>
      </c>
      <c r="F4742" s="1">
        <v>40801</v>
      </c>
      <c r="G4742" t="s">
        <v>1198</v>
      </c>
      <c r="H4742" t="s">
        <v>359</v>
      </c>
      <c r="I4742" t="s">
        <v>4344</v>
      </c>
      <c r="K4742">
        <v>448376</v>
      </c>
      <c r="L4742">
        <v>-1344986424</v>
      </c>
    </row>
    <row r="4743" spans="3:12" x14ac:dyDescent="0.15">
      <c r="C4743" t="s">
        <v>53</v>
      </c>
      <c r="D4743" t="s">
        <v>5190</v>
      </c>
      <c r="E4743" t="s">
        <v>44</v>
      </c>
      <c r="F4743" s="1">
        <v>40806</v>
      </c>
      <c r="G4743" t="s">
        <v>1198</v>
      </c>
      <c r="H4743" t="s">
        <v>361</v>
      </c>
      <c r="I4743" t="s">
        <v>4345</v>
      </c>
      <c r="K4743">
        <v>1522921</v>
      </c>
      <c r="L4743">
        <v>-1346509345</v>
      </c>
    </row>
    <row r="4744" spans="3:12" x14ac:dyDescent="0.15">
      <c r="C4744" t="s">
        <v>53</v>
      </c>
      <c r="D4744" t="s">
        <v>5190</v>
      </c>
      <c r="E4744" t="s">
        <v>44</v>
      </c>
      <c r="F4744" s="1">
        <v>40806</v>
      </c>
      <c r="G4744" t="s">
        <v>1198</v>
      </c>
      <c r="H4744" t="s">
        <v>361</v>
      </c>
      <c r="I4744" t="s">
        <v>4345</v>
      </c>
      <c r="K4744">
        <v>4958412</v>
      </c>
      <c r="L4744">
        <v>-1351467757</v>
      </c>
    </row>
    <row r="4745" spans="3:12" x14ac:dyDescent="0.15">
      <c r="C4745" t="s">
        <v>53</v>
      </c>
      <c r="D4745" t="s">
        <v>5190</v>
      </c>
      <c r="E4745" t="s">
        <v>44</v>
      </c>
      <c r="F4745" s="1">
        <v>40816</v>
      </c>
      <c r="G4745" t="s">
        <v>1198</v>
      </c>
      <c r="H4745" t="s">
        <v>363</v>
      </c>
      <c r="I4745" t="s">
        <v>4346</v>
      </c>
      <c r="J4745">
        <v>330000</v>
      </c>
      <c r="L4745">
        <v>-1351137757</v>
      </c>
    </row>
    <row r="4746" spans="3:12" x14ac:dyDescent="0.15">
      <c r="C4746" t="s">
        <v>53</v>
      </c>
      <c r="D4746" t="s">
        <v>5190</v>
      </c>
      <c r="E4746" t="s">
        <v>44</v>
      </c>
      <c r="F4746" s="1">
        <v>40816</v>
      </c>
      <c r="G4746" t="s">
        <v>1198</v>
      </c>
      <c r="H4746" t="s">
        <v>371</v>
      </c>
      <c r="I4746" t="s">
        <v>4333</v>
      </c>
      <c r="K4746">
        <v>250000</v>
      </c>
      <c r="L4746">
        <v>-1351387757</v>
      </c>
    </row>
    <row r="4747" spans="3:12" x14ac:dyDescent="0.15">
      <c r="C4747" t="s">
        <v>53</v>
      </c>
      <c r="D4747" t="s">
        <v>5190</v>
      </c>
      <c r="E4747" t="s">
        <v>44</v>
      </c>
      <c r="F4747" s="1">
        <v>40816</v>
      </c>
      <c r="G4747" t="s">
        <v>1198</v>
      </c>
      <c r="H4747" t="s">
        <v>1119</v>
      </c>
      <c r="I4747" t="s">
        <v>379</v>
      </c>
      <c r="K4747">
        <v>786000</v>
      </c>
      <c r="L4747">
        <v>-1352173757</v>
      </c>
    </row>
    <row r="4748" spans="3:12" x14ac:dyDescent="0.15">
      <c r="C4748" t="s">
        <v>53</v>
      </c>
      <c r="D4748" t="s">
        <v>5190</v>
      </c>
      <c r="E4748" t="s">
        <v>44</v>
      </c>
      <c r="F4748" s="1">
        <v>40817</v>
      </c>
      <c r="G4748" t="s">
        <v>1198</v>
      </c>
      <c r="H4748" t="s">
        <v>382</v>
      </c>
      <c r="I4748" t="s">
        <v>4347</v>
      </c>
      <c r="K4748">
        <v>305816</v>
      </c>
      <c r="L4748">
        <v>-1352479573</v>
      </c>
    </row>
    <row r="4749" spans="3:12" x14ac:dyDescent="0.15">
      <c r="C4749" t="s">
        <v>53</v>
      </c>
      <c r="D4749" t="s">
        <v>5190</v>
      </c>
      <c r="E4749" t="s">
        <v>44</v>
      </c>
      <c r="F4749" s="1">
        <v>40817</v>
      </c>
      <c r="G4749" t="s">
        <v>1198</v>
      </c>
      <c r="H4749" t="s">
        <v>382</v>
      </c>
      <c r="I4749" t="s">
        <v>4347</v>
      </c>
      <c r="K4749">
        <v>276314</v>
      </c>
      <c r="L4749">
        <v>-1352755887</v>
      </c>
    </row>
    <row r="4750" spans="3:12" x14ac:dyDescent="0.15">
      <c r="C4750" t="s">
        <v>53</v>
      </c>
      <c r="D4750" t="s">
        <v>5190</v>
      </c>
      <c r="E4750" t="s">
        <v>44</v>
      </c>
      <c r="F4750" s="1">
        <v>40817</v>
      </c>
      <c r="G4750" t="s">
        <v>1198</v>
      </c>
      <c r="H4750" t="s">
        <v>384</v>
      </c>
      <c r="I4750" t="s">
        <v>4348</v>
      </c>
      <c r="K4750">
        <v>304405</v>
      </c>
      <c r="L4750">
        <v>-1353060292</v>
      </c>
    </row>
    <row r="4751" spans="3:12" x14ac:dyDescent="0.15">
      <c r="C4751" t="s">
        <v>53</v>
      </c>
      <c r="D4751" t="s">
        <v>5190</v>
      </c>
      <c r="E4751" t="s">
        <v>44</v>
      </c>
      <c r="F4751" s="1">
        <v>40817</v>
      </c>
      <c r="G4751" t="s">
        <v>1198</v>
      </c>
      <c r="H4751" t="s">
        <v>384</v>
      </c>
      <c r="I4751" t="s">
        <v>4348</v>
      </c>
      <c r="K4751">
        <v>248094</v>
      </c>
      <c r="L4751">
        <v>-1353308386</v>
      </c>
    </row>
    <row r="4752" spans="3:12" x14ac:dyDescent="0.15">
      <c r="C4752" t="s">
        <v>53</v>
      </c>
      <c r="D4752" t="s">
        <v>5190</v>
      </c>
      <c r="E4752" t="s">
        <v>44</v>
      </c>
      <c r="F4752" s="1">
        <v>40817</v>
      </c>
      <c r="G4752" t="s">
        <v>1198</v>
      </c>
      <c r="H4752" t="s">
        <v>386</v>
      </c>
      <c r="I4752" t="s">
        <v>4349</v>
      </c>
      <c r="K4752">
        <v>100000</v>
      </c>
      <c r="L4752">
        <v>-1353408386</v>
      </c>
    </row>
    <row r="4753" spans="3:12" x14ac:dyDescent="0.15">
      <c r="C4753" t="s">
        <v>53</v>
      </c>
      <c r="D4753" t="s">
        <v>5190</v>
      </c>
      <c r="E4753" t="s">
        <v>44</v>
      </c>
      <c r="F4753" s="1">
        <v>40817</v>
      </c>
      <c r="G4753" t="s">
        <v>1198</v>
      </c>
      <c r="H4753" t="s">
        <v>394</v>
      </c>
      <c r="I4753" t="s">
        <v>4350</v>
      </c>
      <c r="K4753">
        <v>366887</v>
      </c>
      <c r="L4753">
        <v>-1353775273</v>
      </c>
    </row>
    <row r="4754" spans="3:12" x14ac:dyDescent="0.15">
      <c r="C4754" t="s">
        <v>53</v>
      </c>
      <c r="D4754" t="s">
        <v>5190</v>
      </c>
      <c r="E4754" t="s">
        <v>44</v>
      </c>
      <c r="F4754" s="1">
        <v>40817</v>
      </c>
      <c r="G4754" t="s">
        <v>1198</v>
      </c>
      <c r="H4754" t="s">
        <v>394</v>
      </c>
      <c r="I4754" t="s">
        <v>4350</v>
      </c>
      <c r="K4754">
        <v>782735</v>
      </c>
      <c r="L4754">
        <v>-1354558008</v>
      </c>
    </row>
    <row r="4755" spans="3:12" x14ac:dyDescent="0.15">
      <c r="C4755" t="s">
        <v>53</v>
      </c>
      <c r="D4755" t="s">
        <v>5190</v>
      </c>
      <c r="E4755" t="s">
        <v>44</v>
      </c>
      <c r="F4755" s="1">
        <v>40817</v>
      </c>
      <c r="G4755" t="s">
        <v>1198</v>
      </c>
      <c r="H4755" t="s">
        <v>397</v>
      </c>
      <c r="I4755" t="s">
        <v>4351</v>
      </c>
      <c r="K4755">
        <v>1020000</v>
      </c>
      <c r="L4755">
        <v>-1355578008</v>
      </c>
    </row>
    <row r="4756" spans="3:12" x14ac:dyDescent="0.15">
      <c r="C4756" t="s">
        <v>53</v>
      </c>
      <c r="D4756" t="s">
        <v>5190</v>
      </c>
      <c r="E4756" t="s">
        <v>44</v>
      </c>
      <c r="F4756" s="1">
        <v>40817</v>
      </c>
      <c r="G4756" t="s">
        <v>1198</v>
      </c>
      <c r="H4756" t="s">
        <v>397</v>
      </c>
      <c r="I4756" t="s">
        <v>4351</v>
      </c>
      <c r="K4756">
        <v>23234931</v>
      </c>
      <c r="L4756">
        <v>-1378812939</v>
      </c>
    </row>
    <row r="4757" spans="3:12" x14ac:dyDescent="0.15">
      <c r="C4757" t="s">
        <v>53</v>
      </c>
      <c r="D4757" t="s">
        <v>5190</v>
      </c>
      <c r="E4757" t="s">
        <v>44</v>
      </c>
      <c r="F4757" s="1">
        <v>40821</v>
      </c>
      <c r="G4757" t="s">
        <v>1198</v>
      </c>
      <c r="H4757" t="s">
        <v>399</v>
      </c>
      <c r="I4757" t="s">
        <v>4352</v>
      </c>
      <c r="K4757">
        <v>1020000</v>
      </c>
      <c r="L4757">
        <v>-1379832939</v>
      </c>
    </row>
    <row r="4758" spans="3:12" x14ac:dyDescent="0.15">
      <c r="C4758" t="s">
        <v>53</v>
      </c>
      <c r="D4758" t="s">
        <v>5190</v>
      </c>
      <c r="E4758" t="s">
        <v>44</v>
      </c>
      <c r="F4758" s="1">
        <v>40821</v>
      </c>
      <c r="G4758" t="s">
        <v>1198</v>
      </c>
      <c r="H4758" t="s">
        <v>399</v>
      </c>
      <c r="I4758" t="s">
        <v>4352</v>
      </c>
      <c r="K4758">
        <v>23891759</v>
      </c>
      <c r="L4758">
        <v>-1403724698</v>
      </c>
    </row>
    <row r="4759" spans="3:12" x14ac:dyDescent="0.15">
      <c r="C4759" t="s">
        <v>53</v>
      </c>
      <c r="D4759" t="s">
        <v>5367</v>
      </c>
      <c r="E4759" t="s">
        <v>4409</v>
      </c>
      <c r="F4759" s="1">
        <v>40544</v>
      </c>
      <c r="G4759" t="s">
        <v>4410</v>
      </c>
      <c r="H4759" t="s">
        <v>55</v>
      </c>
      <c r="I4759" t="s">
        <v>4411</v>
      </c>
      <c r="J4759">
        <v>16169343</v>
      </c>
      <c r="L4759">
        <v>16169343</v>
      </c>
    </row>
    <row r="4760" spans="3:12" x14ac:dyDescent="0.15">
      <c r="C4760" t="s">
        <v>53</v>
      </c>
      <c r="D4760" t="s">
        <v>5367</v>
      </c>
      <c r="E4760" t="s">
        <v>4409</v>
      </c>
      <c r="F4760" s="1">
        <v>40558</v>
      </c>
      <c r="G4760" t="s">
        <v>57</v>
      </c>
      <c r="H4760" t="s">
        <v>82</v>
      </c>
      <c r="I4760" t="s">
        <v>1376</v>
      </c>
      <c r="K4760">
        <v>15841362</v>
      </c>
      <c r="L4760">
        <v>327981</v>
      </c>
    </row>
    <row r="4761" spans="3:12" x14ac:dyDescent="0.15">
      <c r="C4761" t="s">
        <v>53</v>
      </c>
      <c r="D4761" t="s">
        <v>5367</v>
      </c>
      <c r="E4761" t="s">
        <v>4409</v>
      </c>
      <c r="F4761" s="1">
        <v>40569</v>
      </c>
      <c r="G4761" t="s">
        <v>1198</v>
      </c>
      <c r="H4761" t="s">
        <v>1355</v>
      </c>
      <c r="I4761" t="s">
        <v>4412</v>
      </c>
      <c r="J4761">
        <v>16697385</v>
      </c>
      <c r="L4761">
        <v>17025366</v>
      </c>
    </row>
    <row r="4762" spans="3:12" x14ac:dyDescent="0.15">
      <c r="C4762" t="s">
        <v>53</v>
      </c>
      <c r="D4762" t="s">
        <v>5367</v>
      </c>
      <c r="E4762" t="s">
        <v>4409</v>
      </c>
      <c r="F4762" s="1">
        <v>40570</v>
      </c>
      <c r="G4762" t="s">
        <v>1198</v>
      </c>
      <c r="H4762" t="s">
        <v>2452</v>
      </c>
      <c r="I4762" t="s">
        <v>4413</v>
      </c>
      <c r="J4762">
        <v>-327979</v>
      </c>
      <c r="L4762">
        <v>16697387</v>
      </c>
    </row>
    <row r="4763" spans="3:12" x14ac:dyDescent="0.15">
      <c r="C4763" t="s">
        <v>53</v>
      </c>
      <c r="D4763" t="s">
        <v>5367</v>
      </c>
      <c r="E4763" t="s">
        <v>4409</v>
      </c>
      <c r="F4763" s="1">
        <v>40599</v>
      </c>
      <c r="G4763" t="s">
        <v>1198</v>
      </c>
      <c r="H4763" t="s">
        <v>1365</v>
      </c>
      <c r="I4763" t="s">
        <v>4414</v>
      </c>
      <c r="J4763">
        <v>13729180</v>
      </c>
      <c r="L4763">
        <v>30426567</v>
      </c>
    </row>
    <row r="4764" spans="3:12" x14ac:dyDescent="0.15">
      <c r="C4764" t="s">
        <v>53</v>
      </c>
      <c r="D4764" t="s">
        <v>5367</v>
      </c>
      <c r="E4764" t="s">
        <v>4409</v>
      </c>
      <c r="F4764" s="1">
        <v>40602</v>
      </c>
      <c r="G4764" t="s">
        <v>57</v>
      </c>
      <c r="H4764" t="s">
        <v>99</v>
      </c>
      <c r="I4764" t="s">
        <v>117</v>
      </c>
      <c r="K4764">
        <v>16369407</v>
      </c>
      <c r="L4764">
        <v>14057160</v>
      </c>
    </row>
    <row r="4765" spans="3:12" x14ac:dyDescent="0.15">
      <c r="C4765" t="s">
        <v>53</v>
      </c>
      <c r="D4765" t="s">
        <v>5367</v>
      </c>
      <c r="E4765" t="s">
        <v>4409</v>
      </c>
      <c r="F4765" s="1">
        <v>40627</v>
      </c>
      <c r="G4765" t="s">
        <v>1198</v>
      </c>
      <c r="H4765" t="s">
        <v>134</v>
      </c>
      <c r="I4765" t="s">
        <v>4415</v>
      </c>
      <c r="J4765">
        <v>16369407</v>
      </c>
      <c r="L4765">
        <v>30426567</v>
      </c>
    </row>
    <row r="4766" spans="3:12" x14ac:dyDescent="0.15">
      <c r="C4766" t="s">
        <v>53</v>
      </c>
      <c r="D4766" t="s">
        <v>5367</v>
      </c>
      <c r="E4766" t="s">
        <v>4409</v>
      </c>
      <c r="F4766" s="1">
        <v>40633</v>
      </c>
      <c r="G4766" t="s">
        <v>1198</v>
      </c>
      <c r="H4766" t="s">
        <v>1153</v>
      </c>
      <c r="I4766" t="s">
        <v>4416</v>
      </c>
      <c r="J4766">
        <v>-655958</v>
      </c>
      <c r="L4766">
        <v>29770609</v>
      </c>
    </row>
    <row r="4767" spans="3:12" x14ac:dyDescent="0.15">
      <c r="C4767" t="s">
        <v>53</v>
      </c>
      <c r="D4767" t="s">
        <v>5367</v>
      </c>
      <c r="E4767" t="s">
        <v>4409</v>
      </c>
      <c r="F4767" s="1">
        <v>40633</v>
      </c>
      <c r="G4767" t="s">
        <v>57</v>
      </c>
      <c r="H4767" t="s">
        <v>140</v>
      </c>
      <c r="I4767" t="s">
        <v>4417</v>
      </c>
      <c r="K4767">
        <v>13729180</v>
      </c>
      <c r="L4767">
        <v>16041429</v>
      </c>
    </row>
    <row r="4768" spans="3:12" x14ac:dyDescent="0.15">
      <c r="C4768" t="s">
        <v>53</v>
      </c>
      <c r="D4768" t="s">
        <v>5367</v>
      </c>
      <c r="E4768" t="s">
        <v>4409</v>
      </c>
      <c r="F4768" s="1">
        <v>40658</v>
      </c>
      <c r="G4768" t="s">
        <v>1198</v>
      </c>
      <c r="H4768" t="s">
        <v>1383</v>
      </c>
      <c r="I4768" t="s">
        <v>4418</v>
      </c>
      <c r="J4768">
        <v>15313316</v>
      </c>
      <c r="L4768">
        <v>31354745</v>
      </c>
    </row>
    <row r="4769" spans="3:12" x14ac:dyDescent="0.15">
      <c r="C4769" t="s">
        <v>53</v>
      </c>
      <c r="D4769" t="s">
        <v>5367</v>
      </c>
      <c r="E4769" t="s">
        <v>4409</v>
      </c>
      <c r="F4769" s="1">
        <v>40663</v>
      </c>
      <c r="G4769" t="s">
        <v>57</v>
      </c>
      <c r="H4769" t="s">
        <v>645</v>
      </c>
      <c r="I4769" t="s">
        <v>4419</v>
      </c>
      <c r="K4769">
        <v>15713449</v>
      </c>
      <c r="L4769">
        <v>15641296</v>
      </c>
    </row>
    <row r="4770" spans="3:12" x14ac:dyDescent="0.15">
      <c r="C4770" t="s">
        <v>53</v>
      </c>
      <c r="D4770" t="s">
        <v>5367</v>
      </c>
      <c r="E4770" t="s">
        <v>4409</v>
      </c>
      <c r="F4770" s="1">
        <v>40694</v>
      </c>
      <c r="G4770" t="s">
        <v>1198</v>
      </c>
      <c r="H4770" t="s">
        <v>645</v>
      </c>
      <c r="I4770" t="s">
        <v>4420</v>
      </c>
      <c r="J4770">
        <v>15313316</v>
      </c>
      <c r="L4770">
        <v>30954612</v>
      </c>
    </row>
    <row r="4771" spans="3:12" x14ac:dyDescent="0.15">
      <c r="C4771" t="s">
        <v>53</v>
      </c>
      <c r="D4771" t="s">
        <v>5367</v>
      </c>
      <c r="E4771" t="s">
        <v>4409</v>
      </c>
      <c r="F4771" s="1">
        <v>40694</v>
      </c>
      <c r="G4771" t="s">
        <v>57</v>
      </c>
      <c r="H4771" t="s">
        <v>2759</v>
      </c>
      <c r="I4771" t="s">
        <v>4421</v>
      </c>
      <c r="K4771">
        <v>15313316</v>
      </c>
      <c r="L4771">
        <v>15641296</v>
      </c>
    </row>
    <row r="4772" spans="3:12" x14ac:dyDescent="0.15">
      <c r="C4772" t="s">
        <v>53</v>
      </c>
      <c r="D4772" t="s">
        <v>5367</v>
      </c>
      <c r="E4772" t="s">
        <v>4409</v>
      </c>
      <c r="F4772" s="1">
        <v>40719</v>
      </c>
      <c r="G4772" t="s">
        <v>1198</v>
      </c>
      <c r="H4772" t="s">
        <v>243</v>
      </c>
      <c r="I4772" t="s">
        <v>4422</v>
      </c>
      <c r="J4772">
        <v>15841362</v>
      </c>
      <c r="L4772">
        <v>31482658</v>
      </c>
    </row>
    <row r="4773" spans="3:12" x14ac:dyDescent="0.15">
      <c r="C4773" t="s">
        <v>53</v>
      </c>
      <c r="D4773" t="s">
        <v>5367</v>
      </c>
      <c r="E4773" t="s">
        <v>4409</v>
      </c>
      <c r="F4773" s="1">
        <v>40724</v>
      </c>
      <c r="G4773" t="s">
        <v>57</v>
      </c>
      <c r="H4773" t="s">
        <v>281</v>
      </c>
      <c r="I4773" t="s">
        <v>4423</v>
      </c>
      <c r="K4773">
        <v>15313316</v>
      </c>
      <c r="L4773">
        <v>16169342</v>
      </c>
    </row>
    <row r="4774" spans="3:12" x14ac:dyDescent="0.15">
      <c r="C4774" t="s">
        <v>53</v>
      </c>
      <c r="D4774" t="s">
        <v>5367</v>
      </c>
      <c r="E4774" t="s">
        <v>4409</v>
      </c>
      <c r="F4774" s="1">
        <v>40749</v>
      </c>
      <c r="G4774" t="s">
        <v>1198</v>
      </c>
      <c r="H4774" t="s">
        <v>664</v>
      </c>
      <c r="I4774" t="s">
        <v>4424</v>
      </c>
      <c r="J4774">
        <v>16369407</v>
      </c>
      <c r="L4774">
        <v>32538749</v>
      </c>
    </row>
    <row r="4775" spans="3:12" x14ac:dyDescent="0.15">
      <c r="C4775" t="s">
        <v>53</v>
      </c>
      <c r="D4775" t="s">
        <v>5367</v>
      </c>
      <c r="E4775" t="s">
        <v>4409</v>
      </c>
      <c r="F4775" s="1">
        <v>40780</v>
      </c>
      <c r="G4775" t="s">
        <v>1198</v>
      </c>
      <c r="H4775" t="s">
        <v>1172</v>
      </c>
      <c r="I4775" t="s">
        <v>4425</v>
      </c>
      <c r="J4775">
        <v>15841362</v>
      </c>
      <c r="L4775">
        <v>48380111</v>
      </c>
    </row>
    <row r="4776" spans="3:12" x14ac:dyDescent="0.15">
      <c r="C4776" t="s">
        <v>53</v>
      </c>
      <c r="D4776" t="s">
        <v>5367</v>
      </c>
      <c r="E4776" t="s">
        <v>4409</v>
      </c>
      <c r="F4776" s="1">
        <v>40786</v>
      </c>
      <c r="G4776" t="s">
        <v>57</v>
      </c>
      <c r="H4776" t="s">
        <v>350</v>
      </c>
      <c r="I4776" t="s">
        <v>4426</v>
      </c>
      <c r="K4776">
        <v>16369407</v>
      </c>
      <c r="L4776">
        <v>32010704</v>
      </c>
    </row>
    <row r="4777" spans="3:12" x14ac:dyDescent="0.15">
      <c r="C4777" t="s">
        <v>53</v>
      </c>
      <c r="D4777" t="s">
        <v>5367</v>
      </c>
      <c r="E4777" t="s">
        <v>4409</v>
      </c>
      <c r="F4777" s="1">
        <v>40786</v>
      </c>
      <c r="G4777" t="s">
        <v>57</v>
      </c>
      <c r="H4777" t="s">
        <v>350</v>
      </c>
      <c r="I4777" t="s">
        <v>4426</v>
      </c>
      <c r="K4777">
        <v>15841362</v>
      </c>
      <c r="L4777">
        <v>16169342</v>
      </c>
    </row>
    <row r="4778" spans="3:12" x14ac:dyDescent="0.15">
      <c r="C4778" t="s">
        <v>53</v>
      </c>
      <c r="D4778" t="s">
        <v>5367</v>
      </c>
      <c r="E4778" t="s">
        <v>4409</v>
      </c>
      <c r="F4778" s="1">
        <v>40811</v>
      </c>
      <c r="G4778" t="s">
        <v>1198</v>
      </c>
      <c r="H4778" t="s">
        <v>3070</v>
      </c>
      <c r="I4778" t="s">
        <v>4427</v>
      </c>
      <c r="J4778">
        <v>15841362</v>
      </c>
      <c r="L4778">
        <v>32010704</v>
      </c>
    </row>
    <row r="4779" spans="3:12" x14ac:dyDescent="0.15">
      <c r="C4779" t="s">
        <v>53</v>
      </c>
      <c r="D4779" t="s">
        <v>5367</v>
      </c>
      <c r="E4779" t="s">
        <v>4409</v>
      </c>
      <c r="F4779" s="1">
        <v>40816</v>
      </c>
      <c r="G4779" t="s">
        <v>57</v>
      </c>
      <c r="H4779" t="s">
        <v>380</v>
      </c>
      <c r="I4779" t="s">
        <v>4428</v>
      </c>
      <c r="K4779">
        <v>15841362</v>
      </c>
      <c r="L4779">
        <v>16169342</v>
      </c>
    </row>
    <row r="4780" spans="3:12" x14ac:dyDescent="0.15">
      <c r="C4780" t="s">
        <v>53</v>
      </c>
      <c r="D4780" t="s">
        <v>5367</v>
      </c>
      <c r="E4780" t="s">
        <v>4409</v>
      </c>
      <c r="F4780" s="1">
        <v>40841</v>
      </c>
      <c r="G4780" t="s">
        <v>1198</v>
      </c>
      <c r="H4780" t="s">
        <v>349</v>
      </c>
      <c r="I4780" t="s">
        <v>4429</v>
      </c>
      <c r="J4780">
        <v>15841362</v>
      </c>
      <c r="L4780">
        <v>32010704</v>
      </c>
    </row>
    <row r="4781" spans="3:12" x14ac:dyDescent="0.15">
      <c r="C4781" t="s">
        <v>53</v>
      </c>
      <c r="D4781" t="s">
        <v>5367</v>
      </c>
      <c r="E4781" t="s">
        <v>4409</v>
      </c>
      <c r="F4781" s="1">
        <v>40872</v>
      </c>
      <c r="G4781" t="s">
        <v>1198</v>
      </c>
      <c r="H4781" t="s">
        <v>419</v>
      </c>
      <c r="I4781" t="s">
        <v>4430</v>
      </c>
      <c r="J4781">
        <v>15313316</v>
      </c>
      <c r="L4781">
        <v>47324020</v>
      </c>
    </row>
    <row r="4782" spans="3:12" x14ac:dyDescent="0.15">
      <c r="C4782" t="s">
        <v>53</v>
      </c>
      <c r="D4782" t="s">
        <v>5367</v>
      </c>
      <c r="E4782" t="s">
        <v>4409</v>
      </c>
      <c r="F4782" s="1">
        <v>40875</v>
      </c>
      <c r="G4782" t="s">
        <v>1198</v>
      </c>
      <c r="H4782" t="s">
        <v>1445</v>
      </c>
      <c r="I4782" t="s">
        <v>4431</v>
      </c>
      <c r="J4782">
        <v>-327979</v>
      </c>
      <c r="L4782">
        <v>46996041</v>
      </c>
    </row>
    <row r="4783" spans="3:12" x14ac:dyDescent="0.15">
      <c r="C4783" t="s">
        <v>53</v>
      </c>
      <c r="D4783" t="s">
        <v>5367</v>
      </c>
      <c r="E4783" t="s">
        <v>4409</v>
      </c>
      <c r="F4783" s="1">
        <v>40877</v>
      </c>
      <c r="G4783" t="s">
        <v>57</v>
      </c>
      <c r="H4783" t="s">
        <v>458</v>
      </c>
      <c r="I4783" t="s">
        <v>4432</v>
      </c>
      <c r="K4783">
        <v>15841362</v>
      </c>
      <c r="L4783">
        <v>31154679</v>
      </c>
    </row>
    <row r="4784" spans="3:12" x14ac:dyDescent="0.15">
      <c r="C4784" t="s">
        <v>53</v>
      </c>
      <c r="D4784" t="s">
        <v>5367</v>
      </c>
      <c r="E4784" t="s">
        <v>4409</v>
      </c>
      <c r="F4784" s="1">
        <v>40877</v>
      </c>
      <c r="G4784" t="s">
        <v>57</v>
      </c>
      <c r="H4784" t="s">
        <v>458</v>
      </c>
      <c r="I4784" t="s">
        <v>4432</v>
      </c>
      <c r="K4784">
        <v>15841362</v>
      </c>
      <c r="L4784">
        <v>15313317</v>
      </c>
    </row>
    <row r="4785" spans="3:12" x14ac:dyDescent="0.15">
      <c r="C4785" t="s">
        <v>53</v>
      </c>
      <c r="D4785" t="s">
        <v>5367</v>
      </c>
      <c r="E4785" t="s">
        <v>4409</v>
      </c>
      <c r="F4785" s="1">
        <v>40902</v>
      </c>
      <c r="G4785" t="s">
        <v>1198</v>
      </c>
      <c r="H4785" t="s">
        <v>455</v>
      </c>
      <c r="I4785" t="s">
        <v>4433</v>
      </c>
      <c r="J4785">
        <v>14785271</v>
      </c>
      <c r="L4785">
        <v>30098588</v>
      </c>
    </row>
    <row r="4786" spans="3:12" x14ac:dyDescent="0.15">
      <c r="C4786" t="s">
        <v>53</v>
      </c>
      <c r="D4786" t="s">
        <v>5367</v>
      </c>
      <c r="E4786" t="s">
        <v>4409</v>
      </c>
      <c r="F4786" s="1">
        <v>40908</v>
      </c>
      <c r="G4786" t="s">
        <v>57</v>
      </c>
      <c r="H4786" t="s">
        <v>2610</v>
      </c>
      <c r="I4786" t="s">
        <v>4434</v>
      </c>
      <c r="K4786">
        <v>15313316</v>
      </c>
      <c r="L4786">
        <v>14785272</v>
      </c>
    </row>
    <row r="4787" spans="3:12" x14ac:dyDescent="0.15">
      <c r="C4787" t="s">
        <v>53</v>
      </c>
      <c r="D4787" t="s">
        <v>5367</v>
      </c>
      <c r="E4787" t="s">
        <v>4435</v>
      </c>
      <c r="F4787" s="1">
        <v>40544</v>
      </c>
      <c r="G4787" t="s">
        <v>4410</v>
      </c>
      <c r="H4787" t="s">
        <v>55</v>
      </c>
      <c r="I4787" t="s">
        <v>4411</v>
      </c>
      <c r="J4787">
        <v>8</v>
      </c>
      <c r="L4787">
        <v>8</v>
      </c>
    </row>
    <row r="4788" spans="3:12" x14ac:dyDescent="0.15">
      <c r="C4788" t="s">
        <v>53</v>
      </c>
      <c r="D4788" t="s">
        <v>5367</v>
      </c>
      <c r="E4788" t="s">
        <v>4436</v>
      </c>
      <c r="F4788" s="1">
        <v>40544</v>
      </c>
      <c r="G4788" t="s">
        <v>4410</v>
      </c>
      <c r="H4788" t="s">
        <v>55</v>
      </c>
      <c r="I4788" t="s">
        <v>4411</v>
      </c>
      <c r="K4788">
        <v>82672</v>
      </c>
      <c r="L4788">
        <v>-82672</v>
      </c>
    </row>
    <row r="4789" spans="3:12" x14ac:dyDescent="0.15">
      <c r="C4789" t="s">
        <v>53</v>
      </c>
      <c r="D4789" t="s">
        <v>5367</v>
      </c>
      <c r="E4789" t="s">
        <v>4437</v>
      </c>
      <c r="F4789" s="1">
        <v>40544</v>
      </c>
      <c r="G4789" t="s">
        <v>4410</v>
      </c>
      <c r="H4789" t="s">
        <v>55</v>
      </c>
      <c r="I4789" t="s">
        <v>4411</v>
      </c>
      <c r="J4789">
        <v>1295719</v>
      </c>
      <c r="L4789">
        <v>1295719</v>
      </c>
    </row>
    <row r="4790" spans="3:12" x14ac:dyDescent="0.15">
      <c r="C4790" t="s">
        <v>53</v>
      </c>
      <c r="D4790" t="s">
        <v>5367</v>
      </c>
      <c r="E4790" t="s">
        <v>4438</v>
      </c>
      <c r="F4790" s="1">
        <v>40544</v>
      </c>
      <c r="G4790" t="s">
        <v>4410</v>
      </c>
      <c r="H4790" t="s">
        <v>55</v>
      </c>
      <c r="I4790" t="s">
        <v>4411</v>
      </c>
      <c r="J4790">
        <v>20864</v>
      </c>
      <c r="L4790">
        <v>20864</v>
      </c>
    </row>
    <row r="4791" spans="3:12" x14ac:dyDescent="0.15">
      <c r="C4791" t="s">
        <v>53</v>
      </c>
      <c r="D4791" t="s">
        <v>5367</v>
      </c>
      <c r="E4791" t="s">
        <v>4439</v>
      </c>
      <c r="F4791" s="1">
        <v>40829</v>
      </c>
      <c r="G4791" t="s">
        <v>1198</v>
      </c>
      <c r="H4791" t="s">
        <v>413</v>
      </c>
      <c r="I4791" t="s">
        <v>4356</v>
      </c>
      <c r="J4791">
        <v>6155077</v>
      </c>
      <c r="L4791">
        <v>6155077</v>
      </c>
    </row>
    <row r="4792" spans="3:12" x14ac:dyDescent="0.15">
      <c r="C4792" t="s">
        <v>53</v>
      </c>
      <c r="D4792" t="s">
        <v>5367</v>
      </c>
      <c r="E4792" t="s">
        <v>4439</v>
      </c>
      <c r="F4792" s="1">
        <v>40877</v>
      </c>
      <c r="G4792" t="s">
        <v>57</v>
      </c>
      <c r="H4792" t="s">
        <v>458</v>
      </c>
      <c r="I4792" t="s">
        <v>4440</v>
      </c>
      <c r="K4792">
        <v>6200106</v>
      </c>
      <c r="L4792">
        <v>-45029</v>
      </c>
    </row>
    <row r="4793" spans="3:12" x14ac:dyDescent="0.15">
      <c r="C4793" t="s">
        <v>53</v>
      </c>
      <c r="D4793" t="s">
        <v>5367</v>
      </c>
      <c r="E4793" t="s">
        <v>4441</v>
      </c>
      <c r="F4793" s="1">
        <v>40544</v>
      </c>
      <c r="G4793" t="s">
        <v>4410</v>
      </c>
      <c r="H4793" t="s">
        <v>55</v>
      </c>
      <c r="I4793" t="s">
        <v>4411</v>
      </c>
      <c r="J4793">
        <v>697570</v>
      </c>
      <c r="L4793">
        <v>697570</v>
      </c>
    </row>
    <row r="4794" spans="3:12" x14ac:dyDescent="0.15">
      <c r="C4794" t="s">
        <v>53</v>
      </c>
      <c r="D4794" t="s">
        <v>5367</v>
      </c>
      <c r="E4794" t="s">
        <v>4442</v>
      </c>
      <c r="F4794" s="1">
        <v>40544</v>
      </c>
      <c r="G4794" t="s">
        <v>4410</v>
      </c>
      <c r="H4794" t="s">
        <v>55</v>
      </c>
      <c r="I4794" t="s">
        <v>4411</v>
      </c>
      <c r="J4794">
        <v>108957</v>
      </c>
      <c r="L4794">
        <v>108957</v>
      </c>
    </row>
    <row r="4795" spans="3:12" x14ac:dyDescent="0.15">
      <c r="C4795" t="s">
        <v>53</v>
      </c>
      <c r="D4795" t="s">
        <v>5367</v>
      </c>
      <c r="E4795" t="s">
        <v>4442</v>
      </c>
      <c r="F4795" s="1">
        <v>40816</v>
      </c>
      <c r="G4795" t="s">
        <v>57</v>
      </c>
      <c r="H4795" t="s">
        <v>380</v>
      </c>
      <c r="I4795" t="s">
        <v>4443</v>
      </c>
      <c r="K4795">
        <v>24048040</v>
      </c>
      <c r="L4795">
        <v>-23939083</v>
      </c>
    </row>
    <row r="4796" spans="3:12" x14ac:dyDescent="0.15">
      <c r="C4796" t="s">
        <v>53</v>
      </c>
      <c r="D4796" t="s">
        <v>5367</v>
      </c>
      <c r="E4796" t="s">
        <v>4442</v>
      </c>
      <c r="F4796" s="1">
        <v>40817</v>
      </c>
      <c r="G4796" t="s">
        <v>1198</v>
      </c>
      <c r="H4796" t="s">
        <v>397</v>
      </c>
      <c r="I4796" t="s">
        <v>4351</v>
      </c>
      <c r="J4796">
        <v>24451281</v>
      </c>
      <c r="L4796">
        <v>512198</v>
      </c>
    </row>
    <row r="4797" spans="3:12" x14ac:dyDescent="0.15">
      <c r="C4797" t="s">
        <v>53</v>
      </c>
      <c r="D4797" t="s">
        <v>5367</v>
      </c>
      <c r="E4797" t="s">
        <v>4442</v>
      </c>
      <c r="F4797" s="1">
        <v>40821</v>
      </c>
      <c r="G4797" t="s">
        <v>1198</v>
      </c>
      <c r="H4797" t="s">
        <v>399</v>
      </c>
      <c r="I4797" t="s">
        <v>4352</v>
      </c>
      <c r="J4797">
        <v>25108109</v>
      </c>
      <c r="L4797">
        <v>25620307</v>
      </c>
    </row>
    <row r="4798" spans="3:12" x14ac:dyDescent="0.15">
      <c r="C4798" t="s">
        <v>53</v>
      </c>
      <c r="D4798" t="s">
        <v>5367</v>
      </c>
      <c r="E4798" t="s">
        <v>4442</v>
      </c>
      <c r="F4798" s="1">
        <v>40822</v>
      </c>
      <c r="G4798" t="s">
        <v>1198</v>
      </c>
      <c r="H4798" t="s">
        <v>403</v>
      </c>
      <c r="I4798" t="s">
        <v>4353</v>
      </c>
      <c r="J4798">
        <v>22929873</v>
      </c>
      <c r="L4798">
        <v>48550180</v>
      </c>
    </row>
    <row r="4799" spans="3:12" x14ac:dyDescent="0.15">
      <c r="C4799" t="s">
        <v>53</v>
      </c>
      <c r="D4799" t="s">
        <v>5367</v>
      </c>
      <c r="E4799" t="s">
        <v>4442</v>
      </c>
      <c r="F4799" s="1">
        <v>40823</v>
      </c>
      <c r="G4799" t="s">
        <v>1198</v>
      </c>
      <c r="H4799" t="s">
        <v>388</v>
      </c>
      <c r="I4799" t="s">
        <v>4354</v>
      </c>
      <c r="J4799">
        <v>18963389</v>
      </c>
      <c r="L4799">
        <v>67513569</v>
      </c>
    </row>
    <row r="4800" spans="3:12" x14ac:dyDescent="0.15">
      <c r="C4800" t="s">
        <v>53</v>
      </c>
      <c r="D4800" t="s">
        <v>5367</v>
      </c>
      <c r="E4800" t="s">
        <v>4442</v>
      </c>
      <c r="F4800" s="1">
        <v>40847</v>
      </c>
      <c r="G4800" t="s">
        <v>57</v>
      </c>
      <c r="H4800" t="s">
        <v>427</v>
      </c>
      <c r="I4800" t="s">
        <v>4444</v>
      </c>
      <c r="K4800">
        <v>24046728</v>
      </c>
      <c r="L4800">
        <v>43466841</v>
      </c>
    </row>
    <row r="4801" spans="3:12" x14ac:dyDescent="0.15">
      <c r="C4801" t="s">
        <v>53</v>
      </c>
      <c r="D4801" t="s">
        <v>5367</v>
      </c>
      <c r="E4801" t="s">
        <v>4442</v>
      </c>
      <c r="F4801" s="1">
        <v>40847</v>
      </c>
      <c r="G4801" t="s">
        <v>57</v>
      </c>
      <c r="H4801" t="s">
        <v>427</v>
      </c>
      <c r="I4801" t="s">
        <v>4444</v>
      </c>
      <c r="K4801">
        <v>24046728</v>
      </c>
      <c r="L4801">
        <v>19420113</v>
      </c>
    </row>
    <row r="4802" spans="3:12" x14ac:dyDescent="0.15">
      <c r="C4802" t="s">
        <v>53</v>
      </c>
      <c r="D4802" t="s">
        <v>5367</v>
      </c>
      <c r="E4802" t="s">
        <v>4442</v>
      </c>
      <c r="F4802" s="1">
        <v>40847</v>
      </c>
      <c r="G4802" t="s">
        <v>57</v>
      </c>
      <c r="H4802" t="s">
        <v>427</v>
      </c>
      <c r="I4802" t="s">
        <v>4444</v>
      </c>
      <c r="K4802">
        <v>24046728</v>
      </c>
      <c r="L4802">
        <v>-4626615</v>
      </c>
    </row>
    <row r="4803" spans="3:12" x14ac:dyDescent="0.15">
      <c r="C4803" t="s">
        <v>53</v>
      </c>
      <c r="D4803" t="s">
        <v>5367</v>
      </c>
      <c r="E4803" t="s">
        <v>4442</v>
      </c>
      <c r="F4803" s="1">
        <v>40856</v>
      </c>
      <c r="G4803" t="s">
        <v>57</v>
      </c>
      <c r="H4803" t="s">
        <v>449</v>
      </c>
      <c r="I4803" t="s">
        <v>4445</v>
      </c>
      <c r="K4803">
        <v>-4602194</v>
      </c>
      <c r="L4803">
        <v>-24421</v>
      </c>
    </row>
    <row r="4804" spans="3:12" x14ac:dyDescent="0.15">
      <c r="C4804" t="s">
        <v>53</v>
      </c>
      <c r="D4804" t="s">
        <v>5367</v>
      </c>
      <c r="E4804" t="s">
        <v>4446</v>
      </c>
      <c r="F4804" s="1">
        <v>40544</v>
      </c>
      <c r="G4804" t="s">
        <v>4410</v>
      </c>
      <c r="H4804" t="s">
        <v>55</v>
      </c>
      <c r="I4804" t="s">
        <v>4411</v>
      </c>
      <c r="J4804">
        <v>32358002</v>
      </c>
      <c r="L4804">
        <v>32358002</v>
      </c>
    </row>
    <row r="4805" spans="3:12" x14ac:dyDescent="0.15">
      <c r="C4805" t="s">
        <v>53</v>
      </c>
      <c r="D4805" t="s">
        <v>5367</v>
      </c>
      <c r="E4805" t="s">
        <v>4446</v>
      </c>
      <c r="F4805" s="1">
        <v>40772</v>
      </c>
      <c r="G4805" t="s">
        <v>1198</v>
      </c>
      <c r="H4805" t="s">
        <v>292</v>
      </c>
      <c r="I4805" t="s">
        <v>4324</v>
      </c>
      <c r="J4805">
        <v>14520520</v>
      </c>
      <c r="L4805">
        <v>46878522</v>
      </c>
    </row>
    <row r="4806" spans="3:12" x14ac:dyDescent="0.15">
      <c r="C4806" t="s">
        <v>53</v>
      </c>
      <c r="D4806" t="s">
        <v>5367</v>
      </c>
      <c r="E4806" t="s">
        <v>4446</v>
      </c>
      <c r="F4806" s="1">
        <v>40786</v>
      </c>
      <c r="G4806" t="s">
        <v>57</v>
      </c>
      <c r="H4806" t="s">
        <v>350</v>
      </c>
      <c r="I4806" t="s">
        <v>4447</v>
      </c>
      <c r="K4806">
        <v>14137185</v>
      </c>
      <c r="L4806">
        <v>32741337</v>
      </c>
    </row>
    <row r="4807" spans="3:12" x14ac:dyDescent="0.15">
      <c r="C4807" t="s">
        <v>53</v>
      </c>
      <c r="D4807" t="s">
        <v>5367</v>
      </c>
      <c r="E4807" t="s">
        <v>4446</v>
      </c>
      <c r="F4807" s="1">
        <v>40816</v>
      </c>
      <c r="G4807" t="s">
        <v>57</v>
      </c>
      <c r="H4807" t="s">
        <v>380</v>
      </c>
      <c r="I4807" t="s">
        <v>4443</v>
      </c>
      <c r="K4807">
        <v>857336</v>
      </c>
      <c r="L4807">
        <v>31884001</v>
      </c>
    </row>
    <row r="4808" spans="3:12" x14ac:dyDescent="0.15">
      <c r="C4808" t="s">
        <v>53</v>
      </c>
      <c r="D4808" t="s">
        <v>5367</v>
      </c>
      <c r="E4808" t="s">
        <v>4448</v>
      </c>
      <c r="F4808" s="1">
        <v>40627</v>
      </c>
      <c r="G4808" t="s">
        <v>1198</v>
      </c>
      <c r="H4808" t="s">
        <v>564</v>
      </c>
      <c r="I4808" t="s">
        <v>4254</v>
      </c>
      <c r="J4808">
        <v>1781404</v>
      </c>
      <c r="L4808">
        <v>1781404</v>
      </c>
    </row>
    <row r="4809" spans="3:12" x14ac:dyDescent="0.15">
      <c r="C4809" t="s">
        <v>53</v>
      </c>
      <c r="D4809" t="s">
        <v>5367</v>
      </c>
      <c r="E4809" t="s">
        <v>4448</v>
      </c>
      <c r="F4809" s="1">
        <v>40633</v>
      </c>
      <c r="G4809" t="s">
        <v>57</v>
      </c>
      <c r="H4809" t="s">
        <v>140</v>
      </c>
      <c r="I4809" t="s">
        <v>4449</v>
      </c>
      <c r="K4809">
        <v>1946224</v>
      </c>
      <c r="L4809">
        <v>-164820</v>
      </c>
    </row>
    <row r="4810" spans="3:12" x14ac:dyDescent="0.15">
      <c r="C4810" t="s">
        <v>53</v>
      </c>
      <c r="D4810" t="s">
        <v>5367</v>
      </c>
      <c r="E4810" t="s">
        <v>4448</v>
      </c>
      <c r="F4810" s="1">
        <v>40645</v>
      </c>
      <c r="G4810" t="s">
        <v>57</v>
      </c>
      <c r="H4810" t="s">
        <v>178</v>
      </c>
      <c r="I4810" t="s">
        <v>4450</v>
      </c>
      <c r="K4810">
        <v>-162021</v>
      </c>
      <c r="L4810">
        <v>-2799</v>
      </c>
    </row>
    <row r="4811" spans="3:12" x14ac:dyDescent="0.15">
      <c r="C4811" t="s">
        <v>53</v>
      </c>
      <c r="D4811" t="s">
        <v>5367</v>
      </c>
      <c r="E4811" t="s">
        <v>4451</v>
      </c>
      <c r="F4811" s="1">
        <v>40544</v>
      </c>
      <c r="G4811" t="s">
        <v>4410</v>
      </c>
      <c r="H4811" t="s">
        <v>55</v>
      </c>
      <c r="I4811" t="s">
        <v>4411</v>
      </c>
      <c r="K4811">
        <v>25153</v>
      </c>
      <c r="L4811">
        <v>-25153</v>
      </c>
    </row>
    <row r="4812" spans="3:12" x14ac:dyDescent="0.15">
      <c r="C4812" t="s">
        <v>53</v>
      </c>
      <c r="D4812" t="s">
        <v>5367</v>
      </c>
      <c r="E4812" t="s">
        <v>4452</v>
      </c>
      <c r="F4812" s="1">
        <v>40544</v>
      </c>
      <c r="G4812" t="s">
        <v>4410</v>
      </c>
      <c r="H4812" t="s">
        <v>55</v>
      </c>
      <c r="I4812" t="s">
        <v>4411</v>
      </c>
      <c r="K4812">
        <v>18457</v>
      </c>
      <c r="L4812">
        <v>-18457</v>
      </c>
    </row>
    <row r="4813" spans="3:12" x14ac:dyDescent="0.15">
      <c r="C4813" t="s">
        <v>53</v>
      </c>
      <c r="D4813" t="s">
        <v>5367</v>
      </c>
      <c r="E4813" t="s">
        <v>4453</v>
      </c>
      <c r="F4813" s="1">
        <v>40544</v>
      </c>
      <c r="G4813" t="s">
        <v>4410</v>
      </c>
      <c r="H4813" t="s">
        <v>55</v>
      </c>
      <c r="I4813" t="s">
        <v>4411</v>
      </c>
      <c r="J4813">
        <v>28438</v>
      </c>
      <c r="L4813">
        <v>28438</v>
      </c>
    </row>
    <row r="4814" spans="3:12" x14ac:dyDescent="0.15">
      <c r="C4814" t="s">
        <v>53</v>
      </c>
      <c r="D4814" t="s">
        <v>5367</v>
      </c>
      <c r="E4814" t="s">
        <v>4453</v>
      </c>
      <c r="F4814" s="1">
        <v>40584</v>
      </c>
      <c r="G4814" t="s">
        <v>1198</v>
      </c>
      <c r="H4814" t="s">
        <v>107</v>
      </c>
      <c r="I4814" t="s">
        <v>4231</v>
      </c>
      <c r="J4814">
        <v>895661</v>
      </c>
      <c r="L4814">
        <v>924099</v>
      </c>
    </row>
    <row r="4815" spans="3:12" x14ac:dyDescent="0.15">
      <c r="C4815" t="s">
        <v>53</v>
      </c>
      <c r="D4815" t="s">
        <v>5367</v>
      </c>
      <c r="E4815" t="s">
        <v>4453</v>
      </c>
      <c r="F4815" s="1">
        <v>40633</v>
      </c>
      <c r="G4815" t="s">
        <v>57</v>
      </c>
      <c r="H4815" t="s">
        <v>140</v>
      </c>
      <c r="I4815" t="s">
        <v>4454</v>
      </c>
      <c r="K4815">
        <v>573083</v>
      </c>
      <c r="L4815">
        <v>351016</v>
      </c>
    </row>
    <row r="4816" spans="3:12" x14ac:dyDescent="0.15">
      <c r="C4816" t="s">
        <v>53</v>
      </c>
      <c r="D4816" t="s">
        <v>5367</v>
      </c>
      <c r="E4816" t="s">
        <v>4453</v>
      </c>
      <c r="F4816" s="1">
        <v>40676</v>
      </c>
      <c r="G4816" t="s">
        <v>1198</v>
      </c>
      <c r="H4816" t="s">
        <v>2962</v>
      </c>
      <c r="I4816" t="s">
        <v>4286</v>
      </c>
      <c r="J4816">
        <v>745063</v>
      </c>
      <c r="L4816">
        <v>1096079</v>
      </c>
    </row>
    <row r="4817" spans="3:12" x14ac:dyDescent="0.15">
      <c r="C4817" t="s">
        <v>53</v>
      </c>
      <c r="D4817" t="s">
        <v>5367</v>
      </c>
      <c r="E4817" t="s">
        <v>4453</v>
      </c>
      <c r="F4817" s="1">
        <v>40746</v>
      </c>
      <c r="G4817" t="s">
        <v>1198</v>
      </c>
      <c r="H4817" t="s">
        <v>300</v>
      </c>
      <c r="I4817" t="s">
        <v>4316</v>
      </c>
      <c r="J4817">
        <v>858940</v>
      </c>
      <c r="L4817">
        <v>1955019</v>
      </c>
    </row>
    <row r="4818" spans="3:12" x14ac:dyDescent="0.15">
      <c r="C4818" t="s">
        <v>53</v>
      </c>
      <c r="D4818" t="s">
        <v>5367</v>
      </c>
      <c r="E4818" t="s">
        <v>4453</v>
      </c>
      <c r="F4818" s="1">
        <v>40755</v>
      </c>
      <c r="G4818" t="s">
        <v>57</v>
      </c>
      <c r="H4818" t="s">
        <v>2760</v>
      </c>
      <c r="I4818" t="s">
        <v>4455</v>
      </c>
      <c r="K4818">
        <v>1035979</v>
      </c>
      <c r="L4818">
        <v>919040</v>
      </c>
    </row>
    <row r="4819" spans="3:12" x14ac:dyDescent="0.15">
      <c r="C4819" t="s">
        <v>53</v>
      </c>
      <c r="D4819" t="s">
        <v>5367</v>
      </c>
      <c r="E4819" t="s">
        <v>4453</v>
      </c>
      <c r="F4819" s="1">
        <v>40786</v>
      </c>
      <c r="G4819" t="s">
        <v>57</v>
      </c>
      <c r="H4819" t="s">
        <v>350</v>
      </c>
      <c r="I4819" t="s">
        <v>4456</v>
      </c>
      <c r="K4819">
        <v>840281</v>
      </c>
      <c r="L4819">
        <v>78759</v>
      </c>
    </row>
    <row r="4820" spans="3:12" x14ac:dyDescent="0.15">
      <c r="C4820" t="s">
        <v>53</v>
      </c>
      <c r="D4820" t="s">
        <v>5367</v>
      </c>
      <c r="E4820" t="s">
        <v>4453</v>
      </c>
      <c r="F4820" s="1">
        <v>40789</v>
      </c>
      <c r="G4820" t="s">
        <v>1198</v>
      </c>
      <c r="H4820" t="s">
        <v>1412</v>
      </c>
      <c r="I4820" t="s">
        <v>4335</v>
      </c>
      <c r="J4820">
        <v>5791489</v>
      </c>
      <c r="L4820">
        <v>5870248</v>
      </c>
    </row>
    <row r="4821" spans="3:12" x14ac:dyDescent="0.15">
      <c r="C4821" t="s">
        <v>53</v>
      </c>
      <c r="D4821" t="s">
        <v>5367</v>
      </c>
      <c r="E4821" t="s">
        <v>4453</v>
      </c>
      <c r="F4821" s="1">
        <v>40796</v>
      </c>
      <c r="G4821" t="s">
        <v>1198</v>
      </c>
      <c r="H4821" t="s">
        <v>326</v>
      </c>
      <c r="I4821" t="s">
        <v>4338</v>
      </c>
      <c r="J4821">
        <v>793117</v>
      </c>
      <c r="L4821">
        <v>6663365</v>
      </c>
    </row>
    <row r="4822" spans="3:12" x14ac:dyDescent="0.15">
      <c r="C4822" t="s">
        <v>53</v>
      </c>
      <c r="D4822" t="s">
        <v>5367</v>
      </c>
      <c r="E4822" t="s">
        <v>4453</v>
      </c>
      <c r="F4822" s="1">
        <v>40830</v>
      </c>
      <c r="G4822" t="s">
        <v>1198</v>
      </c>
      <c r="H4822" t="s">
        <v>4357</v>
      </c>
      <c r="I4822" t="s">
        <v>4358</v>
      </c>
      <c r="J4822">
        <v>983346</v>
      </c>
      <c r="L4822">
        <v>7646711</v>
      </c>
    </row>
    <row r="4823" spans="3:12" x14ac:dyDescent="0.15">
      <c r="C4823" t="s">
        <v>53</v>
      </c>
      <c r="D4823" t="s">
        <v>5367</v>
      </c>
      <c r="E4823" t="s">
        <v>4453</v>
      </c>
      <c r="F4823" s="1">
        <v>40847</v>
      </c>
      <c r="G4823" t="s">
        <v>57</v>
      </c>
      <c r="H4823" t="s">
        <v>427</v>
      </c>
      <c r="I4823" t="s">
        <v>4457</v>
      </c>
      <c r="K4823">
        <v>774685</v>
      </c>
      <c r="L4823">
        <v>6872026</v>
      </c>
    </row>
    <row r="4824" spans="3:12" x14ac:dyDescent="0.15">
      <c r="C4824" t="s">
        <v>53</v>
      </c>
      <c r="D4824" t="s">
        <v>5367</v>
      </c>
      <c r="E4824" t="s">
        <v>4453</v>
      </c>
      <c r="F4824" s="1">
        <v>40864</v>
      </c>
      <c r="G4824" t="s">
        <v>1198</v>
      </c>
      <c r="H4824" t="s">
        <v>1127</v>
      </c>
      <c r="I4824" t="s">
        <v>4372</v>
      </c>
      <c r="J4824">
        <v>1592514</v>
      </c>
      <c r="L4824">
        <v>8464540</v>
      </c>
    </row>
    <row r="4825" spans="3:12" x14ac:dyDescent="0.15">
      <c r="C4825" t="s">
        <v>53</v>
      </c>
      <c r="D4825" t="s">
        <v>5367</v>
      </c>
      <c r="E4825" t="s">
        <v>4453</v>
      </c>
      <c r="F4825" s="1">
        <v>40870</v>
      </c>
      <c r="G4825" t="s">
        <v>1198</v>
      </c>
      <c r="H4825" t="s">
        <v>1183</v>
      </c>
      <c r="I4825" t="s">
        <v>4375</v>
      </c>
      <c r="J4825">
        <v>1450637</v>
      </c>
      <c r="L4825">
        <v>9915177</v>
      </c>
    </row>
    <row r="4826" spans="3:12" x14ac:dyDescent="0.15">
      <c r="C4826" t="s">
        <v>53</v>
      </c>
      <c r="D4826" t="s">
        <v>5367</v>
      </c>
      <c r="E4826" t="s">
        <v>4453</v>
      </c>
      <c r="F4826" s="1">
        <v>40874</v>
      </c>
      <c r="G4826" t="s">
        <v>1198</v>
      </c>
      <c r="H4826" t="s">
        <v>1457</v>
      </c>
      <c r="I4826" t="s">
        <v>4377</v>
      </c>
      <c r="J4826">
        <v>1582471</v>
      </c>
      <c r="L4826">
        <v>11497648</v>
      </c>
    </row>
    <row r="4827" spans="3:12" x14ac:dyDescent="0.15">
      <c r="C4827" t="s">
        <v>53</v>
      </c>
      <c r="D4827" t="s">
        <v>5367</v>
      </c>
      <c r="E4827" t="s">
        <v>4453</v>
      </c>
      <c r="F4827" s="1">
        <v>40875</v>
      </c>
      <c r="G4827" t="s">
        <v>1198</v>
      </c>
      <c r="H4827" t="s">
        <v>4378</v>
      </c>
      <c r="I4827" t="s">
        <v>4379</v>
      </c>
      <c r="J4827">
        <v>1450637</v>
      </c>
      <c r="L4827">
        <v>12948285</v>
      </c>
    </row>
    <row r="4828" spans="3:12" x14ac:dyDescent="0.15">
      <c r="C4828" t="s">
        <v>53</v>
      </c>
      <c r="D4828" t="s">
        <v>5367</v>
      </c>
      <c r="E4828" t="s">
        <v>4453</v>
      </c>
      <c r="F4828" s="1">
        <v>40877</v>
      </c>
      <c r="G4828" t="s">
        <v>57</v>
      </c>
      <c r="H4828" t="s">
        <v>458</v>
      </c>
      <c r="I4828" t="s">
        <v>4458</v>
      </c>
      <c r="K4828">
        <v>5777013</v>
      </c>
      <c r="L4828">
        <v>7171272</v>
      </c>
    </row>
    <row r="4829" spans="3:12" x14ac:dyDescent="0.15">
      <c r="C4829" t="s">
        <v>53</v>
      </c>
      <c r="D4829" t="s">
        <v>5367</v>
      </c>
      <c r="E4829" t="s">
        <v>4453</v>
      </c>
      <c r="F4829" s="1">
        <v>40886</v>
      </c>
      <c r="G4829" t="s">
        <v>1198</v>
      </c>
      <c r="H4829" t="s">
        <v>477</v>
      </c>
      <c r="I4829" t="s">
        <v>4386</v>
      </c>
      <c r="J4829">
        <v>1588210</v>
      </c>
      <c r="L4829">
        <v>8759482</v>
      </c>
    </row>
    <row r="4830" spans="3:12" x14ac:dyDescent="0.15">
      <c r="C4830" t="s">
        <v>53</v>
      </c>
      <c r="D4830" t="s">
        <v>5367</v>
      </c>
      <c r="E4830" t="s">
        <v>4453</v>
      </c>
      <c r="F4830" s="1">
        <v>40889</v>
      </c>
      <c r="G4830" t="s">
        <v>1198</v>
      </c>
      <c r="H4830" t="s">
        <v>480</v>
      </c>
      <c r="I4830" t="s">
        <v>4387</v>
      </c>
      <c r="J4830">
        <v>1592514</v>
      </c>
      <c r="L4830">
        <v>10351996</v>
      </c>
    </row>
    <row r="4831" spans="3:12" x14ac:dyDescent="0.15">
      <c r="C4831" t="s">
        <v>53</v>
      </c>
      <c r="D4831" t="s">
        <v>5367</v>
      </c>
      <c r="E4831" t="s">
        <v>4453</v>
      </c>
      <c r="F4831" s="1">
        <v>40908</v>
      </c>
      <c r="G4831" t="s">
        <v>57</v>
      </c>
      <c r="H4831" t="s">
        <v>2610</v>
      </c>
      <c r="I4831" t="s">
        <v>4459</v>
      </c>
      <c r="K4831">
        <v>2559544</v>
      </c>
      <c r="L4831">
        <v>7792452</v>
      </c>
    </row>
    <row r="4832" spans="3:12" x14ac:dyDescent="0.15">
      <c r="C4832" t="s">
        <v>53</v>
      </c>
      <c r="D4832" t="s">
        <v>5367</v>
      </c>
      <c r="E4832" t="s">
        <v>4453</v>
      </c>
      <c r="F4832" s="1">
        <v>40908</v>
      </c>
      <c r="G4832" t="s">
        <v>57</v>
      </c>
      <c r="H4832" t="s">
        <v>2610</v>
      </c>
      <c r="I4832" t="s">
        <v>4459</v>
      </c>
      <c r="K4832">
        <v>7649771</v>
      </c>
      <c r="L4832">
        <v>142681</v>
      </c>
    </row>
    <row r="4833" spans="3:12" x14ac:dyDescent="0.15">
      <c r="C4833" t="s">
        <v>53</v>
      </c>
      <c r="D4833" t="s">
        <v>5367</v>
      </c>
      <c r="E4833" t="s">
        <v>4460</v>
      </c>
      <c r="F4833" s="1">
        <v>40544</v>
      </c>
      <c r="G4833" t="s">
        <v>4410</v>
      </c>
      <c r="H4833" t="s">
        <v>55</v>
      </c>
      <c r="I4833" t="s">
        <v>4411</v>
      </c>
      <c r="K4833">
        <v>118131</v>
      </c>
      <c r="L4833">
        <v>-118131</v>
      </c>
    </row>
    <row r="4834" spans="3:12" x14ac:dyDescent="0.15">
      <c r="C4834" t="s">
        <v>53</v>
      </c>
      <c r="D4834" t="s">
        <v>5367</v>
      </c>
      <c r="E4834" t="s">
        <v>4461</v>
      </c>
      <c r="F4834" s="1">
        <v>40544</v>
      </c>
      <c r="G4834" t="s">
        <v>4410</v>
      </c>
      <c r="H4834" t="s">
        <v>55</v>
      </c>
      <c r="I4834" t="s">
        <v>4411</v>
      </c>
      <c r="K4834">
        <v>5552</v>
      </c>
      <c r="L4834">
        <v>-5552</v>
      </c>
    </row>
    <row r="4835" spans="3:12" x14ac:dyDescent="0.15">
      <c r="C4835" t="s">
        <v>53</v>
      </c>
      <c r="D4835" t="s">
        <v>5367</v>
      </c>
      <c r="E4835" t="s">
        <v>4462</v>
      </c>
      <c r="F4835" s="1">
        <v>40544</v>
      </c>
      <c r="G4835" t="s">
        <v>4410</v>
      </c>
      <c r="H4835" t="s">
        <v>55</v>
      </c>
      <c r="I4835" t="s">
        <v>4411</v>
      </c>
      <c r="K4835">
        <v>1097</v>
      </c>
      <c r="L4835">
        <v>-1097</v>
      </c>
    </row>
    <row r="4836" spans="3:12" x14ac:dyDescent="0.15">
      <c r="C4836" t="s">
        <v>53</v>
      </c>
      <c r="D4836" t="s">
        <v>5367</v>
      </c>
      <c r="E4836" t="s">
        <v>4463</v>
      </c>
      <c r="F4836" s="1">
        <v>40544</v>
      </c>
      <c r="G4836" t="s">
        <v>4410</v>
      </c>
      <c r="H4836" t="s">
        <v>55</v>
      </c>
      <c r="I4836" t="s">
        <v>4411</v>
      </c>
      <c r="J4836">
        <v>21666434</v>
      </c>
      <c r="L4836">
        <v>21666434</v>
      </c>
    </row>
    <row r="4837" spans="3:12" x14ac:dyDescent="0.15">
      <c r="C4837" t="s">
        <v>53</v>
      </c>
      <c r="D4837" t="s">
        <v>5367</v>
      </c>
      <c r="E4837" t="s">
        <v>4463</v>
      </c>
      <c r="F4837" s="1">
        <v>40545</v>
      </c>
      <c r="G4837" t="s">
        <v>1198</v>
      </c>
      <c r="H4837" t="s">
        <v>61</v>
      </c>
      <c r="I4837" t="s">
        <v>4213</v>
      </c>
      <c r="J4837">
        <v>2476226</v>
      </c>
      <c r="L4837">
        <v>24142660</v>
      </c>
    </row>
    <row r="4838" spans="3:12" x14ac:dyDescent="0.15">
      <c r="C4838" t="s">
        <v>53</v>
      </c>
      <c r="D4838" t="s">
        <v>5367</v>
      </c>
      <c r="E4838" t="s">
        <v>4463</v>
      </c>
      <c r="F4838" s="1">
        <v>40550</v>
      </c>
      <c r="G4838" t="s">
        <v>1198</v>
      </c>
      <c r="H4838" t="s">
        <v>64</v>
      </c>
      <c r="I4838" t="s">
        <v>4215</v>
      </c>
      <c r="J4838">
        <v>1426743</v>
      </c>
      <c r="L4838">
        <v>25569403</v>
      </c>
    </row>
    <row r="4839" spans="3:12" x14ac:dyDescent="0.15">
      <c r="C4839" t="s">
        <v>53</v>
      </c>
      <c r="D4839" t="s">
        <v>5367</v>
      </c>
      <c r="E4839" t="s">
        <v>4463</v>
      </c>
      <c r="F4839" s="1">
        <v>40574</v>
      </c>
      <c r="G4839" t="s">
        <v>57</v>
      </c>
      <c r="H4839" t="s">
        <v>90</v>
      </c>
      <c r="I4839" t="s">
        <v>4063</v>
      </c>
      <c r="K4839">
        <v>2480829</v>
      </c>
      <c r="L4839">
        <v>23088574</v>
      </c>
    </row>
    <row r="4840" spans="3:12" x14ac:dyDescent="0.15">
      <c r="C4840" t="s">
        <v>53</v>
      </c>
      <c r="D4840" t="s">
        <v>5367</v>
      </c>
      <c r="E4840" t="s">
        <v>4463</v>
      </c>
      <c r="F4840" s="1">
        <v>40574</v>
      </c>
      <c r="G4840" t="s">
        <v>57</v>
      </c>
      <c r="H4840" t="s">
        <v>90</v>
      </c>
      <c r="I4840" t="s">
        <v>4063</v>
      </c>
      <c r="K4840">
        <v>1418835</v>
      </c>
      <c r="L4840">
        <v>21669739</v>
      </c>
    </row>
    <row r="4841" spans="3:12" x14ac:dyDescent="0.15">
      <c r="C4841" t="s">
        <v>53</v>
      </c>
      <c r="D4841" t="s">
        <v>5367</v>
      </c>
      <c r="E4841" t="s">
        <v>4463</v>
      </c>
      <c r="F4841" s="1">
        <v>40617</v>
      </c>
      <c r="G4841" t="s">
        <v>1198</v>
      </c>
      <c r="H4841" t="s">
        <v>1379</v>
      </c>
      <c r="I4841" t="s">
        <v>4248</v>
      </c>
      <c r="J4841">
        <v>1776034</v>
      </c>
      <c r="L4841">
        <v>23445773</v>
      </c>
    </row>
    <row r="4842" spans="3:12" x14ac:dyDescent="0.15">
      <c r="C4842" t="s">
        <v>53</v>
      </c>
      <c r="D4842" t="s">
        <v>5367</v>
      </c>
      <c r="E4842" t="s">
        <v>4463</v>
      </c>
      <c r="F4842" s="1">
        <v>40644</v>
      </c>
      <c r="G4842" t="s">
        <v>1198</v>
      </c>
      <c r="H4842" t="s">
        <v>185</v>
      </c>
      <c r="I4842" t="s">
        <v>4265</v>
      </c>
      <c r="J4842">
        <v>755081</v>
      </c>
      <c r="L4842">
        <v>24200854</v>
      </c>
    </row>
    <row r="4843" spans="3:12" x14ac:dyDescent="0.15">
      <c r="C4843" t="s">
        <v>53</v>
      </c>
      <c r="D4843" t="s">
        <v>5367</v>
      </c>
      <c r="E4843" t="s">
        <v>4463</v>
      </c>
      <c r="F4843" s="1">
        <v>40645</v>
      </c>
      <c r="G4843" t="s">
        <v>1198</v>
      </c>
      <c r="H4843" t="s">
        <v>187</v>
      </c>
      <c r="I4843" t="s">
        <v>4271</v>
      </c>
      <c r="J4843">
        <v>604614</v>
      </c>
      <c r="L4843">
        <v>24805468</v>
      </c>
    </row>
    <row r="4844" spans="3:12" x14ac:dyDescent="0.15">
      <c r="C4844" t="s">
        <v>53</v>
      </c>
      <c r="D4844" t="s">
        <v>5367</v>
      </c>
      <c r="E4844" t="s">
        <v>4463</v>
      </c>
      <c r="F4844" s="1">
        <v>40668</v>
      </c>
      <c r="G4844" t="s">
        <v>57</v>
      </c>
      <c r="H4844" t="s">
        <v>227</v>
      </c>
      <c r="I4844" t="s">
        <v>4464</v>
      </c>
      <c r="K4844">
        <v>3140722</v>
      </c>
      <c r="L4844">
        <v>21664746</v>
      </c>
    </row>
    <row r="4845" spans="3:12" x14ac:dyDescent="0.15">
      <c r="C4845" t="s">
        <v>53</v>
      </c>
      <c r="D4845" t="s">
        <v>5367</v>
      </c>
      <c r="E4845" t="s">
        <v>4463</v>
      </c>
      <c r="F4845" s="1">
        <v>40782</v>
      </c>
      <c r="G4845" t="s">
        <v>1198</v>
      </c>
      <c r="H4845" t="s">
        <v>323</v>
      </c>
      <c r="I4845" t="s">
        <v>4332</v>
      </c>
      <c r="J4845">
        <v>856319</v>
      </c>
      <c r="L4845">
        <v>22521065</v>
      </c>
    </row>
    <row r="4846" spans="3:12" x14ac:dyDescent="0.15">
      <c r="C4846" t="s">
        <v>53</v>
      </c>
      <c r="D4846" t="s">
        <v>5367</v>
      </c>
      <c r="E4846" t="s">
        <v>4465</v>
      </c>
      <c r="F4846" s="1">
        <v>40544</v>
      </c>
      <c r="G4846" t="s">
        <v>4410</v>
      </c>
      <c r="H4846" t="s">
        <v>55</v>
      </c>
      <c r="I4846" t="s">
        <v>4411</v>
      </c>
      <c r="K4846">
        <v>577977</v>
      </c>
      <c r="L4846">
        <v>-577977</v>
      </c>
    </row>
    <row r="4847" spans="3:12" x14ac:dyDescent="0.15">
      <c r="C4847" t="s">
        <v>53</v>
      </c>
      <c r="D4847" t="s">
        <v>5367</v>
      </c>
      <c r="E4847" t="s">
        <v>4466</v>
      </c>
      <c r="F4847" s="1">
        <v>40544</v>
      </c>
      <c r="G4847" t="s">
        <v>4410</v>
      </c>
      <c r="H4847" t="s">
        <v>55</v>
      </c>
      <c r="I4847" t="s">
        <v>4411</v>
      </c>
      <c r="J4847">
        <v>775971</v>
      </c>
      <c r="L4847">
        <v>775971</v>
      </c>
    </row>
    <row r="4848" spans="3:12" x14ac:dyDescent="0.15">
      <c r="C4848" t="s">
        <v>53</v>
      </c>
      <c r="D4848" t="s">
        <v>5367</v>
      </c>
      <c r="E4848" t="s">
        <v>4466</v>
      </c>
      <c r="F4848" s="1">
        <v>40567</v>
      </c>
      <c r="G4848" t="s">
        <v>1198</v>
      </c>
      <c r="H4848" t="s">
        <v>79</v>
      </c>
      <c r="I4848" t="s">
        <v>4223</v>
      </c>
      <c r="J4848">
        <v>647262</v>
      </c>
      <c r="L4848">
        <v>1423233</v>
      </c>
    </row>
    <row r="4849" spans="3:12" x14ac:dyDescent="0.15">
      <c r="C4849" t="s">
        <v>53</v>
      </c>
      <c r="D4849" t="s">
        <v>5367</v>
      </c>
      <c r="E4849" t="s">
        <v>4466</v>
      </c>
      <c r="F4849" s="1">
        <v>40574</v>
      </c>
      <c r="G4849" t="s">
        <v>57</v>
      </c>
      <c r="H4849" t="s">
        <v>87</v>
      </c>
      <c r="I4849" t="s">
        <v>4467</v>
      </c>
      <c r="K4849">
        <v>775971</v>
      </c>
      <c r="L4849">
        <v>647262</v>
      </c>
    </row>
    <row r="4850" spans="3:12" x14ac:dyDescent="0.15">
      <c r="C4850" t="s">
        <v>53</v>
      </c>
      <c r="D4850" t="s">
        <v>5367</v>
      </c>
      <c r="E4850" t="s">
        <v>4466</v>
      </c>
      <c r="F4850" s="1">
        <v>40579</v>
      </c>
      <c r="G4850" t="s">
        <v>1198</v>
      </c>
      <c r="H4850" t="s">
        <v>105</v>
      </c>
      <c r="I4850" t="s">
        <v>4228</v>
      </c>
      <c r="J4850">
        <v>651595</v>
      </c>
      <c r="L4850">
        <v>1298857</v>
      </c>
    </row>
    <row r="4851" spans="3:12" x14ac:dyDescent="0.15">
      <c r="C4851" t="s">
        <v>53</v>
      </c>
      <c r="D4851" t="s">
        <v>5367</v>
      </c>
      <c r="E4851" t="s">
        <v>4466</v>
      </c>
      <c r="F4851" s="1">
        <v>40592</v>
      </c>
      <c r="G4851" t="s">
        <v>1198</v>
      </c>
      <c r="H4851" t="s">
        <v>116</v>
      </c>
      <c r="I4851" t="s">
        <v>4233</v>
      </c>
      <c r="J4851">
        <v>1301359</v>
      </c>
      <c r="L4851">
        <v>2600216</v>
      </c>
    </row>
    <row r="4852" spans="3:12" x14ac:dyDescent="0.15">
      <c r="C4852" t="s">
        <v>53</v>
      </c>
      <c r="D4852" t="s">
        <v>5367</v>
      </c>
      <c r="E4852" t="s">
        <v>4466</v>
      </c>
      <c r="F4852" s="1">
        <v>40639</v>
      </c>
      <c r="G4852" t="s">
        <v>57</v>
      </c>
      <c r="H4852" t="s">
        <v>633</v>
      </c>
      <c r="I4852" t="s">
        <v>4468</v>
      </c>
      <c r="K4852">
        <v>1298857</v>
      </c>
      <c r="L4852">
        <v>1301359</v>
      </c>
    </row>
    <row r="4853" spans="3:12" x14ac:dyDescent="0.15">
      <c r="C4853" t="s">
        <v>53</v>
      </c>
      <c r="D4853" t="s">
        <v>5367</v>
      </c>
      <c r="E4853" t="s">
        <v>4466</v>
      </c>
      <c r="F4853" s="1">
        <v>40660</v>
      </c>
      <c r="G4853" t="s">
        <v>1198</v>
      </c>
      <c r="H4853" t="s">
        <v>202</v>
      </c>
      <c r="I4853" t="s">
        <v>4469</v>
      </c>
      <c r="J4853">
        <v>1387241</v>
      </c>
      <c r="L4853">
        <v>2688600</v>
      </c>
    </row>
    <row r="4854" spans="3:12" x14ac:dyDescent="0.15">
      <c r="C4854" t="s">
        <v>53</v>
      </c>
      <c r="D4854" t="s">
        <v>5367</v>
      </c>
      <c r="E4854" t="s">
        <v>4466</v>
      </c>
      <c r="F4854" s="1">
        <v>40701</v>
      </c>
      <c r="G4854" t="s">
        <v>1198</v>
      </c>
      <c r="H4854" t="s">
        <v>237</v>
      </c>
      <c r="I4854" t="s">
        <v>4301</v>
      </c>
      <c r="J4854">
        <v>669079</v>
      </c>
      <c r="L4854">
        <v>3357679</v>
      </c>
    </row>
    <row r="4855" spans="3:12" x14ac:dyDescent="0.15">
      <c r="C4855" t="s">
        <v>53</v>
      </c>
      <c r="D4855" t="s">
        <v>5367</v>
      </c>
      <c r="E4855" t="s">
        <v>4466</v>
      </c>
      <c r="F4855" s="1">
        <v>40703</v>
      </c>
      <c r="G4855" t="s">
        <v>1198</v>
      </c>
      <c r="H4855" t="s">
        <v>233</v>
      </c>
      <c r="I4855" t="s">
        <v>4303</v>
      </c>
      <c r="J4855">
        <v>1307005</v>
      </c>
      <c r="L4855">
        <v>4664684</v>
      </c>
    </row>
    <row r="4856" spans="3:12" x14ac:dyDescent="0.15">
      <c r="C4856" t="s">
        <v>53</v>
      </c>
      <c r="D4856" t="s">
        <v>5367</v>
      </c>
      <c r="E4856" t="s">
        <v>4466</v>
      </c>
      <c r="F4856" s="1">
        <v>40746</v>
      </c>
      <c r="G4856" t="s">
        <v>1198</v>
      </c>
      <c r="H4856" t="s">
        <v>307</v>
      </c>
      <c r="I4856" t="s">
        <v>4317</v>
      </c>
      <c r="J4856">
        <v>1362248</v>
      </c>
      <c r="L4856">
        <v>6026932</v>
      </c>
    </row>
    <row r="4857" spans="3:12" x14ac:dyDescent="0.15">
      <c r="C4857" t="s">
        <v>53</v>
      </c>
      <c r="D4857" t="s">
        <v>5367</v>
      </c>
      <c r="E4857" t="s">
        <v>4466</v>
      </c>
      <c r="F4857" s="1">
        <v>40746</v>
      </c>
      <c r="G4857" t="s">
        <v>57</v>
      </c>
      <c r="H4857" t="s">
        <v>1408</v>
      </c>
      <c r="I4857" t="s">
        <v>4470</v>
      </c>
      <c r="K4857">
        <v>1976084</v>
      </c>
      <c r="L4857">
        <v>4050848</v>
      </c>
    </row>
    <row r="4858" spans="3:12" x14ac:dyDescent="0.15">
      <c r="C4858" t="s">
        <v>53</v>
      </c>
      <c r="D4858" t="s">
        <v>5367</v>
      </c>
      <c r="E4858" t="s">
        <v>4466</v>
      </c>
      <c r="F4858" s="1">
        <v>40755</v>
      </c>
      <c r="G4858" t="s">
        <v>57</v>
      </c>
      <c r="H4858" t="s">
        <v>2760</v>
      </c>
      <c r="I4858" t="s">
        <v>4471</v>
      </c>
      <c r="K4858">
        <v>1387241</v>
      </c>
      <c r="L4858">
        <v>2663607</v>
      </c>
    </row>
    <row r="4859" spans="3:12" x14ac:dyDescent="0.15">
      <c r="C4859" t="s">
        <v>53</v>
      </c>
      <c r="D4859" t="s">
        <v>5367</v>
      </c>
      <c r="E4859" t="s">
        <v>4466</v>
      </c>
      <c r="F4859" s="1">
        <v>40814</v>
      </c>
      <c r="G4859" t="s">
        <v>57</v>
      </c>
      <c r="H4859" t="s">
        <v>3950</v>
      </c>
      <c r="I4859" t="s">
        <v>4472</v>
      </c>
      <c r="K4859">
        <v>1301359</v>
      </c>
      <c r="L4859">
        <v>1362248</v>
      </c>
    </row>
    <row r="4860" spans="3:12" x14ac:dyDescent="0.15">
      <c r="C4860" t="s">
        <v>53</v>
      </c>
      <c r="D4860" t="s">
        <v>5367</v>
      </c>
      <c r="E4860" t="s">
        <v>4466</v>
      </c>
      <c r="F4860" s="1">
        <v>40817</v>
      </c>
      <c r="G4860" t="s">
        <v>1198</v>
      </c>
      <c r="H4860" t="s">
        <v>382</v>
      </c>
      <c r="I4860" t="s">
        <v>4347</v>
      </c>
      <c r="J4860">
        <v>640999</v>
      </c>
      <c r="L4860">
        <v>2003247</v>
      </c>
    </row>
    <row r="4861" spans="3:12" x14ac:dyDescent="0.15">
      <c r="C4861" t="s">
        <v>53</v>
      </c>
      <c r="D4861" t="s">
        <v>5367</v>
      </c>
      <c r="E4861" t="s">
        <v>4466</v>
      </c>
      <c r="F4861" s="1">
        <v>40817</v>
      </c>
      <c r="G4861" t="s">
        <v>1198</v>
      </c>
      <c r="H4861" t="s">
        <v>384</v>
      </c>
      <c r="I4861" t="s">
        <v>4348</v>
      </c>
      <c r="J4861">
        <v>611097</v>
      </c>
      <c r="L4861">
        <v>2614344</v>
      </c>
    </row>
    <row r="4862" spans="3:12" x14ac:dyDescent="0.15">
      <c r="C4862" t="s">
        <v>53</v>
      </c>
      <c r="D4862" t="s">
        <v>5367</v>
      </c>
      <c r="E4862" t="s">
        <v>4466</v>
      </c>
      <c r="F4862" s="1">
        <v>40863</v>
      </c>
      <c r="G4862" t="s">
        <v>57</v>
      </c>
      <c r="H4862" t="s">
        <v>446</v>
      </c>
      <c r="I4862" t="s">
        <v>4473</v>
      </c>
      <c r="K4862">
        <v>1252096</v>
      </c>
      <c r="L4862">
        <v>1362248</v>
      </c>
    </row>
    <row r="4863" spans="3:12" x14ac:dyDescent="0.15">
      <c r="C4863" t="s">
        <v>53</v>
      </c>
      <c r="D4863" t="s">
        <v>5367</v>
      </c>
      <c r="E4863" t="s">
        <v>4466</v>
      </c>
      <c r="F4863" s="1">
        <v>40885</v>
      </c>
      <c r="G4863" t="s">
        <v>1198</v>
      </c>
      <c r="H4863" t="s">
        <v>470</v>
      </c>
      <c r="I4863" t="s">
        <v>4384</v>
      </c>
      <c r="J4863">
        <v>1600160</v>
      </c>
      <c r="L4863">
        <v>2962408</v>
      </c>
    </row>
    <row r="4864" spans="3:12" x14ac:dyDescent="0.15">
      <c r="C4864" t="s">
        <v>53</v>
      </c>
      <c r="D4864" t="s">
        <v>5367</v>
      </c>
      <c r="E4864" t="s">
        <v>4466</v>
      </c>
      <c r="F4864" s="1">
        <v>40908</v>
      </c>
      <c r="G4864" t="s">
        <v>54</v>
      </c>
      <c r="H4864" t="s">
        <v>1487</v>
      </c>
      <c r="I4864" t="s">
        <v>4474</v>
      </c>
      <c r="K4864">
        <v>136745</v>
      </c>
      <c r="L4864">
        <v>2825663</v>
      </c>
    </row>
    <row r="4865" spans="3:12" x14ac:dyDescent="0.15">
      <c r="C4865" t="s">
        <v>53</v>
      </c>
      <c r="D4865" t="s">
        <v>5367</v>
      </c>
      <c r="E4865" t="s">
        <v>4466</v>
      </c>
      <c r="F4865" s="1">
        <v>40908</v>
      </c>
      <c r="G4865" t="s">
        <v>54</v>
      </c>
      <c r="H4865" t="s">
        <v>3385</v>
      </c>
      <c r="I4865" t="s">
        <v>4475</v>
      </c>
      <c r="K4865">
        <v>151874</v>
      </c>
      <c r="L4865">
        <v>2673789</v>
      </c>
    </row>
    <row r="4866" spans="3:12" x14ac:dyDescent="0.15">
      <c r="C4866" t="s">
        <v>53</v>
      </c>
      <c r="D4866" t="s">
        <v>5367</v>
      </c>
      <c r="E4866" t="s">
        <v>4476</v>
      </c>
      <c r="F4866" s="1">
        <v>40544</v>
      </c>
      <c r="G4866" t="s">
        <v>4410</v>
      </c>
      <c r="H4866" t="s">
        <v>55</v>
      </c>
      <c r="I4866" t="s">
        <v>4411</v>
      </c>
      <c r="J4866">
        <v>4225</v>
      </c>
      <c r="L4866">
        <v>4225</v>
      </c>
    </row>
    <row r="4867" spans="3:12" x14ac:dyDescent="0.15">
      <c r="C4867" t="s">
        <v>53</v>
      </c>
      <c r="D4867" t="s">
        <v>5367</v>
      </c>
      <c r="E4867" t="s">
        <v>4477</v>
      </c>
      <c r="F4867" s="1">
        <v>40772</v>
      </c>
      <c r="G4867" t="s">
        <v>1198</v>
      </c>
      <c r="H4867" t="s">
        <v>306</v>
      </c>
      <c r="I4867" t="s">
        <v>4325</v>
      </c>
      <c r="J4867">
        <v>9047138</v>
      </c>
      <c r="L4867">
        <v>9047138</v>
      </c>
    </row>
    <row r="4868" spans="3:12" x14ac:dyDescent="0.15">
      <c r="C4868" t="s">
        <v>53</v>
      </c>
      <c r="D4868" t="s">
        <v>5367</v>
      </c>
      <c r="E4868" t="s">
        <v>4478</v>
      </c>
      <c r="F4868" s="1">
        <v>40544</v>
      </c>
      <c r="G4868" t="s">
        <v>4410</v>
      </c>
      <c r="H4868" t="s">
        <v>55</v>
      </c>
      <c r="I4868" t="s">
        <v>4411</v>
      </c>
      <c r="J4868">
        <v>1636405</v>
      </c>
      <c r="L4868">
        <v>1636405</v>
      </c>
    </row>
    <row r="4869" spans="3:12" x14ac:dyDescent="0.15">
      <c r="C4869" t="s">
        <v>53</v>
      </c>
      <c r="D4869" t="s">
        <v>5367</v>
      </c>
      <c r="E4869" t="s">
        <v>4478</v>
      </c>
      <c r="F4869" s="1">
        <v>40557</v>
      </c>
      <c r="G4869" t="s">
        <v>1198</v>
      </c>
      <c r="H4869" t="s">
        <v>70</v>
      </c>
      <c r="I4869" t="s">
        <v>4218</v>
      </c>
      <c r="J4869">
        <v>827764</v>
      </c>
      <c r="L4869">
        <v>2464169</v>
      </c>
    </row>
    <row r="4870" spans="3:12" x14ac:dyDescent="0.15">
      <c r="C4870" t="s">
        <v>53</v>
      </c>
      <c r="D4870" t="s">
        <v>5367</v>
      </c>
      <c r="E4870" t="s">
        <v>4478</v>
      </c>
      <c r="F4870" s="1">
        <v>40577</v>
      </c>
      <c r="G4870" t="s">
        <v>57</v>
      </c>
      <c r="H4870" t="s">
        <v>755</v>
      </c>
      <c r="I4870" t="s">
        <v>4479</v>
      </c>
      <c r="K4870">
        <v>822570</v>
      </c>
      <c r="L4870">
        <v>1641599</v>
      </c>
    </row>
    <row r="4871" spans="3:12" x14ac:dyDescent="0.15">
      <c r="C4871" t="s">
        <v>53</v>
      </c>
      <c r="D4871" t="s">
        <v>5367</v>
      </c>
      <c r="E4871" t="s">
        <v>4480</v>
      </c>
      <c r="F4871" s="1">
        <v>40544</v>
      </c>
      <c r="G4871" t="s">
        <v>4410</v>
      </c>
      <c r="H4871" t="s">
        <v>55</v>
      </c>
      <c r="I4871" t="s">
        <v>4411</v>
      </c>
      <c r="J4871">
        <v>1275000</v>
      </c>
      <c r="L4871">
        <v>1275000</v>
      </c>
    </row>
    <row r="4872" spans="3:12" x14ac:dyDescent="0.15">
      <c r="C4872" t="s">
        <v>53</v>
      </c>
      <c r="D4872" t="s">
        <v>5367</v>
      </c>
      <c r="E4872" t="s">
        <v>4481</v>
      </c>
      <c r="F4872" s="1">
        <v>40881</v>
      </c>
      <c r="G4872" t="s">
        <v>1198</v>
      </c>
      <c r="H4872" t="s">
        <v>468</v>
      </c>
      <c r="I4872" t="s">
        <v>4482</v>
      </c>
      <c r="J4872">
        <v>3742898</v>
      </c>
      <c r="L4872">
        <v>3742898</v>
      </c>
    </row>
    <row r="4873" spans="3:12" x14ac:dyDescent="0.15">
      <c r="C4873" t="s">
        <v>53</v>
      </c>
      <c r="D4873" t="s">
        <v>5367</v>
      </c>
      <c r="E4873" t="s">
        <v>4481</v>
      </c>
      <c r="F4873" s="1">
        <v>40899</v>
      </c>
      <c r="G4873" t="s">
        <v>57</v>
      </c>
      <c r="H4873" t="s">
        <v>506</v>
      </c>
      <c r="I4873" t="s">
        <v>4483</v>
      </c>
      <c r="K4873">
        <v>-300428</v>
      </c>
      <c r="L4873">
        <v>4043326</v>
      </c>
    </row>
    <row r="4874" spans="3:12" x14ac:dyDescent="0.15">
      <c r="C4874" t="s">
        <v>53</v>
      </c>
      <c r="D4874" t="s">
        <v>5367</v>
      </c>
      <c r="E4874" t="s">
        <v>4481</v>
      </c>
      <c r="F4874" s="1">
        <v>40908</v>
      </c>
      <c r="G4874" t="s">
        <v>57</v>
      </c>
      <c r="H4874" t="s">
        <v>2610</v>
      </c>
      <c r="I4874" t="s">
        <v>4484</v>
      </c>
      <c r="K4874">
        <v>4048567</v>
      </c>
      <c r="L4874">
        <v>-5241</v>
      </c>
    </row>
    <row r="4875" spans="3:12" x14ac:dyDescent="0.15">
      <c r="C4875" t="s">
        <v>53</v>
      </c>
      <c r="D4875" t="s">
        <v>5367</v>
      </c>
      <c r="E4875" t="s">
        <v>4485</v>
      </c>
      <c r="F4875" s="1">
        <v>40885</v>
      </c>
      <c r="G4875" t="s">
        <v>1198</v>
      </c>
      <c r="H4875" t="s">
        <v>545</v>
      </c>
      <c r="I4875" t="s">
        <v>4385</v>
      </c>
      <c r="J4875">
        <v>498713</v>
      </c>
      <c r="L4875">
        <v>498713</v>
      </c>
    </row>
    <row r="4876" spans="3:12" x14ac:dyDescent="0.15">
      <c r="C4876" t="s">
        <v>53</v>
      </c>
      <c r="D4876" t="s">
        <v>5367</v>
      </c>
      <c r="E4876" t="s">
        <v>4485</v>
      </c>
      <c r="F4876" s="1">
        <v>40886</v>
      </c>
      <c r="G4876" t="s">
        <v>526</v>
      </c>
      <c r="H4876" t="s">
        <v>4486</v>
      </c>
      <c r="I4876" t="s">
        <v>4487</v>
      </c>
      <c r="K4876">
        <v>500000</v>
      </c>
      <c r="L4876">
        <v>-1287</v>
      </c>
    </row>
    <row r="4877" spans="3:12" x14ac:dyDescent="0.15">
      <c r="C4877" t="s">
        <v>53</v>
      </c>
      <c r="D4877" t="s">
        <v>5367</v>
      </c>
      <c r="E4877" t="s">
        <v>4488</v>
      </c>
      <c r="F4877" s="1">
        <v>40544</v>
      </c>
      <c r="G4877" t="s">
        <v>4410</v>
      </c>
      <c r="H4877" t="s">
        <v>55</v>
      </c>
      <c r="I4877" t="s">
        <v>4411</v>
      </c>
      <c r="J4877">
        <v>11561244</v>
      </c>
      <c r="L4877">
        <v>11561244</v>
      </c>
    </row>
    <row r="4878" spans="3:12" x14ac:dyDescent="0.15">
      <c r="C4878" t="s">
        <v>53</v>
      </c>
      <c r="D4878" t="s">
        <v>5367</v>
      </c>
      <c r="E4878" t="s">
        <v>4488</v>
      </c>
      <c r="F4878" s="1">
        <v>40561</v>
      </c>
      <c r="G4878" t="s">
        <v>536</v>
      </c>
      <c r="H4878" t="s">
        <v>2754</v>
      </c>
      <c r="I4878" t="s">
        <v>4489</v>
      </c>
      <c r="K4878">
        <v>4427710</v>
      </c>
      <c r="L4878">
        <v>7133534</v>
      </c>
    </row>
    <row r="4879" spans="3:12" x14ac:dyDescent="0.15">
      <c r="C4879" t="s">
        <v>53</v>
      </c>
      <c r="D4879" t="s">
        <v>5367</v>
      </c>
      <c r="E4879" t="s">
        <v>4488</v>
      </c>
      <c r="F4879" s="1">
        <v>40569</v>
      </c>
      <c r="G4879" t="s">
        <v>1198</v>
      </c>
      <c r="H4879" t="s">
        <v>1362</v>
      </c>
      <c r="I4879" t="s">
        <v>4490</v>
      </c>
      <c r="J4879">
        <v>4427710</v>
      </c>
      <c r="L4879">
        <v>11561244</v>
      </c>
    </row>
    <row r="4880" spans="3:12" x14ac:dyDescent="0.15">
      <c r="C4880" t="s">
        <v>53</v>
      </c>
      <c r="D4880" t="s">
        <v>5367</v>
      </c>
      <c r="E4880" t="s">
        <v>4488</v>
      </c>
      <c r="F4880" s="1">
        <v>40598</v>
      </c>
      <c r="G4880" t="s">
        <v>536</v>
      </c>
      <c r="H4880" t="s">
        <v>127</v>
      </c>
      <c r="I4880" t="s">
        <v>3995</v>
      </c>
      <c r="K4880">
        <v>4427710</v>
      </c>
      <c r="L4880">
        <v>7133534</v>
      </c>
    </row>
    <row r="4881" spans="3:12" x14ac:dyDescent="0.15">
      <c r="C4881" t="s">
        <v>53</v>
      </c>
      <c r="D4881" t="s">
        <v>5367</v>
      </c>
      <c r="E4881" t="s">
        <v>4488</v>
      </c>
      <c r="F4881" s="1">
        <v>40599</v>
      </c>
      <c r="G4881" t="s">
        <v>1198</v>
      </c>
      <c r="H4881" t="s">
        <v>2364</v>
      </c>
      <c r="I4881" t="s">
        <v>4491</v>
      </c>
      <c r="J4881">
        <v>3935742</v>
      </c>
      <c r="L4881">
        <v>11069276</v>
      </c>
    </row>
    <row r="4882" spans="3:12" x14ac:dyDescent="0.15">
      <c r="C4882" t="s">
        <v>53</v>
      </c>
      <c r="D4882" t="s">
        <v>5367</v>
      </c>
      <c r="E4882" t="s">
        <v>4488</v>
      </c>
      <c r="F4882" s="1">
        <v>40627</v>
      </c>
      <c r="G4882" t="s">
        <v>1198</v>
      </c>
      <c r="H4882" t="s">
        <v>149</v>
      </c>
      <c r="I4882" t="s">
        <v>4492</v>
      </c>
      <c r="J4882">
        <v>4919678</v>
      </c>
      <c r="L4882">
        <v>15988954</v>
      </c>
    </row>
    <row r="4883" spans="3:12" x14ac:dyDescent="0.15">
      <c r="C4883" t="s">
        <v>53</v>
      </c>
      <c r="D4883" t="s">
        <v>5367</v>
      </c>
      <c r="E4883" t="s">
        <v>4488</v>
      </c>
      <c r="F4883" s="1">
        <v>40658</v>
      </c>
      <c r="G4883" t="s">
        <v>1198</v>
      </c>
      <c r="H4883" t="s">
        <v>843</v>
      </c>
      <c r="I4883" t="s">
        <v>4493</v>
      </c>
      <c r="J4883">
        <v>5969209</v>
      </c>
      <c r="L4883">
        <v>21958163</v>
      </c>
    </row>
    <row r="4884" spans="3:12" x14ac:dyDescent="0.15">
      <c r="C4884" t="s">
        <v>53</v>
      </c>
      <c r="D4884" t="s">
        <v>5367</v>
      </c>
      <c r="E4884" t="s">
        <v>4488</v>
      </c>
      <c r="F4884" s="1">
        <v>40693</v>
      </c>
      <c r="G4884" t="s">
        <v>536</v>
      </c>
      <c r="H4884" t="s">
        <v>163</v>
      </c>
      <c r="I4884" t="s">
        <v>4494</v>
      </c>
      <c r="K4884">
        <v>4919678</v>
      </c>
      <c r="L4884">
        <v>17038485</v>
      </c>
    </row>
    <row r="4885" spans="3:12" x14ac:dyDescent="0.15">
      <c r="C4885" t="s">
        <v>53</v>
      </c>
      <c r="D4885" t="s">
        <v>5367</v>
      </c>
      <c r="E4885" t="s">
        <v>4488</v>
      </c>
      <c r="F4885" s="1">
        <v>40693</v>
      </c>
      <c r="G4885" t="s">
        <v>536</v>
      </c>
      <c r="H4885" t="s">
        <v>163</v>
      </c>
      <c r="I4885" t="s">
        <v>4495</v>
      </c>
      <c r="K4885">
        <v>5969209</v>
      </c>
      <c r="L4885">
        <v>11069276</v>
      </c>
    </row>
    <row r="4886" spans="3:12" x14ac:dyDescent="0.15">
      <c r="C4886" t="s">
        <v>53</v>
      </c>
      <c r="D4886" t="s">
        <v>5367</v>
      </c>
      <c r="E4886" t="s">
        <v>4488</v>
      </c>
      <c r="F4886" s="1">
        <v>40694</v>
      </c>
      <c r="G4886" t="s">
        <v>1198</v>
      </c>
      <c r="H4886" t="s">
        <v>658</v>
      </c>
      <c r="I4886" t="s">
        <v>4496</v>
      </c>
      <c r="J4886">
        <v>5542837</v>
      </c>
      <c r="L4886">
        <v>16612113</v>
      </c>
    </row>
    <row r="4887" spans="3:12" x14ac:dyDescent="0.15">
      <c r="C4887" t="s">
        <v>53</v>
      </c>
      <c r="D4887" t="s">
        <v>5367</v>
      </c>
      <c r="E4887" t="s">
        <v>4488</v>
      </c>
      <c r="F4887" s="1">
        <v>40719</v>
      </c>
      <c r="G4887" t="s">
        <v>1198</v>
      </c>
      <c r="H4887" t="s">
        <v>223</v>
      </c>
      <c r="I4887" t="s">
        <v>4497</v>
      </c>
      <c r="J4887">
        <v>6182395</v>
      </c>
      <c r="L4887">
        <v>22794508</v>
      </c>
    </row>
    <row r="4888" spans="3:12" x14ac:dyDescent="0.15">
      <c r="C4888" t="s">
        <v>53</v>
      </c>
      <c r="D4888" t="s">
        <v>5367</v>
      </c>
      <c r="E4888" t="s">
        <v>4488</v>
      </c>
      <c r="F4888" s="1">
        <v>40724</v>
      </c>
      <c r="G4888" t="s">
        <v>536</v>
      </c>
      <c r="H4888" t="s">
        <v>1373</v>
      </c>
      <c r="I4888" t="s">
        <v>4498</v>
      </c>
      <c r="K4888">
        <v>3935742</v>
      </c>
      <c r="L4888">
        <v>18858766</v>
      </c>
    </row>
    <row r="4889" spans="3:12" x14ac:dyDescent="0.15">
      <c r="C4889" t="s">
        <v>53</v>
      </c>
      <c r="D4889" t="s">
        <v>5367</v>
      </c>
      <c r="E4889" t="s">
        <v>4488</v>
      </c>
      <c r="F4889" s="1">
        <v>40724</v>
      </c>
      <c r="G4889" t="s">
        <v>536</v>
      </c>
      <c r="H4889" t="s">
        <v>1373</v>
      </c>
      <c r="I4889" t="s">
        <v>4499</v>
      </c>
      <c r="K4889">
        <v>5542837</v>
      </c>
      <c r="L4889">
        <v>13315929</v>
      </c>
    </row>
    <row r="4890" spans="3:12" x14ac:dyDescent="0.15">
      <c r="C4890" t="s">
        <v>53</v>
      </c>
      <c r="D4890" t="s">
        <v>5367</v>
      </c>
      <c r="E4890" t="s">
        <v>4488</v>
      </c>
      <c r="F4890" s="1">
        <v>40749</v>
      </c>
      <c r="G4890" t="s">
        <v>1198</v>
      </c>
      <c r="H4890" t="s">
        <v>278</v>
      </c>
      <c r="I4890" t="s">
        <v>4500</v>
      </c>
      <c r="J4890">
        <v>6608767</v>
      </c>
      <c r="L4890">
        <v>19924696</v>
      </c>
    </row>
    <row r="4891" spans="3:12" x14ac:dyDescent="0.15">
      <c r="C4891" t="s">
        <v>53</v>
      </c>
      <c r="D4891" t="s">
        <v>5367</v>
      </c>
      <c r="E4891" t="s">
        <v>4488</v>
      </c>
      <c r="F4891" s="1">
        <v>40780</v>
      </c>
      <c r="G4891" t="s">
        <v>1198</v>
      </c>
      <c r="H4891" t="s">
        <v>184</v>
      </c>
      <c r="I4891" t="s">
        <v>4501</v>
      </c>
      <c r="J4891">
        <v>6608767</v>
      </c>
      <c r="L4891">
        <v>26533463</v>
      </c>
    </row>
    <row r="4892" spans="3:12" x14ac:dyDescent="0.15">
      <c r="C4892" t="s">
        <v>53</v>
      </c>
      <c r="D4892" t="s">
        <v>5367</v>
      </c>
      <c r="E4892" t="s">
        <v>4488</v>
      </c>
      <c r="F4892" s="1">
        <v>40811</v>
      </c>
      <c r="G4892" t="s">
        <v>1198</v>
      </c>
      <c r="H4892" t="s">
        <v>343</v>
      </c>
      <c r="I4892" t="s">
        <v>4502</v>
      </c>
      <c r="J4892">
        <v>4821284</v>
      </c>
      <c r="L4892">
        <v>31354747</v>
      </c>
    </row>
    <row r="4893" spans="3:12" x14ac:dyDescent="0.15">
      <c r="C4893" t="s">
        <v>53</v>
      </c>
      <c r="D4893" t="s">
        <v>5367</v>
      </c>
      <c r="E4893" t="s">
        <v>4488</v>
      </c>
      <c r="F4893" s="1">
        <v>40811</v>
      </c>
      <c r="G4893" t="s">
        <v>1198</v>
      </c>
      <c r="H4893" t="s">
        <v>1334</v>
      </c>
      <c r="I4893" t="s">
        <v>4166</v>
      </c>
      <c r="J4893">
        <v>6899237</v>
      </c>
      <c r="L4893">
        <v>38253984</v>
      </c>
    </row>
    <row r="4894" spans="3:12" x14ac:dyDescent="0.15">
      <c r="C4894" t="s">
        <v>53</v>
      </c>
      <c r="D4894" t="s">
        <v>5367</v>
      </c>
      <c r="E4894" t="s">
        <v>4488</v>
      </c>
      <c r="F4894" s="1">
        <v>40837</v>
      </c>
      <c r="G4894" t="s">
        <v>1198</v>
      </c>
      <c r="H4894" t="s">
        <v>1420</v>
      </c>
      <c r="I4894" t="s">
        <v>4167</v>
      </c>
      <c r="J4894">
        <v>5941010</v>
      </c>
      <c r="L4894">
        <v>44194994</v>
      </c>
    </row>
    <row r="4895" spans="3:12" x14ac:dyDescent="0.15">
      <c r="C4895" t="s">
        <v>53</v>
      </c>
      <c r="D4895" t="s">
        <v>5367</v>
      </c>
      <c r="E4895" t="s">
        <v>4488</v>
      </c>
      <c r="F4895" s="1">
        <v>40840</v>
      </c>
      <c r="G4895" t="s">
        <v>536</v>
      </c>
      <c r="H4895" t="s">
        <v>1378</v>
      </c>
      <c r="I4895" t="s">
        <v>4503</v>
      </c>
      <c r="K4895">
        <v>6182395</v>
      </c>
      <c r="L4895">
        <v>38012599</v>
      </c>
    </row>
    <row r="4896" spans="3:12" x14ac:dyDescent="0.15">
      <c r="C4896" t="s">
        <v>53</v>
      </c>
      <c r="D4896" t="s">
        <v>5367</v>
      </c>
      <c r="E4896" t="s">
        <v>4488</v>
      </c>
      <c r="F4896" s="1">
        <v>40840</v>
      </c>
      <c r="G4896" t="s">
        <v>536</v>
      </c>
      <c r="H4896" t="s">
        <v>1378</v>
      </c>
      <c r="I4896" t="s">
        <v>4504</v>
      </c>
      <c r="K4896">
        <v>13217534</v>
      </c>
      <c r="L4896">
        <v>24795065</v>
      </c>
    </row>
    <row r="4897" spans="3:12" x14ac:dyDescent="0.15">
      <c r="C4897" t="s">
        <v>53</v>
      </c>
      <c r="D4897" t="s">
        <v>5367</v>
      </c>
      <c r="E4897" t="s">
        <v>4488</v>
      </c>
      <c r="F4897" s="1">
        <v>40841</v>
      </c>
      <c r="G4897" t="s">
        <v>1198</v>
      </c>
      <c r="H4897" t="s">
        <v>1419</v>
      </c>
      <c r="I4897" t="s">
        <v>4505</v>
      </c>
      <c r="J4897">
        <v>4981993</v>
      </c>
      <c r="L4897">
        <v>29777058</v>
      </c>
    </row>
    <row r="4898" spans="3:12" x14ac:dyDescent="0.15">
      <c r="C4898" t="s">
        <v>53</v>
      </c>
      <c r="D4898" t="s">
        <v>5367</v>
      </c>
      <c r="E4898" t="s">
        <v>4488</v>
      </c>
      <c r="F4898" s="1">
        <v>40841</v>
      </c>
      <c r="G4898" t="s">
        <v>57</v>
      </c>
      <c r="H4898" t="s">
        <v>2396</v>
      </c>
      <c r="I4898" t="s">
        <v>4506</v>
      </c>
      <c r="K4898">
        <v>6899237</v>
      </c>
      <c r="L4898">
        <v>22877821</v>
      </c>
    </row>
    <row r="4899" spans="3:12" x14ac:dyDescent="0.15">
      <c r="C4899" t="s">
        <v>53</v>
      </c>
      <c r="D4899" t="s">
        <v>5367</v>
      </c>
      <c r="E4899" t="s">
        <v>4488</v>
      </c>
      <c r="F4899" s="1">
        <v>40872</v>
      </c>
      <c r="G4899" t="s">
        <v>1198</v>
      </c>
      <c r="H4899" t="s">
        <v>429</v>
      </c>
      <c r="I4899" t="s">
        <v>4507</v>
      </c>
      <c r="J4899">
        <v>4821284</v>
      </c>
      <c r="L4899">
        <v>27699105</v>
      </c>
    </row>
    <row r="4900" spans="3:12" x14ac:dyDescent="0.15">
      <c r="C4900" t="s">
        <v>53</v>
      </c>
      <c r="D4900" t="s">
        <v>5367</v>
      </c>
      <c r="E4900" t="s">
        <v>4488</v>
      </c>
      <c r="F4900" s="1">
        <v>40872</v>
      </c>
      <c r="G4900" t="s">
        <v>1198</v>
      </c>
      <c r="H4900" t="s">
        <v>407</v>
      </c>
      <c r="I4900" t="s">
        <v>4170</v>
      </c>
      <c r="J4900">
        <v>5366074</v>
      </c>
      <c r="L4900">
        <v>33065179</v>
      </c>
    </row>
    <row r="4901" spans="3:12" x14ac:dyDescent="0.15">
      <c r="C4901" t="s">
        <v>53</v>
      </c>
      <c r="D4901" t="s">
        <v>5367</v>
      </c>
      <c r="E4901" t="s">
        <v>4488</v>
      </c>
      <c r="F4901" s="1">
        <v>40875</v>
      </c>
      <c r="G4901" t="s">
        <v>57</v>
      </c>
      <c r="H4901" t="s">
        <v>4209</v>
      </c>
      <c r="I4901" t="s">
        <v>4508</v>
      </c>
      <c r="K4901">
        <v>5941010</v>
      </c>
      <c r="L4901">
        <v>27124169</v>
      </c>
    </row>
    <row r="4902" spans="3:12" x14ac:dyDescent="0.15">
      <c r="C4902" t="s">
        <v>53</v>
      </c>
      <c r="D4902" t="s">
        <v>5367</v>
      </c>
      <c r="E4902" t="s">
        <v>4488</v>
      </c>
      <c r="F4902" s="1">
        <v>40879</v>
      </c>
      <c r="G4902" t="s">
        <v>536</v>
      </c>
      <c r="H4902" t="s">
        <v>530</v>
      </c>
      <c r="I4902" t="s">
        <v>4509</v>
      </c>
      <c r="K4902">
        <v>4821284</v>
      </c>
      <c r="L4902">
        <v>22302885</v>
      </c>
    </row>
    <row r="4903" spans="3:12" x14ac:dyDescent="0.15">
      <c r="C4903" t="s">
        <v>53</v>
      </c>
      <c r="D4903" t="s">
        <v>5367</v>
      </c>
      <c r="E4903" t="s">
        <v>4488</v>
      </c>
      <c r="F4903" s="1">
        <v>40885</v>
      </c>
      <c r="G4903" t="s">
        <v>1198</v>
      </c>
      <c r="H4903" t="s">
        <v>3165</v>
      </c>
      <c r="I4903" t="s">
        <v>4171</v>
      </c>
      <c r="J4903">
        <v>-191645</v>
      </c>
      <c r="L4903">
        <v>22111240</v>
      </c>
    </row>
    <row r="4904" spans="3:12" x14ac:dyDescent="0.15">
      <c r="C4904" t="s">
        <v>53</v>
      </c>
      <c r="D4904" t="s">
        <v>5367</v>
      </c>
      <c r="E4904" t="s">
        <v>4488</v>
      </c>
      <c r="F4904" s="1">
        <v>40889</v>
      </c>
      <c r="G4904" t="s">
        <v>57</v>
      </c>
      <c r="H4904" t="s">
        <v>470</v>
      </c>
      <c r="I4904" t="s">
        <v>4510</v>
      </c>
      <c r="K4904">
        <v>3923828</v>
      </c>
      <c r="L4904">
        <v>18187412</v>
      </c>
    </row>
    <row r="4905" spans="3:12" x14ac:dyDescent="0.15">
      <c r="C4905" t="s">
        <v>53</v>
      </c>
      <c r="D4905" t="s">
        <v>5367</v>
      </c>
      <c r="E4905" t="s">
        <v>4488</v>
      </c>
      <c r="F4905" s="1">
        <v>40902</v>
      </c>
      <c r="G4905" t="s">
        <v>1198</v>
      </c>
      <c r="H4905" t="s">
        <v>1185</v>
      </c>
      <c r="I4905" t="s">
        <v>4511</v>
      </c>
      <c r="J4905">
        <v>4981993</v>
      </c>
      <c r="L4905">
        <v>23169405</v>
      </c>
    </row>
    <row r="4906" spans="3:12" x14ac:dyDescent="0.15">
      <c r="C4906" t="s">
        <v>53</v>
      </c>
      <c r="D4906" t="s">
        <v>5367</v>
      </c>
      <c r="E4906" t="s">
        <v>4488</v>
      </c>
      <c r="F4906" s="1">
        <v>40902</v>
      </c>
      <c r="G4906" t="s">
        <v>1198</v>
      </c>
      <c r="H4906" t="s">
        <v>1011</v>
      </c>
      <c r="I4906" t="s">
        <v>4173</v>
      </c>
      <c r="J4906">
        <v>5557719</v>
      </c>
      <c r="L4906">
        <v>28727124</v>
      </c>
    </row>
    <row r="4907" spans="3:12" x14ac:dyDescent="0.15">
      <c r="C4907" t="s">
        <v>53</v>
      </c>
      <c r="D4907" t="s">
        <v>5367</v>
      </c>
      <c r="E4907" t="s">
        <v>4512</v>
      </c>
      <c r="F4907" s="1">
        <v>40544</v>
      </c>
      <c r="G4907" t="s">
        <v>4410</v>
      </c>
      <c r="H4907" t="s">
        <v>55</v>
      </c>
      <c r="I4907" t="s">
        <v>4411</v>
      </c>
      <c r="J4907">
        <v>37710498</v>
      </c>
      <c r="L4907">
        <v>37710498</v>
      </c>
    </row>
    <row r="4908" spans="3:12" x14ac:dyDescent="0.15">
      <c r="C4908" t="s">
        <v>53</v>
      </c>
      <c r="D4908" t="s">
        <v>5367</v>
      </c>
      <c r="E4908" t="s">
        <v>4512</v>
      </c>
      <c r="F4908" s="1">
        <v>40545</v>
      </c>
      <c r="G4908" t="s">
        <v>1198</v>
      </c>
      <c r="H4908" t="s">
        <v>55</v>
      </c>
      <c r="I4908" t="s">
        <v>4211</v>
      </c>
      <c r="J4908">
        <v>1221949</v>
      </c>
      <c r="L4908">
        <v>38932447</v>
      </c>
    </row>
    <row r="4909" spans="3:12" x14ac:dyDescent="0.15">
      <c r="C4909" t="s">
        <v>53</v>
      </c>
      <c r="D4909" t="s">
        <v>5367</v>
      </c>
      <c r="E4909" t="s">
        <v>4512</v>
      </c>
      <c r="F4909" s="1">
        <v>40545</v>
      </c>
      <c r="G4909" t="s">
        <v>1198</v>
      </c>
      <c r="H4909" t="s">
        <v>59</v>
      </c>
      <c r="I4909" t="s">
        <v>4212</v>
      </c>
      <c r="J4909">
        <v>584798</v>
      </c>
      <c r="L4909">
        <v>39517245</v>
      </c>
    </row>
    <row r="4910" spans="3:12" x14ac:dyDescent="0.15">
      <c r="C4910" t="s">
        <v>53</v>
      </c>
      <c r="D4910" t="s">
        <v>5367</v>
      </c>
      <c r="E4910" t="s">
        <v>4512</v>
      </c>
      <c r="F4910" s="1">
        <v>40564</v>
      </c>
      <c r="G4910" t="s">
        <v>1198</v>
      </c>
      <c r="H4910" t="s">
        <v>76</v>
      </c>
      <c r="I4910" t="s">
        <v>4222</v>
      </c>
      <c r="J4910">
        <v>1573966</v>
      </c>
      <c r="L4910">
        <v>41091211</v>
      </c>
    </row>
    <row r="4911" spans="3:12" x14ac:dyDescent="0.15">
      <c r="C4911" t="s">
        <v>53</v>
      </c>
      <c r="D4911" t="s">
        <v>5367</v>
      </c>
      <c r="E4911" t="s">
        <v>4512</v>
      </c>
      <c r="F4911" s="1">
        <v>40569</v>
      </c>
      <c r="G4911" t="s">
        <v>1198</v>
      </c>
      <c r="H4911" t="s">
        <v>82</v>
      </c>
      <c r="I4911" t="s">
        <v>4224</v>
      </c>
      <c r="J4911">
        <v>3205135</v>
      </c>
      <c r="L4911">
        <v>44296346</v>
      </c>
    </row>
    <row r="4912" spans="3:12" x14ac:dyDescent="0.15">
      <c r="C4912" t="s">
        <v>53</v>
      </c>
      <c r="D4912" t="s">
        <v>5367</v>
      </c>
      <c r="E4912" t="s">
        <v>4512</v>
      </c>
      <c r="F4912" s="1">
        <v>40574</v>
      </c>
      <c r="G4912" t="s">
        <v>57</v>
      </c>
      <c r="H4912" t="s">
        <v>90</v>
      </c>
      <c r="I4912" t="s">
        <v>4063</v>
      </c>
      <c r="K4912">
        <v>12003357</v>
      </c>
      <c r="L4912">
        <v>32292989</v>
      </c>
    </row>
    <row r="4913" spans="3:12" x14ac:dyDescent="0.15">
      <c r="C4913" t="s">
        <v>53</v>
      </c>
      <c r="D4913" t="s">
        <v>5367</v>
      </c>
      <c r="E4913" t="s">
        <v>4512</v>
      </c>
      <c r="F4913" s="1">
        <v>40602</v>
      </c>
      <c r="G4913" t="s">
        <v>57</v>
      </c>
      <c r="H4913" t="s">
        <v>99</v>
      </c>
      <c r="I4913" t="s">
        <v>117</v>
      </c>
      <c r="K4913">
        <v>1783547</v>
      </c>
      <c r="L4913">
        <v>30509442</v>
      </c>
    </row>
    <row r="4914" spans="3:12" x14ac:dyDescent="0.15">
      <c r="C4914" t="s">
        <v>53</v>
      </c>
      <c r="D4914" t="s">
        <v>5367</v>
      </c>
      <c r="E4914" t="s">
        <v>4512</v>
      </c>
      <c r="F4914" s="1">
        <v>40602</v>
      </c>
      <c r="G4914" t="s">
        <v>57</v>
      </c>
      <c r="H4914" t="s">
        <v>99</v>
      </c>
      <c r="I4914" t="s">
        <v>117</v>
      </c>
      <c r="K4914">
        <v>1550026</v>
      </c>
      <c r="L4914">
        <v>28959416</v>
      </c>
    </row>
    <row r="4915" spans="3:12" x14ac:dyDescent="0.15">
      <c r="C4915" t="s">
        <v>53</v>
      </c>
      <c r="D4915" t="s">
        <v>5367</v>
      </c>
      <c r="E4915" t="s">
        <v>4512</v>
      </c>
      <c r="F4915" s="1">
        <v>40602</v>
      </c>
      <c r="G4915" t="s">
        <v>57</v>
      </c>
      <c r="H4915" t="s">
        <v>99</v>
      </c>
      <c r="I4915" t="s">
        <v>117</v>
      </c>
      <c r="K4915">
        <v>3183359</v>
      </c>
      <c r="L4915">
        <v>25776057</v>
      </c>
    </row>
    <row r="4916" spans="3:12" x14ac:dyDescent="0.15">
      <c r="C4916" t="s">
        <v>53</v>
      </c>
      <c r="D4916" t="s">
        <v>5367</v>
      </c>
      <c r="E4916" t="s">
        <v>4512</v>
      </c>
      <c r="F4916" s="1">
        <v>40611</v>
      </c>
      <c r="G4916" t="s">
        <v>1198</v>
      </c>
      <c r="H4916" t="s">
        <v>1188</v>
      </c>
      <c r="I4916" t="s">
        <v>4242</v>
      </c>
      <c r="J4916">
        <v>2364079</v>
      </c>
      <c r="L4916">
        <v>28140136</v>
      </c>
    </row>
    <row r="4917" spans="3:12" x14ac:dyDescent="0.15">
      <c r="C4917" t="s">
        <v>53</v>
      </c>
      <c r="D4917" t="s">
        <v>5367</v>
      </c>
      <c r="E4917" t="s">
        <v>4512</v>
      </c>
      <c r="F4917" s="1">
        <v>40614</v>
      </c>
      <c r="G4917" t="s">
        <v>1198</v>
      </c>
      <c r="H4917" t="s">
        <v>160</v>
      </c>
      <c r="I4917" t="s">
        <v>4244</v>
      </c>
      <c r="J4917">
        <v>3819904</v>
      </c>
      <c r="L4917">
        <v>31960040</v>
      </c>
    </row>
    <row r="4918" spans="3:12" x14ac:dyDescent="0.15">
      <c r="C4918" t="s">
        <v>53</v>
      </c>
      <c r="D4918" t="s">
        <v>5367</v>
      </c>
      <c r="E4918" t="s">
        <v>4512</v>
      </c>
      <c r="F4918" s="1">
        <v>40626</v>
      </c>
      <c r="G4918" t="s">
        <v>1198</v>
      </c>
      <c r="H4918" t="s">
        <v>530</v>
      </c>
      <c r="I4918" t="s">
        <v>4251</v>
      </c>
      <c r="J4918">
        <v>1686021</v>
      </c>
      <c r="L4918">
        <v>33646061</v>
      </c>
    </row>
    <row r="4919" spans="3:12" x14ac:dyDescent="0.15">
      <c r="C4919" t="s">
        <v>53</v>
      </c>
      <c r="D4919" t="s">
        <v>5367</v>
      </c>
      <c r="E4919" t="s">
        <v>4512</v>
      </c>
      <c r="F4919" s="1">
        <v>40630</v>
      </c>
      <c r="G4919" t="s">
        <v>1198</v>
      </c>
      <c r="H4919" t="s">
        <v>2792</v>
      </c>
      <c r="I4919" t="s">
        <v>4256</v>
      </c>
      <c r="J4919">
        <v>1994252</v>
      </c>
      <c r="L4919">
        <v>35640313</v>
      </c>
    </row>
    <row r="4920" spans="3:12" x14ac:dyDescent="0.15">
      <c r="C4920" t="s">
        <v>53</v>
      </c>
      <c r="D4920" t="s">
        <v>5367</v>
      </c>
      <c r="E4920" t="s">
        <v>4512</v>
      </c>
      <c r="F4920" s="1">
        <v>40663</v>
      </c>
      <c r="G4920" t="s">
        <v>57</v>
      </c>
      <c r="H4920" t="s">
        <v>645</v>
      </c>
      <c r="I4920" t="s">
        <v>4513</v>
      </c>
      <c r="K4920">
        <v>2341111</v>
      </c>
      <c r="L4920">
        <v>33299202</v>
      </c>
    </row>
    <row r="4921" spans="3:12" x14ac:dyDescent="0.15">
      <c r="C4921" t="s">
        <v>53</v>
      </c>
      <c r="D4921" t="s">
        <v>5367</v>
      </c>
      <c r="E4921" t="s">
        <v>4512</v>
      </c>
      <c r="F4921" s="1">
        <v>40663</v>
      </c>
      <c r="G4921" t="s">
        <v>57</v>
      </c>
      <c r="H4921" t="s">
        <v>645</v>
      </c>
      <c r="I4921" t="s">
        <v>4514</v>
      </c>
      <c r="K4921">
        <v>7771123</v>
      </c>
      <c r="L4921">
        <v>25528079</v>
      </c>
    </row>
    <row r="4922" spans="3:12" x14ac:dyDescent="0.15">
      <c r="C4922" t="s">
        <v>53</v>
      </c>
      <c r="D4922" t="s">
        <v>5367</v>
      </c>
      <c r="E4922" t="s">
        <v>4512</v>
      </c>
      <c r="F4922" s="1">
        <v>40679</v>
      </c>
      <c r="G4922" t="s">
        <v>1198</v>
      </c>
      <c r="H4922" t="s">
        <v>3007</v>
      </c>
      <c r="I4922" t="s">
        <v>4287</v>
      </c>
      <c r="J4922">
        <v>2326320</v>
      </c>
      <c r="L4922">
        <v>27854399</v>
      </c>
    </row>
    <row r="4923" spans="3:12" x14ac:dyDescent="0.15">
      <c r="C4923" t="s">
        <v>53</v>
      </c>
      <c r="D4923" t="s">
        <v>5367</v>
      </c>
      <c r="E4923" t="s">
        <v>4512</v>
      </c>
      <c r="F4923" s="1">
        <v>40724</v>
      </c>
      <c r="G4923" t="s">
        <v>57</v>
      </c>
      <c r="H4923" t="s">
        <v>281</v>
      </c>
      <c r="I4923" t="s">
        <v>4515</v>
      </c>
      <c r="K4923">
        <v>2303721</v>
      </c>
      <c r="L4923">
        <v>25550678</v>
      </c>
    </row>
    <row r="4924" spans="3:12" x14ac:dyDescent="0.15">
      <c r="C4924" t="s">
        <v>53</v>
      </c>
      <c r="D4924" t="s">
        <v>5367</v>
      </c>
      <c r="E4924" t="s">
        <v>4512</v>
      </c>
      <c r="F4924" s="1">
        <v>40730</v>
      </c>
      <c r="G4924" t="s">
        <v>1198</v>
      </c>
      <c r="H4924" t="s">
        <v>1407</v>
      </c>
      <c r="I4924" t="s">
        <v>4313</v>
      </c>
      <c r="J4924">
        <v>1099048</v>
      </c>
      <c r="L4924">
        <v>26649726</v>
      </c>
    </row>
    <row r="4925" spans="3:12" x14ac:dyDescent="0.15">
      <c r="C4925" t="s">
        <v>53</v>
      </c>
      <c r="D4925" t="s">
        <v>5367</v>
      </c>
      <c r="E4925" t="s">
        <v>4512</v>
      </c>
      <c r="F4925" s="1">
        <v>40756</v>
      </c>
      <c r="G4925" t="s">
        <v>1198</v>
      </c>
      <c r="H4925" t="s">
        <v>290</v>
      </c>
      <c r="I4925" t="s">
        <v>4322</v>
      </c>
      <c r="J4925">
        <v>1274586</v>
      </c>
      <c r="L4925">
        <v>27924312</v>
      </c>
    </row>
    <row r="4926" spans="3:12" x14ac:dyDescent="0.15">
      <c r="C4926" t="s">
        <v>53</v>
      </c>
      <c r="D4926" t="s">
        <v>5367</v>
      </c>
      <c r="E4926" t="s">
        <v>4512</v>
      </c>
      <c r="F4926" s="1">
        <v>40756</v>
      </c>
      <c r="G4926" t="s">
        <v>1198</v>
      </c>
      <c r="H4926" t="s">
        <v>291</v>
      </c>
      <c r="I4926" t="s">
        <v>4323</v>
      </c>
      <c r="J4926">
        <v>773310</v>
      </c>
      <c r="L4926">
        <v>28697622</v>
      </c>
    </row>
    <row r="4927" spans="3:12" x14ac:dyDescent="0.15">
      <c r="C4927" t="s">
        <v>53</v>
      </c>
      <c r="D4927" t="s">
        <v>5367</v>
      </c>
      <c r="E4927" t="s">
        <v>4512</v>
      </c>
      <c r="F4927" s="1">
        <v>40786</v>
      </c>
      <c r="G4927" t="s">
        <v>57</v>
      </c>
      <c r="H4927" t="s">
        <v>350</v>
      </c>
      <c r="I4927" t="s">
        <v>4516</v>
      </c>
      <c r="K4927">
        <v>1074458</v>
      </c>
      <c r="L4927">
        <v>27623164</v>
      </c>
    </row>
    <row r="4928" spans="3:12" x14ac:dyDescent="0.15">
      <c r="C4928" t="s">
        <v>53</v>
      </c>
      <c r="D4928" t="s">
        <v>5367</v>
      </c>
      <c r="E4928" t="s">
        <v>4512</v>
      </c>
      <c r="F4928" s="1">
        <v>40799</v>
      </c>
      <c r="G4928" t="s">
        <v>1198</v>
      </c>
      <c r="H4928" t="s">
        <v>354</v>
      </c>
      <c r="I4928" t="s">
        <v>4342</v>
      </c>
      <c r="J4928">
        <v>898053</v>
      </c>
      <c r="L4928">
        <v>28521217</v>
      </c>
    </row>
    <row r="4929" spans="3:12" x14ac:dyDescent="0.15">
      <c r="C4929" t="s">
        <v>53</v>
      </c>
      <c r="D4929" t="s">
        <v>5367</v>
      </c>
      <c r="E4929" t="s">
        <v>4512</v>
      </c>
      <c r="F4929" s="1">
        <v>40801</v>
      </c>
      <c r="G4929" t="s">
        <v>1198</v>
      </c>
      <c r="H4929" t="s">
        <v>357</v>
      </c>
      <c r="I4929" t="s">
        <v>4343</v>
      </c>
      <c r="J4929">
        <v>686207</v>
      </c>
      <c r="L4929">
        <v>29207424</v>
      </c>
    </row>
    <row r="4930" spans="3:12" x14ac:dyDescent="0.15">
      <c r="C4930" t="s">
        <v>53</v>
      </c>
      <c r="D4930" t="s">
        <v>5367</v>
      </c>
      <c r="E4930" t="s">
        <v>4512</v>
      </c>
      <c r="F4930" s="1">
        <v>40801</v>
      </c>
      <c r="G4930" t="s">
        <v>1198</v>
      </c>
      <c r="H4930" t="s">
        <v>359</v>
      </c>
      <c r="I4930" t="s">
        <v>4344</v>
      </c>
      <c r="J4930">
        <v>886523</v>
      </c>
      <c r="L4930">
        <v>30093947</v>
      </c>
    </row>
    <row r="4931" spans="3:12" x14ac:dyDescent="0.15">
      <c r="C4931" t="s">
        <v>53</v>
      </c>
      <c r="D4931" t="s">
        <v>5367</v>
      </c>
      <c r="E4931" t="s">
        <v>4512</v>
      </c>
      <c r="F4931" s="1">
        <v>40806</v>
      </c>
      <c r="G4931" t="s">
        <v>1198</v>
      </c>
      <c r="H4931" t="s">
        <v>361</v>
      </c>
      <c r="I4931" t="s">
        <v>4345</v>
      </c>
      <c r="J4931">
        <v>6774495</v>
      </c>
      <c r="L4931">
        <v>36868442</v>
      </c>
    </row>
    <row r="4932" spans="3:12" x14ac:dyDescent="0.15">
      <c r="C4932" t="s">
        <v>53</v>
      </c>
      <c r="D4932" t="s">
        <v>5367</v>
      </c>
      <c r="E4932" t="s">
        <v>4512</v>
      </c>
      <c r="F4932" s="1">
        <v>40816</v>
      </c>
      <c r="G4932" t="s">
        <v>57</v>
      </c>
      <c r="H4932" t="s">
        <v>380</v>
      </c>
      <c r="I4932" t="s">
        <v>4517</v>
      </c>
      <c r="K4932">
        <v>2024939</v>
      </c>
      <c r="L4932">
        <v>34843503</v>
      </c>
    </row>
    <row r="4933" spans="3:12" x14ac:dyDescent="0.15">
      <c r="C4933" t="s">
        <v>53</v>
      </c>
      <c r="D4933" t="s">
        <v>5367</v>
      </c>
      <c r="E4933" t="s">
        <v>4512</v>
      </c>
      <c r="F4933" s="1">
        <v>40847</v>
      </c>
      <c r="G4933" t="s">
        <v>57</v>
      </c>
      <c r="H4933" t="s">
        <v>427</v>
      </c>
      <c r="I4933" t="s">
        <v>4518</v>
      </c>
      <c r="K4933">
        <v>2339005</v>
      </c>
      <c r="L4933">
        <v>32504498</v>
      </c>
    </row>
    <row r="4934" spans="3:12" x14ac:dyDescent="0.15">
      <c r="C4934" t="s">
        <v>53</v>
      </c>
      <c r="D4934" t="s">
        <v>5367</v>
      </c>
      <c r="E4934" t="s">
        <v>4512</v>
      </c>
      <c r="F4934" s="1">
        <v>40847</v>
      </c>
      <c r="G4934" t="s">
        <v>57</v>
      </c>
      <c r="H4934" t="s">
        <v>427</v>
      </c>
      <c r="I4934" t="s">
        <v>4518</v>
      </c>
      <c r="K4934">
        <v>6758325</v>
      </c>
      <c r="L4934">
        <v>25746173</v>
      </c>
    </row>
    <row r="4935" spans="3:12" x14ac:dyDescent="0.15">
      <c r="C4935" t="s">
        <v>53</v>
      </c>
      <c r="D4935" t="s">
        <v>5367</v>
      </c>
      <c r="E4935" t="s">
        <v>4512</v>
      </c>
      <c r="F4935" s="1">
        <v>40873</v>
      </c>
      <c r="G4935" t="s">
        <v>1198</v>
      </c>
      <c r="H4935" t="s">
        <v>3989</v>
      </c>
      <c r="I4935" t="s">
        <v>4376</v>
      </c>
      <c r="J4935">
        <v>1548021</v>
      </c>
      <c r="L4935">
        <v>27294194</v>
      </c>
    </row>
    <row r="4936" spans="3:12" x14ac:dyDescent="0.15">
      <c r="C4936" t="s">
        <v>53</v>
      </c>
      <c r="D4936" t="s">
        <v>5367</v>
      </c>
      <c r="E4936" t="s">
        <v>4512</v>
      </c>
      <c r="F4936" s="1">
        <v>40878</v>
      </c>
      <c r="G4936" t="s">
        <v>1198</v>
      </c>
      <c r="H4936" t="s">
        <v>488</v>
      </c>
      <c r="I4936" t="s">
        <v>4380</v>
      </c>
      <c r="J4936">
        <v>867620</v>
      </c>
      <c r="L4936">
        <v>28161814</v>
      </c>
    </row>
    <row r="4937" spans="3:12" x14ac:dyDescent="0.15">
      <c r="C4937" t="s">
        <v>53</v>
      </c>
      <c r="D4937" t="s">
        <v>5367</v>
      </c>
      <c r="E4937" t="s">
        <v>4512</v>
      </c>
      <c r="F4937" s="1">
        <v>40879</v>
      </c>
      <c r="G4937" t="s">
        <v>1198</v>
      </c>
      <c r="H4937" t="s">
        <v>460</v>
      </c>
      <c r="I4937" t="s">
        <v>4381</v>
      </c>
      <c r="J4937">
        <v>771620</v>
      </c>
      <c r="L4937">
        <v>28933434</v>
      </c>
    </row>
    <row r="4938" spans="3:12" x14ac:dyDescent="0.15">
      <c r="C4938" t="s">
        <v>53</v>
      </c>
      <c r="D4938" t="s">
        <v>5367</v>
      </c>
      <c r="E4938" t="s">
        <v>4512</v>
      </c>
      <c r="F4938" s="1">
        <v>40880</v>
      </c>
      <c r="G4938" t="s">
        <v>1198</v>
      </c>
      <c r="H4938" t="s">
        <v>463</v>
      </c>
      <c r="I4938" t="s">
        <v>4382</v>
      </c>
      <c r="J4938">
        <v>17164471</v>
      </c>
      <c r="L4938">
        <v>46097905</v>
      </c>
    </row>
    <row r="4939" spans="3:12" x14ac:dyDescent="0.15">
      <c r="C4939" t="s">
        <v>53</v>
      </c>
      <c r="D4939" t="s">
        <v>5367</v>
      </c>
      <c r="E4939" t="s">
        <v>4512</v>
      </c>
      <c r="F4939" s="1">
        <v>40880</v>
      </c>
      <c r="G4939" t="s">
        <v>1198</v>
      </c>
      <c r="H4939" t="s">
        <v>465</v>
      </c>
      <c r="I4939" t="s">
        <v>4383</v>
      </c>
      <c r="J4939">
        <v>606829</v>
      </c>
      <c r="L4939">
        <v>46704734</v>
      </c>
    </row>
    <row r="4940" spans="3:12" x14ac:dyDescent="0.15">
      <c r="C4940" t="s">
        <v>53</v>
      </c>
      <c r="D4940" t="s">
        <v>5367</v>
      </c>
      <c r="E4940" t="s">
        <v>4512</v>
      </c>
      <c r="F4940" s="1">
        <v>40908</v>
      </c>
      <c r="G4940" t="s">
        <v>57</v>
      </c>
      <c r="H4940" t="s">
        <v>2610</v>
      </c>
      <c r="I4940" t="s">
        <v>4519</v>
      </c>
      <c r="K4940">
        <v>20988656</v>
      </c>
      <c r="L4940">
        <v>25716078</v>
      </c>
    </row>
    <row r="4941" spans="3:12" x14ac:dyDescent="0.15">
      <c r="C4941" t="s">
        <v>53</v>
      </c>
      <c r="D4941" t="s">
        <v>5367</v>
      </c>
      <c r="E4941" t="s">
        <v>4520</v>
      </c>
      <c r="F4941" s="1">
        <v>40544</v>
      </c>
      <c r="G4941" t="s">
        <v>4410</v>
      </c>
      <c r="H4941" t="s">
        <v>55</v>
      </c>
      <c r="I4941" t="s">
        <v>4411</v>
      </c>
      <c r="J4941">
        <v>25674736</v>
      </c>
      <c r="L4941">
        <v>25674736</v>
      </c>
    </row>
    <row r="4942" spans="3:12" x14ac:dyDescent="0.15">
      <c r="C4942" t="s">
        <v>53</v>
      </c>
      <c r="D4942" t="s">
        <v>5367</v>
      </c>
      <c r="E4942" t="s">
        <v>4521</v>
      </c>
      <c r="F4942" s="1">
        <v>40544</v>
      </c>
      <c r="G4942" t="s">
        <v>4410</v>
      </c>
      <c r="H4942" t="s">
        <v>55</v>
      </c>
      <c r="I4942" t="s">
        <v>4411</v>
      </c>
      <c r="J4942">
        <v>4722889</v>
      </c>
      <c r="L4942">
        <v>4722889</v>
      </c>
    </row>
    <row r="4943" spans="3:12" x14ac:dyDescent="0.15">
      <c r="C4943" t="s">
        <v>53</v>
      </c>
      <c r="D4943" t="s">
        <v>5367</v>
      </c>
      <c r="E4943" t="s">
        <v>4521</v>
      </c>
      <c r="F4943" s="1">
        <v>40569</v>
      </c>
      <c r="G4943" t="s">
        <v>1198</v>
      </c>
      <c r="H4943" t="s">
        <v>667</v>
      </c>
      <c r="I4943" t="s">
        <v>4522</v>
      </c>
      <c r="J4943">
        <v>852744</v>
      </c>
      <c r="L4943">
        <v>5575633</v>
      </c>
    </row>
    <row r="4944" spans="3:12" x14ac:dyDescent="0.15">
      <c r="C4944" t="s">
        <v>53</v>
      </c>
      <c r="D4944" t="s">
        <v>5367</v>
      </c>
      <c r="E4944" t="s">
        <v>4521</v>
      </c>
      <c r="F4944" s="1">
        <v>40569</v>
      </c>
      <c r="G4944" t="s">
        <v>1198</v>
      </c>
      <c r="H4944" t="s">
        <v>1150</v>
      </c>
      <c r="I4944" t="s">
        <v>4523</v>
      </c>
      <c r="J4944">
        <v>4250601</v>
      </c>
      <c r="L4944">
        <v>9826234</v>
      </c>
    </row>
    <row r="4945" spans="3:12" x14ac:dyDescent="0.15">
      <c r="C4945" t="s">
        <v>53</v>
      </c>
      <c r="D4945" t="s">
        <v>5367</v>
      </c>
      <c r="E4945" t="s">
        <v>4521</v>
      </c>
      <c r="F4945" s="1">
        <v>40574</v>
      </c>
      <c r="G4945" t="s">
        <v>536</v>
      </c>
      <c r="H4945" t="s">
        <v>118</v>
      </c>
      <c r="I4945" t="s">
        <v>4489</v>
      </c>
      <c r="K4945">
        <v>4722889</v>
      </c>
      <c r="L4945">
        <v>5103345</v>
      </c>
    </row>
    <row r="4946" spans="3:12" x14ac:dyDescent="0.15">
      <c r="C4946" t="s">
        <v>53</v>
      </c>
      <c r="D4946" t="s">
        <v>5367</v>
      </c>
      <c r="E4946" t="s">
        <v>4521</v>
      </c>
      <c r="F4946" s="1">
        <v>40583</v>
      </c>
      <c r="G4946" t="s">
        <v>536</v>
      </c>
      <c r="H4946" t="s">
        <v>120</v>
      </c>
      <c r="I4946" t="s">
        <v>3995</v>
      </c>
      <c r="K4946">
        <v>5103345</v>
      </c>
    </row>
    <row r="4947" spans="3:12" x14ac:dyDescent="0.15">
      <c r="C4947" t="s">
        <v>53</v>
      </c>
      <c r="D4947" t="s">
        <v>5367</v>
      </c>
      <c r="E4947" t="s">
        <v>4521</v>
      </c>
      <c r="F4947" s="1">
        <v>40599</v>
      </c>
      <c r="G4947" t="s">
        <v>1198</v>
      </c>
      <c r="H4947" t="s">
        <v>109</v>
      </c>
      <c r="I4947" t="s">
        <v>4524</v>
      </c>
      <c r="J4947">
        <v>787148</v>
      </c>
      <c r="L4947">
        <v>787148</v>
      </c>
    </row>
    <row r="4948" spans="3:12" x14ac:dyDescent="0.15">
      <c r="C4948" t="s">
        <v>53</v>
      </c>
      <c r="D4948" t="s">
        <v>5367</v>
      </c>
      <c r="E4948" t="s">
        <v>4521</v>
      </c>
      <c r="F4948" s="1">
        <v>40599</v>
      </c>
      <c r="G4948" t="s">
        <v>1198</v>
      </c>
      <c r="H4948" t="s">
        <v>111</v>
      </c>
      <c r="I4948" t="s">
        <v>4525</v>
      </c>
      <c r="J4948">
        <v>3148594</v>
      </c>
      <c r="L4948">
        <v>3935742</v>
      </c>
    </row>
    <row r="4949" spans="3:12" x14ac:dyDescent="0.15">
      <c r="C4949" t="s">
        <v>53</v>
      </c>
      <c r="D4949" t="s">
        <v>5367</v>
      </c>
      <c r="E4949" t="s">
        <v>4521</v>
      </c>
      <c r="F4949" s="1">
        <v>40624</v>
      </c>
      <c r="G4949" t="s">
        <v>536</v>
      </c>
      <c r="H4949" t="s">
        <v>132</v>
      </c>
      <c r="I4949" t="s">
        <v>4498</v>
      </c>
      <c r="K4949">
        <v>3935742</v>
      </c>
    </row>
    <row r="4950" spans="3:12" x14ac:dyDescent="0.15">
      <c r="C4950" t="s">
        <v>53</v>
      </c>
      <c r="D4950" t="s">
        <v>5367</v>
      </c>
      <c r="E4950" t="s">
        <v>4521</v>
      </c>
      <c r="F4950" s="1">
        <v>40627</v>
      </c>
      <c r="G4950" t="s">
        <v>1198</v>
      </c>
      <c r="H4950" t="s">
        <v>125</v>
      </c>
      <c r="I4950" t="s">
        <v>4526</v>
      </c>
      <c r="J4950">
        <v>852748</v>
      </c>
      <c r="L4950">
        <v>852748</v>
      </c>
    </row>
    <row r="4951" spans="3:12" x14ac:dyDescent="0.15">
      <c r="C4951" t="s">
        <v>53</v>
      </c>
      <c r="D4951" t="s">
        <v>5367</v>
      </c>
      <c r="E4951" t="s">
        <v>4521</v>
      </c>
      <c r="F4951" s="1">
        <v>40627</v>
      </c>
      <c r="G4951" t="s">
        <v>1198</v>
      </c>
      <c r="H4951" t="s">
        <v>127</v>
      </c>
      <c r="I4951" t="s">
        <v>4527</v>
      </c>
      <c r="J4951">
        <v>4093180</v>
      </c>
      <c r="L4951">
        <v>4945928</v>
      </c>
    </row>
    <row r="4952" spans="3:12" x14ac:dyDescent="0.15">
      <c r="C4952" t="s">
        <v>53</v>
      </c>
      <c r="D4952" t="s">
        <v>5367</v>
      </c>
      <c r="E4952" t="s">
        <v>4521</v>
      </c>
      <c r="F4952" s="1">
        <v>40639</v>
      </c>
      <c r="G4952" t="s">
        <v>536</v>
      </c>
      <c r="H4952" t="s">
        <v>144</v>
      </c>
      <c r="I4952" t="s">
        <v>4494</v>
      </c>
      <c r="K4952">
        <v>4945928</v>
      </c>
    </row>
    <row r="4953" spans="3:12" x14ac:dyDescent="0.15">
      <c r="C4953" t="s">
        <v>53</v>
      </c>
      <c r="D4953" t="s">
        <v>5367</v>
      </c>
      <c r="E4953" t="s">
        <v>4521</v>
      </c>
      <c r="F4953" s="1">
        <v>40658</v>
      </c>
      <c r="G4953" t="s">
        <v>1198</v>
      </c>
      <c r="H4953" t="s">
        <v>140</v>
      </c>
      <c r="I4953" t="s">
        <v>4528</v>
      </c>
      <c r="J4953">
        <v>852744</v>
      </c>
      <c r="L4953">
        <v>852744</v>
      </c>
    </row>
    <row r="4954" spans="3:12" x14ac:dyDescent="0.15">
      <c r="C4954" t="s">
        <v>53</v>
      </c>
      <c r="D4954" t="s">
        <v>5367</v>
      </c>
      <c r="E4954" t="s">
        <v>4521</v>
      </c>
      <c r="F4954" s="1">
        <v>40658</v>
      </c>
      <c r="G4954" t="s">
        <v>1198</v>
      </c>
      <c r="H4954" t="s">
        <v>152</v>
      </c>
      <c r="I4954" t="s">
        <v>4529</v>
      </c>
      <c r="J4954">
        <v>3306023</v>
      </c>
      <c r="L4954">
        <v>4158767</v>
      </c>
    </row>
    <row r="4955" spans="3:12" x14ac:dyDescent="0.15">
      <c r="C4955" t="s">
        <v>53</v>
      </c>
      <c r="D4955" t="s">
        <v>5367</v>
      </c>
      <c r="E4955" t="s">
        <v>4521</v>
      </c>
      <c r="F4955" s="1">
        <v>40675</v>
      </c>
      <c r="G4955" t="s">
        <v>536</v>
      </c>
      <c r="H4955" t="s">
        <v>149</v>
      </c>
      <c r="I4955" t="s">
        <v>4495</v>
      </c>
      <c r="K4955">
        <v>4158767</v>
      </c>
    </row>
    <row r="4956" spans="3:12" x14ac:dyDescent="0.15">
      <c r="C4956" t="s">
        <v>53</v>
      </c>
      <c r="D4956" t="s">
        <v>5367</v>
      </c>
      <c r="E4956" t="s">
        <v>4521</v>
      </c>
      <c r="F4956" s="1">
        <v>40694</v>
      </c>
      <c r="G4956" t="s">
        <v>1198</v>
      </c>
      <c r="H4956" t="s">
        <v>201</v>
      </c>
      <c r="I4956" t="s">
        <v>4530</v>
      </c>
      <c r="J4956">
        <v>787148</v>
      </c>
      <c r="L4956">
        <v>787148</v>
      </c>
    </row>
    <row r="4957" spans="3:12" x14ac:dyDescent="0.15">
      <c r="C4957" t="s">
        <v>53</v>
      </c>
      <c r="D4957" t="s">
        <v>5367</v>
      </c>
      <c r="E4957" t="s">
        <v>4521</v>
      </c>
      <c r="F4957" s="1">
        <v>40694</v>
      </c>
      <c r="G4957" t="s">
        <v>1198</v>
      </c>
      <c r="H4957" t="s">
        <v>207</v>
      </c>
      <c r="I4957" t="s">
        <v>4531</v>
      </c>
      <c r="J4957">
        <v>3463453</v>
      </c>
      <c r="L4957">
        <v>4250601</v>
      </c>
    </row>
    <row r="4958" spans="3:12" x14ac:dyDescent="0.15">
      <c r="C4958" t="s">
        <v>53</v>
      </c>
      <c r="D4958" t="s">
        <v>5367</v>
      </c>
      <c r="E4958" t="s">
        <v>4521</v>
      </c>
      <c r="F4958" s="1">
        <v>40709</v>
      </c>
      <c r="G4958" t="s">
        <v>536</v>
      </c>
      <c r="H4958" t="s">
        <v>158</v>
      </c>
      <c r="I4958" t="s">
        <v>4499</v>
      </c>
      <c r="K4958">
        <v>4247601</v>
      </c>
      <c r="L4958">
        <v>3000</v>
      </c>
    </row>
    <row r="4959" spans="3:12" x14ac:dyDescent="0.15">
      <c r="C4959" t="s">
        <v>53</v>
      </c>
      <c r="D4959" t="s">
        <v>5367</v>
      </c>
      <c r="E4959" t="s">
        <v>4521</v>
      </c>
      <c r="F4959" s="1">
        <v>40719</v>
      </c>
      <c r="G4959" t="s">
        <v>1198</v>
      </c>
      <c r="H4959" t="s">
        <v>1400</v>
      </c>
      <c r="I4959" t="s">
        <v>4532</v>
      </c>
      <c r="J4959">
        <v>787148</v>
      </c>
      <c r="L4959">
        <v>790148</v>
      </c>
    </row>
    <row r="4960" spans="3:12" x14ac:dyDescent="0.15">
      <c r="C4960" t="s">
        <v>53</v>
      </c>
      <c r="D4960" t="s">
        <v>5367</v>
      </c>
      <c r="E4960" t="s">
        <v>4521</v>
      </c>
      <c r="F4960" s="1">
        <v>40719</v>
      </c>
      <c r="G4960" t="s">
        <v>1198</v>
      </c>
      <c r="H4960" t="s">
        <v>1401</v>
      </c>
      <c r="I4960" t="s">
        <v>4533</v>
      </c>
      <c r="J4960">
        <v>4093172</v>
      </c>
      <c r="L4960">
        <v>4883320</v>
      </c>
    </row>
    <row r="4961" spans="3:12" x14ac:dyDescent="0.15">
      <c r="C4961" t="s">
        <v>53</v>
      </c>
      <c r="D4961" t="s">
        <v>5367</v>
      </c>
      <c r="E4961" t="s">
        <v>4521</v>
      </c>
      <c r="F4961" s="1">
        <v>40719</v>
      </c>
      <c r="G4961" t="s">
        <v>1198</v>
      </c>
      <c r="H4961" t="s">
        <v>251</v>
      </c>
      <c r="I4961" t="s">
        <v>4534</v>
      </c>
      <c r="J4961">
        <v>65596</v>
      </c>
      <c r="L4961">
        <v>4948916</v>
      </c>
    </row>
    <row r="4962" spans="3:12" x14ac:dyDescent="0.15">
      <c r="C4962" t="s">
        <v>53</v>
      </c>
      <c r="D4962" t="s">
        <v>5367</v>
      </c>
      <c r="E4962" t="s">
        <v>4521</v>
      </c>
      <c r="F4962" s="1">
        <v>40719</v>
      </c>
      <c r="G4962" t="s">
        <v>1198</v>
      </c>
      <c r="H4962" t="s">
        <v>255</v>
      </c>
      <c r="I4962" t="s">
        <v>4535</v>
      </c>
      <c r="J4962">
        <v>-629720</v>
      </c>
      <c r="L4962">
        <v>4319196</v>
      </c>
    </row>
    <row r="4963" spans="3:12" x14ac:dyDescent="0.15">
      <c r="C4963" t="s">
        <v>53</v>
      </c>
      <c r="D4963" t="s">
        <v>5367</v>
      </c>
      <c r="E4963" t="s">
        <v>4521</v>
      </c>
      <c r="F4963" s="1">
        <v>40732</v>
      </c>
      <c r="G4963" t="s">
        <v>536</v>
      </c>
      <c r="H4963" t="s">
        <v>681</v>
      </c>
      <c r="I4963" t="s">
        <v>4536</v>
      </c>
      <c r="K4963">
        <v>4880320</v>
      </c>
      <c r="L4963">
        <v>-561124</v>
      </c>
    </row>
    <row r="4964" spans="3:12" x14ac:dyDescent="0.15">
      <c r="C4964" t="s">
        <v>53</v>
      </c>
      <c r="D4964" t="s">
        <v>5367</v>
      </c>
      <c r="E4964" t="s">
        <v>4521</v>
      </c>
      <c r="F4964" s="1">
        <v>40749</v>
      </c>
      <c r="G4964" t="s">
        <v>1198</v>
      </c>
      <c r="H4964" t="s">
        <v>1405</v>
      </c>
      <c r="I4964" t="s">
        <v>4537</v>
      </c>
      <c r="J4964">
        <v>852744</v>
      </c>
      <c r="L4964">
        <v>291620</v>
      </c>
    </row>
    <row r="4965" spans="3:12" x14ac:dyDescent="0.15">
      <c r="C4965" t="s">
        <v>53</v>
      </c>
      <c r="D4965" t="s">
        <v>5367</v>
      </c>
      <c r="E4965" t="s">
        <v>4521</v>
      </c>
      <c r="F4965" s="1">
        <v>40749</v>
      </c>
      <c r="G4965" t="s">
        <v>1198</v>
      </c>
      <c r="H4965" t="s">
        <v>1160</v>
      </c>
      <c r="I4965" t="s">
        <v>4538</v>
      </c>
      <c r="J4965">
        <v>3463453</v>
      </c>
      <c r="L4965">
        <v>3755073</v>
      </c>
    </row>
    <row r="4966" spans="3:12" x14ac:dyDescent="0.15">
      <c r="C4966" t="s">
        <v>53</v>
      </c>
      <c r="D4966" t="s">
        <v>5367</v>
      </c>
      <c r="E4966" t="s">
        <v>4521</v>
      </c>
      <c r="F4966" s="1">
        <v>40780</v>
      </c>
      <c r="G4966" t="s">
        <v>1198</v>
      </c>
      <c r="H4966" t="s">
        <v>1164</v>
      </c>
      <c r="I4966" t="s">
        <v>4539</v>
      </c>
      <c r="J4966">
        <v>918340</v>
      </c>
      <c r="L4966">
        <v>4673413</v>
      </c>
    </row>
    <row r="4967" spans="3:12" x14ac:dyDescent="0.15">
      <c r="C4967" t="s">
        <v>53</v>
      </c>
      <c r="D4967" t="s">
        <v>5367</v>
      </c>
      <c r="E4967" t="s">
        <v>4521</v>
      </c>
      <c r="F4967" s="1">
        <v>40780</v>
      </c>
      <c r="G4967" t="s">
        <v>1198</v>
      </c>
      <c r="H4967" t="s">
        <v>1166</v>
      </c>
      <c r="I4967" t="s">
        <v>4540</v>
      </c>
      <c r="J4967">
        <v>3778312</v>
      </c>
      <c r="L4967">
        <v>8451725</v>
      </c>
    </row>
    <row r="4968" spans="3:12" x14ac:dyDescent="0.15">
      <c r="C4968" t="s">
        <v>53</v>
      </c>
      <c r="D4968" t="s">
        <v>5367</v>
      </c>
      <c r="E4968" t="s">
        <v>4521</v>
      </c>
      <c r="F4968" s="1">
        <v>40784</v>
      </c>
      <c r="G4968" t="s">
        <v>536</v>
      </c>
      <c r="H4968" t="s">
        <v>1065</v>
      </c>
      <c r="I4968" t="s">
        <v>4541</v>
      </c>
      <c r="K4968">
        <v>4316175</v>
      </c>
      <c r="L4968">
        <v>4135550</v>
      </c>
    </row>
    <row r="4969" spans="3:12" x14ac:dyDescent="0.15">
      <c r="C4969" t="s">
        <v>53</v>
      </c>
      <c r="D4969" t="s">
        <v>5367</v>
      </c>
      <c r="E4969" t="s">
        <v>4521</v>
      </c>
      <c r="F4969" s="1">
        <v>40807</v>
      </c>
      <c r="G4969" t="s">
        <v>536</v>
      </c>
      <c r="H4969" t="s">
        <v>1155</v>
      </c>
      <c r="I4969" t="s">
        <v>4542</v>
      </c>
      <c r="K4969">
        <v>4381793</v>
      </c>
      <c r="L4969">
        <v>-246243</v>
      </c>
    </row>
    <row r="4970" spans="3:12" x14ac:dyDescent="0.15">
      <c r="C4970" t="s">
        <v>53</v>
      </c>
      <c r="D4970" t="s">
        <v>5367</v>
      </c>
      <c r="E4970" t="s">
        <v>4521</v>
      </c>
      <c r="F4970" s="1">
        <v>40811</v>
      </c>
      <c r="G4970" t="s">
        <v>1198</v>
      </c>
      <c r="H4970" t="s">
        <v>3130</v>
      </c>
      <c r="I4970" t="s">
        <v>4543</v>
      </c>
      <c r="J4970">
        <v>852744</v>
      </c>
      <c r="L4970">
        <v>606501</v>
      </c>
    </row>
    <row r="4971" spans="3:12" x14ac:dyDescent="0.15">
      <c r="C4971" t="s">
        <v>53</v>
      </c>
      <c r="D4971" t="s">
        <v>5367</v>
      </c>
      <c r="E4971" t="s">
        <v>4521</v>
      </c>
      <c r="F4971" s="1">
        <v>40811</v>
      </c>
      <c r="G4971" t="s">
        <v>1198</v>
      </c>
      <c r="H4971" t="s">
        <v>1411</v>
      </c>
      <c r="I4971" t="s">
        <v>4544</v>
      </c>
      <c r="J4971">
        <v>4093172</v>
      </c>
      <c r="L4971">
        <v>4699673</v>
      </c>
    </row>
    <row r="4972" spans="3:12" x14ac:dyDescent="0.15">
      <c r="C4972" t="s">
        <v>53</v>
      </c>
      <c r="D4972" t="s">
        <v>5367</v>
      </c>
      <c r="E4972" t="s">
        <v>4521</v>
      </c>
      <c r="F4972" s="1">
        <v>40830</v>
      </c>
      <c r="G4972" t="s">
        <v>536</v>
      </c>
      <c r="H4972" t="s">
        <v>529</v>
      </c>
      <c r="I4972" t="s">
        <v>4509</v>
      </c>
      <c r="K4972">
        <v>4945916</v>
      </c>
      <c r="L4972">
        <v>-246243</v>
      </c>
    </row>
    <row r="4973" spans="3:12" x14ac:dyDescent="0.15">
      <c r="C4973" t="s">
        <v>53</v>
      </c>
      <c r="D4973" t="s">
        <v>5367</v>
      </c>
      <c r="E4973" t="s">
        <v>4521</v>
      </c>
      <c r="F4973" s="1">
        <v>40841</v>
      </c>
      <c r="G4973" t="s">
        <v>1198</v>
      </c>
      <c r="H4973" t="s">
        <v>353</v>
      </c>
      <c r="I4973" t="s">
        <v>4545</v>
      </c>
      <c r="J4973">
        <v>852744</v>
      </c>
      <c r="L4973">
        <v>606501</v>
      </c>
    </row>
    <row r="4974" spans="3:12" x14ac:dyDescent="0.15">
      <c r="C4974" t="s">
        <v>53</v>
      </c>
      <c r="D4974" t="s">
        <v>5367</v>
      </c>
      <c r="E4974" t="s">
        <v>4521</v>
      </c>
      <c r="F4974" s="1">
        <v>40841</v>
      </c>
      <c r="G4974" t="s">
        <v>1198</v>
      </c>
      <c r="H4974" t="s">
        <v>356</v>
      </c>
      <c r="I4974" t="s">
        <v>4546</v>
      </c>
      <c r="J4974">
        <v>4093172</v>
      </c>
      <c r="L4974">
        <v>4699673</v>
      </c>
    </row>
    <row r="4975" spans="3:12" x14ac:dyDescent="0.15">
      <c r="C4975" t="s">
        <v>53</v>
      </c>
      <c r="D4975" t="s">
        <v>5367</v>
      </c>
      <c r="E4975" t="s">
        <v>4521</v>
      </c>
      <c r="F4975" s="1">
        <v>40856</v>
      </c>
      <c r="G4975" t="s">
        <v>536</v>
      </c>
      <c r="H4975" t="s">
        <v>562</v>
      </c>
      <c r="I4975" t="s">
        <v>4547</v>
      </c>
      <c r="K4975">
        <v>4345816</v>
      </c>
      <c r="L4975">
        <v>353857</v>
      </c>
    </row>
    <row r="4976" spans="3:12" x14ac:dyDescent="0.15">
      <c r="C4976" t="s">
        <v>53</v>
      </c>
      <c r="D4976" t="s">
        <v>5367</v>
      </c>
      <c r="E4976" t="s">
        <v>4521</v>
      </c>
      <c r="F4976" s="1">
        <v>40872</v>
      </c>
      <c r="G4976" t="s">
        <v>1198</v>
      </c>
      <c r="H4976" t="s">
        <v>396</v>
      </c>
      <c r="I4976" t="s">
        <v>4548</v>
      </c>
      <c r="J4976">
        <v>852744</v>
      </c>
      <c r="L4976">
        <v>1206601</v>
      </c>
    </row>
    <row r="4977" spans="3:12" x14ac:dyDescent="0.15">
      <c r="C4977" t="s">
        <v>53</v>
      </c>
      <c r="D4977" t="s">
        <v>5367</v>
      </c>
      <c r="E4977" t="s">
        <v>4521</v>
      </c>
      <c r="F4977" s="1">
        <v>40872</v>
      </c>
      <c r="G4977" t="s">
        <v>1198</v>
      </c>
      <c r="H4977" t="s">
        <v>401</v>
      </c>
      <c r="I4977" t="s">
        <v>4549</v>
      </c>
      <c r="J4977">
        <v>4093172</v>
      </c>
      <c r="L4977">
        <v>5299773</v>
      </c>
    </row>
    <row r="4978" spans="3:12" x14ac:dyDescent="0.15">
      <c r="C4978" t="s">
        <v>53</v>
      </c>
      <c r="D4978" t="s">
        <v>5367</v>
      </c>
      <c r="E4978" t="s">
        <v>4521</v>
      </c>
      <c r="F4978" s="1">
        <v>40890</v>
      </c>
      <c r="G4978" t="s">
        <v>536</v>
      </c>
      <c r="H4978" t="s">
        <v>589</v>
      </c>
      <c r="I4978" t="s">
        <v>4550</v>
      </c>
      <c r="K4978">
        <v>4945916</v>
      </c>
      <c r="L4978">
        <v>353857</v>
      </c>
    </row>
    <row r="4979" spans="3:12" x14ac:dyDescent="0.15">
      <c r="C4979" t="s">
        <v>53</v>
      </c>
      <c r="D4979" t="s">
        <v>5367</v>
      </c>
      <c r="E4979" t="s">
        <v>4521</v>
      </c>
      <c r="F4979" s="1">
        <v>40902</v>
      </c>
      <c r="G4979" t="s">
        <v>1198</v>
      </c>
      <c r="H4979" t="s">
        <v>444</v>
      </c>
      <c r="I4979" t="s">
        <v>4551</v>
      </c>
      <c r="J4979">
        <v>1115127</v>
      </c>
      <c r="L4979">
        <v>1468984</v>
      </c>
    </row>
    <row r="4980" spans="3:12" x14ac:dyDescent="0.15">
      <c r="C4980" t="s">
        <v>53</v>
      </c>
      <c r="D4980" t="s">
        <v>5367</v>
      </c>
      <c r="E4980" t="s">
        <v>4521</v>
      </c>
      <c r="F4980" s="1">
        <v>40902</v>
      </c>
      <c r="G4980" t="s">
        <v>1198</v>
      </c>
      <c r="H4980" t="s">
        <v>446</v>
      </c>
      <c r="I4980" t="s">
        <v>4552</v>
      </c>
      <c r="J4980">
        <v>4093172</v>
      </c>
      <c r="L4980">
        <v>5562156</v>
      </c>
    </row>
    <row r="4981" spans="3:12" x14ac:dyDescent="0.15">
      <c r="C4981" t="s">
        <v>53</v>
      </c>
      <c r="D4981" t="s">
        <v>5367</v>
      </c>
      <c r="E4981" t="s">
        <v>4553</v>
      </c>
      <c r="F4981" s="1">
        <v>40724</v>
      </c>
      <c r="G4981" t="s">
        <v>57</v>
      </c>
      <c r="H4981" t="s">
        <v>281</v>
      </c>
      <c r="I4981" t="s">
        <v>4554</v>
      </c>
      <c r="K4981">
        <v>4408031</v>
      </c>
      <c r="L4981">
        <v>-4408031</v>
      </c>
    </row>
    <row r="4982" spans="3:12" x14ac:dyDescent="0.15">
      <c r="C4982" t="s">
        <v>53</v>
      </c>
      <c r="D4982" t="s">
        <v>5367</v>
      </c>
      <c r="E4982" t="s">
        <v>4553</v>
      </c>
      <c r="F4982" s="1">
        <v>40725</v>
      </c>
      <c r="G4982" t="s">
        <v>1198</v>
      </c>
      <c r="H4982" t="s">
        <v>294</v>
      </c>
      <c r="I4982" t="s">
        <v>4311</v>
      </c>
      <c r="J4982">
        <v>3294616</v>
      </c>
      <c r="L4982">
        <v>-1113415</v>
      </c>
    </row>
    <row r="4983" spans="3:12" x14ac:dyDescent="0.15">
      <c r="C4983" t="s">
        <v>53</v>
      </c>
      <c r="D4983" t="s">
        <v>5367</v>
      </c>
      <c r="E4983" t="s">
        <v>4553</v>
      </c>
      <c r="F4983" s="1">
        <v>40743</v>
      </c>
      <c r="G4983" t="s">
        <v>57</v>
      </c>
      <c r="H4983" t="s">
        <v>1162</v>
      </c>
      <c r="I4983" t="s">
        <v>4555</v>
      </c>
      <c r="K4983">
        <v>-1122998</v>
      </c>
      <c r="L4983">
        <v>9583</v>
      </c>
    </row>
    <row r="4984" spans="3:12" x14ac:dyDescent="0.15">
      <c r="C4984" t="s">
        <v>53</v>
      </c>
      <c r="D4984" t="s">
        <v>5367</v>
      </c>
      <c r="E4984" t="s">
        <v>4553</v>
      </c>
      <c r="F4984" s="1">
        <v>40799</v>
      </c>
      <c r="G4984" t="s">
        <v>1198</v>
      </c>
      <c r="H4984" t="s">
        <v>1416</v>
      </c>
      <c r="I4984" t="s">
        <v>4341</v>
      </c>
      <c r="J4984">
        <v>4006515</v>
      </c>
      <c r="L4984">
        <v>4016098</v>
      </c>
    </row>
    <row r="4985" spans="3:12" x14ac:dyDescent="0.15">
      <c r="C4985" t="s">
        <v>53</v>
      </c>
      <c r="D4985" t="s">
        <v>5367</v>
      </c>
      <c r="E4985" t="s">
        <v>4553</v>
      </c>
      <c r="F4985" s="1">
        <v>40816</v>
      </c>
      <c r="G4985" t="s">
        <v>57</v>
      </c>
      <c r="H4985" t="s">
        <v>380</v>
      </c>
      <c r="I4985" t="s">
        <v>4556</v>
      </c>
      <c r="K4985">
        <v>4233546</v>
      </c>
      <c r="L4985">
        <v>-217448</v>
      </c>
    </row>
    <row r="4986" spans="3:12" x14ac:dyDescent="0.15">
      <c r="C4986" t="s">
        <v>53</v>
      </c>
      <c r="D4986" t="s">
        <v>5367</v>
      </c>
      <c r="E4986" t="s">
        <v>4557</v>
      </c>
      <c r="F4986" s="1">
        <v>40544</v>
      </c>
      <c r="G4986" t="s">
        <v>4410</v>
      </c>
      <c r="H4986" t="s">
        <v>55</v>
      </c>
      <c r="I4986" t="s">
        <v>4411</v>
      </c>
      <c r="J4986">
        <v>35920622</v>
      </c>
      <c r="L4986">
        <v>35920622</v>
      </c>
    </row>
    <row r="4987" spans="3:12" x14ac:dyDescent="0.15">
      <c r="C4987" t="s">
        <v>53</v>
      </c>
      <c r="D4987" t="s">
        <v>5367</v>
      </c>
      <c r="E4987" t="s">
        <v>4557</v>
      </c>
      <c r="F4987" s="1">
        <v>40549</v>
      </c>
      <c r="G4987" t="s">
        <v>1198</v>
      </c>
      <c r="H4987" t="s">
        <v>62</v>
      </c>
      <c r="I4987" t="s">
        <v>4214</v>
      </c>
      <c r="J4987">
        <v>3500393</v>
      </c>
      <c r="L4987">
        <v>39421015</v>
      </c>
    </row>
    <row r="4988" spans="3:12" x14ac:dyDescent="0.15">
      <c r="C4988" t="s">
        <v>53</v>
      </c>
      <c r="D4988" t="s">
        <v>5367</v>
      </c>
      <c r="E4988" t="s">
        <v>4557</v>
      </c>
      <c r="F4988" s="1">
        <v>40550</v>
      </c>
      <c r="G4988" t="s">
        <v>57</v>
      </c>
      <c r="H4988" t="s">
        <v>61</v>
      </c>
      <c r="I4988" t="s">
        <v>4558</v>
      </c>
      <c r="K4988">
        <v>15781676</v>
      </c>
      <c r="L4988">
        <v>23639339</v>
      </c>
    </row>
    <row r="4989" spans="3:12" x14ac:dyDescent="0.15">
      <c r="C4989" t="s">
        <v>53</v>
      </c>
      <c r="D4989" t="s">
        <v>5367</v>
      </c>
      <c r="E4989" t="s">
        <v>4557</v>
      </c>
      <c r="F4989" s="1">
        <v>40557</v>
      </c>
      <c r="G4989" t="s">
        <v>1198</v>
      </c>
      <c r="H4989" t="s">
        <v>67</v>
      </c>
      <c r="I4989" t="s">
        <v>4216</v>
      </c>
      <c r="J4989">
        <v>4929246</v>
      </c>
      <c r="L4989">
        <v>28568585</v>
      </c>
    </row>
    <row r="4990" spans="3:12" x14ac:dyDescent="0.15">
      <c r="C4990" t="s">
        <v>53</v>
      </c>
      <c r="D4990" t="s">
        <v>5367</v>
      </c>
      <c r="E4990" t="s">
        <v>4557</v>
      </c>
      <c r="F4990" s="1">
        <v>40557</v>
      </c>
      <c r="G4990" t="s">
        <v>1198</v>
      </c>
      <c r="H4990" t="s">
        <v>69</v>
      </c>
      <c r="I4990" t="s">
        <v>4217</v>
      </c>
      <c r="J4990">
        <v>4657879</v>
      </c>
      <c r="L4990">
        <v>33226464</v>
      </c>
    </row>
    <row r="4991" spans="3:12" x14ac:dyDescent="0.15">
      <c r="C4991" t="s">
        <v>53</v>
      </c>
      <c r="D4991" t="s">
        <v>5367</v>
      </c>
      <c r="E4991" t="s">
        <v>4557</v>
      </c>
      <c r="F4991" s="1">
        <v>40562</v>
      </c>
      <c r="G4991" t="s">
        <v>1198</v>
      </c>
      <c r="H4991" t="s">
        <v>74</v>
      </c>
      <c r="I4991" t="s">
        <v>4220</v>
      </c>
      <c r="J4991">
        <v>1626615</v>
      </c>
      <c r="L4991">
        <v>34853079</v>
      </c>
    </row>
    <row r="4992" spans="3:12" x14ac:dyDescent="0.15">
      <c r="C4992" t="s">
        <v>53</v>
      </c>
      <c r="D4992" t="s">
        <v>5367</v>
      </c>
      <c r="E4992" t="s">
        <v>4557</v>
      </c>
      <c r="F4992" s="1">
        <v>40574</v>
      </c>
      <c r="G4992" t="s">
        <v>57</v>
      </c>
      <c r="H4992" t="s">
        <v>90</v>
      </c>
      <c r="I4992" t="s">
        <v>4063</v>
      </c>
      <c r="K4992">
        <v>3083660</v>
      </c>
      <c r="L4992">
        <v>31769419</v>
      </c>
    </row>
    <row r="4993" spans="3:12" x14ac:dyDescent="0.15">
      <c r="C4993" t="s">
        <v>53</v>
      </c>
      <c r="D4993" t="s">
        <v>5367</v>
      </c>
      <c r="E4993" t="s">
        <v>4557</v>
      </c>
      <c r="F4993" s="1">
        <v>40574</v>
      </c>
      <c r="G4993" t="s">
        <v>57</v>
      </c>
      <c r="H4993" t="s">
        <v>90</v>
      </c>
      <c r="I4993" t="s">
        <v>4063</v>
      </c>
      <c r="K4993">
        <v>835040</v>
      </c>
      <c r="L4993">
        <v>30934379</v>
      </c>
    </row>
    <row r="4994" spans="3:12" x14ac:dyDescent="0.15">
      <c r="C4994" t="s">
        <v>53</v>
      </c>
      <c r="D4994" t="s">
        <v>5367</v>
      </c>
      <c r="E4994" t="s">
        <v>4557</v>
      </c>
      <c r="F4994" s="1">
        <v>40576</v>
      </c>
      <c r="G4994" t="s">
        <v>1198</v>
      </c>
      <c r="H4994" t="s">
        <v>804</v>
      </c>
      <c r="I4994" t="s">
        <v>4226</v>
      </c>
      <c r="J4994">
        <v>1004587</v>
      </c>
      <c r="L4994">
        <v>31938966</v>
      </c>
    </row>
    <row r="4995" spans="3:12" x14ac:dyDescent="0.15">
      <c r="C4995" t="s">
        <v>53</v>
      </c>
      <c r="D4995" t="s">
        <v>5367</v>
      </c>
      <c r="E4995" t="s">
        <v>4557</v>
      </c>
      <c r="F4995" s="1">
        <v>40576</v>
      </c>
      <c r="G4995" t="s">
        <v>1198</v>
      </c>
      <c r="H4995" t="s">
        <v>805</v>
      </c>
      <c r="I4995" t="s">
        <v>4227</v>
      </c>
      <c r="J4995">
        <v>5669992</v>
      </c>
      <c r="L4995">
        <v>37608958</v>
      </c>
    </row>
    <row r="4996" spans="3:12" x14ac:dyDescent="0.15">
      <c r="C4996" t="s">
        <v>53</v>
      </c>
      <c r="D4996" t="s">
        <v>5367</v>
      </c>
      <c r="E4996" t="s">
        <v>4557</v>
      </c>
      <c r="F4996" s="1">
        <v>40581</v>
      </c>
      <c r="G4996" t="s">
        <v>57</v>
      </c>
      <c r="H4996" t="s">
        <v>111</v>
      </c>
      <c r="I4996" t="s">
        <v>4559</v>
      </c>
      <c r="K4996">
        <v>2132595</v>
      </c>
      <c r="L4996">
        <v>35476363</v>
      </c>
    </row>
    <row r="4997" spans="3:12" x14ac:dyDescent="0.15">
      <c r="C4997" t="s">
        <v>53</v>
      </c>
      <c r="D4997" t="s">
        <v>5367</v>
      </c>
      <c r="E4997" t="s">
        <v>4557</v>
      </c>
      <c r="F4997" s="1">
        <v>40589</v>
      </c>
      <c r="G4997" t="s">
        <v>1198</v>
      </c>
      <c r="H4997" t="s">
        <v>103</v>
      </c>
      <c r="I4997" t="s">
        <v>4232</v>
      </c>
      <c r="J4997">
        <v>1048578</v>
      </c>
      <c r="L4997">
        <v>36524941</v>
      </c>
    </row>
    <row r="4998" spans="3:12" x14ac:dyDescent="0.15">
      <c r="C4998" t="s">
        <v>53</v>
      </c>
      <c r="D4998" t="s">
        <v>5367</v>
      </c>
      <c r="E4998" t="s">
        <v>4557</v>
      </c>
      <c r="F4998" s="1">
        <v>40595</v>
      </c>
      <c r="G4998" t="s">
        <v>1198</v>
      </c>
      <c r="H4998" t="s">
        <v>114</v>
      </c>
      <c r="I4998" t="s">
        <v>4234</v>
      </c>
      <c r="J4998">
        <v>3233909</v>
      </c>
      <c r="L4998">
        <v>39758850</v>
      </c>
    </row>
    <row r="4999" spans="3:12" x14ac:dyDescent="0.15">
      <c r="C4999" t="s">
        <v>53</v>
      </c>
      <c r="D4999" t="s">
        <v>5367</v>
      </c>
      <c r="E4999" t="s">
        <v>4557</v>
      </c>
      <c r="F4999" s="1">
        <v>40599</v>
      </c>
      <c r="G4999" t="s">
        <v>1198</v>
      </c>
      <c r="H4999" t="s">
        <v>2458</v>
      </c>
      <c r="I4999" t="s">
        <v>4235</v>
      </c>
      <c r="J4999">
        <v>1673605</v>
      </c>
      <c r="L4999">
        <v>41432455</v>
      </c>
    </row>
    <row r="5000" spans="3:12" x14ac:dyDescent="0.15">
      <c r="C5000" t="s">
        <v>53</v>
      </c>
      <c r="D5000" t="s">
        <v>5367</v>
      </c>
      <c r="E5000" t="s">
        <v>4557</v>
      </c>
      <c r="F5000" s="1">
        <v>40600</v>
      </c>
      <c r="G5000" t="s">
        <v>1198</v>
      </c>
      <c r="H5000" t="s">
        <v>922</v>
      </c>
      <c r="I5000" t="s">
        <v>4236</v>
      </c>
      <c r="J5000">
        <v>2925273</v>
      </c>
      <c r="L5000">
        <v>44357728</v>
      </c>
    </row>
    <row r="5001" spans="3:12" x14ac:dyDescent="0.15">
      <c r="C5001" t="s">
        <v>53</v>
      </c>
      <c r="D5001" t="s">
        <v>5367</v>
      </c>
      <c r="E5001" t="s">
        <v>4557</v>
      </c>
      <c r="F5001" s="1">
        <v>40600</v>
      </c>
      <c r="G5001" t="s">
        <v>1198</v>
      </c>
      <c r="H5001" t="s">
        <v>99</v>
      </c>
      <c r="I5001" t="s">
        <v>4237</v>
      </c>
      <c r="J5001">
        <v>2873927</v>
      </c>
      <c r="L5001">
        <v>47231655</v>
      </c>
    </row>
    <row r="5002" spans="3:12" x14ac:dyDescent="0.15">
      <c r="C5002" t="s">
        <v>53</v>
      </c>
      <c r="D5002" t="s">
        <v>5367</v>
      </c>
      <c r="E5002" t="s">
        <v>4557</v>
      </c>
      <c r="F5002" s="1">
        <v>40603</v>
      </c>
      <c r="G5002" t="s">
        <v>1198</v>
      </c>
      <c r="H5002" t="s">
        <v>1228</v>
      </c>
      <c r="I5002" t="s">
        <v>4238</v>
      </c>
      <c r="J5002">
        <v>275000</v>
      </c>
      <c r="L5002">
        <v>47506655</v>
      </c>
    </row>
    <row r="5003" spans="3:12" x14ac:dyDescent="0.15">
      <c r="C5003" t="s">
        <v>53</v>
      </c>
      <c r="D5003" t="s">
        <v>5367</v>
      </c>
      <c r="E5003" t="s">
        <v>4557</v>
      </c>
      <c r="F5003" s="1">
        <v>40609</v>
      </c>
      <c r="G5003" t="s">
        <v>1198</v>
      </c>
      <c r="H5003" t="s">
        <v>1065</v>
      </c>
      <c r="I5003" t="s">
        <v>4239</v>
      </c>
      <c r="J5003">
        <v>1449228</v>
      </c>
      <c r="L5003">
        <v>48955883</v>
      </c>
    </row>
    <row r="5004" spans="3:12" x14ac:dyDescent="0.15">
      <c r="C5004" t="s">
        <v>53</v>
      </c>
      <c r="D5004" t="s">
        <v>5367</v>
      </c>
      <c r="E5004" t="s">
        <v>4557</v>
      </c>
      <c r="F5004" s="1">
        <v>40611</v>
      </c>
      <c r="G5004" t="s">
        <v>1198</v>
      </c>
      <c r="H5004" t="s">
        <v>3841</v>
      </c>
      <c r="I5004" t="s">
        <v>4240</v>
      </c>
      <c r="J5004">
        <v>876522</v>
      </c>
      <c r="L5004">
        <v>49832405</v>
      </c>
    </row>
    <row r="5005" spans="3:12" x14ac:dyDescent="0.15">
      <c r="C5005" t="s">
        <v>53</v>
      </c>
      <c r="D5005" t="s">
        <v>5367</v>
      </c>
      <c r="E5005" t="s">
        <v>4557</v>
      </c>
      <c r="F5005" s="1">
        <v>40614</v>
      </c>
      <c r="G5005" t="s">
        <v>1198</v>
      </c>
      <c r="H5005" t="s">
        <v>1155</v>
      </c>
      <c r="I5005" t="s">
        <v>4243</v>
      </c>
      <c r="J5005">
        <v>879414</v>
      </c>
      <c r="L5005">
        <v>50711819</v>
      </c>
    </row>
    <row r="5006" spans="3:12" x14ac:dyDescent="0.15">
      <c r="C5006" t="s">
        <v>53</v>
      </c>
      <c r="D5006" t="s">
        <v>5367</v>
      </c>
      <c r="E5006" t="s">
        <v>4557</v>
      </c>
      <c r="F5006" s="1">
        <v>40614</v>
      </c>
      <c r="G5006" t="s">
        <v>1198</v>
      </c>
      <c r="H5006" t="s">
        <v>529</v>
      </c>
      <c r="I5006" t="s">
        <v>4245</v>
      </c>
      <c r="J5006">
        <v>1186985</v>
      </c>
      <c r="L5006">
        <v>51898804</v>
      </c>
    </row>
    <row r="5007" spans="3:12" x14ac:dyDescent="0.15">
      <c r="C5007" t="s">
        <v>53</v>
      </c>
      <c r="D5007" t="s">
        <v>5367</v>
      </c>
      <c r="E5007" t="s">
        <v>4557</v>
      </c>
      <c r="F5007" s="1">
        <v>40615</v>
      </c>
      <c r="G5007" t="s">
        <v>1198</v>
      </c>
      <c r="H5007" t="s">
        <v>1378</v>
      </c>
      <c r="I5007" t="s">
        <v>4246</v>
      </c>
      <c r="J5007">
        <v>1485845</v>
      </c>
      <c r="L5007">
        <v>53384649</v>
      </c>
    </row>
    <row r="5008" spans="3:12" x14ac:dyDescent="0.15">
      <c r="C5008" t="s">
        <v>53</v>
      </c>
      <c r="D5008" t="s">
        <v>5367</v>
      </c>
      <c r="E5008" t="s">
        <v>4557</v>
      </c>
      <c r="F5008" s="1">
        <v>40617</v>
      </c>
      <c r="G5008" t="s">
        <v>1198</v>
      </c>
      <c r="H5008" t="s">
        <v>562</v>
      </c>
      <c r="I5008" t="s">
        <v>4249</v>
      </c>
      <c r="J5008">
        <v>1916952</v>
      </c>
      <c r="L5008">
        <v>55301601</v>
      </c>
    </row>
    <row r="5009" spans="3:12" x14ac:dyDescent="0.15">
      <c r="C5009" t="s">
        <v>53</v>
      </c>
      <c r="D5009" t="s">
        <v>5367</v>
      </c>
      <c r="E5009" t="s">
        <v>4557</v>
      </c>
      <c r="F5009" s="1">
        <v>40620</v>
      </c>
      <c r="G5009" t="s">
        <v>57</v>
      </c>
      <c r="H5009" t="s">
        <v>1373</v>
      </c>
      <c r="I5009" t="s">
        <v>4560</v>
      </c>
      <c r="K5009">
        <v>8360172</v>
      </c>
      <c r="L5009">
        <v>46941429</v>
      </c>
    </row>
    <row r="5010" spans="3:12" x14ac:dyDescent="0.15">
      <c r="C5010" t="s">
        <v>53</v>
      </c>
      <c r="D5010" t="s">
        <v>5367</v>
      </c>
      <c r="E5010" t="s">
        <v>4557</v>
      </c>
      <c r="F5010" s="1">
        <v>40620</v>
      </c>
      <c r="G5010" t="s">
        <v>1198</v>
      </c>
      <c r="H5010" t="s">
        <v>2915</v>
      </c>
      <c r="I5010" t="s">
        <v>4250</v>
      </c>
      <c r="J5010">
        <v>300000</v>
      </c>
      <c r="L5010">
        <v>47241429</v>
      </c>
    </row>
    <row r="5011" spans="3:12" x14ac:dyDescent="0.15">
      <c r="C5011" t="s">
        <v>53</v>
      </c>
      <c r="D5011" t="s">
        <v>5367</v>
      </c>
      <c r="E5011" t="s">
        <v>4557</v>
      </c>
      <c r="F5011" s="1">
        <v>40627</v>
      </c>
      <c r="G5011" t="s">
        <v>1198</v>
      </c>
      <c r="H5011" t="s">
        <v>589</v>
      </c>
      <c r="I5011" t="s">
        <v>4255</v>
      </c>
      <c r="J5011">
        <v>562210</v>
      </c>
      <c r="L5011">
        <v>47803639</v>
      </c>
    </row>
    <row r="5012" spans="3:12" x14ac:dyDescent="0.15">
      <c r="C5012" t="s">
        <v>53</v>
      </c>
      <c r="D5012" t="s">
        <v>5367</v>
      </c>
      <c r="E5012" t="s">
        <v>4557</v>
      </c>
      <c r="F5012" s="1">
        <v>40633</v>
      </c>
      <c r="G5012" t="s">
        <v>1198</v>
      </c>
      <c r="H5012" t="s">
        <v>1380</v>
      </c>
      <c r="I5012" t="s">
        <v>4257</v>
      </c>
      <c r="J5012">
        <v>154000</v>
      </c>
      <c r="L5012">
        <v>47957639</v>
      </c>
    </row>
    <row r="5013" spans="3:12" x14ac:dyDescent="0.15">
      <c r="C5013" t="s">
        <v>53</v>
      </c>
      <c r="D5013" t="s">
        <v>5367</v>
      </c>
      <c r="E5013" t="s">
        <v>4557</v>
      </c>
      <c r="F5013" s="1">
        <v>40633</v>
      </c>
      <c r="G5013" t="s">
        <v>1198</v>
      </c>
      <c r="H5013" t="s">
        <v>2741</v>
      </c>
      <c r="I5013" t="s">
        <v>4258</v>
      </c>
      <c r="J5013">
        <v>70000</v>
      </c>
      <c r="L5013">
        <v>48027639</v>
      </c>
    </row>
    <row r="5014" spans="3:12" x14ac:dyDescent="0.15">
      <c r="C5014" t="s">
        <v>53</v>
      </c>
      <c r="D5014" t="s">
        <v>5367</v>
      </c>
      <c r="E5014" t="s">
        <v>4557</v>
      </c>
      <c r="F5014" s="1">
        <v>40633</v>
      </c>
      <c r="G5014" t="s">
        <v>57</v>
      </c>
      <c r="H5014" t="s">
        <v>140</v>
      </c>
      <c r="I5014" t="s">
        <v>4561</v>
      </c>
      <c r="K5014">
        <v>1043700</v>
      </c>
      <c r="L5014">
        <v>46983939</v>
      </c>
    </row>
    <row r="5015" spans="3:12" x14ac:dyDescent="0.15">
      <c r="C5015" t="s">
        <v>53</v>
      </c>
      <c r="D5015" t="s">
        <v>5367</v>
      </c>
      <c r="E5015" t="s">
        <v>4557</v>
      </c>
      <c r="F5015" s="1">
        <v>40633</v>
      </c>
      <c r="G5015" t="s">
        <v>57</v>
      </c>
      <c r="H5015" t="s">
        <v>140</v>
      </c>
      <c r="I5015" t="s">
        <v>4561</v>
      </c>
      <c r="K5015">
        <v>8341221</v>
      </c>
      <c r="L5015">
        <v>38642718</v>
      </c>
    </row>
    <row r="5016" spans="3:12" x14ac:dyDescent="0.15">
      <c r="C5016" t="s">
        <v>53</v>
      </c>
      <c r="D5016" t="s">
        <v>5367</v>
      </c>
      <c r="E5016" t="s">
        <v>4557</v>
      </c>
      <c r="F5016" s="1">
        <v>40633</v>
      </c>
      <c r="G5016" t="s">
        <v>57</v>
      </c>
      <c r="H5016" t="s">
        <v>140</v>
      </c>
      <c r="I5016" t="s">
        <v>4562</v>
      </c>
      <c r="K5016">
        <v>14716467</v>
      </c>
      <c r="L5016">
        <v>23926251</v>
      </c>
    </row>
    <row r="5017" spans="3:12" x14ac:dyDescent="0.15">
      <c r="C5017" t="s">
        <v>53</v>
      </c>
      <c r="D5017" t="s">
        <v>5367</v>
      </c>
      <c r="E5017" t="s">
        <v>4557</v>
      </c>
      <c r="F5017" s="1">
        <v>40633</v>
      </c>
      <c r="G5017" t="s">
        <v>57</v>
      </c>
      <c r="H5017" t="s">
        <v>152</v>
      </c>
      <c r="I5017" t="s">
        <v>4563</v>
      </c>
      <c r="K5017">
        <v>-8360172</v>
      </c>
      <c r="L5017">
        <v>32286423</v>
      </c>
    </row>
    <row r="5018" spans="3:12" x14ac:dyDescent="0.15">
      <c r="C5018" t="s">
        <v>53</v>
      </c>
      <c r="D5018" t="s">
        <v>5367</v>
      </c>
      <c r="E5018" t="s">
        <v>4557</v>
      </c>
      <c r="F5018" s="1">
        <v>40634</v>
      </c>
      <c r="G5018" t="s">
        <v>1198</v>
      </c>
      <c r="H5018" t="s">
        <v>191</v>
      </c>
      <c r="I5018" t="s">
        <v>4259</v>
      </c>
      <c r="J5018">
        <v>2065638</v>
      </c>
      <c r="L5018">
        <v>34352061</v>
      </c>
    </row>
    <row r="5019" spans="3:12" x14ac:dyDescent="0.15">
      <c r="C5019" t="s">
        <v>53</v>
      </c>
      <c r="D5019" t="s">
        <v>5367</v>
      </c>
      <c r="E5019" t="s">
        <v>4557</v>
      </c>
      <c r="F5019" s="1">
        <v>40635</v>
      </c>
      <c r="G5019" t="s">
        <v>1198</v>
      </c>
      <c r="H5019" t="s">
        <v>170</v>
      </c>
      <c r="I5019" t="s">
        <v>4260</v>
      </c>
      <c r="J5019">
        <v>1549137</v>
      </c>
      <c r="L5019">
        <v>35901198</v>
      </c>
    </row>
    <row r="5020" spans="3:12" x14ac:dyDescent="0.15">
      <c r="C5020" t="s">
        <v>53</v>
      </c>
      <c r="D5020" t="s">
        <v>5367</v>
      </c>
      <c r="E5020" t="s">
        <v>4557</v>
      </c>
      <c r="F5020" s="1">
        <v>40637</v>
      </c>
      <c r="G5020" t="s">
        <v>1198</v>
      </c>
      <c r="H5020" t="s">
        <v>173</v>
      </c>
      <c r="I5020" t="s">
        <v>4261</v>
      </c>
      <c r="J5020">
        <v>1926334</v>
      </c>
      <c r="L5020">
        <v>37827532</v>
      </c>
    </row>
    <row r="5021" spans="3:12" x14ac:dyDescent="0.15">
      <c r="C5021" t="s">
        <v>53</v>
      </c>
      <c r="D5021" t="s">
        <v>5367</v>
      </c>
      <c r="E5021" t="s">
        <v>4557</v>
      </c>
      <c r="F5021" s="1">
        <v>40638</v>
      </c>
      <c r="G5021" t="s">
        <v>1198</v>
      </c>
      <c r="H5021" t="s">
        <v>176</v>
      </c>
      <c r="I5021" t="s">
        <v>4262</v>
      </c>
      <c r="J5021">
        <v>2016250</v>
      </c>
      <c r="L5021">
        <v>39843782</v>
      </c>
    </row>
    <row r="5022" spans="3:12" x14ac:dyDescent="0.15">
      <c r="C5022" t="s">
        <v>53</v>
      </c>
      <c r="D5022" t="s">
        <v>5367</v>
      </c>
      <c r="E5022" t="s">
        <v>4557</v>
      </c>
      <c r="F5022" s="1">
        <v>40639</v>
      </c>
      <c r="G5022" t="s">
        <v>1198</v>
      </c>
      <c r="H5022" t="s">
        <v>178</v>
      </c>
      <c r="I5022" t="s">
        <v>4263</v>
      </c>
      <c r="J5022">
        <v>1128899</v>
      </c>
      <c r="L5022">
        <v>40972681</v>
      </c>
    </row>
    <row r="5023" spans="3:12" x14ac:dyDescent="0.15">
      <c r="C5023" t="s">
        <v>53</v>
      </c>
      <c r="D5023" t="s">
        <v>5367</v>
      </c>
      <c r="E5023" t="s">
        <v>4557</v>
      </c>
      <c r="F5023" s="1">
        <v>40642</v>
      </c>
      <c r="G5023" t="s">
        <v>1198</v>
      </c>
      <c r="H5023" t="s">
        <v>181</v>
      </c>
      <c r="I5023" t="s">
        <v>4264</v>
      </c>
      <c r="J5023">
        <v>8669693</v>
      </c>
      <c r="L5023">
        <v>49642374</v>
      </c>
    </row>
    <row r="5024" spans="3:12" x14ac:dyDescent="0.15">
      <c r="C5024" t="s">
        <v>53</v>
      </c>
      <c r="D5024" t="s">
        <v>5367</v>
      </c>
      <c r="E5024" t="s">
        <v>4557</v>
      </c>
      <c r="F5024" s="1">
        <v>40647</v>
      </c>
      <c r="G5024" t="s">
        <v>57</v>
      </c>
      <c r="H5024" t="s">
        <v>181</v>
      </c>
      <c r="I5024" t="s">
        <v>4564</v>
      </c>
      <c r="K5024">
        <v>4398847</v>
      </c>
      <c r="L5024">
        <v>45243527</v>
      </c>
    </row>
    <row r="5025" spans="3:12" x14ac:dyDescent="0.15">
      <c r="C5025" t="s">
        <v>53</v>
      </c>
      <c r="D5025" t="s">
        <v>5367</v>
      </c>
      <c r="E5025" t="s">
        <v>4557</v>
      </c>
      <c r="F5025" s="1">
        <v>40649</v>
      </c>
      <c r="G5025" t="s">
        <v>1198</v>
      </c>
      <c r="H5025" t="s">
        <v>189</v>
      </c>
      <c r="I5025" t="s">
        <v>4272</v>
      </c>
      <c r="J5025">
        <v>1021481</v>
      </c>
      <c r="L5025">
        <v>46265008</v>
      </c>
    </row>
    <row r="5026" spans="3:12" x14ac:dyDescent="0.15">
      <c r="C5026" t="s">
        <v>53</v>
      </c>
      <c r="D5026" t="s">
        <v>5367</v>
      </c>
      <c r="E5026" t="s">
        <v>4557</v>
      </c>
      <c r="F5026" s="1">
        <v>40649</v>
      </c>
      <c r="G5026" t="s">
        <v>1198</v>
      </c>
      <c r="H5026" t="s">
        <v>199</v>
      </c>
      <c r="I5026" t="s">
        <v>4273</v>
      </c>
      <c r="J5026">
        <v>1782922</v>
      </c>
      <c r="L5026">
        <v>48047930</v>
      </c>
    </row>
    <row r="5027" spans="3:12" x14ac:dyDescent="0.15">
      <c r="C5027" t="s">
        <v>53</v>
      </c>
      <c r="D5027" t="s">
        <v>5367</v>
      </c>
      <c r="E5027" t="s">
        <v>4557</v>
      </c>
      <c r="F5027" s="1">
        <v>40650</v>
      </c>
      <c r="G5027" t="s">
        <v>1198</v>
      </c>
      <c r="H5027" t="s">
        <v>193</v>
      </c>
      <c r="I5027" t="s">
        <v>4274</v>
      </c>
      <c r="J5027">
        <v>1225615</v>
      </c>
      <c r="L5027">
        <v>49273545</v>
      </c>
    </row>
    <row r="5028" spans="3:12" x14ac:dyDescent="0.15">
      <c r="C5028" t="s">
        <v>53</v>
      </c>
      <c r="D5028" t="s">
        <v>5367</v>
      </c>
      <c r="E5028" t="s">
        <v>4557</v>
      </c>
      <c r="F5028" s="1">
        <v>40651</v>
      </c>
      <c r="G5028" t="s">
        <v>1198</v>
      </c>
      <c r="H5028" t="s">
        <v>196</v>
      </c>
      <c r="I5028" t="s">
        <v>4275</v>
      </c>
      <c r="J5028">
        <v>1054984</v>
      </c>
      <c r="L5028">
        <v>50328529</v>
      </c>
    </row>
    <row r="5029" spans="3:12" x14ac:dyDescent="0.15">
      <c r="C5029" t="s">
        <v>53</v>
      </c>
      <c r="D5029" t="s">
        <v>5367</v>
      </c>
      <c r="E5029" t="s">
        <v>4557</v>
      </c>
      <c r="F5029" s="1">
        <v>40655</v>
      </c>
      <c r="G5029" t="s">
        <v>1198</v>
      </c>
      <c r="H5029" t="s">
        <v>205</v>
      </c>
      <c r="I5029" t="s">
        <v>4276</v>
      </c>
      <c r="J5029">
        <v>781264</v>
      </c>
      <c r="L5029">
        <v>51109793</v>
      </c>
    </row>
    <row r="5030" spans="3:12" x14ac:dyDescent="0.15">
      <c r="C5030" t="s">
        <v>53</v>
      </c>
      <c r="D5030" t="s">
        <v>5367</v>
      </c>
      <c r="E5030" t="s">
        <v>4557</v>
      </c>
      <c r="F5030" s="1">
        <v>40659</v>
      </c>
      <c r="G5030" t="s">
        <v>1198</v>
      </c>
      <c r="H5030" t="s">
        <v>208</v>
      </c>
      <c r="I5030" t="s">
        <v>4277</v>
      </c>
      <c r="J5030">
        <v>1451160</v>
      </c>
      <c r="L5030">
        <v>52560953</v>
      </c>
    </row>
    <row r="5031" spans="3:12" x14ac:dyDescent="0.15">
      <c r="C5031" t="s">
        <v>53</v>
      </c>
      <c r="D5031" t="s">
        <v>5367</v>
      </c>
      <c r="E5031" t="s">
        <v>4557</v>
      </c>
      <c r="F5031" s="1">
        <v>40663</v>
      </c>
      <c r="G5031" t="s">
        <v>1198</v>
      </c>
      <c r="H5031" t="s">
        <v>830</v>
      </c>
      <c r="I5031" t="s">
        <v>4280</v>
      </c>
      <c r="J5031">
        <v>11687035</v>
      </c>
      <c r="L5031">
        <v>64247988</v>
      </c>
    </row>
    <row r="5032" spans="3:12" x14ac:dyDescent="0.15">
      <c r="C5032" t="s">
        <v>53</v>
      </c>
      <c r="D5032" t="s">
        <v>5367</v>
      </c>
      <c r="E5032" t="s">
        <v>4557</v>
      </c>
      <c r="F5032" s="1">
        <v>40663</v>
      </c>
      <c r="G5032" t="s">
        <v>57</v>
      </c>
      <c r="H5032" t="s">
        <v>645</v>
      </c>
      <c r="I5032" t="s">
        <v>4565</v>
      </c>
      <c r="K5032">
        <v>9302881</v>
      </c>
      <c r="L5032">
        <v>54945107</v>
      </c>
    </row>
    <row r="5033" spans="3:12" x14ac:dyDescent="0.15">
      <c r="C5033" t="s">
        <v>53</v>
      </c>
      <c r="D5033" t="s">
        <v>5367</v>
      </c>
      <c r="E5033" t="s">
        <v>4557</v>
      </c>
      <c r="F5033" s="1">
        <v>40663</v>
      </c>
      <c r="G5033" t="s">
        <v>57</v>
      </c>
      <c r="H5033" t="s">
        <v>645</v>
      </c>
      <c r="I5033" t="s">
        <v>4565</v>
      </c>
      <c r="K5033">
        <v>4392386</v>
      </c>
      <c r="L5033">
        <v>50552721</v>
      </c>
    </row>
    <row r="5034" spans="3:12" x14ac:dyDescent="0.15">
      <c r="C5034" t="s">
        <v>53</v>
      </c>
      <c r="D5034" t="s">
        <v>5367</v>
      </c>
      <c r="E5034" t="s">
        <v>4557</v>
      </c>
      <c r="F5034" s="1">
        <v>40663</v>
      </c>
      <c r="G5034" t="s">
        <v>57</v>
      </c>
      <c r="H5034" t="s">
        <v>660</v>
      </c>
      <c r="I5034" t="s">
        <v>4566</v>
      </c>
      <c r="K5034">
        <v>-4398847</v>
      </c>
      <c r="L5034">
        <v>54951568</v>
      </c>
    </row>
    <row r="5035" spans="3:12" x14ac:dyDescent="0.15">
      <c r="C5035" t="s">
        <v>53</v>
      </c>
      <c r="D5035" t="s">
        <v>5367</v>
      </c>
      <c r="E5035" t="s">
        <v>4557</v>
      </c>
      <c r="F5035" s="1">
        <v>40665</v>
      </c>
      <c r="G5035" t="s">
        <v>1198</v>
      </c>
      <c r="H5035" t="s">
        <v>1393</v>
      </c>
      <c r="I5035" t="s">
        <v>4281</v>
      </c>
      <c r="J5035">
        <v>1058518</v>
      </c>
      <c r="L5035">
        <v>56010086</v>
      </c>
    </row>
    <row r="5036" spans="3:12" x14ac:dyDescent="0.15">
      <c r="C5036" t="s">
        <v>53</v>
      </c>
      <c r="D5036" t="s">
        <v>5367</v>
      </c>
      <c r="E5036" t="s">
        <v>4557</v>
      </c>
      <c r="F5036" s="1">
        <v>40666</v>
      </c>
      <c r="G5036" t="s">
        <v>1198</v>
      </c>
      <c r="H5036" t="s">
        <v>1392</v>
      </c>
      <c r="I5036" t="s">
        <v>4282</v>
      </c>
      <c r="J5036">
        <v>-308000</v>
      </c>
      <c r="L5036">
        <v>55702086</v>
      </c>
    </row>
    <row r="5037" spans="3:12" x14ac:dyDescent="0.15">
      <c r="C5037" t="s">
        <v>53</v>
      </c>
      <c r="D5037" t="s">
        <v>5367</v>
      </c>
      <c r="E5037" t="s">
        <v>4557</v>
      </c>
      <c r="F5037" s="1">
        <v>40666</v>
      </c>
      <c r="G5037" t="s">
        <v>1198</v>
      </c>
      <c r="H5037" t="s">
        <v>1073</v>
      </c>
      <c r="I5037" t="s">
        <v>4283</v>
      </c>
      <c r="J5037">
        <v>882441</v>
      </c>
      <c r="L5037">
        <v>56584527</v>
      </c>
    </row>
    <row r="5038" spans="3:12" x14ac:dyDescent="0.15">
      <c r="C5038" t="s">
        <v>53</v>
      </c>
      <c r="D5038" t="s">
        <v>5367</v>
      </c>
      <c r="E5038" t="s">
        <v>4557</v>
      </c>
      <c r="F5038" s="1">
        <v>40666</v>
      </c>
      <c r="G5038" t="s">
        <v>57</v>
      </c>
      <c r="H5038" t="s">
        <v>221</v>
      </c>
      <c r="I5038" t="s">
        <v>4567</v>
      </c>
      <c r="K5038">
        <v>4034234</v>
      </c>
      <c r="L5038">
        <v>52550293</v>
      </c>
    </row>
    <row r="5039" spans="3:12" x14ac:dyDescent="0.15">
      <c r="C5039" t="s">
        <v>53</v>
      </c>
      <c r="D5039" t="s">
        <v>5367</v>
      </c>
      <c r="E5039" t="s">
        <v>4557</v>
      </c>
      <c r="F5039" s="1">
        <v>40673</v>
      </c>
      <c r="G5039" t="s">
        <v>57</v>
      </c>
      <c r="H5039" t="s">
        <v>233</v>
      </c>
      <c r="I5039" t="s">
        <v>4567</v>
      </c>
      <c r="K5039">
        <v>9039822</v>
      </c>
      <c r="L5039">
        <v>43510471</v>
      </c>
    </row>
    <row r="5040" spans="3:12" x14ac:dyDescent="0.15">
      <c r="C5040" t="s">
        <v>53</v>
      </c>
      <c r="D5040" t="s">
        <v>5367</v>
      </c>
      <c r="E5040" t="s">
        <v>4557</v>
      </c>
      <c r="F5040" s="1">
        <v>40676</v>
      </c>
      <c r="G5040" t="s">
        <v>1198</v>
      </c>
      <c r="H5040" t="s">
        <v>3874</v>
      </c>
      <c r="I5040" t="s">
        <v>4285</v>
      </c>
      <c r="J5040">
        <v>1515471</v>
      </c>
      <c r="L5040">
        <v>45025942</v>
      </c>
    </row>
    <row r="5041" spans="3:12" x14ac:dyDescent="0.15">
      <c r="C5041" t="s">
        <v>53</v>
      </c>
      <c r="D5041" t="s">
        <v>5367</v>
      </c>
      <c r="E5041" t="s">
        <v>4557</v>
      </c>
      <c r="F5041" s="1">
        <v>40679</v>
      </c>
      <c r="G5041" t="s">
        <v>1198</v>
      </c>
      <c r="H5041" t="s">
        <v>3985</v>
      </c>
      <c r="I5041" t="s">
        <v>4288</v>
      </c>
      <c r="J5041">
        <v>154000</v>
      </c>
      <c r="L5041">
        <v>45179942</v>
      </c>
    </row>
    <row r="5042" spans="3:12" x14ac:dyDescent="0.15">
      <c r="C5042" t="s">
        <v>53</v>
      </c>
      <c r="D5042" t="s">
        <v>5367</v>
      </c>
      <c r="E5042" t="s">
        <v>4557</v>
      </c>
      <c r="F5042" s="1">
        <v>40680</v>
      </c>
      <c r="G5042" t="s">
        <v>1198</v>
      </c>
      <c r="H5042" t="s">
        <v>1157</v>
      </c>
      <c r="I5042" t="s">
        <v>4289</v>
      </c>
      <c r="J5042">
        <v>3751885</v>
      </c>
      <c r="L5042">
        <v>48931827</v>
      </c>
    </row>
    <row r="5043" spans="3:12" x14ac:dyDescent="0.15">
      <c r="C5043" t="s">
        <v>53</v>
      </c>
      <c r="D5043" t="s">
        <v>5367</v>
      </c>
      <c r="E5043" t="s">
        <v>4557</v>
      </c>
      <c r="F5043" s="1">
        <v>40680</v>
      </c>
      <c r="G5043" t="s">
        <v>57</v>
      </c>
      <c r="H5043" t="s">
        <v>1396</v>
      </c>
      <c r="I5043" t="s">
        <v>4567</v>
      </c>
      <c r="K5043">
        <v>8663303</v>
      </c>
      <c r="L5043">
        <v>40268524</v>
      </c>
    </row>
    <row r="5044" spans="3:12" x14ac:dyDescent="0.15">
      <c r="C5044" t="s">
        <v>53</v>
      </c>
      <c r="D5044" t="s">
        <v>5367</v>
      </c>
      <c r="E5044" t="s">
        <v>4557</v>
      </c>
      <c r="F5044" s="1">
        <v>40683</v>
      </c>
      <c r="G5044" t="s">
        <v>57</v>
      </c>
      <c r="H5044" t="s">
        <v>2803</v>
      </c>
      <c r="I5044" t="s">
        <v>4567</v>
      </c>
      <c r="K5044">
        <v>2244108</v>
      </c>
      <c r="L5044">
        <v>38024416</v>
      </c>
    </row>
    <row r="5045" spans="3:12" x14ac:dyDescent="0.15">
      <c r="C5045" t="s">
        <v>53</v>
      </c>
      <c r="D5045" t="s">
        <v>5367</v>
      </c>
      <c r="E5045" t="s">
        <v>4557</v>
      </c>
      <c r="F5045" s="1">
        <v>40684</v>
      </c>
      <c r="G5045" t="s">
        <v>1198</v>
      </c>
      <c r="H5045" t="s">
        <v>2926</v>
      </c>
      <c r="I5045" t="s">
        <v>4290</v>
      </c>
      <c r="J5045">
        <v>4560180</v>
      </c>
      <c r="L5045">
        <v>42584596</v>
      </c>
    </row>
    <row r="5046" spans="3:12" x14ac:dyDescent="0.15">
      <c r="C5046" t="s">
        <v>53</v>
      </c>
      <c r="D5046" t="s">
        <v>5367</v>
      </c>
      <c r="E5046" t="s">
        <v>4557</v>
      </c>
      <c r="F5046" s="1">
        <v>40686</v>
      </c>
      <c r="G5046" t="s">
        <v>1198</v>
      </c>
      <c r="H5046" t="s">
        <v>1394</v>
      </c>
      <c r="I5046" t="s">
        <v>4291</v>
      </c>
      <c r="J5046">
        <v>3600559</v>
      </c>
      <c r="L5046">
        <v>46185155</v>
      </c>
    </row>
    <row r="5047" spans="3:12" x14ac:dyDescent="0.15">
      <c r="C5047" t="s">
        <v>53</v>
      </c>
      <c r="D5047" t="s">
        <v>5367</v>
      </c>
      <c r="E5047" t="s">
        <v>4557</v>
      </c>
      <c r="F5047" s="1">
        <v>40695</v>
      </c>
      <c r="G5047" t="s">
        <v>1198</v>
      </c>
      <c r="H5047" t="s">
        <v>235</v>
      </c>
      <c r="I5047" t="s">
        <v>4293</v>
      </c>
      <c r="J5047">
        <v>1581606</v>
      </c>
      <c r="L5047">
        <v>47766761</v>
      </c>
    </row>
    <row r="5048" spans="3:12" x14ac:dyDescent="0.15">
      <c r="C5048" t="s">
        <v>53</v>
      </c>
      <c r="D5048" t="s">
        <v>5367</v>
      </c>
      <c r="E5048" t="s">
        <v>4557</v>
      </c>
      <c r="F5048" s="1">
        <v>40695</v>
      </c>
      <c r="G5048" t="s">
        <v>1198</v>
      </c>
      <c r="H5048" t="s">
        <v>230</v>
      </c>
      <c r="I5048" t="s">
        <v>4294</v>
      </c>
      <c r="J5048">
        <v>2590970</v>
      </c>
      <c r="L5048">
        <v>50357731</v>
      </c>
    </row>
    <row r="5049" spans="3:12" x14ac:dyDescent="0.15">
      <c r="C5049" t="s">
        <v>53</v>
      </c>
      <c r="D5049" t="s">
        <v>5367</v>
      </c>
      <c r="E5049" t="s">
        <v>4557</v>
      </c>
      <c r="F5049" s="1">
        <v>40695</v>
      </c>
      <c r="G5049" t="s">
        <v>1198</v>
      </c>
      <c r="H5049" t="s">
        <v>238</v>
      </c>
      <c r="I5049" t="s">
        <v>4295</v>
      </c>
      <c r="J5049">
        <v>2166878</v>
      </c>
      <c r="L5049">
        <v>52524609</v>
      </c>
    </row>
    <row r="5050" spans="3:12" x14ac:dyDescent="0.15">
      <c r="C5050" t="s">
        <v>53</v>
      </c>
      <c r="D5050" t="s">
        <v>5367</v>
      </c>
      <c r="E5050" t="s">
        <v>4557</v>
      </c>
      <c r="F5050" s="1">
        <v>40695</v>
      </c>
      <c r="G5050" t="s">
        <v>1198</v>
      </c>
      <c r="H5050" t="s">
        <v>218</v>
      </c>
      <c r="I5050" t="s">
        <v>4296</v>
      </c>
      <c r="J5050">
        <v>3496995</v>
      </c>
      <c r="L5050">
        <v>56021604</v>
      </c>
    </row>
    <row r="5051" spans="3:12" x14ac:dyDescent="0.15">
      <c r="C5051" t="s">
        <v>53</v>
      </c>
      <c r="D5051" t="s">
        <v>5367</v>
      </c>
      <c r="E5051" t="s">
        <v>4557</v>
      </c>
      <c r="F5051" s="1">
        <v>40696</v>
      </c>
      <c r="G5051" t="s">
        <v>1198</v>
      </c>
      <c r="H5051" t="s">
        <v>219</v>
      </c>
      <c r="I5051" t="s">
        <v>4297</v>
      </c>
      <c r="J5051">
        <v>3758179</v>
      </c>
      <c r="L5051">
        <v>59779783</v>
      </c>
    </row>
    <row r="5052" spans="3:12" x14ac:dyDescent="0.15">
      <c r="C5052" t="s">
        <v>53</v>
      </c>
      <c r="D5052" t="s">
        <v>5367</v>
      </c>
      <c r="E5052" t="s">
        <v>4557</v>
      </c>
      <c r="F5052" s="1">
        <v>40696</v>
      </c>
      <c r="G5052" t="s">
        <v>1198</v>
      </c>
      <c r="H5052" t="s">
        <v>221</v>
      </c>
      <c r="I5052" t="s">
        <v>4298</v>
      </c>
      <c r="J5052">
        <v>3446323</v>
      </c>
      <c r="L5052">
        <v>63226106</v>
      </c>
    </row>
    <row r="5053" spans="3:12" x14ac:dyDescent="0.15">
      <c r="C5053" t="s">
        <v>53</v>
      </c>
      <c r="D5053" t="s">
        <v>5367</v>
      </c>
      <c r="E5053" t="s">
        <v>4557</v>
      </c>
      <c r="F5053" s="1">
        <v>40698</v>
      </c>
      <c r="G5053" t="s">
        <v>1198</v>
      </c>
      <c r="H5053" t="s">
        <v>227</v>
      </c>
      <c r="I5053" t="s">
        <v>4299</v>
      </c>
      <c r="J5053">
        <v>2564191</v>
      </c>
      <c r="L5053">
        <v>65790297</v>
      </c>
    </row>
    <row r="5054" spans="3:12" x14ac:dyDescent="0.15">
      <c r="C5054" t="s">
        <v>53</v>
      </c>
      <c r="D5054" t="s">
        <v>5367</v>
      </c>
      <c r="E5054" t="s">
        <v>4557</v>
      </c>
      <c r="F5054" s="1">
        <v>40699</v>
      </c>
      <c r="G5054" t="s">
        <v>1198</v>
      </c>
      <c r="H5054" t="s">
        <v>229</v>
      </c>
      <c r="I5054" t="s">
        <v>4300</v>
      </c>
      <c r="J5054">
        <v>3368658</v>
      </c>
      <c r="L5054">
        <v>69158955</v>
      </c>
    </row>
    <row r="5055" spans="3:12" x14ac:dyDescent="0.15">
      <c r="C5055" t="s">
        <v>53</v>
      </c>
      <c r="D5055" t="s">
        <v>5367</v>
      </c>
      <c r="E5055" t="s">
        <v>4557</v>
      </c>
      <c r="F5055" s="1">
        <v>40701</v>
      </c>
      <c r="G5055" t="s">
        <v>1198</v>
      </c>
      <c r="H5055" t="s">
        <v>232</v>
      </c>
      <c r="I5055" t="s">
        <v>4302</v>
      </c>
      <c r="J5055">
        <v>3269176</v>
      </c>
      <c r="L5055">
        <v>72428131</v>
      </c>
    </row>
    <row r="5056" spans="3:12" x14ac:dyDescent="0.15">
      <c r="C5056" t="s">
        <v>53</v>
      </c>
      <c r="D5056" t="s">
        <v>5367</v>
      </c>
      <c r="E5056" t="s">
        <v>4557</v>
      </c>
      <c r="F5056" s="1">
        <v>40703</v>
      </c>
      <c r="G5056" t="s">
        <v>1198</v>
      </c>
      <c r="H5056" t="s">
        <v>240</v>
      </c>
      <c r="I5056" t="s">
        <v>4304</v>
      </c>
      <c r="J5056">
        <v>3446323</v>
      </c>
      <c r="L5056">
        <v>75874454</v>
      </c>
    </row>
    <row r="5057" spans="3:12" x14ac:dyDescent="0.15">
      <c r="C5057" t="s">
        <v>53</v>
      </c>
      <c r="D5057" t="s">
        <v>5367</v>
      </c>
      <c r="E5057" t="s">
        <v>4557</v>
      </c>
      <c r="F5057" s="1">
        <v>40703</v>
      </c>
      <c r="G5057" t="s">
        <v>1198</v>
      </c>
      <c r="H5057" t="s">
        <v>240</v>
      </c>
      <c r="I5057" t="s">
        <v>4305</v>
      </c>
      <c r="J5057">
        <v>131000</v>
      </c>
      <c r="L5057">
        <v>76005454</v>
      </c>
    </row>
    <row r="5058" spans="3:12" x14ac:dyDescent="0.15">
      <c r="C5058" t="s">
        <v>53</v>
      </c>
      <c r="D5058" t="s">
        <v>5367</v>
      </c>
      <c r="E5058" t="s">
        <v>4557</v>
      </c>
      <c r="F5058" s="1">
        <v>40724</v>
      </c>
      <c r="G5058" t="s">
        <v>57</v>
      </c>
      <c r="H5058" t="s">
        <v>281</v>
      </c>
      <c r="I5058" t="s">
        <v>4568</v>
      </c>
      <c r="K5058">
        <v>17958738</v>
      </c>
      <c r="L5058">
        <v>58046716</v>
      </c>
    </row>
    <row r="5059" spans="3:12" x14ac:dyDescent="0.15">
      <c r="C5059" t="s">
        <v>53</v>
      </c>
      <c r="D5059" t="s">
        <v>5367</v>
      </c>
      <c r="E5059" t="s">
        <v>4557</v>
      </c>
      <c r="F5059" s="1">
        <v>40725</v>
      </c>
      <c r="G5059" t="s">
        <v>1198</v>
      </c>
      <c r="H5059" t="s">
        <v>284</v>
      </c>
      <c r="I5059" t="s">
        <v>4307</v>
      </c>
      <c r="J5059">
        <v>3499984</v>
      </c>
      <c r="L5059">
        <v>61546700</v>
      </c>
    </row>
    <row r="5060" spans="3:12" x14ac:dyDescent="0.15">
      <c r="C5060" t="s">
        <v>53</v>
      </c>
      <c r="D5060" t="s">
        <v>5367</v>
      </c>
      <c r="E5060" t="s">
        <v>4557</v>
      </c>
      <c r="F5060" s="1">
        <v>40725</v>
      </c>
      <c r="G5060" t="s">
        <v>1198</v>
      </c>
      <c r="H5060" t="s">
        <v>286</v>
      </c>
      <c r="I5060" t="s">
        <v>4308</v>
      </c>
      <c r="J5060">
        <v>1021856</v>
      </c>
      <c r="L5060">
        <v>62568556</v>
      </c>
    </row>
    <row r="5061" spans="3:12" x14ac:dyDescent="0.15">
      <c r="C5061" t="s">
        <v>53</v>
      </c>
      <c r="D5061" t="s">
        <v>5367</v>
      </c>
      <c r="E5061" t="s">
        <v>4557</v>
      </c>
      <c r="F5061" s="1">
        <v>40725</v>
      </c>
      <c r="G5061" t="s">
        <v>1198</v>
      </c>
      <c r="H5061" t="s">
        <v>288</v>
      </c>
      <c r="I5061" t="s">
        <v>4309</v>
      </c>
      <c r="J5061">
        <v>1672732</v>
      </c>
      <c r="L5061">
        <v>64241288</v>
      </c>
    </row>
    <row r="5062" spans="3:12" x14ac:dyDescent="0.15">
      <c r="C5062" t="s">
        <v>53</v>
      </c>
      <c r="D5062" t="s">
        <v>5367</v>
      </c>
      <c r="E5062" t="s">
        <v>4557</v>
      </c>
      <c r="F5062" s="1">
        <v>40725</v>
      </c>
      <c r="G5062" t="s">
        <v>1198</v>
      </c>
      <c r="H5062" t="s">
        <v>296</v>
      </c>
      <c r="I5062" t="s">
        <v>4310</v>
      </c>
      <c r="J5062">
        <v>154000</v>
      </c>
      <c r="L5062">
        <v>64395288</v>
      </c>
    </row>
    <row r="5063" spans="3:12" x14ac:dyDescent="0.15">
      <c r="C5063" t="s">
        <v>53</v>
      </c>
      <c r="D5063" t="s">
        <v>5367</v>
      </c>
      <c r="E5063" t="s">
        <v>4557</v>
      </c>
      <c r="F5063" s="1">
        <v>40725</v>
      </c>
      <c r="G5063" t="s">
        <v>1198</v>
      </c>
      <c r="H5063" t="s">
        <v>302</v>
      </c>
      <c r="I5063" t="s">
        <v>4312</v>
      </c>
      <c r="J5063">
        <v>154000</v>
      </c>
      <c r="L5063">
        <v>64549288</v>
      </c>
    </row>
    <row r="5064" spans="3:12" x14ac:dyDescent="0.15">
      <c r="C5064" t="s">
        <v>53</v>
      </c>
      <c r="D5064" t="s">
        <v>5367</v>
      </c>
      <c r="E5064" t="s">
        <v>4557</v>
      </c>
      <c r="F5064" s="1">
        <v>40732</v>
      </c>
      <c r="G5064" t="s">
        <v>1198</v>
      </c>
      <c r="H5064" t="s">
        <v>304</v>
      </c>
      <c r="I5064" t="s">
        <v>4314</v>
      </c>
      <c r="J5064">
        <v>1134480</v>
      </c>
      <c r="L5064">
        <v>65683768</v>
      </c>
    </row>
    <row r="5065" spans="3:12" x14ac:dyDescent="0.15">
      <c r="C5065" t="s">
        <v>53</v>
      </c>
      <c r="D5065" t="s">
        <v>5367</v>
      </c>
      <c r="E5065" t="s">
        <v>4557</v>
      </c>
      <c r="F5065" s="1">
        <v>40752</v>
      </c>
      <c r="G5065" t="s">
        <v>1198</v>
      </c>
      <c r="H5065" t="s">
        <v>309</v>
      </c>
      <c r="I5065" t="s">
        <v>312</v>
      </c>
      <c r="J5065">
        <v>200000</v>
      </c>
      <c r="L5065">
        <v>65883768</v>
      </c>
    </row>
    <row r="5066" spans="3:12" x14ac:dyDescent="0.15">
      <c r="C5066" t="s">
        <v>53</v>
      </c>
      <c r="D5066" t="s">
        <v>5367</v>
      </c>
      <c r="E5066" t="s">
        <v>4557</v>
      </c>
      <c r="F5066" s="1">
        <v>40755</v>
      </c>
      <c r="G5066" t="s">
        <v>57</v>
      </c>
      <c r="H5066" t="s">
        <v>2760</v>
      </c>
      <c r="I5066" t="s">
        <v>4569</v>
      </c>
      <c r="K5066">
        <v>14793733</v>
      </c>
      <c r="L5066">
        <v>51090035</v>
      </c>
    </row>
    <row r="5067" spans="3:12" x14ac:dyDescent="0.15">
      <c r="C5067" t="s">
        <v>53</v>
      </c>
      <c r="D5067" t="s">
        <v>5367</v>
      </c>
      <c r="E5067" t="s">
        <v>4557</v>
      </c>
      <c r="F5067" s="1">
        <v>40755</v>
      </c>
      <c r="G5067" t="s">
        <v>57</v>
      </c>
      <c r="H5067" t="s">
        <v>2760</v>
      </c>
      <c r="I5067" t="s">
        <v>4569</v>
      </c>
      <c r="K5067">
        <v>17000372</v>
      </c>
      <c r="L5067">
        <v>34089663</v>
      </c>
    </row>
    <row r="5068" spans="3:12" x14ac:dyDescent="0.15">
      <c r="C5068" t="s">
        <v>53</v>
      </c>
      <c r="D5068" t="s">
        <v>5367</v>
      </c>
      <c r="E5068" t="s">
        <v>4557</v>
      </c>
      <c r="F5068" s="1">
        <v>40755</v>
      </c>
      <c r="G5068" t="s">
        <v>57</v>
      </c>
      <c r="H5068" t="s">
        <v>2760</v>
      </c>
      <c r="I5068" t="s">
        <v>4569</v>
      </c>
      <c r="K5068">
        <v>12648097</v>
      </c>
      <c r="L5068">
        <v>21441566</v>
      </c>
    </row>
    <row r="5069" spans="3:12" x14ac:dyDescent="0.15">
      <c r="C5069" t="s">
        <v>53</v>
      </c>
      <c r="D5069" t="s">
        <v>5367</v>
      </c>
      <c r="E5069" t="s">
        <v>4557</v>
      </c>
      <c r="F5069" s="1">
        <v>40779</v>
      </c>
      <c r="G5069" t="s">
        <v>1198</v>
      </c>
      <c r="H5069" t="s">
        <v>2760</v>
      </c>
      <c r="I5069" t="s">
        <v>4327</v>
      </c>
      <c r="J5069">
        <v>854616</v>
      </c>
      <c r="L5069">
        <v>22296182</v>
      </c>
    </row>
    <row r="5070" spans="3:12" x14ac:dyDescent="0.15">
      <c r="C5070" t="s">
        <v>53</v>
      </c>
      <c r="D5070" t="s">
        <v>5367</v>
      </c>
      <c r="E5070" t="s">
        <v>4557</v>
      </c>
      <c r="F5070" s="1">
        <v>40779</v>
      </c>
      <c r="G5070" t="s">
        <v>1198</v>
      </c>
      <c r="H5070" t="s">
        <v>314</v>
      </c>
      <c r="I5070" t="s">
        <v>4328</v>
      </c>
      <c r="J5070">
        <v>531488</v>
      </c>
      <c r="L5070">
        <v>22827670</v>
      </c>
    </row>
    <row r="5071" spans="3:12" x14ac:dyDescent="0.15">
      <c r="C5071" t="s">
        <v>53</v>
      </c>
      <c r="D5071" t="s">
        <v>5367</v>
      </c>
      <c r="E5071" t="s">
        <v>4557</v>
      </c>
      <c r="F5071" s="1">
        <v>40779</v>
      </c>
      <c r="G5071" t="s">
        <v>1198</v>
      </c>
      <c r="H5071" t="s">
        <v>317</v>
      </c>
      <c r="I5071" t="s">
        <v>4329</v>
      </c>
      <c r="J5071">
        <v>100000</v>
      </c>
      <c r="L5071">
        <v>22927670</v>
      </c>
    </row>
    <row r="5072" spans="3:12" x14ac:dyDescent="0.15">
      <c r="C5072" t="s">
        <v>53</v>
      </c>
      <c r="D5072" t="s">
        <v>5367</v>
      </c>
      <c r="E5072" t="s">
        <v>4557</v>
      </c>
      <c r="F5072" s="1">
        <v>40781</v>
      </c>
      <c r="G5072" t="s">
        <v>1198</v>
      </c>
      <c r="H5072" t="s">
        <v>319</v>
      </c>
      <c r="I5072" t="s">
        <v>4330</v>
      </c>
      <c r="J5072">
        <v>854616</v>
      </c>
      <c r="L5072">
        <v>23782286</v>
      </c>
    </row>
    <row r="5073" spans="3:12" x14ac:dyDescent="0.15">
      <c r="C5073" t="s">
        <v>53</v>
      </c>
      <c r="D5073" t="s">
        <v>5367</v>
      </c>
      <c r="E5073" t="s">
        <v>4557</v>
      </c>
      <c r="F5073" s="1">
        <v>40782</v>
      </c>
      <c r="G5073" t="s">
        <v>1198</v>
      </c>
      <c r="H5073" t="s">
        <v>321</v>
      </c>
      <c r="I5073" t="s">
        <v>4331</v>
      </c>
      <c r="J5073">
        <v>531488</v>
      </c>
      <c r="L5073">
        <v>24313774</v>
      </c>
    </row>
    <row r="5074" spans="3:12" x14ac:dyDescent="0.15">
      <c r="C5074" t="s">
        <v>53</v>
      </c>
      <c r="D5074" t="s">
        <v>5367</v>
      </c>
      <c r="E5074" t="s">
        <v>4557</v>
      </c>
      <c r="F5074" s="1">
        <v>40786</v>
      </c>
      <c r="G5074" t="s">
        <v>57</v>
      </c>
      <c r="H5074" t="s">
        <v>350</v>
      </c>
      <c r="I5074" t="s">
        <v>4570</v>
      </c>
      <c r="K5074">
        <v>7332674</v>
      </c>
      <c r="L5074">
        <v>16981100</v>
      </c>
    </row>
    <row r="5075" spans="3:12" x14ac:dyDescent="0.15">
      <c r="C5075" t="s">
        <v>53</v>
      </c>
      <c r="D5075" t="s">
        <v>5367</v>
      </c>
      <c r="E5075" t="s">
        <v>4557</v>
      </c>
      <c r="F5075" s="1">
        <v>40794</v>
      </c>
      <c r="G5075" t="s">
        <v>1198</v>
      </c>
      <c r="H5075" t="s">
        <v>1415</v>
      </c>
      <c r="I5075" t="s">
        <v>4336</v>
      </c>
      <c r="J5075">
        <v>200000</v>
      </c>
      <c r="L5075">
        <v>17181100</v>
      </c>
    </row>
    <row r="5076" spans="3:12" x14ac:dyDescent="0.15">
      <c r="C5076" t="s">
        <v>53</v>
      </c>
      <c r="D5076" t="s">
        <v>5367</v>
      </c>
      <c r="E5076" t="s">
        <v>4557</v>
      </c>
      <c r="F5076" s="1">
        <v>40795</v>
      </c>
      <c r="G5076" t="s">
        <v>1198</v>
      </c>
      <c r="H5076" t="s">
        <v>1414</v>
      </c>
      <c r="I5076" t="s">
        <v>4337</v>
      </c>
      <c r="J5076">
        <v>2240337</v>
      </c>
      <c r="L5076">
        <v>19421437</v>
      </c>
    </row>
    <row r="5077" spans="3:12" x14ac:dyDescent="0.15">
      <c r="C5077" t="s">
        <v>53</v>
      </c>
      <c r="D5077" t="s">
        <v>5367</v>
      </c>
      <c r="E5077" t="s">
        <v>4557</v>
      </c>
      <c r="F5077" s="1">
        <v>40797</v>
      </c>
      <c r="G5077" t="s">
        <v>1198</v>
      </c>
      <c r="H5077" t="s">
        <v>340</v>
      </c>
      <c r="I5077" t="s">
        <v>4339</v>
      </c>
      <c r="J5077">
        <v>1239886</v>
      </c>
      <c r="L5077">
        <v>20661323</v>
      </c>
    </row>
    <row r="5078" spans="3:12" x14ac:dyDescent="0.15">
      <c r="C5078" t="s">
        <v>53</v>
      </c>
      <c r="D5078" t="s">
        <v>5367</v>
      </c>
      <c r="E5078" t="s">
        <v>4557</v>
      </c>
      <c r="F5078" s="1">
        <v>40797</v>
      </c>
      <c r="G5078" t="s">
        <v>1198</v>
      </c>
      <c r="H5078" t="s">
        <v>350</v>
      </c>
      <c r="I5078" t="s">
        <v>4340</v>
      </c>
      <c r="J5078">
        <v>723816</v>
      </c>
      <c r="L5078">
        <v>21385139</v>
      </c>
    </row>
    <row r="5079" spans="3:12" x14ac:dyDescent="0.15">
      <c r="C5079" t="s">
        <v>53</v>
      </c>
      <c r="D5079" t="s">
        <v>5367</v>
      </c>
      <c r="E5079" t="s">
        <v>4557</v>
      </c>
      <c r="F5079" s="1">
        <v>40817</v>
      </c>
      <c r="G5079" t="s">
        <v>1198</v>
      </c>
      <c r="H5079" t="s">
        <v>386</v>
      </c>
      <c r="I5079" t="s">
        <v>4349</v>
      </c>
      <c r="J5079">
        <v>100000</v>
      </c>
      <c r="L5079">
        <v>21485139</v>
      </c>
    </row>
    <row r="5080" spans="3:12" x14ac:dyDescent="0.15">
      <c r="C5080" t="s">
        <v>53</v>
      </c>
      <c r="D5080" t="s">
        <v>5367</v>
      </c>
      <c r="E5080" t="s">
        <v>4557</v>
      </c>
      <c r="F5080" s="1">
        <v>40817</v>
      </c>
      <c r="G5080" t="s">
        <v>1198</v>
      </c>
      <c r="H5080" t="s">
        <v>394</v>
      </c>
      <c r="I5080" t="s">
        <v>4350</v>
      </c>
      <c r="J5080">
        <v>1220247</v>
      </c>
      <c r="L5080">
        <v>22705386</v>
      </c>
    </row>
    <row r="5081" spans="3:12" x14ac:dyDescent="0.15">
      <c r="C5081" t="s">
        <v>53</v>
      </c>
      <c r="D5081" t="s">
        <v>5367</v>
      </c>
      <c r="E5081" t="s">
        <v>4557</v>
      </c>
      <c r="F5081" s="1">
        <v>40826</v>
      </c>
      <c r="G5081" t="s">
        <v>1198</v>
      </c>
      <c r="H5081" t="s">
        <v>411</v>
      </c>
      <c r="I5081" t="s">
        <v>4355</v>
      </c>
      <c r="J5081">
        <v>699965</v>
      </c>
      <c r="L5081">
        <v>23405351</v>
      </c>
    </row>
    <row r="5082" spans="3:12" x14ac:dyDescent="0.15">
      <c r="C5082" t="s">
        <v>53</v>
      </c>
      <c r="D5082" t="s">
        <v>5367</v>
      </c>
      <c r="E5082" t="s">
        <v>4557</v>
      </c>
      <c r="F5082" s="1">
        <v>40831</v>
      </c>
      <c r="G5082" t="s">
        <v>1198</v>
      </c>
      <c r="H5082" t="s">
        <v>408</v>
      </c>
      <c r="I5082" t="s">
        <v>4359</v>
      </c>
      <c r="J5082">
        <v>1503908</v>
      </c>
      <c r="L5082">
        <v>24909259</v>
      </c>
    </row>
    <row r="5083" spans="3:12" x14ac:dyDescent="0.15">
      <c r="C5083" t="s">
        <v>53</v>
      </c>
      <c r="D5083" t="s">
        <v>5367</v>
      </c>
      <c r="E5083" t="s">
        <v>4557</v>
      </c>
      <c r="F5083" s="1">
        <v>40832</v>
      </c>
      <c r="G5083" t="s">
        <v>1198</v>
      </c>
      <c r="H5083" t="s">
        <v>415</v>
      </c>
      <c r="I5083" t="s">
        <v>4360</v>
      </c>
      <c r="J5083">
        <v>908115</v>
      </c>
      <c r="L5083">
        <v>25817374</v>
      </c>
    </row>
    <row r="5084" spans="3:12" x14ac:dyDescent="0.15">
      <c r="C5084" t="s">
        <v>53</v>
      </c>
      <c r="D5084" t="s">
        <v>5367</v>
      </c>
      <c r="E5084" t="s">
        <v>4557</v>
      </c>
      <c r="F5084" s="1">
        <v>40833</v>
      </c>
      <c r="G5084" t="s">
        <v>1198</v>
      </c>
      <c r="H5084" t="s">
        <v>417</v>
      </c>
      <c r="I5084" t="s">
        <v>4361</v>
      </c>
      <c r="J5084">
        <v>723336</v>
      </c>
      <c r="L5084">
        <v>26540710</v>
      </c>
    </row>
    <row r="5085" spans="3:12" x14ac:dyDescent="0.15">
      <c r="C5085" t="s">
        <v>53</v>
      </c>
      <c r="D5085" t="s">
        <v>5367</v>
      </c>
      <c r="E5085" t="s">
        <v>4557</v>
      </c>
      <c r="F5085" s="1">
        <v>40837</v>
      </c>
      <c r="G5085" t="s">
        <v>1198</v>
      </c>
      <c r="H5085" t="s">
        <v>420</v>
      </c>
      <c r="I5085" t="s">
        <v>4365</v>
      </c>
      <c r="J5085">
        <v>852560</v>
      </c>
      <c r="L5085">
        <v>27393270</v>
      </c>
    </row>
    <row r="5086" spans="3:12" x14ac:dyDescent="0.15">
      <c r="C5086" t="s">
        <v>53</v>
      </c>
      <c r="D5086" t="s">
        <v>5367</v>
      </c>
      <c r="E5086" t="s">
        <v>4557</v>
      </c>
      <c r="F5086" s="1">
        <v>40843</v>
      </c>
      <c r="G5086" t="s">
        <v>1198</v>
      </c>
      <c r="H5086" t="s">
        <v>782</v>
      </c>
      <c r="I5086" t="s">
        <v>4368</v>
      </c>
      <c r="J5086">
        <v>300000</v>
      </c>
      <c r="L5086">
        <v>27693270</v>
      </c>
    </row>
    <row r="5087" spans="3:12" x14ac:dyDescent="0.15">
      <c r="C5087" t="s">
        <v>53</v>
      </c>
      <c r="D5087" t="s">
        <v>5367</v>
      </c>
      <c r="E5087" t="s">
        <v>4557</v>
      </c>
      <c r="F5087" s="1">
        <v>40847</v>
      </c>
      <c r="G5087" t="s">
        <v>57</v>
      </c>
      <c r="H5087" t="s">
        <v>427</v>
      </c>
      <c r="I5087" t="s">
        <v>4571</v>
      </c>
      <c r="K5087">
        <v>2969452</v>
      </c>
      <c r="L5087">
        <v>24723818</v>
      </c>
    </row>
    <row r="5088" spans="3:12" x14ac:dyDescent="0.15">
      <c r="C5088" t="s">
        <v>53</v>
      </c>
      <c r="D5088" t="s">
        <v>5367</v>
      </c>
      <c r="E5088" t="s">
        <v>4557</v>
      </c>
      <c r="F5088" s="1">
        <v>40847</v>
      </c>
      <c r="G5088" t="s">
        <v>57</v>
      </c>
      <c r="H5088" t="s">
        <v>427</v>
      </c>
      <c r="I5088" t="s">
        <v>4571</v>
      </c>
      <c r="K5088">
        <v>2692638</v>
      </c>
      <c r="L5088">
        <v>22031180</v>
      </c>
    </row>
    <row r="5089" spans="3:12" x14ac:dyDescent="0.15">
      <c r="C5089" t="s">
        <v>53</v>
      </c>
      <c r="D5089" t="s">
        <v>5367</v>
      </c>
      <c r="E5089" t="s">
        <v>4557</v>
      </c>
      <c r="F5089" s="1">
        <v>40849</v>
      </c>
      <c r="G5089" t="s">
        <v>1198</v>
      </c>
      <c r="H5089" t="s">
        <v>3997</v>
      </c>
      <c r="I5089" t="s">
        <v>4369</v>
      </c>
      <c r="J5089">
        <v>811226</v>
      </c>
      <c r="L5089">
        <v>22842406</v>
      </c>
    </row>
    <row r="5090" spans="3:12" x14ac:dyDescent="0.15">
      <c r="C5090" t="s">
        <v>53</v>
      </c>
      <c r="D5090" t="s">
        <v>5367</v>
      </c>
      <c r="E5090" t="s">
        <v>4557</v>
      </c>
      <c r="F5090" s="1">
        <v>40851</v>
      </c>
      <c r="G5090" t="s">
        <v>1198</v>
      </c>
      <c r="H5090" t="s">
        <v>1447</v>
      </c>
      <c r="I5090" t="s">
        <v>4370</v>
      </c>
      <c r="J5090">
        <v>1840579</v>
      </c>
      <c r="L5090">
        <v>24682985</v>
      </c>
    </row>
    <row r="5091" spans="3:12" x14ac:dyDescent="0.15">
      <c r="C5091" t="s">
        <v>53</v>
      </c>
      <c r="D5091" t="s">
        <v>5367</v>
      </c>
      <c r="E5091" t="s">
        <v>4557</v>
      </c>
      <c r="F5091" s="1">
        <v>40863</v>
      </c>
      <c r="G5091" t="s">
        <v>1198</v>
      </c>
      <c r="H5091" t="s">
        <v>1449</v>
      </c>
      <c r="I5091" t="s">
        <v>4371</v>
      </c>
      <c r="J5091">
        <v>836854</v>
      </c>
      <c r="L5091">
        <v>25519839</v>
      </c>
    </row>
    <row r="5092" spans="3:12" x14ac:dyDescent="0.15">
      <c r="C5092" t="s">
        <v>53</v>
      </c>
      <c r="D5092" t="s">
        <v>5367</v>
      </c>
      <c r="E5092" t="s">
        <v>4557</v>
      </c>
      <c r="F5092" s="1">
        <v>40870</v>
      </c>
      <c r="G5092" t="s">
        <v>1198</v>
      </c>
      <c r="H5092" t="s">
        <v>1452</v>
      </c>
      <c r="I5092" t="s">
        <v>4373</v>
      </c>
      <c r="J5092">
        <v>702531</v>
      </c>
      <c r="L5092">
        <v>26222370</v>
      </c>
    </row>
    <row r="5093" spans="3:12" x14ac:dyDescent="0.15">
      <c r="C5093" t="s">
        <v>53</v>
      </c>
      <c r="D5093" t="s">
        <v>5367</v>
      </c>
      <c r="E5093" t="s">
        <v>4557</v>
      </c>
      <c r="F5093" s="1">
        <v>40870</v>
      </c>
      <c r="G5093" t="s">
        <v>1198</v>
      </c>
      <c r="H5093" t="s">
        <v>1454</v>
      </c>
      <c r="I5093" t="s">
        <v>4374</v>
      </c>
      <c r="J5093">
        <v>300000</v>
      </c>
      <c r="L5093">
        <v>26522370</v>
      </c>
    </row>
    <row r="5094" spans="3:12" x14ac:dyDescent="0.15">
      <c r="C5094" t="s">
        <v>53</v>
      </c>
      <c r="D5094" t="s">
        <v>5367</v>
      </c>
      <c r="E5094" t="s">
        <v>4557</v>
      </c>
      <c r="F5094" s="1">
        <v>40877</v>
      </c>
      <c r="G5094" t="s">
        <v>57</v>
      </c>
      <c r="H5094" t="s">
        <v>458</v>
      </c>
      <c r="I5094" t="s">
        <v>4572</v>
      </c>
      <c r="K5094">
        <v>2337109</v>
      </c>
      <c r="L5094">
        <v>24185261</v>
      </c>
    </row>
    <row r="5095" spans="3:12" x14ac:dyDescent="0.15">
      <c r="C5095" t="s">
        <v>53</v>
      </c>
      <c r="D5095" t="s">
        <v>5367</v>
      </c>
      <c r="E5095" t="s">
        <v>4557</v>
      </c>
      <c r="F5095" s="1">
        <v>40877</v>
      </c>
      <c r="G5095" t="s">
        <v>57</v>
      </c>
      <c r="H5095" t="s">
        <v>458</v>
      </c>
      <c r="I5095" t="s">
        <v>4572</v>
      </c>
      <c r="K5095">
        <v>1916628</v>
      </c>
      <c r="L5095">
        <v>22268633</v>
      </c>
    </row>
    <row r="5096" spans="3:12" x14ac:dyDescent="0.15">
      <c r="C5096" t="s">
        <v>53</v>
      </c>
      <c r="D5096" t="s">
        <v>5367</v>
      </c>
      <c r="E5096" t="s">
        <v>4557</v>
      </c>
      <c r="F5096" s="1">
        <v>40890</v>
      </c>
      <c r="G5096" t="s">
        <v>1198</v>
      </c>
      <c r="H5096" t="s">
        <v>491</v>
      </c>
      <c r="I5096" t="s">
        <v>4388</v>
      </c>
      <c r="J5096">
        <v>100000</v>
      </c>
      <c r="L5096">
        <v>22368633</v>
      </c>
    </row>
    <row r="5097" spans="3:12" x14ac:dyDescent="0.15">
      <c r="C5097" t="s">
        <v>53</v>
      </c>
      <c r="D5097" t="s">
        <v>5367</v>
      </c>
      <c r="E5097" t="s">
        <v>4557</v>
      </c>
      <c r="F5097" s="1">
        <v>40893</v>
      </c>
      <c r="G5097" t="s">
        <v>1198</v>
      </c>
      <c r="H5097" t="s">
        <v>484</v>
      </c>
      <c r="I5097" t="s">
        <v>4389</v>
      </c>
      <c r="J5097">
        <v>3430367</v>
      </c>
      <c r="L5097">
        <v>25799000</v>
      </c>
    </row>
    <row r="5098" spans="3:12" x14ac:dyDescent="0.15">
      <c r="C5098" t="s">
        <v>53</v>
      </c>
      <c r="D5098" t="s">
        <v>5367</v>
      </c>
      <c r="E5098" t="s">
        <v>4557</v>
      </c>
      <c r="F5098" s="1">
        <v>40898</v>
      </c>
      <c r="G5098" t="s">
        <v>1198</v>
      </c>
      <c r="H5098" t="s">
        <v>486</v>
      </c>
      <c r="I5098" t="s">
        <v>4390</v>
      </c>
      <c r="J5098">
        <v>400000</v>
      </c>
      <c r="L5098">
        <v>26199000</v>
      </c>
    </row>
    <row r="5099" spans="3:12" x14ac:dyDescent="0.15">
      <c r="C5099" t="s">
        <v>53</v>
      </c>
      <c r="D5099" t="s">
        <v>5367</v>
      </c>
      <c r="E5099" t="s">
        <v>4557</v>
      </c>
      <c r="F5099" s="1">
        <v>40898</v>
      </c>
      <c r="G5099" t="s">
        <v>1198</v>
      </c>
      <c r="H5099" t="s">
        <v>493</v>
      </c>
      <c r="I5099" t="s">
        <v>4391</v>
      </c>
      <c r="J5099">
        <v>1001689</v>
      </c>
      <c r="L5099">
        <v>27200689</v>
      </c>
    </row>
    <row r="5100" spans="3:12" x14ac:dyDescent="0.15">
      <c r="C5100" t="s">
        <v>53</v>
      </c>
      <c r="D5100" t="s">
        <v>5367</v>
      </c>
      <c r="E5100" t="s">
        <v>4557</v>
      </c>
      <c r="F5100" s="1">
        <v>40899</v>
      </c>
      <c r="G5100" t="s">
        <v>1198</v>
      </c>
      <c r="H5100" t="s">
        <v>4392</v>
      </c>
      <c r="I5100" t="s">
        <v>4393</v>
      </c>
      <c r="J5100">
        <v>2543731</v>
      </c>
      <c r="L5100">
        <v>29744420</v>
      </c>
    </row>
    <row r="5101" spans="3:12" x14ac:dyDescent="0.15">
      <c r="C5101" t="s">
        <v>53</v>
      </c>
      <c r="D5101" t="s">
        <v>5367</v>
      </c>
      <c r="E5101" t="s">
        <v>4557</v>
      </c>
      <c r="F5101" s="1">
        <v>40899</v>
      </c>
      <c r="G5101" t="s">
        <v>1198</v>
      </c>
      <c r="H5101" t="s">
        <v>497</v>
      </c>
      <c r="I5101" t="s">
        <v>4394</v>
      </c>
      <c r="J5101">
        <v>553437</v>
      </c>
      <c r="L5101">
        <v>30297857</v>
      </c>
    </row>
    <row r="5102" spans="3:12" x14ac:dyDescent="0.15">
      <c r="C5102" t="s">
        <v>53</v>
      </c>
      <c r="D5102" t="s">
        <v>5367</v>
      </c>
      <c r="E5102" t="s">
        <v>4557</v>
      </c>
      <c r="F5102" s="1">
        <v>40900</v>
      </c>
      <c r="G5102" t="s">
        <v>1198</v>
      </c>
      <c r="H5102" t="s">
        <v>462</v>
      </c>
      <c r="I5102" t="s">
        <v>4395</v>
      </c>
      <c r="J5102">
        <v>2606401</v>
      </c>
      <c r="L5102">
        <v>32904258</v>
      </c>
    </row>
    <row r="5103" spans="3:12" x14ac:dyDescent="0.15">
      <c r="C5103" t="s">
        <v>53</v>
      </c>
      <c r="D5103" t="s">
        <v>5367</v>
      </c>
      <c r="E5103" t="s">
        <v>4557</v>
      </c>
      <c r="F5103" s="1">
        <v>40900</v>
      </c>
      <c r="G5103" t="s">
        <v>1198</v>
      </c>
      <c r="H5103" t="s">
        <v>467</v>
      </c>
      <c r="I5103" t="s">
        <v>4396</v>
      </c>
      <c r="J5103">
        <v>100000</v>
      </c>
      <c r="L5103">
        <v>33004258</v>
      </c>
    </row>
    <row r="5104" spans="3:12" x14ac:dyDescent="0.15">
      <c r="C5104" t="s">
        <v>53</v>
      </c>
      <c r="D5104" t="s">
        <v>5367</v>
      </c>
      <c r="E5104" t="s">
        <v>4557</v>
      </c>
      <c r="F5104" s="1">
        <v>40908</v>
      </c>
      <c r="G5104" t="s">
        <v>1198</v>
      </c>
      <c r="H5104" t="s">
        <v>482</v>
      </c>
      <c r="I5104" t="s">
        <v>4404</v>
      </c>
      <c r="J5104">
        <v>2755736</v>
      </c>
      <c r="L5104">
        <v>35759994</v>
      </c>
    </row>
    <row r="5105" spans="3:12" x14ac:dyDescent="0.15">
      <c r="C5105" t="s">
        <v>53</v>
      </c>
      <c r="D5105" t="s">
        <v>5367</v>
      </c>
      <c r="E5105" t="s">
        <v>4557</v>
      </c>
      <c r="F5105" s="1">
        <v>40908</v>
      </c>
      <c r="G5105" t="s">
        <v>57</v>
      </c>
      <c r="H5105" t="s">
        <v>2610</v>
      </c>
      <c r="I5105" t="s">
        <v>4573</v>
      </c>
      <c r="K5105">
        <v>3433226</v>
      </c>
      <c r="L5105">
        <v>32326768</v>
      </c>
    </row>
    <row r="5106" spans="3:12" x14ac:dyDescent="0.15">
      <c r="C5106" t="s">
        <v>53</v>
      </c>
      <c r="D5106" t="s">
        <v>5367</v>
      </c>
      <c r="E5106" t="s">
        <v>4574</v>
      </c>
      <c r="F5106" s="1">
        <v>40544</v>
      </c>
      <c r="G5106" t="s">
        <v>4410</v>
      </c>
      <c r="H5106" t="s">
        <v>55</v>
      </c>
      <c r="I5106" t="s">
        <v>4411</v>
      </c>
      <c r="K5106">
        <v>251251</v>
      </c>
      <c r="L5106">
        <v>-251251</v>
      </c>
    </row>
    <row r="5107" spans="3:12" x14ac:dyDescent="0.15">
      <c r="C5107" t="s">
        <v>53</v>
      </c>
      <c r="D5107" t="s">
        <v>5367</v>
      </c>
      <c r="E5107" t="s">
        <v>4575</v>
      </c>
      <c r="F5107" s="1">
        <v>40544</v>
      </c>
      <c r="G5107" t="s">
        <v>4410</v>
      </c>
      <c r="H5107" t="s">
        <v>55</v>
      </c>
      <c r="I5107" t="s">
        <v>4411</v>
      </c>
      <c r="J5107">
        <v>11690403</v>
      </c>
      <c r="L5107">
        <v>11690403</v>
      </c>
    </row>
    <row r="5108" spans="3:12" x14ac:dyDescent="0.15">
      <c r="C5108" t="s">
        <v>53</v>
      </c>
      <c r="D5108" t="s">
        <v>5367</v>
      </c>
      <c r="E5108" t="s">
        <v>4575</v>
      </c>
      <c r="F5108" s="1">
        <v>40567</v>
      </c>
      <c r="G5108" t="s">
        <v>57</v>
      </c>
      <c r="H5108" t="s">
        <v>1324</v>
      </c>
      <c r="I5108" t="s">
        <v>4576</v>
      </c>
      <c r="K5108">
        <v>6895358</v>
      </c>
      <c r="L5108">
        <v>4795045</v>
      </c>
    </row>
    <row r="5109" spans="3:12" x14ac:dyDescent="0.15">
      <c r="C5109" t="s">
        <v>53</v>
      </c>
      <c r="D5109" t="s">
        <v>5367</v>
      </c>
      <c r="E5109" t="s">
        <v>4575</v>
      </c>
      <c r="F5109" s="1">
        <v>40569</v>
      </c>
      <c r="G5109" t="s">
        <v>1198</v>
      </c>
      <c r="H5109" t="s">
        <v>1360</v>
      </c>
      <c r="I5109" t="s">
        <v>4577</v>
      </c>
      <c r="J5109">
        <v>1269277</v>
      </c>
      <c r="L5109">
        <v>6064322</v>
      </c>
    </row>
    <row r="5110" spans="3:12" x14ac:dyDescent="0.15">
      <c r="C5110" t="s">
        <v>53</v>
      </c>
      <c r="D5110" t="s">
        <v>5367</v>
      </c>
      <c r="E5110" t="s">
        <v>4575</v>
      </c>
      <c r="F5110" s="1">
        <v>40570</v>
      </c>
      <c r="G5110" t="s">
        <v>1198</v>
      </c>
      <c r="H5110" t="s">
        <v>834</v>
      </c>
      <c r="I5110" t="s">
        <v>4578</v>
      </c>
      <c r="J5110">
        <v>-2538558</v>
      </c>
      <c r="L5110">
        <v>3525764</v>
      </c>
    </row>
    <row r="5111" spans="3:12" x14ac:dyDescent="0.15">
      <c r="C5111" t="s">
        <v>53</v>
      </c>
      <c r="D5111" t="s">
        <v>5367</v>
      </c>
      <c r="E5111" t="s">
        <v>4575</v>
      </c>
      <c r="F5111" s="1">
        <v>40574</v>
      </c>
      <c r="G5111" t="s">
        <v>1198</v>
      </c>
      <c r="H5111" t="s">
        <v>1041</v>
      </c>
      <c r="I5111" t="s">
        <v>4176</v>
      </c>
      <c r="J5111">
        <v>7063538</v>
      </c>
      <c r="L5111">
        <v>10589302</v>
      </c>
    </row>
    <row r="5112" spans="3:12" x14ac:dyDescent="0.15">
      <c r="C5112" t="s">
        <v>53</v>
      </c>
      <c r="D5112" t="s">
        <v>5367</v>
      </c>
      <c r="E5112" t="s">
        <v>4575</v>
      </c>
      <c r="F5112" s="1">
        <v>40599</v>
      </c>
      <c r="G5112" t="s">
        <v>1198</v>
      </c>
      <c r="H5112" t="s">
        <v>1296</v>
      </c>
      <c r="I5112" t="s">
        <v>4579</v>
      </c>
      <c r="J5112">
        <v>1128246</v>
      </c>
      <c r="L5112">
        <v>11717548</v>
      </c>
    </row>
    <row r="5113" spans="3:12" x14ac:dyDescent="0.15">
      <c r="C5113" t="s">
        <v>53</v>
      </c>
      <c r="D5113" t="s">
        <v>5367</v>
      </c>
      <c r="E5113" t="s">
        <v>4575</v>
      </c>
      <c r="F5113" s="1">
        <v>40599</v>
      </c>
      <c r="G5113" t="s">
        <v>1198</v>
      </c>
      <c r="H5113" t="s">
        <v>2334</v>
      </c>
      <c r="I5113" t="s">
        <v>4179</v>
      </c>
      <c r="J5113">
        <v>6727179</v>
      </c>
      <c r="L5113">
        <v>18444727</v>
      </c>
    </row>
    <row r="5114" spans="3:12" x14ac:dyDescent="0.15">
      <c r="C5114" t="s">
        <v>53</v>
      </c>
      <c r="D5114" t="s">
        <v>5367</v>
      </c>
      <c r="E5114" t="s">
        <v>4575</v>
      </c>
      <c r="F5114" s="1">
        <v>40602</v>
      </c>
      <c r="G5114" t="s">
        <v>57</v>
      </c>
      <c r="H5114" t="s">
        <v>99</v>
      </c>
      <c r="I5114" t="s">
        <v>117</v>
      </c>
      <c r="K5114">
        <v>1269277</v>
      </c>
      <c r="L5114">
        <v>17175450</v>
      </c>
    </row>
    <row r="5115" spans="3:12" x14ac:dyDescent="0.15">
      <c r="C5115" t="s">
        <v>53</v>
      </c>
      <c r="D5115" t="s">
        <v>5367</v>
      </c>
      <c r="E5115" t="s">
        <v>4575</v>
      </c>
      <c r="F5115" s="1">
        <v>40620</v>
      </c>
      <c r="G5115" t="s">
        <v>57</v>
      </c>
      <c r="H5115" t="s">
        <v>165</v>
      </c>
      <c r="I5115" t="s">
        <v>4580</v>
      </c>
      <c r="K5115">
        <v>13790717</v>
      </c>
      <c r="L5115">
        <v>3384733</v>
      </c>
    </row>
    <row r="5116" spans="3:12" x14ac:dyDescent="0.15">
      <c r="C5116" t="s">
        <v>53</v>
      </c>
      <c r="D5116" t="s">
        <v>5367</v>
      </c>
      <c r="E5116" t="s">
        <v>4575</v>
      </c>
      <c r="F5116" s="1">
        <v>40627</v>
      </c>
      <c r="G5116" t="s">
        <v>1198</v>
      </c>
      <c r="H5116" t="s">
        <v>144</v>
      </c>
      <c r="I5116" t="s">
        <v>4581</v>
      </c>
      <c r="J5116">
        <v>1269277</v>
      </c>
      <c r="L5116">
        <v>4654010</v>
      </c>
    </row>
    <row r="5117" spans="3:12" x14ac:dyDescent="0.15">
      <c r="C5117" t="s">
        <v>53</v>
      </c>
      <c r="D5117" t="s">
        <v>5367</v>
      </c>
      <c r="E5117" t="s">
        <v>4575</v>
      </c>
      <c r="F5117" s="1">
        <v>40627</v>
      </c>
      <c r="G5117" t="s">
        <v>1198</v>
      </c>
      <c r="H5117" t="s">
        <v>147</v>
      </c>
      <c r="I5117" t="s">
        <v>4182</v>
      </c>
      <c r="J5117">
        <v>7736242</v>
      </c>
      <c r="L5117">
        <v>12390252</v>
      </c>
    </row>
    <row r="5118" spans="3:12" x14ac:dyDescent="0.15">
      <c r="C5118" t="s">
        <v>53</v>
      </c>
      <c r="D5118" t="s">
        <v>5367</v>
      </c>
      <c r="E5118" t="s">
        <v>4575</v>
      </c>
      <c r="F5118" s="1">
        <v>40627</v>
      </c>
      <c r="G5118" t="s">
        <v>1198</v>
      </c>
      <c r="H5118" t="s">
        <v>1057</v>
      </c>
      <c r="I5118" t="s">
        <v>4582</v>
      </c>
      <c r="J5118">
        <v>-2397523</v>
      </c>
      <c r="L5118">
        <v>9992729</v>
      </c>
    </row>
    <row r="5119" spans="3:12" x14ac:dyDescent="0.15">
      <c r="C5119" t="s">
        <v>53</v>
      </c>
      <c r="D5119" t="s">
        <v>5367</v>
      </c>
      <c r="E5119" t="s">
        <v>4575</v>
      </c>
      <c r="F5119" s="1">
        <v>40627</v>
      </c>
      <c r="G5119" t="s">
        <v>1198</v>
      </c>
      <c r="H5119" t="s">
        <v>1373</v>
      </c>
      <c r="I5119" t="s">
        <v>4583</v>
      </c>
      <c r="J5119">
        <v>2538558</v>
      </c>
      <c r="L5119">
        <v>12531287</v>
      </c>
    </row>
    <row r="5120" spans="3:12" x14ac:dyDescent="0.15">
      <c r="C5120" t="s">
        <v>53</v>
      </c>
      <c r="D5120" t="s">
        <v>5367</v>
      </c>
      <c r="E5120" t="s">
        <v>4575</v>
      </c>
      <c r="F5120" s="1">
        <v>40633</v>
      </c>
      <c r="G5120" t="s">
        <v>57</v>
      </c>
      <c r="H5120" t="s">
        <v>140</v>
      </c>
      <c r="I5120" t="s">
        <v>4584</v>
      </c>
      <c r="K5120">
        <v>3525769</v>
      </c>
      <c r="L5120">
        <v>9005518</v>
      </c>
    </row>
    <row r="5121" spans="3:12" x14ac:dyDescent="0.15">
      <c r="C5121" t="s">
        <v>53</v>
      </c>
      <c r="D5121" t="s">
        <v>5367</v>
      </c>
      <c r="E5121" t="s">
        <v>4575</v>
      </c>
      <c r="F5121" s="1">
        <v>40654</v>
      </c>
      <c r="G5121" t="s">
        <v>57</v>
      </c>
      <c r="H5121" t="s">
        <v>202</v>
      </c>
      <c r="I5121" t="s">
        <v>4585</v>
      </c>
      <c r="K5121">
        <v>7736242</v>
      </c>
      <c r="L5121">
        <v>1269276</v>
      </c>
    </row>
    <row r="5122" spans="3:12" x14ac:dyDescent="0.15">
      <c r="C5122" t="s">
        <v>53</v>
      </c>
      <c r="D5122" t="s">
        <v>5367</v>
      </c>
      <c r="E5122" t="s">
        <v>4575</v>
      </c>
      <c r="F5122" s="1">
        <v>40658</v>
      </c>
      <c r="G5122" t="s">
        <v>1198</v>
      </c>
      <c r="H5122" t="s">
        <v>637</v>
      </c>
      <c r="I5122" t="s">
        <v>4586</v>
      </c>
      <c r="J5122">
        <v>1128246</v>
      </c>
      <c r="L5122">
        <v>2397522</v>
      </c>
    </row>
    <row r="5123" spans="3:12" x14ac:dyDescent="0.15">
      <c r="C5123" t="s">
        <v>53</v>
      </c>
      <c r="D5123" t="s">
        <v>5367</v>
      </c>
      <c r="E5123" t="s">
        <v>4575</v>
      </c>
      <c r="F5123" s="1">
        <v>40658</v>
      </c>
      <c r="G5123" t="s">
        <v>1198</v>
      </c>
      <c r="H5123" t="s">
        <v>639</v>
      </c>
      <c r="I5123" t="s">
        <v>4185</v>
      </c>
      <c r="J5123">
        <v>7736256</v>
      </c>
      <c r="L5123">
        <v>10133778</v>
      </c>
    </row>
    <row r="5124" spans="3:12" x14ac:dyDescent="0.15">
      <c r="C5124" t="s">
        <v>53</v>
      </c>
      <c r="D5124" t="s">
        <v>5367</v>
      </c>
      <c r="E5124" t="s">
        <v>4575</v>
      </c>
      <c r="F5124" s="1">
        <v>40688</v>
      </c>
      <c r="G5124" t="s">
        <v>1198</v>
      </c>
      <c r="H5124" t="s">
        <v>1389</v>
      </c>
      <c r="I5124" t="s">
        <v>4186</v>
      </c>
      <c r="J5124">
        <v>7568063</v>
      </c>
      <c r="L5124">
        <v>17701841</v>
      </c>
    </row>
    <row r="5125" spans="3:12" x14ac:dyDescent="0.15">
      <c r="C5125" t="s">
        <v>53</v>
      </c>
      <c r="D5125" t="s">
        <v>5367</v>
      </c>
      <c r="E5125" t="s">
        <v>4575</v>
      </c>
      <c r="F5125" s="1">
        <v>40694</v>
      </c>
      <c r="G5125" t="s">
        <v>1198</v>
      </c>
      <c r="H5125" t="s">
        <v>832</v>
      </c>
      <c r="I5125" t="s">
        <v>4587</v>
      </c>
      <c r="J5125">
        <v>1410308</v>
      </c>
      <c r="L5125">
        <v>19112149</v>
      </c>
    </row>
    <row r="5126" spans="3:12" x14ac:dyDescent="0.15">
      <c r="C5126" t="s">
        <v>53</v>
      </c>
      <c r="D5126" t="s">
        <v>5367</v>
      </c>
      <c r="E5126" t="s">
        <v>4575</v>
      </c>
      <c r="F5126" s="1">
        <v>40694</v>
      </c>
      <c r="G5126" t="s">
        <v>57</v>
      </c>
      <c r="H5126" t="s">
        <v>2759</v>
      </c>
      <c r="I5126" t="s">
        <v>4588</v>
      </c>
      <c r="K5126">
        <v>7736256</v>
      </c>
      <c r="L5126">
        <v>11375893</v>
      </c>
    </row>
    <row r="5127" spans="3:12" x14ac:dyDescent="0.15">
      <c r="C5127" t="s">
        <v>53</v>
      </c>
      <c r="D5127" t="s">
        <v>5367</v>
      </c>
      <c r="E5127" t="s">
        <v>4575</v>
      </c>
      <c r="F5127" s="1">
        <v>40694</v>
      </c>
      <c r="G5127" t="s">
        <v>57</v>
      </c>
      <c r="H5127" t="s">
        <v>2759</v>
      </c>
      <c r="I5127" t="s">
        <v>4588</v>
      </c>
      <c r="K5127">
        <v>2397523</v>
      </c>
      <c r="L5127">
        <v>8978370</v>
      </c>
    </row>
    <row r="5128" spans="3:12" x14ac:dyDescent="0.15">
      <c r="C5128" t="s">
        <v>53</v>
      </c>
      <c r="D5128" t="s">
        <v>5367</v>
      </c>
      <c r="E5128" t="s">
        <v>4575</v>
      </c>
      <c r="F5128" s="1">
        <v>40714</v>
      </c>
      <c r="G5128" t="s">
        <v>1198</v>
      </c>
      <c r="H5128" t="s">
        <v>1396</v>
      </c>
      <c r="I5128" t="s">
        <v>2638</v>
      </c>
      <c r="K5128">
        <v>632810</v>
      </c>
      <c r="L5128">
        <v>8345560</v>
      </c>
    </row>
    <row r="5129" spans="3:12" x14ac:dyDescent="0.15">
      <c r="C5129" t="s">
        <v>53</v>
      </c>
      <c r="D5129" t="s">
        <v>5367</v>
      </c>
      <c r="E5129" t="s">
        <v>4575</v>
      </c>
      <c r="F5129" s="1">
        <v>40718</v>
      </c>
      <c r="G5129" t="s">
        <v>57</v>
      </c>
      <c r="H5129" t="s">
        <v>280</v>
      </c>
      <c r="I5129" t="s">
        <v>4589</v>
      </c>
      <c r="K5129">
        <v>6935253</v>
      </c>
      <c r="L5129">
        <v>1410307</v>
      </c>
    </row>
    <row r="5130" spans="3:12" x14ac:dyDescent="0.15">
      <c r="C5130" t="s">
        <v>53</v>
      </c>
      <c r="D5130" t="s">
        <v>5367</v>
      </c>
      <c r="E5130" t="s">
        <v>4575</v>
      </c>
      <c r="F5130" s="1">
        <v>40719</v>
      </c>
      <c r="G5130" t="s">
        <v>1198</v>
      </c>
      <c r="H5130" t="s">
        <v>261</v>
      </c>
      <c r="I5130" t="s">
        <v>4191</v>
      </c>
      <c r="J5130">
        <v>8072600</v>
      </c>
      <c r="L5130">
        <v>9482907</v>
      </c>
    </row>
    <row r="5131" spans="3:12" x14ac:dyDescent="0.15">
      <c r="C5131" t="s">
        <v>53</v>
      </c>
      <c r="D5131" t="s">
        <v>5367</v>
      </c>
      <c r="E5131" t="s">
        <v>4575</v>
      </c>
      <c r="F5131" s="1">
        <v>40719</v>
      </c>
      <c r="G5131" t="s">
        <v>1198</v>
      </c>
      <c r="H5131" t="s">
        <v>266</v>
      </c>
      <c r="I5131" t="s">
        <v>4590</v>
      </c>
      <c r="J5131">
        <v>1128246</v>
      </c>
      <c r="L5131">
        <v>10611153</v>
      </c>
    </row>
    <row r="5132" spans="3:12" x14ac:dyDescent="0.15">
      <c r="C5132" t="s">
        <v>53</v>
      </c>
      <c r="D5132" t="s">
        <v>5367</v>
      </c>
      <c r="E5132" t="s">
        <v>4575</v>
      </c>
      <c r="F5132" s="1">
        <v>40724</v>
      </c>
      <c r="G5132" t="s">
        <v>57</v>
      </c>
      <c r="H5132" t="s">
        <v>281</v>
      </c>
      <c r="I5132" t="s">
        <v>4591</v>
      </c>
      <c r="K5132">
        <v>1410308</v>
      </c>
      <c r="L5132">
        <v>9200845</v>
      </c>
    </row>
    <row r="5133" spans="3:12" x14ac:dyDescent="0.15">
      <c r="C5133" t="s">
        <v>53</v>
      </c>
      <c r="D5133" t="s">
        <v>5367</v>
      </c>
      <c r="E5133" t="s">
        <v>4575</v>
      </c>
      <c r="F5133" s="1">
        <v>40749</v>
      </c>
      <c r="G5133" t="s">
        <v>1198</v>
      </c>
      <c r="H5133" t="s">
        <v>2694</v>
      </c>
      <c r="I5133" t="s">
        <v>4592</v>
      </c>
      <c r="J5133">
        <v>1269277</v>
      </c>
      <c r="L5133">
        <v>10470122</v>
      </c>
    </row>
    <row r="5134" spans="3:12" x14ac:dyDescent="0.15">
      <c r="C5134" t="s">
        <v>53</v>
      </c>
      <c r="D5134" t="s">
        <v>5367</v>
      </c>
      <c r="E5134" t="s">
        <v>4575</v>
      </c>
      <c r="F5134" s="1">
        <v>40752</v>
      </c>
      <c r="G5134" t="s">
        <v>1198</v>
      </c>
      <c r="H5134" t="s">
        <v>964</v>
      </c>
      <c r="I5134" t="s">
        <v>4194</v>
      </c>
      <c r="J5134">
        <v>7568063</v>
      </c>
      <c r="L5134">
        <v>18038185</v>
      </c>
    </row>
    <row r="5135" spans="3:12" x14ac:dyDescent="0.15">
      <c r="C5135" t="s">
        <v>53</v>
      </c>
      <c r="D5135" t="s">
        <v>5367</v>
      </c>
      <c r="E5135" t="s">
        <v>4575</v>
      </c>
      <c r="F5135" s="1">
        <v>40755</v>
      </c>
      <c r="G5135" t="s">
        <v>57</v>
      </c>
      <c r="H5135" t="s">
        <v>2760</v>
      </c>
      <c r="I5135" t="s">
        <v>4593</v>
      </c>
      <c r="K5135">
        <v>8072600</v>
      </c>
      <c r="L5135">
        <v>9965585</v>
      </c>
    </row>
    <row r="5136" spans="3:12" x14ac:dyDescent="0.15">
      <c r="C5136" t="s">
        <v>53</v>
      </c>
      <c r="D5136" t="s">
        <v>5367</v>
      </c>
      <c r="E5136" t="s">
        <v>4575</v>
      </c>
      <c r="F5136" s="1">
        <v>40780</v>
      </c>
      <c r="G5136" t="s">
        <v>1198</v>
      </c>
      <c r="H5136" t="s">
        <v>1408</v>
      </c>
      <c r="I5136" t="s">
        <v>4594</v>
      </c>
      <c r="J5136">
        <v>564123</v>
      </c>
      <c r="L5136">
        <v>10529708</v>
      </c>
    </row>
    <row r="5137" spans="3:12" x14ac:dyDescent="0.15">
      <c r="C5137" t="s">
        <v>53</v>
      </c>
      <c r="D5137" t="s">
        <v>5367</v>
      </c>
      <c r="E5137" t="s">
        <v>4575</v>
      </c>
      <c r="F5137" s="1">
        <v>40780</v>
      </c>
      <c r="G5137" t="s">
        <v>1198</v>
      </c>
      <c r="H5137" t="s">
        <v>1409</v>
      </c>
      <c r="I5137" t="s">
        <v>4197</v>
      </c>
      <c r="J5137">
        <v>8240780</v>
      </c>
      <c r="L5137">
        <v>18770488</v>
      </c>
    </row>
    <row r="5138" spans="3:12" x14ac:dyDescent="0.15">
      <c r="C5138" t="s">
        <v>53</v>
      </c>
      <c r="D5138" t="s">
        <v>5367</v>
      </c>
      <c r="E5138" t="s">
        <v>4575</v>
      </c>
      <c r="F5138" s="1">
        <v>40811</v>
      </c>
      <c r="G5138" t="s">
        <v>1198</v>
      </c>
      <c r="H5138" t="s">
        <v>2844</v>
      </c>
      <c r="I5138" t="s">
        <v>4200</v>
      </c>
      <c r="J5138">
        <v>7231705</v>
      </c>
      <c r="L5138">
        <v>26002193</v>
      </c>
    </row>
    <row r="5139" spans="3:12" x14ac:dyDescent="0.15">
      <c r="C5139" t="s">
        <v>53</v>
      </c>
      <c r="D5139" t="s">
        <v>5367</v>
      </c>
      <c r="E5139" t="s">
        <v>4575</v>
      </c>
      <c r="F5139" s="1">
        <v>40816</v>
      </c>
      <c r="G5139" t="s">
        <v>57</v>
      </c>
      <c r="H5139" t="s">
        <v>380</v>
      </c>
      <c r="I5139" t="s">
        <v>4595</v>
      </c>
      <c r="K5139">
        <v>7568063</v>
      </c>
      <c r="L5139">
        <v>18434130</v>
      </c>
    </row>
    <row r="5140" spans="3:12" x14ac:dyDescent="0.15">
      <c r="C5140" t="s">
        <v>53</v>
      </c>
      <c r="D5140" t="s">
        <v>5367</v>
      </c>
      <c r="E5140" t="s">
        <v>4575</v>
      </c>
      <c r="F5140" s="1">
        <v>40816</v>
      </c>
      <c r="G5140" t="s">
        <v>57</v>
      </c>
      <c r="H5140" t="s">
        <v>380</v>
      </c>
      <c r="I5140" t="s">
        <v>4595</v>
      </c>
      <c r="K5140">
        <v>2397523</v>
      </c>
      <c r="L5140">
        <v>16036607</v>
      </c>
    </row>
    <row r="5141" spans="3:12" x14ac:dyDescent="0.15">
      <c r="C5141" t="s">
        <v>53</v>
      </c>
      <c r="D5141" t="s">
        <v>5367</v>
      </c>
      <c r="E5141" t="s">
        <v>4575</v>
      </c>
      <c r="F5141" s="1">
        <v>40821</v>
      </c>
      <c r="G5141" t="s">
        <v>1198</v>
      </c>
      <c r="H5141" t="s">
        <v>1199</v>
      </c>
      <c r="I5141" t="s">
        <v>1200</v>
      </c>
      <c r="K5141">
        <v>839530</v>
      </c>
      <c r="L5141">
        <v>15197077</v>
      </c>
    </row>
    <row r="5142" spans="3:12" x14ac:dyDescent="0.15">
      <c r="C5142" t="s">
        <v>53</v>
      </c>
      <c r="D5142" t="s">
        <v>5367</v>
      </c>
      <c r="E5142" t="s">
        <v>4575</v>
      </c>
      <c r="F5142" s="1">
        <v>40841</v>
      </c>
      <c r="G5142" t="s">
        <v>1198</v>
      </c>
      <c r="H5142" t="s">
        <v>376</v>
      </c>
      <c r="I5142" t="s">
        <v>4203</v>
      </c>
      <c r="J5142">
        <v>6895346</v>
      </c>
      <c r="L5142">
        <v>22092423</v>
      </c>
    </row>
    <row r="5143" spans="3:12" x14ac:dyDescent="0.15">
      <c r="C5143" t="s">
        <v>53</v>
      </c>
      <c r="D5143" t="s">
        <v>5367</v>
      </c>
      <c r="E5143" t="s">
        <v>4575</v>
      </c>
      <c r="F5143" s="1">
        <v>40847</v>
      </c>
      <c r="G5143" t="s">
        <v>57</v>
      </c>
      <c r="H5143" t="s">
        <v>427</v>
      </c>
      <c r="I5143" t="s">
        <v>4596</v>
      </c>
      <c r="K5143">
        <v>6392175</v>
      </c>
      <c r="L5143">
        <v>15700248</v>
      </c>
    </row>
    <row r="5144" spans="3:12" x14ac:dyDescent="0.15">
      <c r="C5144" t="s">
        <v>53</v>
      </c>
      <c r="D5144" t="s">
        <v>5367</v>
      </c>
      <c r="E5144" t="s">
        <v>4575</v>
      </c>
      <c r="F5144" s="1">
        <v>40847</v>
      </c>
      <c r="G5144" t="s">
        <v>57</v>
      </c>
      <c r="H5144" t="s">
        <v>427</v>
      </c>
      <c r="I5144" t="s">
        <v>4596</v>
      </c>
      <c r="K5144">
        <v>8240780</v>
      </c>
      <c r="L5144">
        <v>7459468</v>
      </c>
    </row>
    <row r="5145" spans="3:12" x14ac:dyDescent="0.15">
      <c r="C5145" t="s">
        <v>53</v>
      </c>
      <c r="D5145" t="s">
        <v>5367</v>
      </c>
      <c r="E5145" t="s">
        <v>4575</v>
      </c>
      <c r="F5145" s="1">
        <v>40872</v>
      </c>
      <c r="G5145" t="s">
        <v>1198</v>
      </c>
      <c r="H5145" t="s">
        <v>427</v>
      </c>
      <c r="I5145" t="s">
        <v>4206</v>
      </c>
      <c r="J5145">
        <v>7904421</v>
      </c>
      <c r="L5145">
        <v>15363889</v>
      </c>
    </row>
    <row r="5146" spans="3:12" x14ac:dyDescent="0.15">
      <c r="C5146" t="s">
        <v>53</v>
      </c>
      <c r="D5146" t="s">
        <v>5367</v>
      </c>
      <c r="E5146" t="s">
        <v>4575</v>
      </c>
      <c r="F5146" s="1">
        <v>40877</v>
      </c>
      <c r="G5146" t="s">
        <v>57</v>
      </c>
      <c r="H5146" t="s">
        <v>458</v>
      </c>
      <c r="I5146" t="s">
        <v>4597</v>
      </c>
      <c r="K5146">
        <v>6895346</v>
      </c>
      <c r="L5146">
        <v>8468543</v>
      </c>
    </row>
    <row r="5147" spans="3:12" x14ac:dyDescent="0.15">
      <c r="C5147" t="s">
        <v>53</v>
      </c>
      <c r="D5147" t="s">
        <v>5367</v>
      </c>
      <c r="E5147" t="s">
        <v>4575</v>
      </c>
      <c r="F5147" s="1">
        <v>40898</v>
      </c>
      <c r="G5147" t="s">
        <v>1198</v>
      </c>
      <c r="H5147" t="s">
        <v>441</v>
      </c>
      <c r="I5147" t="s">
        <v>1201</v>
      </c>
      <c r="K5147">
        <v>811700</v>
      </c>
      <c r="L5147">
        <v>7656843</v>
      </c>
    </row>
    <row r="5148" spans="3:12" x14ac:dyDescent="0.15">
      <c r="C5148" t="s">
        <v>53</v>
      </c>
      <c r="D5148" t="s">
        <v>5367</v>
      </c>
      <c r="E5148" t="s">
        <v>4575</v>
      </c>
      <c r="F5148" s="1">
        <v>40902</v>
      </c>
      <c r="G5148" t="s">
        <v>1198</v>
      </c>
      <c r="H5148" t="s">
        <v>4209</v>
      </c>
      <c r="I5148" t="s">
        <v>4210</v>
      </c>
      <c r="J5148">
        <v>7904421</v>
      </c>
      <c r="L5148">
        <v>15561264</v>
      </c>
    </row>
    <row r="5149" spans="3:12" x14ac:dyDescent="0.15">
      <c r="C5149" t="s">
        <v>53</v>
      </c>
      <c r="D5149" t="s">
        <v>5367</v>
      </c>
      <c r="E5149" t="s">
        <v>4598</v>
      </c>
      <c r="F5149" s="1">
        <v>40544</v>
      </c>
      <c r="G5149" t="s">
        <v>4410</v>
      </c>
      <c r="H5149" t="s">
        <v>55</v>
      </c>
      <c r="I5149" t="s">
        <v>4411</v>
      </c>
      <c r="J5149">
        <v>7254883</v>
      </c>
      <c r="L5149">
        <v>7254883</v>
      </c>
    </row>
    <row r="5150" spans="3:12" x14ac:dyDescent="0.15">
      <c r="C5150" t="s">
        <v>53</v>
      </c>
      <c r="D5150" t="s">
        <v>5367</v>
      </c>
      <c r="E5150" t="s">
        <v>4598</v>
      </c>
      <c r="F5150" s="1">
        <v>40569</v>
      </c>
      <c r="G5150" t="s">
        <v>1198</v>
      </c>
      <c r="H5150" t="s">
        <v>1324</v>
      </c>
      <c r="I5150" t="s">
        <v>4599</v>
      </c>
      <c r="J5150">
        <v>6736678</v>
      </c>
      <c r="L5150">
        <v>13991561</v>
      </c>
    </row>
    <row r="5151" spans="3:12" x14ac:dyDescent="0.15">
      <c r="C5151" t="s">
        <v>53</v>
      </c>
      <c r="D5151" t="s">
        <v>5367</v>
      </c>
      <c r="E5151" t="s">
        <v>4598</v>
      </c>
      <c r="F5151" s="1">
        <v>40574</v>
      </c>
      <c r="G5151" t="s">
        <v>536</v>
      </c>
      <c r="H5151" t="s">
        <v>1369</v>
      </c>
      <c r="I5151" t="s">
        <v>4489</v>
      </c>
      <c r="K5151">
        <v>7254884</v>
      </c>
      <c r="L5151">
        <v>6736677</v>
      </c>
    </row>
    <row r="5152" spans="3:12" x14ac:dyDescent="0.15">
      <c r="C5152" t="s">
        <v>53</v>
      </c>
      <c r="D5152" t="s">
        <v>5367</v>
      </c>
      <c r="E5152" t="s">
        <v>4598</v>
      </c>
      <c r="F5152" s="1">
        <v>40598</v>
      </c>
      <c r="G5152" t="s">
        <v>536</v>
      </c>
      <c r="H5152" t="s">
        <v>125</v>
      </c>
      <c r="I5152" t="s">
        <v>3995</v>
      </c>
      <c r="K5152">
        <v>6736678</v>
      </c>
      <c r="L5152">
        <v>-1</v>
      </c>
    </row>
    <row r="5153" spans="3:12" x14ac:dyDescent="0.15">
      <c r="C5153" t="s">
        <v>53</v>
      </c>
      <c r="D5153" t="s">
        <v>5367</v>
      </c>
      <c r="E5153" t="s">
        <v>4598</v>
      </c>
      <c r="F5153" s="1">
        <v>40599</v>
      </c>
      <c r="G5153" t="s">
        <v>1198</v>
      </c>
      <c r="H5153" t="s">
        <v>1364</v>
      </c>
      <c r="I5153" t="s">
        <v>4600</v>
      </c>
      <c r="J5153">
        <v>7202408</v>
      </c>
      <c r="L5153">
        <v>7202407</v>
      </c>
    </row>
    <row r="5154" spans="3:12" x14ac:dyDescent="0.15">
      <c r="C5154" t="s">
        <v>53</v>
      </c>
      <c r="D5154" t="s">
        <v>5367</v>
      </c>
      <c r="E5154" t="s">
        <v>4598</v>
      </c>
      <c r="F5154" s="1">
        <v>40624</v>
      </c>
      <c r="G5154" t="s">
        <v>536</v>
      </c>
      <c r="H5154" t="s">
        <v>130</v>
      </c>
      <c r="I5154" t="s">
        <v>4498</v>
      </c>
      <c r="K5154">
        <v>7202408</v>
      </c>
      <c r="L5154">
        <v>-1</v>
      </c>
    </row>
    <row r="5155" spans="3:12" x14ac:dyDescent="0.15">
      <c r="C5155" t="s">
        <v>53</v>
      </c>
      <c r="D5155" t="s">
        <v>5367</v>
      </c>
      <c r="E5155" t="s">
        <v>4598</v>
      </c>
      <c r="F5155" s="1">
        <v>40627</v>
      </c>
      <c r="G5155" t="s">
        <v>1198</v>
      </c>
      <c r="H5155" t="s">
        <v>132</v>
      </c>
      <c r="I5155" t="s">
        <v>4601</v>
      </c>
      <c r="J5155">
        <v>8566798</v>
      </c>
      <c r="L5155">
        <v>8566797</v>
      </c>
    </row>
    <row r="5156" spans="3:12" x14ac:dyDescent="0.15">
      <c r="C5156" t="s">
        <v>53</v>
      </c>
      <c r="D5156" t="s">
        <v>5367</v>
      </c>
      <c r="E5156" t="s">
        <v>4598</v>
      </c>
      <c r="F5156" s="1">
        <v>40654</v>
      </c>
      <c r="G5156" t="s">
        <v>536</v>
      </c>
      <c r="H5156" t="s">
        <v>138</v>
      </c>
      <c r="I5156" t="s">
        <v>4494</v>
      </c>
      <c r="K5156">
        <v>8566798</v>
      </c>
      <c r="L5156">
        <v>-1</v>
      </c>
    </row>
    <row r="5157" spans="3:12" x14ac:dyDescent="0.15">
      <c r="C5157" t="s">
        <v>53</v>
      </c>
      <c r="D5157" t="s">
        <v>5367</v>
      </c>
      <c r="E5157" t="s">
        <v>4598</v>
      </c>
      <c r="F5157" s="1">
        <v>40658</v>
      </c>
      <c r="G5157" t="s">
        <v>1198</v>
      </c>
      <c r="H5157" t="s">
        <v>1382</v>
      </c>
      <c r="I5157" t="s">
        <v>4602</v>
      </c>
      <c r="J5157">
        <v>8186343</v>
      </c>
      <c r="L5157">
        <v>8186342</v>
      </c>
    </row>
    <row r="5158" spans="3:12" x14ac:dyDescent="0.15">
      <c r="C5158" t="s">
        <v>53</v>
      </c>
      <c r="D5158" t="s">
        <v>5367</v>
      </c>
      <c r="E5158" t="s">
        <v>4598</v>
      </c>
      <c r="F5158" s="1">
        <v>40693</v>
      </c>
      <c r="G5158" t="s">
        <v>536</v>
      </c>
      <c r="H5158" t="s">
        <v>156</v>
      </c>
      <c r="I5158" t="s">
        <v>4495</v>
      </c>
      <c r="K5158">
        <v>8186343</v>
      </c>
      <c r="L5158">
        <v>-1</v>
      </c>
    </row>
    <row r="5159" spans="3:12" x14ac:dyDescent="0.15">
      <c r="C5159" t="s">
        <v>53</v>
      </c>
      <c r="D5159" t="s">
        <v>5367</v>
      </c>
      <c r="E5159" t="s">
        <v>4598</v>
      </c>
      <c r="F5159" s="1">
        <v>40694</v>
      </c>
      <c r="G5159" t="s">
        <v>1198</v>
      </c>
      <c r="H5159" t="s">
        <v>215</v>
      </c>
      <c r="I5159" t="s">
        <v>4603</v>
      </c>
      <c r="J5159">
        <v>8868539</v>
      </c>
      <c r="L5159">
        <v>8868538</v>
      </c>
    </row>
    <row r="5160" spans="3:12" x14ac:dyDescent="0.15">
      <c r="C5160" t="s">
        <v>53</v>
      </c>
      <c r="D5160" t="s">
        <v>5367</v>
      </c>
      <c r="E5160" t="s">
        <v>4598</v>
      </c>
      <c r="F5160" s="1">
        <v>40719</v>
      </c>
      <c r="G5160" t="s">
        <v>1198</v>
      </c>
      <c r="H5160" t="s">
        <v>2759</v>
      </c>
      <c r="I5160" t="s">
        <v>4604</v>
      </c>
      <c r="J5160">
        <v>8868539</v>
      </c>
      <c r="L5160">
        <v>17737077</v>
      </c>
    </row>
    <row r="5161" spans="3:12" x14ac:dyDescent="0.15">
      <c r="C5161" t="s">
        <v>53</v>
      </c>
      <c r="D5161" t="s">
        <v>5367</v>
      </c>
      <c r="E5161" t="s">
        <v>4598</v>
      </c>
      <c r="F5161" s="1">
        <v>40719</v>
      </c>
      <c r="G5161" t="s">
        <v>1198</v>
      </c>
      <c r="H5161" t="s">
        <v>259</v>
      </c>
      <c r="I5161" t="s">
        <v>4605</v>
      </c>
      <c r="J5161">
        <v>1683181</v>
      </c>
      <c r="L5161">
        <v>19420258</v>
      </c>
    </row>
    <row r="5162" spans="3:12" x14ac:dyDescent="0.15">
      <c r="C5162" t="s">
        <v>53</v>
      </c>
      <c r="D5162" t="s">
        <v>5367</v>
      </c>
      <c r="E5162" t="s">
        <v>4598</v>
      </c>
      <c r="F5162" s="1">
        <v>40723</v>
      </c>
      <c r="G5162" t="s">
        <v>536</v>
      </c>
      <c r="H5162" t="s">
        <v>1057</v>
      </c>
      <c r="I5162" t="s">
        <v>4499</v>
      </c>
      <c r="K5162">
        <v>8868539</v>
      </c>
      <c r="L5162">
        <v>10551719</v>
      </c>
    </row>
    <row r="5163" spans="3:12" x14ac:dyDescent="0.15">
      <c r="C5163" t="s">
        <v>53</v>
      </c>
      <c r="D5163" t="s">
        <v>5367</v>
      </c>
      <c r="E5163" t="s">
        <v>4598</v>
      </c>
      <c r="F5163" s="1">
        <v>40749</v>
      </c>
      <c r="G5163" t="s">
        <v>1198</v>
      </c>
      <c r="H5163" t="s">
        <v>1320</v>
      </c>
      <c r="I5163" t="s">
        <v>4606</v>
      </c>
      <c r="J5163">
        <v>9798030</v>
      </c>
      <c r="L5163">
        <v>20349749</v>
      </c>
    </row>
    <row r="5164" spans="3:12" x14ac:dyDescent="0.15">
      <c r="C5164" t="s">
        <v>53</v>
      </c>
      <c r="D5164" t="s">
        <v>5367</v>
      </c>
      <c r="E5164" t="s">
        <v>4598</v>
      </c>
      <c r="F5164" s="1">
        <v>40757</v>
      </c>
      <c r="G5164" t="s">
        <v>536</v>
      </c>
      <c r="H5164" t="s">
        <v>1153</v>
      </c>
      <c r="I5164" t="s">
        <v>4503</v>
      </c>
      <c r="K5164">
        <v>1683181</v>
      </c>
      <c r="L5164">
        <v>18666568</v>
      </c>
    </row>
    <row r="5165" spans="3:12" x14ac:dyDescent="0.15">
      <c r="C5165" t="s">
        <v>53</v>
      </c>
      <c r="D5165" t="s">
        <v>5367</v>
      </c>
      <c r="E5165" t="s">
        <v>4598</v>
      </c>
      <c r="F5165" s="1">
        <v>40757</v>
      </c>
      <c r="G5165" t="s">
        <v>536</v>
      </c>
      <c r="H5165" t="s">
        <v>1153</v>
      </c>
      <c r="I5165" t="s">
        <v>4503</v>
      </c>
      <c r="K5165">
        <v>8868539</v>
      </c>
      <c r="L5165">
        <v>9798029</v>
      </c>
    </row>
    <row r="5166" spans="3:12" x14ac:dyDescent="0.15">
      <c r="C5166" t="s">
        <v>53</v>
      </c>
      <c r="D5166" t="s">
        <v>5367</v>
      </c>
      <c r="E5166" t="s">
        <v>4598</v>
      </c>
      <c r="F5166" s="1">
        <v>40780</v>
      </c>
      <c r="G5166" t="s">
        <v>1198</v>
      </c>
      <c r="H5166" t="s">
        <v>1170</v>
      </c>
      <c r="I5166" t="s">
        <v>4607</v>
      </c>
      <c r="J5166">
        <v>9798030</v>
      </c>
      <c r="L5166">
        <v>19596059</v>
      </c>
    </row>
    <row r="5167" spans="3:12" x14ac:dyDescent="0.15">
      <c r="C5167" t="s">
        <v>53</v>
      </c>
      <c r="D5167" t="s">
        <v>5367</v>
      </c>
      <c r="E5167" t="s">
        <v>4598</v>
      </c>
      <c r="F5167" s="1">
        <v>40801</v>
      </c>
      <c r="G5167" t="s">
        <v>536</v>
      </c>
      <c r="H5167" t="s">
        <v>1188</v>
      </c>
      <c r="I5167" t="s">
        <v>4541</v>
      </c>
      <c r="K5167">
        <v>9798030</v>
      </c>
      <c r="L5167">
        <v>9798029</v>
      </c>
    </row>
    <row r="5168" spans="3:12" x14ac:dyDescent="0.15">
      <c r="C5168" t="s">
        <v>53</v>
      </c>
      <c r="D5168" t="s">
        <v>5367</v>
      </c>
      <c r="E5168" t="s">
        <v>4598</v>
      </c>
      <c r="F5168" s="1">
        <v>40811</v>
      </c>
      <c r="G5168" t="s">
        <v>1198</v>
      </c>
      <c r="H5168" t="s">
        <v>3910</v>
      </c>
      <c r="I5168" t="s">
        <v>4608</v>
      </c>
      <c r="J5168">
        <v>9798030</v>
      </c>
      <c r="L5168">
        <v>19596059</v>
      </c>
    </row>
    <row r="5169" spans="3:12" x14ac:dyDescent="0.15">
      <c r="C5169" t="s">
        <v>53</v>
      </c>
      <c r="D5169" t="s">
        <v>5367</v>
      </c>
      <c r="E5169" t="s">
        <v>4598</v>
      </c>
      <c r="F5169" s="1">
        <v>40814</v>
      </c>
      <c r="G5169" t="s">
        <v>536</v>
      </c>
      <c r="H5169" t="s">
        <v>160</v>
      </c>
      <c r="I5169" t="s">
        <v>4542</v>
      </c>
      <c r="K5169">
        <v>9798030</v>
      </c>
      <c r="L5169">
        <v>9798029</v>
      </c>
    </row>
    <row r="5170" spans="3:12" x14ac:dyDescent="0.15">
      <c r="C5170" t="s">
        <v>53</v>
      </c>
      <c r="D5170" t="s">
        <v>5367</v>
      </c>
      <c r="E5170" t="s">
        <v>4598</v>
      </c>
      <c r="F5170" s="1">
        <v>40841</v>
      </c>
      <c r="G5170" t="s">
        <v>1198</v>
      </c>
      <c r="H5170" t="s">
        <v>366</v>
      </c>
      <c r="I5170" t="s">
        <v>4609</v>
      </c>
      <c r="J5170">
        <v>9798030</v>
      </c>
      <c r="L5170">
        <v>19596059</v>
      </c>
    </row>
    <row r="5171" spans="3:12" x14ac:dyDescent="0.15">
      <c r="C5171" t="s">
        <v>53</v>
      </c>
      <c r="D5171" t="s">
        <v>5367</v>
      </c>
      <c r="E5171" t="s">
        <v>4598</v>
      </c>
      <c r="F5171" s="1">
        <v>40842</v>
      </c>
      <c r="G5171" t="s">
        <v>536</v>
      </c>
      <c r="H5171" t="s">
        <v>1379</v>
      </c>
      <c r="I5171" t="s">
        <v>4509</v>
      </c>
      <c r="K5171">
        <v>9798030</v>
      </c>
      <c r="L5171">
        <v>9798029</v>
      </c>
    </row>
    <row r="5172" spans="3:12" x14ac:dyDescent="0.15">
      <c r="C5172" t="s">
        <v>53</v>
      </c>
      <c r="D5172" t="s">
        <v>5367</v>
      </c>
      <c r="E5172" t="s">
        <v>4598</v>
      </c>
      <c r="F5172" s="1">
        <v>40872</v>
      </c>
      <c r="G5172" t="s">
        <v>1198</v>
      </c>
      <c r="H5172" t="s">
        <v>410</v>
      </c>
      <c r="I5172" t="s">
        <v>4610</v>
      </c>
      <c r="J5172">
        <v>9044335</v>
      </c>
      <c r="L5172">
        <v>18842364</v>
      </c>
    </row>
    <row r="5173" spans="3:12" x14ac:dyDescent="0.15">
      <c r="C5173" t="s">
        <v>53</v>
      </c>
      <c r="D5173" t="s">
        <v>5367</v>
      </c>
      <c r="E5173" t="s">
        <v>4598</v>
      </c>
      <c r="F5173" s="1">
        <v>40886</v>
      </c>
      <c r="G5173" t="s">
        <v>536</v>
      </c>
      <c r="H5173" t="s">
        <v>564</v>
      </c>
      <c r="I5173" t="s">
        <v>4547</v>
      </c>
      <c r="K5173">
        <v>9798030</v>
      </c>
      <c r="L5173">
        <v>9044334</v>
      </c>
    </row>
    <row r="5174" spans="3:12" x14ac:dyDescent="0.15">
      <c r="C5174" t="s">
        <v>53</v>
      </c>
      <c r="D5174" t="s">
        <v>5367</v>
      </c>
      <c r="E5174" t="s">
        <v>4598</v>
      </c>
      <c r="F5174" s="1">
        <v>40902</v>
      </c>
      <c r="G5174" t="s">
        <v>1198</v>
      </c>
      <c r="H5174" t="s">
        <v>452</v>
      </c>
      <c r="I5174" t="s">
        <v>4611</v>
      </c>
      <c r="J5174">
        <v>9798030</v>
      </c>
      <c r="L5174">
        <v>18842364</v>
      </c>
    </row>
    <row r="5175" spans="3:12" x14ac:dyDescent="0.15">
      <c r="C5175" t="s">
        <v>53</v>
      </c>
      <c r="D5175" t="s">
        <v>5367</v>
      </c>
      <c r="E5175" t="s">
        <v>4598</v>
      </c>
      <c r="F5175" s="1">
        <v>40907</v>
      </c>
      <c r="G5175" t="s">
        <v>536</v>
      </c>
      <c r="H5175" t="s">
        <v>1380</v>
      </c>
      <c r="I5175" t="s">
        <v>4550</v>
      </c>
      <c r="K5175">
        <v>9044335</v>
      </c>
      <c r="L5175">
        <v>9798029</v>
      </c>
    </row>
    <row r="5176" spans="3:12" x14ac:dyDescent="0.15">
      <c r="C5176" t="s">
        <v>53</v>
      </c>
      <c r="D5176" t="s">
        <v>5367</v>
      </c>
      <c r="E5176" t="s">
        <v>4612</v>
      </c>
      <c r="F5176" s="1">
        <v>40544</v>
      </c>
      <c r="G5176" t="s">
        <v>4410</v>
      </c>
      <c r="H5176" t="s">
        <v>55</v>
      </c>
      <c r="I5176" t="s">
        <v>4411</v>
      </c>
      <c r="J5176">
        <v>30063044</v>
      </c>
      <c r="L5176">
        <v>30063044</v>
      </c>
    </row>
    <row r="5177" spans="3:12" x14ac:dyDescent="0.15">
      <c r="C5177" t="s">
        <v>53</v>
      </c>
      <c r="D5177" t="s">
        <v>5367</v>
      </c>
      <c r="E5177" t="s">
        <v>4613</v>
      </c>
      <c r="F5177" s="1">
        <v>40544</v>
      </c>
      <c r="G5177" t="s">
        <v>4410</v>
      </c>
      <c r="H5177" t="s">
        <v>55</v>
      </c>
      <c r="I5177" t="s">
        <v>4411</v>
      </c>
      <c r="J5177">
        <v>52111952</v>
      </c>
      <c r="L5177">
        <v>52111952</v>
      </c>
    </row>
    <row r="5178" spans="3:12" x14ac:dyDescent="0.15">
      <c r="C5178" t="s">
        <v>53</v>
      </c>
      <c r="D5178" t="s">
        <v>5367</v>
      </c>
      <c r="E5178" t="s">
        <v>4613</v>
      </c>
      <c r="F5178" s="1">
        <v>40548</v>
      </c>
      <c r="G5178" t="s">
        <v>57</v>
      </c>
      <c r="H5178" t="s">
        <v>67</v>
      </c>
      <c r="I5178" t="s">
        <v>4614</v>
      </c>
      <c r="K5178">
        <v>16478861</v>
      </c>
      <c r="L5178">
        <v>35633091</v>
      </c>
    </row>
    <row r="5179" spans="3:12" x14ac:dyDescent="0.15">
      <c r="C5179" t="s">
        <v>53</v>
      </c>
      <c r="D5179" t="s">
        <v>5367</v>
      </c>
      <c r="E5179" t="s">
        <v>4613</v>
      </c>
      <c r="F5179" s="1">
        <v>40557</v>
      </c>
      <c r="G5179" t="s">
        <v>1198</v>
      </c>
      <c r="H5179" t="s">
        <v>1424</v>
      </c>
      <c r="I5179" t="s">
        <v>4219</v>
      </c>
      <c r="J5179">
        <v>100000</v>
      </c>
      <c r="L5179">
        <v>35733091</v>
      </c>
    </row>
    <row r="5180" spans="3:12" x14ac:dyDescent="0.15">
      <c r="C5180" t="s">
        <v>53</v>
      </c>
      <c r="D5180" t="s">
        <v>5367</v>
      </c>
      <c r="E5180" t="s">
        <v>4613</v>
      </c>
      <c r="F5180" s="1">
        <v>40560</v>
      </c>
      <c r="G5180" t="s">
        <v>57</v>
      </c>
      <c r="H5180" t="s">
        <v>2014</v>
      </c>
      <c r="I5180" t="s">
        <v>4615</v>
      </c>
      <c r="K5180">
        <v>12193268</v>
      </c>
      <c r="L5180">
        <v>23539823</v>
      </c>
    </row>
    <row r="5181" spans="3:12" x14ac:dyDescent="0.15">
      <c r="C5181" t="s">
        <v>53</v>
      </c>
      <c r="D5181" t="s">
        <v>5367</v>
      </c>
      <c r="E5181" t="s">
        <v>4613</v>
      </c>
      <c r="F5181" s="1">
        <v>40563</v>
      </c>
      <c r="G5181" t="s">
        <v>1198</v>
      </c>
      <c r="H5181" t="s">
        <v>72</v>
      </c>
      <c r="I5181" t="s">
        <v>4221</v>
      </c>
      <c r="J5181">
        <v>354217</v>
      </c>
      <c r="L5181">
        <v>23894040</v>
      </c>
    </row>
    <row r="5182" spans="3:12" x14ac:dyDescent="0.15">
      <c r="C5182" t="s">
        <v>53</v>
      </c>
      <c r="D5182" t="s">
        <v>5367</v>
      </c>
      <c r="E5182" t="s">
        <v>4613</v>
      </c>
      <c r="F5182" s="1">
        <v>40568</v>
      </c>
      <c r="G5182" t="s">
        <v>1198</v>
      </c>
      <c r="H5182" t="s">
        <v>86</v>
      </c>
      <c r="I5182" t="s">
        <v>4093</v>
      </c>
      <c r="J5182">
        <v>16589961</v>
      </c>
      <c r="L5182">
        <v>40484001</v>
      </c>
    </row>
    <row r="5183" spans="3:12" x14ac:dyDescent="0.15">
      <c r="C5183" t="s">
        <v>53</v>
      </c>
      <c r="D5183" t="s">
        <v>5367</v>
      </c>
      <c r="E5183" t="s">
        <v>4613</v>
      </c>
      <c r="F5183" s="1">
        <v>40570</v>
      </c>
      <c r="G5183" t="s">
        <v>1198</v>
      </c>
      <c r="H5183" t="s">
        <v>681</v>
      </c>
      <c r="I5183" t="s">
        <v>4616</v>
      </c>
      <c r="J5183">
        <v>390300</v>
      </c>
      <c r="L5183">
        <v>40874301</v>
      </c>
    </row>
    <row r="5184" spans="3:12" x14ac:dyDescent="0.15">
      <c r="C5184" t="s">
        <v>53</v>
      </c>
      <c r="D5184" t="s">
        <v>5367</v>
      </c>
      <c r="E5184" t="s">
        <v>4613</v>
      </c>
      <c r="F5184" s="1">
        <v>40574</v>
      </c>
      <c r="G5184" t="s">
        <v>1198</v>
      </c>
      <c r="H5184" t="s">
        <v>81</v>
      </c>
      <c r="I5184" t="s">
        <v>4095</v>
      </c>
      <c r="J5184">
        <v>2313326</v>
      </c>
      <c r="L5184">
        <v>43187627</v>
      </c>
    </row>
    <row r="5185" spans="3:12" x14ac:dyDescent="0.15">
      <c r="C5185" t="s">
        <v>53</v>
      </c>
      <c r="D5185" t="s">
        <v>5367</v>
      </c>
      <c r="E5185" t="s">
        <v>4613</v>
      </c>
      <c r="F5185" s="1">
        <v>40581</v>
      </c>
      <c r="G5185" t="s">
        <v>57</v>
      </c>
      <c r="H5185" t="s">
        <v>109</v>
      </c>
      <c r="I5185" t="s">
        <v>4617</v>
      </c>
      <c r="K5185">
        <v>10258267</v>
      </c>
      <c r="L5185">
        <v>32929360</v>
      </c>
    </row>
    <row r="5186" spans="3:12" x14ac:dyDescent="0.15">
      <c r="C5186" t="s">
        <v>53</v>
      </c>
      <c r="D5186" t="s">
        <v>5367</v>
      </c>
      <c r="E5186" t="s">
        <v>4613</v>
      </c>
      <c r="F5186" s="1">
        <v>40599</v>
      </c>
      <c r="G5186" t="s">
        <v>1198</v>
      </c>
      <c r="H5186" t="s">
        <v>95</v>
      </c>
      <c r="I5186" t="s">
        <v>4157</v>
      </c>
      <c r="J5186">
        <v>11955266</v>
      </c>
      <c r="L5186">
        <v>44884626</v>
      </c>
    </row>
    <row r="5187" spans="3:12" x14ac:dyDescent="0.15">
      <c r="C5187" t="s">
        <v>53</v>
      </c>
      <c r="D5187" t="s">
        <v>5367</v>
      </c>
      <c r="E5187" t="s">
        <v>4613</v>
      </c>
      <c r="F5187" s="1">
        <v>40599</v>
      </c>
      <c r="G5187" t="s">
        <v>1198</v>
      </c>
      <c r="H5187" t="s">
        <v>97</v>
      </c>
      <c r="I5187" t="s">
        <v>4098</v>
      </c>
      <c r="J5187">
        <v>2179188</v>
      </c>
      <c r="L5187">
        <v>47063814</v>
      </c>
    </row>
    <row r="5188" spans="3:12" x14ac:dyDescent="0.15">
      <c r="C5188" t="s">
        <v>53</v>
      </c>
      <c r="D5188" t="s">
        <v>5367</v>
      </c>
      <c r="E5188" t="s">
        <v>4613</v>
      </c>
      <c r="F5188" s="1">
        <v>40602</v>
      </c>
      <c r="G5188" t="s">
        <v>57</v>
      </c>
      <c r="H5188" t="s">
        <v>99</v>
      </c>
      <c r="I5188" t="s">
        <v>117</v>
      </c>
      <c r="K5188">
        <v>38879042</v>
      </c>
      <c r="L5188">
        <v>8184772</v>
      </c>
    </row>
    <row r="5189" spans="3:12" x14ac:dyDescent="0.15">
      <c r="C5189" t="s">
        <v>53</v>
      </c>
      <c r="D5189" t="s">
        <v>5367</v>
      </c>
      <c r="E5189" t="s">
        <v>4613</v>
      </c>
      <c r="F5189" s="1">
        <v>40609</v>
      </c>
      <c r="G5189" t="s">
        <v>57</v>
      </c>
      <c r="H5189" t="s">
        <v>122</v>
      </c>
      <c r="I5189" t="s">
        <v>4618</v>
      </c>
      <c r="K5189">
        <v>15342547</v>
      </c>
      <c r="L5189">
        <v>-7157775</v>
      </c>
    </row>
    <row r="5190" spans="3:12" x14ac:dyDescent="0.15">
      <c r="C5190" t="s">
        <v>53</v>
      </c>
      <c r="D5190" t="s">
        <v>5367</v>
      </c>
      <c r="E5190" t="s">
        <v>4613</v>
      </c>
      <c r="F5190" s="1">
        <v>40627</v>
      </c>
      <c r="G5190" t="s">
        <v>1198</v>
      </c>
      <c r="H5190" t="s">
        <v>1369</v>
      </c>
      <c r="I5190" t="s">
        <v>4158</v>
      </c>
      <c r="J5190">
        <v>13458214</v>
      </c>
      <c r="L5190">
        <v>6300439</v>
      </c>
    </row>
    <row r="5191" spans="3:12" x14ac:dyDescent="0.15">
      <c r="C5191" t="s">
        <v>53</v>
      </c>
      <c r="D5191" t="s">
        <v>5367</v>
      </c>
      <c r="E5191" t="s">
        <v>4613</v>
      </c>
      <c r="F5191" s="1">
        <v>40627</v>
      </c>
      <c r="G5191" t="s">
        <v>1198</v>
      </c>
      <c r="H5191" t="s">
        <v>118</v>
      </c>
      <c r="I5191" t="s">
        <v>4102</v>
      </c>
      <c r="J5191">
        <v>2453143</v>
      </c>
      <c r="L5191">
        <v>8753582</v>
      </c>
    </row>
    <row r="5192" spans="3:12" x14ac:dyDescent="0.15">
      <c r="C5192" t="s">
        <v>53</v>
      </c>
      <c r="D5192" t="s">
        <v>5367</v>
      </c>
      <c r="E5192" t="s">
        <v>4613</v>
      </c>
      <c r="F5192" s="1">
        <v>40627</v>
      </c>
      <c r="G5192" t="s">
        <v>1198</v>
      </c>
      <c r="H5192" t="s">
        <v>163</v>
      </c>
      <c r="I5192" t="s">
        <v>4619</v>
      </c>
      <c r="J5192">
        <v>161000</v>
      </c>
      <c r="L5192">
        <v>8914582</v>
      </c>
    </row>
    <row r="5193" spans="3:12" x14ac:dyDescent="0.15">
      <c r="C5193" t="s">
        <v>53</v>
      </c>
      <c r="D5193" t="s">
        <v>5367</v>
      </c>
      <c r="E5193" t="s">
        <v>4613</v>
      </c>
      <c r="F5193" s="1">
        <v>40645</v>
      </c>
      <c r="G5193" t="s">
        <v>1198</v>
      </c>
      <c r="H5193" t="s">
        <v>124</v>
      </c>
      <c r="I5193" t="s">
        <v>4267</v>
      </c>
      <c r="J5193">
        <v>260000</v>
      </c>
      <c r="L5193">
        <v>9174582</v>
      </c>
    </row>
    <row r="5194" spans="3:12" x14ac:dyDescent="0.15">
      <c r="C5194" t="s">
        <v>53</v>
      </c>
      <c r="D5194" t="s">
        <v>5367</v>
      </c>
      <c r="E5194" t="s">
        <v>4613</v>
      </c>
      <c r="F5194" s="1">
        <v>40645</v>
      </c>
      <c r="G5194" t="s">
        <v>1198</v>
      </c>
      <c r="H5194" t="s">
        <v>593</v>
      </c>
      <c r="I5194" t="s">
        <v>4268</v>
      </c>
      <c r="J5194">
        <v>262800</v>
      </c>
      <c r="L5194">
        <v>9437382</v>
      </c>
    </row>
    <row r="5195" spans="3:12" x14ac:dyDescent="0.15">
      <c r="C5195" t="s">
        <v>53</v>
      </c>
      <c r="D5195" t="s">
        <v>5367</v>
      </c>
      <c r="E5195" t="s">
        <v>4613</v>
      </c>
      <c r="F5195" s="1">
        <v>40645</v>
      </c>
      <c r="G5195" t="s">
        <v>1198</v>
      </c>
      <c r="H5195" t="s">
        <v>129</v>
      </c>
      <c r="I5195" t="s">
        <v>4269</v>
      </c>
      <c r="J5195">
        <v>764000</v>
      </c>
      <c r="L5195">
        <v>10201382</v>
      </c>
    </row>
    <row r="5196" spans="3:12" x14ac:dyDescent="0.15">
      <c r="C5196" t="s">
        <v>53</v>
      </c>
      <c r="D5196" t="s">
        <v>5367</v>
      </c>
      <c r="E5196" t="s">
        <v>4613</v>
      </c>
      <c r="F5196" s="1">
        <v>40645</v>
      </c>
      <c r="G5196" t="s">
        <v>1198</v>
      </c>
      <c r="H5196" t="s">
        <v>146</v>
      </c>
      <c r="I5196" t="s">
        <v>4159</v>
      </c>
      <c r="J5196">
        <v>16822758</v>
      </c>
      <c r="L5196">
        <v>27024140</v>
      </c>
    </row>
    <row r="5197" spans="3:12" x14ac:dyDescent="0.15">
      <c r="C5197" t="s">
        <v>53</v>
      </c>
      <c r="D5197" t="s">
        <v>5367</v>
      </c>
      <c r="E5197" t="s">
        <v>4613</v>
      </c>
      <c r="F5197" s="1">
        <v>40645</v>
      </c>
      <c r="G5197" t="s">
        <v>1198</v>
      </c>
      <c r="H5197" t="s">
        <v>151</v>
      </c>
      <c r="I5197" t="s">
        <v>4106</v>
      </c>
      <c r="J5197">
        <v>3154024</v>
      </c>
      <c r="L5197">
        <v>30178164</v>
      </c>
    </row>
    <row r="5198" spans="3:12" x14ac:dyDescent="0.15">
      <c r="C5198" t="s">
        <v>53</v>
      </c>
      <c r="D5198" t="s">
        <v>5367</v>
      </c>
      <c r="E5198" t="s">
        <v>4613</v>
      </c>
      <c r="F5198" s="1">
        <v>40645</v>
      </c>
      <c r="G5198" t="s">
        <v>1198</v>
      </c>
      <c r="H5198" t="s">
        <v>162</v>
      </c>
      <c r="I5198" t="s">
        <v>4107</v>
      </c>
      <c r="J5198">
        <v>16336033</v>
      </c>
      <c r="L5198">
        <v>46514197</v>
      </c>
    </row>
    <row r="5199" spans="3:12" x14ac:dyDescent="0.15">
      <c r="C5199" t="s">
        <v>53</v>
      </c>
      <c r="D5199" t="s">
        <v>5367</v>
      </c>
      <c r="E5199" t="s">
        <v>4613</v>
      </c>
      <c r="F5199" s="1">
        <v>40672</v>
      </c>
      <c r="G5199" t="s">
        <v>57</v>
      </c>
      <c r="H5199" t="s">
        <v>232</v>
      </c>
      <c r="I5199" t="s">
        <v>4620</v>
      </c>
      <c r="K5199">
        <v>41738690</v>
      </c>
      <c r="L5199">
        <v>4775507</v>
      </c>
    </row>
    <row r="5200" spans="3:12" x14ac:dyDescent="0.15">
      <c r="C5200" t="s">
        <v>53</v>
      </c>
      <c r="D5200" t="s">
        <v>5367</v>
      </c>
      <c r="E5200" t="s">
        <v>4613</v>
      </c>
      <c r="F5200" s="1">
        <v>40694</v>
      </c>
      <c r="G5200" t="s">
        <v>1198</v>
      </c>
      <c r="H5200" t="s">
        <v>183</v>
      </c>
      <c r="I5200" t="s">
        <v>4111</v>
      </c>
      <c r="J5200">
        <v>16336033</v>
      </c>
      <c r="L5200">
        <v>21111540</v>
      </c>
    </row>
    <row r="5201" spans="3:12" x14ac:dyDescent="0.15">
      <c r="C5201" t="s">
        <v>53</v>
      </c>
      <c r="D5201" t="s">
        <v>5367</v>
      </c>
      <c r="E5201" t="s">
        <v>4613</v>
      </c>
      <c r="F5201" s="1">
        <v>40694</v>
      </c>
      <c r="G5201" t="s">
        <v>57</v>
      </c>
      <c r="H5201" t="s">
        <v>2759</v>
      </c>
      <c r="I5201" t="s">
        <v>4621</v>
      </c>
      <c r="K5201">
        <v>38196065</v>
      </c>
      <c r="L5201">
        <v>-17084525</v>
      </c>
    </row>
    <row r="5202" spans="3:12" x14ac:dyDescent="0.15">
      <c r="C5202" t="s">
        <v>53</v>
      </c>
      <c r="D5202" t="s">
        <v>5367</v>
      </c>
      <c r="E5202" t="s">
        <v>4613</v>
      </c>
      <c r="F5202" s="1">
        <v>40743</v>
      </c>
      <c r="G5202" t="s">
        <v>1198</v>
      </c>
      <c r="H5202" t="s">
        <v>267</v>
      </c>
      <c r="I5202" t="s">
        <v>4315</v>
      </c>
      <c r="J5202">
        <v>240000</v>
      </c>
      <c r="L5202">
        <v>-16844525</v>
      </c>
    </row>
    <row r="5203" spans="3:12" x14ac:dyDescent="0.15">
      <c r="C5203" t="s">
        <v>53</v>
      </c>
      <c r="D5203" t="s">
        <v>5367</v>
      </c>
      <c r="E5203" t="s">
        <v>4613</v>
      </c>
      <c r="F5203" s="1">
        <v>40749</v>
      </c>
      <c r="G5203" t="s">
        <v>1198</v>
      </c>
      <c r="H5203" t="s">
        <v>270</v>
      </c>
      <c r="I5203" t="s">
        <v>4192</v>
      </c>
      <c r="J5203">
        <v>4471875</v>
      </c>
      <c r="L5203">
        <v>-12372650</v>
      </c>
    </row>
    <row r="5204" spans="3:12" x14ac:dyDescent="0.15">
      <c r="C5204" t="s">
        <v>53</v>
      </c>
      <c r="D5204" t="s">
        <v>5367</v>
      </c>
      <c r="E5204" t="s">
        <v>4613</v>
      </c>
      <c r="F5204" s="1">
        <v>40749</v>
      </c>
      <c r="G5204" t="s">
        <v>1198</v>
      </c>
      <c r="H5204" t="s">
        <v>1404</v>
      </c>
      <c r="I5204" t="s">
        <v>4150</v>
      </c>
      <c r="J5204">
        <v>954000</v>
      </c>
      <c r="L5204">
        <v>-11418650</v>
      </c>
    </row>
    <row r="5205" spans="3:12" x14ac:dyDescent="0.15">
      <c r="C5205" t="s">
        <v>53</v>
      </c>
      <c r="D5205" t="s">
        <v>5367</v>
      </c>
      <c r="E5205" t="s">
        <v>4613</v>
      </c>
      <c r="F5205" s="1">
        <v>40749</v>
      </c>
      <c r="G5205" t="s">
        <v>1198</v>
      </c>
      <c r="H5205" t="s">
        <v>276</v>
      </c>
      <c r="I5205" t="s">
        <v>4319</v>
      </c>
      <c r="J5205">
        <v>396000</v>
      </c>
      <c r="L5205">
        <v>-11022650</v>
      </c>
    </row>
    <row r="5206" spans="3:12" x14ac:dyDescent="0.15">
      <c r="C5206" t="s">
        <v>53</v>
      </c>
      <c r="D5206" t="s">
        <v>5367</v>
      </c>
      <c r="E5206" t="s">
        <v>4613</v>
      </c>
      <c r="F5206" s="1">
        <v>40780</v>
      </c>
      <c r="G5206" t="s">
        <v>1198</v>
      </c>
      <c r="H5206" t="s">
        <v>671</v>
      </c>
      <c r="I5206" t="s">
        <v>4195</v>
      </c>
      <c r="J5206">
        <v>4471875</v>
      </c>
      <c r="L5206">
        <v>-6550775</v>
      </c>
    </row>
    <row r="5207" spans="3:12" x14ac:dyDescent="0.15">
      <c r="C5207" t="s">
        <v>53</v>
      </c>
      <c r="D5207" t="s">
        <v>5367</v>
      </c>
      <c r="E5207" t="s">
        <v>4613</v>
      </c>
      <c r="F5207" s="1">
        <v>40780</v>
      </c>
      <c r="G5207" t="s">
        <v>1198</v>
      </c>
      <c r="H5207" t="s">
        <v>1162</v>
      </c>
      <c r="I5207" t="s">
        <v>4151</v>
      </c>
      <c r="J5207">
        <v>954000</v>
      </c>
      <c r="L5207">
        <v>-5596775</v>
      </c>
    </row>
    <row r="5208" spans="3:12" x14ac:dyDescent="0.15">
      <c r="C5208" t="s">
        <v>53</v>
      </c>
      <c r="D5208" t="s">
        <v>5367</v>
      </c>
      <c r="E5208" t="s">
        <v>4613</v>
      </c>
      <c r="F5208" s="1">
        <v>40786</v>
      </c>
      <c r="G5208" t="s">
        <v>1198</v>
      </c>
      <c r="H5208" t="s">
        <v>330</v>
      </c>
      <c r="I5208" t="s">
        <v>4334</v>
      </c>
      <c r="J5208">
        <v>140000</v>
      </c>
      <c r="L5208">
        <v>-5456775</v>
      </c>
    </row>
    <row r="5209" spans="3:12" x14ac:dyDescent="0.15">
      <c r="C5209" t="s">
        <v>53</v>
      </c>
      <c r="D5209" t="s">
        <v>5367</v>
      </c>
      <c r="E5209" t="s">
        <v>4613</v>
      </c>
      <c r="F5209" s="1">
        <v>40811</v>
      </c>
      <c r="G5209" t="s">
        <v>1198</v>
      </c>
      <c r="H5209" t="s">
        <v>332</v>
      </c>
      <c r="I5209" t="s">
        <v>4198</v>
      </c>
      <c r="J5209">
        <v>4471875</v>
      </c>
      <c r="L5209">
        <v>-984900</v>
      </c>
    </row>
    <row r="5210" spans="3:12" x14ac:dyDescent="0.15">
      <c r="C5210" t="s">
        <v>53</v>
      </c>
      <c r="D5210" t="s">
        <v>5367</v>
      </c>
      <c r="E5210" t="s">
        <v>4613</v>
      </c>
      <c r="F5210" s="1">
        <v>40811</v>
      </c>
      <c r="G5210" t="s">
        <v>1198</v>
      </c>
      <c r="H5210" t="s">
        <v>1111</v>
      </c>
      <c r="I5210" t="s">
        <v>4152</v>
      </c>
      <c r="J5210">
        <v>954000</v>
      </c>
      <c r="L5210">
        <v>-30900</v>
      </c>
    </row>
    <row r="5211" spans="3:12" x14ac:dyDescent="0.15">
      <c r="C5211" t="s">
        <v>53</v>
      </c>
      <c r="D5211" t="s">
        <v>5367</v>
      </c>
      <c r="E5211" t="s">
        <v>4613</v>
      </c>
      <c r="F5211" s="1">
        <v>40816</v>
      </c>
      <c r="G5211" t="s">
        <v>1198</v>
      </c>
      <c r="H5211" t="s">
        <v>371</v>
      </c>
      <c r="I5211" t="s">
        <v>4333</v>
      </c>
      <c r="J5211">
        <v>250000</v>
      </c>
      <c r="L5211">
        <v>219100</v>
      </c>
    </row>
    <row r="5212" spans="3:12" x14ac:dyDescent="0.15">
      <c r="C5212" t="s">
        <v>53</v>
      </c>
      <c r="D5212" t="s">
        <v>5367</v>
      </c>
      <c r="E5212" t="s">
        <v>4613</v>
      </c>
      <c r="F5212" s="1">
        <v>40816</v>
      </c>
      <c r="G5212" t="s">
        <v>1198</v>
      </c>
      <c r="H5212" t="s">
        <v>1119</v>
      </c>
      <c r="I5212" t="s">
        <v>379</v>
      </c>
      <c r="J5212">
        <v>786000</v>
      </c>
      <c r="L5212">
        <v>1005100</v>
      </c>
    </row>
    <row r="5213" spans="3:12" x14ac:dyDescent="0.15">
      <c r="C5213" t="s">
        <v>53</v>
      </c>
      <c r="D5213" t="s">
        <v>5367</v>
      </c>
      <c r="E5213" t="s">
        <v>4613</v>
      </c>
      <c r="F5213" s="1">
        <v>40837</v>
      </c>
      <c r="G5213" t="s">
        <v>1198</v>
      </c>
      <c r="H5213" t="s">
        <v>2936</v>
      </c>
      <c r="I5213" t="s">
        <v>4362</v>
      </c>
      <c r="J5213">
        <v>20000</v>
      </c>
      <c r="L5213">
        <v>1025100</v>
      </c>
    </row>
    <row r="5214" spans="3:12" x14ac:dyDescent="0.15">
      <c r="C5214" t="s">
        <v>53</v>
      </c>
      <c r="D5214" t="s">
        <v>5367</v>
      </c>
      <c r="E5214" t="s">
        <v>4613</v>
      </c>
      <c r="F5214" s="1">
        <v>40837</v>
      </c>
      <c r="G5214" t="s">
        <v>1198</v>
      </c>
      <c r="H5214" t="s">
        <v>1421</v>
      </c>
      <c r="I5214" t="s">
        <v>4363</v>
      </c>
      <c r="J5214">
        <v>90000</v>
      </c>
      <c r="L5214">
        <v>1115100</v>
      </c>
    </row>
    <row r="5215" spans="3:12" x14ac:dyDescent="0.15">
      <c r="C5215" t="s">
        <v>53</v>
      </c>
      <c r="D5215" t="s">
        <v>5367</v>
      </c>
      <c r="E5215" t="s">
        <v>4613</v>
      </c>
      <c r="F5215" s="1">
        <v>40837</v>
      </c>
      <c r="G5215" t="s">
        <v>1198</v>
      </c>
      <c r="H5215" t="s">
        <v>380</v>
      </c>
      <c r="I5215" t="s">
        <v>4364</v>
      </c>
      <c r="J5215">
        <v>114400</v>
      </c>
      <c r="L5215">
        <v>1229500</v>
      </c>
    </row>
    <row r="5216" spans="3:12" x14ac:dyDescent="0.15">
      <c r="C5216" t="s">
        <v>53</v>
      </c>
      <c r="D5216" t="s">
        <v>5367</v>
      </c>
      <c r="E5216" t="s">
        <v>4613</v>
      </c>
      <c r="F5216" s="1">
        <v>40840</v>
      </c>
      <c r="G5216" t="s">
        <v>1198</v>
      </c>
      <c r="H5216" t="s">
        <v>1423</v>
      </c>
      <c r="I5216" t="s">
        <v>4366</v>
      </c>
      <c r="J5216">
        <v>100000</v>
      </c>
      <c r="L5216">
        <v>1329500</v>
      </c>
    </row>
    <row r="5217" spans="3:12" x14ac:dyDescent="0.15">
      <c r="C5217" t="s">
        <v>53</v>
      </c>
      <c r="D5217" t="s">
        <v>5367</v>
      </c>
      <c r="E5217" t="s">
        <v>4613</v>
      </c>
      <c r="F5217" s="1">
        <v>40840</v>
      </c>
      <c r="G5217" t="s">
        <v>1198</v>
      </c>
      <c r="H5217" t="s">
        <v>1357</v>
      </c>
      <c r="I5217" t="s">
        <v>4367</v>
      </c>
      <c r="J5217">
        <v>20000</v>
      </c>
      <c r="L5217">
        <v>1349500</v>
      </c>
    </row>
    <row r="5218" spans="3:12" x14ac:dyDescent="0.15">
      <c r="C5218" t="s">
        <v>53</v>
      </c>
      <c r="D5218" t="s">
        <v>5367</v>
      </c>
      <c r="E5218" t="s">
        <v>4613</v>
      </c>
      <c r="F5218" s="1">
        <v>40841</v>
      </c>
      <c r="G5218" t="s">
        <v>1198</v>
      </c>
      <c r="H5218" t="s">
        <v>3030</v>
      </c>
      <c r="I5218" t="s">
        <v>4201</v>
      </c>
      <c r="J5218">
        <v>4471875</v>
      </c>
      <c r="L5218">
        <v>5821375</v>
      </c>
    </row>
    <row r="5219" spans="3:12" x14ac:dyDescent="0.15">
      <c r="C5219" t="s">
        <v>53</v>
      </c>
      <c r="D5219" t="s">
        <v>5367</v>
      </c>
      <c r="E5219" t="s">
        <v>4613</v>
      </c>
      <c r="F5219" s="1">
        <v>40841</v>
      </c>
      <c r="G5219" t="s">
        <v>1198</v>
      </c>
      <c r="H5219" t="s">
        <v>1181</v>
      </c>
      <c r="I5219" t="s">
        <v>4168</v>
      </c>
      <c r="J5219">
        <v>19415114</v>
      </c>
      <c r="L5219">
        <v>25236489</v>
      </c>
    </row>
    <row r="5220" spans="3:12" x14ac:dyDescent="0.15">
      <c r="C5220" t="s">
        <v>53</v>
      </c>
      <c r="D5220" t="s">
        <v>5367</v>
      </c>
      <c r="E5220" t="s">
        <v>4613</v>
      </c>
      <c r="F5220" s="1">
        <v>40841</v>
      </c>
      <c r="G5220" t="s">
        <v>1198</v>
      </c>
      <c r="H5220" t="s">
        <v>918</v>
      </c>
      <c r="I5220" t="s">
        <v>4131</v>
      </c>
      <c r="J5220">
        <v>3538966</v>
      </c>
      <c r="L5220">
        <v>28775455</v>
      </c>
    </row>
    <row r="5221" spans="3:12" x14ac:dyDescent="0.15">
      <c r="C5221" t="s">
        <v>53</v>
      </c>
      <c r="D5221" t="s">
        <v>5367</v>
      </c>
      <c r="E5221" t="s">
        <v>4613</v>
      </c>
      <c r="F5221" s="1">
        <v>40841</v>
      </c>
      <c r="G5221" t="s">
        <v>1198</v>
      </c>
      <c r="H5221" t="s">
        <v>920</v>
      </c>
      <c r="I5221" t="s">
        <v>4132</v>
      </c>
      <c r="J5221">
        <v>17307365</v>
      </c>
      <c r="L5221">
        <v>46082820</v>
      </c>
    </row>
    <row r="5222" spans="3:12" x14ac:dyDescent="0.15">
      <c r="C5222" t="s">
        <v>53</v>
      </c>
      <c r="D5222" t="s">
        <v>5367</v>
      </c>
      <c r="E5222" t="s">
        <v>4613</v>
      </c>
      <c r="F5222" s="1">
        <v>40841</v>
      </c>
      <c r="G5222" t="s">
        <v>1198</v>
      </c>
      <c r="H5222" t="s">
        <v>1417</v>
      </c>
      <c r="I5222" t="s">
        <v>4153</v>
      </c>
      <c r="J5222">
        <v>954000</v>
      </c>
      <c r="L5222">
        <v>47036820</v>
      </c>
    </row>
    <row r="5223" spans="3:12" x14ac:dyDescent="0.15">
      <c r="C5223" t="s">
        <v>53</v>
      </c>
      <c r="D5223" t="s">
        <v>5367</v>
      </c>
      <c r="E5223" t="s">
        <v>4613</v>
      </c>
      <c r="F5223" s="1">
        <v>40872</v>
      </c>
      <c r="G5223" t="s">
        <v>1198</v>
      </c>
      <c r="H5223" t="s">
        <v>1441</v>
      </c>
      <c r="I5223" t="s">
        <v>4204</v>
      </c>
      <c r="J5223">
        <v>4471875</v>
      </c>
      <c r="L5223">
        <v>51508695</v>
      </c>
    </row>
    <row r="5224" spans="3:12" x14ac:dyDescent="0.15">
      <c r="C5224" t="s">
        <v>53</v>
      </c>
      <c r="D5224" t="s">
        <v>5367</v>
      </c>
      <c r="E5224" t="s">
        <v>4613</v>
      </c>
      <c r="F5224" s="1">
        <v>40872</v>
      </c>
      <c r="G5224" t="s">
        <v>1198</v>
      </c>
      <c r="H5224" t="s">
        <v>2396</v>
      </c>
      <c r="I5224" t="s">
        <v>4169</v>
      </c>
      <c r="J5224">
        <v>13028697</v>
      </c>
      <c r="L5224">
        <v>64537392</v>
      </c>
    </row>
    <row r="5225" spans="3:12" x14ac:dyDescent="0.15">
      <c r="C5225" t="s">
        <v>53</v>
      </c>
      <c r="D5225" t="s">
        <v>5367</v>
      </c>
      <c r="E5225" t="s">
        <v>4613</v>
      </c>
      <c r="F5225" s="1">
        <v>40872</v>
      </c>
      <c r="G5225" t="s">
        <v>1198</v>
      </c>
      <c r="H5225" t="s">
        <v>1341</v>
      </c>
      <c r="I5225" t="s">
        <v>4135</v>
      </c>
      <c r="J5225">
        <v>2374851</v>
      </c>
      <c r="L5225">
        <v>66912243</v>
      </c>
    </row>
    <row r="5226" spans="3:12" x14ac:dyDescent="0.15">
      <c r="C5226" t="s">
        <v>53</v>
      </c>
      <c r="D5226" t="s">
        <v>5367</v>
      </c>
      <c r="E5226" t="s">
        <v>4613</v>
      </c>
      <c r="F5226" s="1">
        <v>40872</v>
      </c>
      <c r="G5226" t="s">
        <v>1198</v>
      </c>
      <c r="H5226" t="s">
        <v>390</v>
      </c>
      <c r="I5226" t="s">
        <v>4136</v>
      </c>
      <c r="J5226">
        <v>17031183</v>
      </c>
      <c r="L5226">
        <v>83943426</v>
      </c>
    </row>
    <row r="5227" spans="3:12" x14ac:dyDescent="0.15">
      <c r="C5227" t="s">
        <v>53</v>
      </c>
      <c r="D5227" t="s">
        <v>5367</v>
      </c>
      <c r="E5227" t="s">
        <v>4613</v>
      </c>
      <c r="F5227" s="1">
        <v>40872</v>
      </c>
      <c r="G5227" t="s">
        <v>1198</v>
      </c>
      <c r="H5227" t="s">
        <v>391</v>
      </c>
      <c r="I5227" t="s">
        <v>4154</v>
      </c>
      <c r="J5227">
        <v>954000</v>
      </c>
      <c r="L5227">
        <v>84897426</v>
      </c>
    </row>
    <row r="5228" spans="3:12" x14ac:dyDescent="0.15">
      <c r="C5228" t="s">
        <v>53</v>
      </c>
      <c r="D5228" t="s">
        <v>5367</v>
      </c>
      <c r="E5228" t="s">
        <v>4613</v>
      </c>
      <c r="F5228" s="1">
        <v>40877</v>
      </c>
      <c r="G5228" t="s">
        <v>57</v>
      </c>
      <c r="H5228" t="s">
        <v>458</v>
      </c>
      <c r="I5228" t="s">
        <v>4622</v>
      </c>
      <c r="K5228">
        <v>45707320</v>
      </c>
      <c r="L5228">
        <v>39190106</v>
      </c>
    </row>
    <row r="5229" spans="3:12" x14ac:dyDescent="0.15">
      <c r="C5229" t="s">
        <v>53</v>
      </c>
      <c r="D5229" t="s">
        <v>5367</v>
      </c>
      <c r="E5229" t="s">
        <v>4613</v>
      </c>
      <c r="F5229" s="1">
        <v>40877</v>
      </c>
      <c r="G5229" t="s">
        <v>57</v>
      </c>
      <c r="H5229" t="s">
        <v>458</v>
      </c>
      <c r="I5229" t="s">
        <v>4622</v>
      </c>
      <c r="K5229">
        <v>1210000</v>
      </c>
      <c r="L5229">
        <v>37980106</v>
      </c>
    </row>
    <row r="5230" spans="3:12" x14ac:dyDescent="0.15">
      <c r="C5230" t="s">
        <v>53</v>
      </c>
      <c r="D5230" t="s">
        <v>5367</v>
      </c>
      <c r="E5230" t="s">
        <v>4613</v>
      </c>
      <c r="F5230" s="1">
        <v>40902</v>
      </c>
      <c r="G5230" t="s">
        <v>1198</v>
      </c>
      <c r="H5230" t="s">
        <v>433</v>
      </c>
      <c r="I5230" t="s">
        <v>4207</v>
      </c>
      <c r="J5230">
        <v>4471875</v>
      </c>
      <c r="L5230">
        <v>42451981</v>
      </c>
    </row>
    <row r="5231" spans="3:12" x14ac:dyDescent="0.15">
      <c r="C5231" t="s">
        <v>53</v>
      </c>
      <c r="D5231" t="s">
        <v>5367</v>
      </c>
      <c r="E5231" t="s">
        <v>4613</v>
      </c>
      <c r="F5231" s="1">
        <v>40902</v>
      </c>
      <c r="G5231" t="s">
        <v>1198</v>
      </c>
      <c r="H5231" t="s">
        <v>435</v>
      </c>
      <c r="I5231" t="s">
        <v>4172</v>
      </c>
      <c r="J5231">
        <v>16121070</v>
      </c>
      <c r="L5231">
        <v>58573051</v>
      </c>
    </row>
    <row r="5232" spans="3:12" x14ac:dyDescent="0.15">
      <c r="C5232" t="s">
        <v>53</v>
      </c>
      <c r="D5232" t="s">
        <v>5367</v>
      </c>
      <c r="E5232" t="s">
        <v>4613</v>
      </c>
      <c r="F5232" s="1">
        <v>40902</v>
      </c>
      <c r="G5232" t="s">
        <v>1198</v>
      </c>
      <c r="H5232" t="s">
        <v>437</v>
      </c>
      <c r="I5232" t="s">
        <v>4139</v>
      </c>
      <c r="J5232">
        <v>2938524</v>
      </c>
      <c r="L5232">
        <v>61511575</v>
      </c>
    </row>
    <row r="5233" spans="3:12" x14ac:dyDescent="0.15">
      <c r="C5233" t="s">
        <v>53</v>
      </c>
      <c r="D5233" t="s">
        <v>5367</v>
      </c>
      <c r="E5233" t="s">
        <v>4613</v>
      </c>
      <c r="F5233" s="1">
        <v>40902</v>
      </c>
      <c r="G5233" t="s">
        <v>1198</v>
      </c>
      <c r="H5233" t="s">
        <v>439</v>
      </c>
      <c r="I5233" t="s">
        <v>4140</v>
      </c>
      <c r="J5233">
        <v>17122259</v>
      </c>
      <c r="L5233">
        <v>78633834</v>
      </c>
    </row>
    <row r="5234" spans="3:12" x14ac:dyDescent="0.15">
      <c r="C5234" t="s">
        <v>53</v>
      </c>
      <c r="D5234" t="s">
        <v>5367</v>
      </c>
      <c r="E5234" t="s">
        <v>4613</v>
      </c>
      <c r="F5234" s="1">
        <v>40902</v>
      </c>
      <c r="G5234" t="s">
        <v>1198</v>
      </c>
      <c r="H5234" t="s">
        <v>442</v>
      </c>
      <c r="I5234" t="s">
        <v>4155</v>
      </c>
      <c r="J5234">
        <v>954000</v>
      </c>
      <c r="L5234">
        <v>79587834</v>
      </c>
    </row>
    <row r="5235" spans="3:12" x14ac:dyDescent="0.15">
      <c r="C5235" t="s">
        <v>53</v>
      </c>
      <c r="D5235" t="s">
        <v>5367</v>
      </c>
      <c r="E5235" t="s">
        <v>4613</v>
      </c>
      <c r="F5235" s="1">
        <v>40902</v>
      </c>
      <c r="G5235" t="s">
        <v>1198</v>
      </c>
      <c r="H5235" t="s">
        <v>3133</v>
      </c>
      <c r="I5235" t="s">
        <v>4397</v>
      </c>
      <c r="J5235">
        <v>80000</v>
      </c>
      <c r="L5235">
        <v>79667834</v>
      </c>
    </row>
    <row r="5236" spans="3:12" x14ac:dyDescent="0.15">
      <c r="C5236" t="s">
        <v>53</v>
      </c>
      <c r="D5236" t="s">
        <v>5367</v>
      </c>
      <c r="E5236" t="s">
        <v>4613</v>
      </c>
      <c r="F5236" s="1">
        <v>40902</v>
      </c>
      <c r="G5236" t="s">
        <v>1198</v>
      </c>
      <c r="H5236" t="s">
        <v>549</v>
      </c>
      <c r="I5236" t="s">
        <v>4398</v>
      </c>
      <c r="J5236">
        <v>150000</v>
      </c>
      <c r="L5236">
        <v>79817834</v>
      </c>
    </row>
    <row r="5237" spans="3:12" x14ac:dyDescent="0.15">
      <c r="C5237" t="s">
        <v>53</v>
      </c>
      <c r="D5237" t="s">
        <v>5367</v>
      </c>
      <c r="E5237" t="s">
        <v>4613</v>
      </c>
      <c r="F5237" s="1">
        <v>40904</v>
      </c>
      <c r="G5237" t="s">
        <v>1198</v>
      </c>
      <c r="H5237" t="s">
        <v>448</v>
      </c>
      <c r="I5237" t="s">
        <v>4399</v>
      </c>
      <c r="J5237">
        <v>300000</v>
      </c>
      <c r="L5237">
        <v>80117834</v>
      </c>
    </row>
    <row r="5238" spans="3:12" x14ac:dyDescent="0.15">
      <c r="C5238" t="s">
        <v>53</v>
      </c>
      <c r="D5238" t="s">
        <v>5367</v>
      </c>
      <c r="E5238" t="s">
        <v>4613</v>
      </c>
      <c r="F5238" s="1">
        <v>40904</v>
      </c>
      <c r="G5238" t="s">
        <v>1198</v>
      </c>
      <c r="H5238" t="s">
        <v>451</v>
      </c>
      <c r="I5238" t="s">
        <v>4400</v>
      </c>
      <c r="J5238">
        <v>199550</v>
      </c>
      <c r="L5238">
        <v>80317384</v>
      </c>
    </row>
    <row r="5239" spans="3:12" x14ac:dyDescent="0.15">
      <c r="C5239" t="s">
        <v>53</v>
      </c>
      <c r="D5239" t="s">
        <v>5367</v>
      </c>
      <c r="E5239" t="s">
        <v>4613</v>
      </c>
      <c r="F5239" s="1">
        <v>40904</v>
      </c>
      <c r="G5239" t="s">
        <v>1198</v>
      </c>
      <c r="H5239" t="s">
        <v>454</v>
      </c>
      <c r="I5239" t="s">
        <v>4401</v>
      </c>
      <c r="J5239">
        <v>180000</v>
      </c>
      <c r="L5239">
        <v>80497384</v>
      </c>
    </row>
    <row r="5240" spans="3:12" x14ac:dyDescent="0.15">
      <c r="C5240" t="s">
        <v>53</v>
      </c>
      <c r="D5240" t="s">
        <v>5367</v>
      </c>
      <c r="E5240" t="s">
        <v>4613</v>
      </c>
      <c r="F5240" s="1">
        <v>40904</v>
      </c>
      <c r="G5240" t="s">
        <v>1198</v>
      </c>
      <c r="H5240" t="s">
        <v>457</v>
      </c>
      <c r="I5240" t="s">
        <v>4402</v>
      </c>
      <c r="J5240">
        <v>640000</v>
      </c>
      <c r="L5240">
        <v>81137384</v>
      </c>
    </row>
    <row r="5241" spans="3:12" x14ac:dyDescent="0.15">
      <c r="C5241" t="s">
        <v>53</v>
      </c>
      <c r="D5241" t="s">
        <v>5367</v>
      </c>
      <c r="E5241" t="s">
        <v>4613</v>
      </c>
      <c r="F5241" s="1">
        <v>40904</v>
      </c>
      <c r="G5241" t="s">
        <v>1198</v>
      </c>
      <c r="H5241" t="s">
        <v>458</v>
      </c>
      <c r="I5241" t="s">
        <v>4403</v>
      </c>
      <c r="J5241">
        <v>20000</v>
      </c>
      <c r="L5241">
        <v>81157384</v>
      </c>
    </row>
    <row r="5242" spans="3:12" x14ac:dyDescent="0.15">
      <c r="C5242" t="s">
        <v>53</v>
      </c>
      <c r="D5242" t="s">
        <v>5367</v>
      </c>
      <c r="E5242" t="s">
        <v>4613</v>
      </c>
      <c r="F5242" s="1">
        <v>40908</v>
      </c>
      <c r="G5242" t="s">
        <v>1198</v>
      </c>
      <c r="H5242" t="s">
        <v>490</v>
      </c>
      <c r="I5242" t="s">
        <v>4405</v>
      </c>
      <c r="J5242">
        <v>145300</v>
      </c>
      <c r="L5242">
        <v>81302684</v>
      </c>
    </row>
    <row r="5243" spans="3:12" x14ac:dyDescent="0.15">
      <c r="C5243" t="s">
        <v>53</v>
      </c>
      <c r="D5243" t="s">
        <v>5367</v>
      </c>
      <c r="E5243" t="s">
        <v>4613</v>
      </c>
      <c r="F5243" s="1">
        <v>40908</v>
      </c>
      <c r="G5243" t="s">
        <v>1198</v>
      </c>
      <c r="H5243" t="s">
        <v>506</v>
      </c>
      <c r="I5243" t="s">
        <v>4406</v>
      </c>
      <c r="J5243">
        <v>200000</v>
      </c>
      <c r="L5243">
        <v>81502684</v>
      </c>
    </row>
    <row r="5244" spans="3:12" x14ac:dyDescent="0.15">
      <c r="C5244" t="s">
        <v>53</v>
      </c>
      <c r="D5244" t="s">
        <v>5367</v>
      </c>
      <c r="E5244" t="s">
        <v>4613</v>
      </c>
      <c r="F5244" s="1">
        <v>40908</v>
      </c>
      <c r="G5244" t="s">
        <v>1198</v>
      </c>
      <c r="H5244" t="s">
        <v>508</v>
      </c>
      <c r="I5244" t="s">
        <v>4407</v>
      </c>
      <c r="J5244">
        <v>20000</v>
      </c>
      <c r="L5244">
        <v>81522684</v>
      </c>
    </row>
    <row r="5245" spans="3:12" x14ac:dyDescent="0.15">
      <c r="C5245" t="s">
        <v>53</v>
      </c>
      <c r="D5245" t="s">
        <v>5367</v>
      </c>
      <c r="E5245" t="s">
        <v>4613</v>
      </c>
      <c r="F5245" s="1">
        <v>40908</v>
      </c>
      <c r="G5245" t="s">
        <v>1198</v>
      </c>
      <c r="H5245" t="s">
        <v>510</v>
      </c>
      <c r="I5245" t="s">
        <v>4408</v>
      </c>
      <c r="J5245">
        <v>20000</v>
      </c>
      <c r="L5245">
        <v>81542684</v>
      </c>
    </row>
    <row r="5246" spans="3:12" x14ac:dyDescent="0.15">
      <c r="C5246" t="s">
        <v>53</v>
      </c>
      <c r="D5246" t="s">
        <v>5367</v>
      </c>
      <c r="E5246" t="s">
        <v>4613</v>
      </c>
      <c r="F5246" s="1">
        <v>40908</v>
      </c>
      <c r="G5246" t="s">
        <v>57</v>
      </c>
      <c r="H5246" t="s">
        <v>2610</v>
      </c>
      <c r="I5246" t="s">
        <v>4623</v>
      </c>
      <c r="K5246">
        <v>24831909</v>
      </c>
      <c r="L5246">
        <v>56710775</v>
      </c>
    </row>
    <row r="5247" spans="3:12" x14ac:dyDescent="0.15">
      <c r="C5247" t="s">
        <v>53</v>
      </c>
      <c r="D5247" t="s">
        <v>5367</v>
      </c>
      <c r="E5247" t="s">
        <v>4613</v>
      </c>
      <c r="F5247" s="1">
        <v>40908</v>
      </c>
      <c r="G5247" t="s">
        <v>57</v>
      </c>
      <c r="H5247" t="s">
        <v>2610</v>
      </c>
      <c r="I5247" t="s">
        <v>4623</v>
      </c>
      <c r="K5247">
        <v>13028697</v>
      </c>
      <c r="L5247">
        <v>43682078</v>
      </c>
    </row>
    <row r="5248" spans="3:12" x14ac:dyDescent="0.15">
      <c r="C5248" t="s">
        <v>53</v>
      </c>
      <c r="D5248" t="s">
        <v>5367</v>
      </c>
      <c r="E5248" t="s">
        <v>4613</v>
      </c>
      <c r="F5248" s="1">
        <v>40908</v>
      </c>
      <c r="G5248" t="s">
        <v>57</v>
      </c>
      <c r="H5248" t="s">
        <v>2610</v>
      </c>
      <c r="I5248" t="s">
        <v>4623</v>
      </c>
      <c r="K5248">
        <v>24565469</v>
      </c>
      <c r="L5248">
        <v>19116609</v>
      </c>
    </row>
    <row r="5249" spans="3:12" x14ac:dyDescent="0.15">
      <c r="C5249" t="s">
        <v>53</v>
      </c>
      <c r="D5249" t="s">
        <v>5367</v>
      </c>
      <c r="E5249" t="s">
        <v>4624</v>
      </c>
      <c r="F5249" s="1">
        <v>40752</v>
      </c>
      <c r="G5249" t="s">
        <v>1198</v>
      </c>
      <c r="H5249" t="s">
        <v>512</v>
      </c>
      <c r="I5249" t="s">
        <v>4321</v>
      </c>
      <c r="J5249">
        <v>11095932</v>
      </c>
      <c r="L5249">
        <v>11095932</v>
      </c>
    </row>
    <row r="5250" spans="3:12" x14ac:dyDescent="0.15">
      <c r="C5250" t="s">
        <v>53</v>
      </c>
      <c r="D5250" t="s">
        <v>5367</v>
      </c>
      <c r="E5250" t="s">
        <v>4624</v>
      </c>
      <c r="F5250" s="1">
        <v>40755</v>
      </c>
      <c r="G5250" t="s">
        <v>54</v>
      </c>
      <c r="H5250" t="s">
        <v>3492</v>
      </c>
      <c r="I5250" t="s">
        <v>4625</v>
      </c>
      <c r="K5250">
        <v>11095932</v>
      </c>
    </row>
    <row r="5251" spans="3:12" x14ac:dyDescent="0.15">
      <c r="C5251" t="s">
        <v>53</v>
      </c>
      <c r="D5251" t="s">
        <v>5367</v>
      </c>
      <c r="E5251" t="s">
        <v>4626</v>
      </c>
      <c r="F5251" s="1">
        <v>40611</v>
      </c>
      <c r="G5251" t="s">
        <v>1198</v>
      </c>
      <c r="H5251" t="s">
        <v>2604</v>
      </c>
      <c r="I5251" t="s">
        <v>4241</v>
      </c>
      <c r="J5251">
        <v>1175146</v>
      </c>
      <c r="L5251">
        <v>1175146</v>
      </c>
    </row>
    <row r="5252" spans="3:12" x14ac:dyDescent="0.15">
      <c r="C5252" t="s">
        <v>53</v>
      </c>
      <c r="D5252" t="s">
        <v>5367</v>
      </c>
      <c r="E5252" t="s">
        <v>4626</v>
      </c>
      <c r="F5252" s="1">
        <v>40633</v>
      </c>
      <c r="G5252" t="s">
        <v>57</v>
      </c>
      <c r="H5252" t="s">
        <v>140</v>
      </c>
      <c r="I5252" t="s">
        <v>4627</v>
      </c>
      <c r="K5252">
        <v>1176787</v>
      </c>
      <c r="L5252">
        <v>-1641</v>
      </c>
    </row>
    <row r="5253" spans="3:12" x14ac:dyDescent="0.15">
      <c r="C5253" t="s">
        <v>53</v>
      </c>
      <c r="D5253" t="s">
        <v>5367</v>
      </c>
      <c r="E5253" t="s">
        <v>4626</v>
      </c>
      <c r="F5253" s="1">
        <v>40877</v>
      </c>
      <c r="G5253" t="s">
        <v>57</v>
      </c>
      <c r="H5253" t="s">
        <v>458</v>
      </c>
      <c r="I5253" t="s">
        <v>4628</v>
      </c>
      <c r="K5253">
        <v>854056</v>
      </c>
      <c r="L5253">
        <v>-855697</v>
      </c>
    </row>
    <row r="5254" spans="3:12" x14ac:dyDescent="0.15">
      <c r="C5254" t="s">
        <v>53</v>
      </c>
      <c r="D5254" t="s">
        <v>5367</v>
      </c>
      <c r="E5254" t="s">
        <v>4629</v>
      </c>
      <c r="F5254" s="1">
        <v>40544</v>
      </c>
      <c r="G5254" t="s">
        <v>4410</v>
      </c>
      <c r="H5254" t="s">
        <v>55</v>
      </c>
      <c r="I5254" t="s">
        <v>4411</v>
      </c>
      <c r="J5254">
        <v>1054</v>
      </c>
      <c r="L5254">
        <v>1054</v>
      </c>
    </row>
    <row r="5255" spans="3:12" x14ac:dyDescent="0.15">
      <c r="C5255" t="s">
        <v>53</v>
      </c>
      <c r="D5255" t="s">
        <v>5367</v>
      </c>
      <c r="E5255" t="s">
        <v>4630</v>
      </c>
      <c r="F5255" s="1">
        <v>40544</v>
      </c>
      <c r="G5255" t="s">
        <v>4410</v>
      </c>
      <c r="H5255" t="s">
        <v>55</v>
      </c>
      <c r="I5255" t="s">
        <v>4411</v>
      </c>
      <c r="J5255">
        <v>19469670</v>
      </c>
      <c r="L5255">
        <v>19469670</v>
      </c>
    </row>
    <row r="5256" spans="3:12" x14ac:dyDescent="0.15">
      <c r="C5256" t="s">
        <v>53</v>
      </c>
      <c r="D5256" t="s">
        <v>5367</v>
      </c>
      <c r="E5256" t="s">
        <v>4630</v>
      </c>
      <c r="F5256" s="1">
        <v>40569</v>
      </c>
      <c r="G5256" t="s">
        <v>1198</v>
      </c>
      <c r="H5256" t="s">
        <v>908</v>
      </c>
      <c r="I5256" t="s">
        <v>4094</v>
      </c>
      <c r="J5256">
        <v>9464968</v>
      </c>
      <c r="L5256">
        <v>28934638</v>
      </c>
    </row>
    <row r="5257" spans="3:12" x14ac:dyDescent="0.15">
      <c r="C5257" t="s">
        <v>53</v>
      </c>
      <c r="D5257" t="s">
        <v>5367</v>
      </c>
      <c r="E5257" t="s">
        <v>4630</v>
      </c>
      <c r="F5257" s="1">
        <v>40574</v>
      </c>
      <c r="G5257" t="s">
        <v>1198</v>
      </c>
      <c r="H5257" t="s">
        <v>1363</v>
      </c>
      <c r="I5257" t="s">
        <v>4096</v>
      </c>
      <c r="J5257">
        <v>539737</v>
      </c>
      <c r="L5257">
        <v>29474375</v>
      </c>
    </row>
    <row r="5258" spans="3:12" x14ac:dyDescent="0.15">
      <c r="C5258" t="s">
        <v>53</v>
      </c>
      <c r="D5258" t="s">
        <v>5367</v>
      </c>
      <c r="E5258" t="s">
        <v>4630</v>
      </c>
      <c r="F5258" s="1">
        <v>40574</v>
      </c>
      <c r="G5258" t="s">
        <v>57</v>
      </c>
      <c r="H5258" t="s">
        <v>90</v>
      </c>
      <c r="I5258" t="s">
        <v>4063</v>
      </c>
      <c r="K5258">
        <v>9464968</v>
      </c>
      <c r="L5258">
        <v>20009407</v>
      </c>
    </row>
    <row r="5259" spans="3:12" x14ac:dyDescent="0.15">
      <c r="C5259" t="s">
        <v>53</v>
      </c>
      <c r="D5259" t="s">
        <v>5367</v>
      </c>
      <c r="E5259" t="s">
        <v>4630</v>
      </c>
      <c r="F5259" s="1">
        <v>40574</v>
      </c>
      <c r="G5259" t="s">
        <v>57</v>
      </c>
      <c r="H5259" t="s">
        <v>90</v>
      </c>
      <c r="I5259" t="s">
        <v>4063</v>
      </c>
      <c r="K5259">
        <v>10004705</v>
      </c>
      <c r="L5259">
        <v>10004702</v>
      </c>
    </row>
    <row r="5260" spans="3:12" x14ac:dyDescent="0.15">
      <c r="C5260" t="s">
        <v>53</v>
      </c>
      <c r="D5260" t="s">
        <v>5367</v>
      </c>
      <c r="E5260" t="s">
        <v>4630</v>
      </c>
      <c r="F5260" s="1">
        <v>40599</v>
      </c>
      <c r="G5260" t="s">
        <v>1198</v>
      </c>
      <c r="H5260" t="s">
        <v>758</v>
      </c>
      <c r="I5260" t="s">
        <v>4100</v>
      </c>
      <c r="J5260">
        <v>8925230</v>
      </c>
      <c r="L5260">
        <v>18929932</v>
      </c>
    </row>
    <row r="5261" spans="3:12" x14ac:dyDescent="0.15">
      <c r="C5261" t="s">
        <v>53</v>
      </c>
      <c r="D5261" t="s">
        <v>5367</v>
      </c>
      <c r="E5261" t="s">
        <v>4630</v>
      </c>
      <c r="F5261" s="1">
        <v>40627</v>
      </c>
      <c r="G5261" t="s">
        <v>1198</v>
      </c>
      <c r="H5261" t="s">
        <v>138</v>
      </c>
      <c r="I5261" t="s">
        <v>4104</v>
      </c>
      <c r="J5261">
        <v>10004705</v>
      </c>
      <c r="L5261">
        <v>28934637</v>
      </c>
    </row>
    <row r="5262" spans="3:12" x14ac:dyDescent="0.15">
      <c r="C5262" t="s">
        <v>53</v>
      </c>
      <c r="D5262" t="s">
        <v>5367</v>
      </c>
      <c r="E5262" t="s">
        <v>4630</v>
      </c>
      <c r="F5262" s="1">
        <v>40633</v>
      </c>
      <c r="G5262" t="s">
        <v>57</v>
      </c>
      <c r="H5262" t="s">
        <v>140</v>
      </c>
      <c r="I5262" t="s">
        <v>4631</v>
      </c>
      <c r="K5262">
        <v>8925230</v>
      </c>
      <c r="L5262">
        <v>20009407</v>
      </c>
    </row>
    <row r="5263" spans="3:12" x14ac:dyDescent="0.15">
      <c r="C5263" t="s">
        <v>53</v>
      </c>
      <c r="D5263" t="s">
        <v>5367</v>
      </c>
      <c r="E5263" t="s">
        <v>4630</v>
      </c>
      <c r="F5263" s="1">
        <v>40633</v>
      </c>
      <c r="G5263" t="s">
        <v>57</v>
      </c>
      <c r="H5263" t="s">
        <v>140</v>
      </c>
      <c r="I5263" t="s">
        <v>4632</v>
      </c>
      <c r="K5263">
        <v>9464968</v>
      </c>
      <c r="L5263">
        <v>10544439</v>
      </c>
    </row>
    <row r="5264" spans="3:12" x14ac:dyDescent="0.15">
      <c r="C5264" t="s">
        <v>53</v>
      </c>
      <c r="D5264" t="s">
        <v>5367</v>
      </c>
      <c r="E5264" t="s">
        <v>4630</v>
      </c>
      <c r="F5264" s="1">
        <v>40633</v>
      </c>
      <c r="G5264" t="s">
        <v>57</v>
      </c>
      <c r="H5264" t="s">
        <v>140</v>
      </c>
      <c r="I5264" t="s">
        <v>4632</v>
      </c>
      <c r="K5264">
        <v>539737</v>
      </c>
      <c r="L5264">
        <v>10004702</v>
      </c>
    </row>
    <row r="5265" spans="3:12" x14ac:dyDescent="0.15">
      <c r="C5265" t="s">
        <v>53</v>
      </c>
      <c r="D5265" t="s">
        <v>5367</v>
      </c>
      <c r="E5265" t="s">
        <v>4630</v>
      </c>
      <c r="F5265" s="1">
        <v>40658</v>
      </c>
      <c r="G5265" t="s">
        <v>1198</v>
      </c>
      <c r="H5265" t="s">
        <v>633</v>
      </c>
      <c r="I5265" t="s">
        <v>4108</v>
      </c>
      <c r="J5265">
        <v>10544443</v>
      </c>
      <c r="L5265">
        <v>20549145</v>
      </c>
    </row>
    <row r="5266" spans="3:12" x14ac:dyDescent="0.15">
      <c r="C5266" t="s">
        <v>53</v>
      </c>
      <c r="D5266" t="s">
        <v>5367</v>
      </c>
      <c r="E5266" t="s">
        <v>4630</v>
      </c>
      <c r="F5266" s="1">
        <v>40694</v>
      </c>
      <c r="G5266" t="s">
        <v>1198</v>
      </c>
      <c r="H5266" t="s">
        <v>660</v>
      </c>
      <c r="I5266" t="s">
        <v>4112</v>
      </c>
      <c r="J5266">
        <v>9464968</v>
      </c>
      <c r="L5266">
        <v>30014113</v>
      </c>
    </row>
    <row r="5267" spans="3:12" x14ac:dyDescent="0.15">
      <c r="C5267" t="s">
        <v>53</v>
      </c>
      <c r="D5267" t="s">
        <v>5367</v>
      </c>
      <c r="E5267" t="s">
        <v>4630</v>
      </c>
      <c r="F5267" s="1">
        <v>40694</v>
      </c>
      <c r="G5267" t="s">
        <v>57</v>
      </c>
      <c r="H5267" t="s">
        <v>2759</v>
      </c>
      <c r="I5267" t="s">
        <v>4633</v>
      </c>
      <c r="K5267">
        <v>10004705</v>
      </c>
      <c r="L5267">
        <v>20009408</v>
      </c>
    </row>
    <row r="5268" spans="3:12" x14ac:dyDescent="0.15">
      <c r="C5268" t="s">
        <v>53</v>
      </c>
      <c r="D5268" t="s">
        <v>5367</v>
      </c>
      <c r="E5268" t="s">
        <v>4630</v>
      </c>
      <c r="F5268" s="1">
        <v>40719</v>
      </c>
      <c r="G5268" t="s">
        <v>1198</v>
      </c>
      <c r="H5268" t="s">
        <v>258</v>
      </c>
      <c r="I5268" t="s">
        <v>4118</v>
      </c>
      <c r="J5268">
        <v>9464968</v>
      </c>
      <c r="L5268">
        <v>29474376</v>
      </c>
    </row>
    <row r="5269" spans="3:12" x14ac:dyDescent="0.15">
      <c r="C5269" t="s">
        <v>53</v>
      </c>
      <c r="D5269" t="s">
        <v>5367</v>
      </c>
      <c r="E5269" t="s">
        <v>4630</v>
      </c>
      <c r="F5269" s="1">
        <v>40724</v>
      </c>
      <c r="G5269" t="s">
        <v>57</v>
      </c>
      <c r="H5269" t="s">
        <v>281</v>
      </c>
      <c r="I5269" t="s">
        <v>4634</v>
      </c>
      <c r="K5269">
        <v>10544443</v>
      </c>
      <c r="L5269">
        <v>18929933</v>
      </c>
    </row>
    <row r="5270" spans="3:12" x14ac:dyDescent="0.15">
      <c r="C5270" t="s">
        <v>53</v>
      </c>
      <c r="D5270" t="s">
        <v>5367</v>
      </c>
      <c r="E5270" t="s">
        <v>4630</v>
      </c>
      <c r="F5270" s="1">
        <v>40749</v>
      </c>
      <c r="G5270" t="s">
        <v>1198</v>
      </c>
      <c r="H5270" t="s">
        <v>959</v>
      </c>
      <c r="I5270" t="s">
        <v>4121</v>
      </c>
      <c r="J5270">
        <v>10004705</v>
      </c>
      <c r="L5270">
        <v>28934638</v>
      </c>
    </row>
    <row r="5271" spans="3:12" x14ac:dyDescent="0.15">
      <c r="C5271" t="s">
        <v>53</v>
      </c>
      <c r="D5271" t="s">
        <v>5367</v>
      </c>
      <c r="E5271" t="s">
        <v>4630</v>
      </c>
      <c r="F5271" s="1">
        <v>40755</v>
      </c>
      <c r="G5271" t="s">
        <v>57</v>
      </c>
      <c r="H5271" t="s">
        <v>2760</v>
      </c>
      <c r="I5271" t="s">
        <v>4635</v>
      </c>
      <c r="K5271">
        <v>9464968</v>
      </c>
      <c r="L5271">
        <v>19469670</v>
      </c>
    </row>
    <row r="5272" spans="3:12" x14ac:dyDescent="0.15">
      <c r="C5272" t="s">
        <v>53</v>
      </c>
      <c r="D5272" t="s">
        <v>5367</v>
      </c>
      <c r="E5272" t="s">
        <v>4630</v>
      </c>
      <c r="F5272" s="1">
        <v>40755</v>
      </c>
      <c r="G5272" t="s">
        <v>57</v>
      </c>
      <c r="H5272" t="s">
        <v>2760</v>
      </c>
      <c r="I5272" t="s">
        <v>4635</v>
      </c>
      <c r="K5272">
        <v>9464968</v>
      </c>
      <c r="L5272">
        <v>10004702</v>
      </c>
    </row>
    <row r="5273" spans="3:12" x14ac:dyDescent="0.15">
      <c r="C5273" t="s">
        <v>53</v>
      </c>
      <c r="D5273" t="s">
        <v>5367</v>
      </c>
      <c r="E5273" t="s">
        <v>4630</v>
      </c>
      <c r="F5273" s="1">
        <v>40780</v>
      </c>
      <c r="G5273" t="s">
        <v>1198</v>
      </c>
      <c r="H5273" t="s">
        <v>1176</v>
      </c>
      <c r="I5273" t="s">
        <v>4125</v>
      </c>
      <c r="J5273">
        <v>10004705</v>
      </c>
      <c r="L5273">
        <v>20009407</v>
      </c>
    </row>
    <row r="5274" spans="3:12" x14ac:dyDescent="0.15">
      <c r="C5274" t="s">
        <v>53</v>
      </c>
      <c r="D5274" t="s">
        <v>5367</v>
      </c>
      <c r="E5274" t="s">
        <v>4630</v>
      </c>
      <c r="F5274" s="1">
        <v>40786</v>
      </c>
      <c r="G5274" t="s">
        <v>57</v>
      </c>
      <c r="H5274" t="s">
        <v>350</v>
      </c>
      <c r="I5274" t="s">
        <v>4636</v>
      </c>
      <c r="K5274">
        <v>10004705</v>
      </c>
      <c r="L5274">
        <v>10004702</v>
      </c>
    </row>
    <row r="5275" spans="3:12" x14ac:dyDescent="0.15">
      <c r="C5275" t="s">
        <v>53</v>
      </c>
      <c r="D5275" t="s">
        <v>5367</v>
      </c>
      <c r="E5275" t="s">
        <v>4630</v>
      </c>
      <c r="F5275" s="1">
        <v>40811</v>
      </c>
      <c r="G5275" t="s">
        <v>1198</v>
      </c>
      <c r="H5275" t="s">
        <v>341</v>
      </c>
      <c r="I5275" t="s">
        <v>4129</v>
      </c>
      <c r="J5275">
        <v>9464968</v>
      </c>
      <c r="L5275">
        <v>19469670</v>
      </c>
    </row>
    <row r="5276" spans="3:12" x14ac:dyDescent="0.15">
      <c r="C5276" t="s">
        <v>53</v>
      </c>
      <c r="D5276" t="s">
        <v>5367</v>
      </c>
      <c r="E5276" t="s">
        <v>4630</v>
      </c>
      <c r="F5276" s="1">
        <v>40816</v>
      </c>
      <c r="G5276" t="s">
        <v>57</v>
      </c>
      <c r="H5276" t="s">
        <v>380</v>
      </c>
      <c r="I5276" t="s">
        <v>4637</v>
      </c>
      <c r="K5276">
        <v>10004705</v>
      </c>
      <c r="L5276">
        <v>9464965</v>
      </c>
    </row>
    <row r="5277" spans="3:12" x14ac:dyDescent="0.15">
      <c r="C5277" t="s">
        <v>53</v>
      </c>
      <c r="D5277" t="s">
        <v>5367</v>
      </c>
      <c r="E5277" t="s">
        <v>4630</v>
      </c>
      <c r="F5277" s="1">
        <v>40841</v>
      </c>
      <c r="G5277" t="s">
        <v>1198</v>
      </c>
      <c r="H5277" t="s">
        <v>373</v>
      </c>
      <c r="I5277" t="s">
        <v>4133</v>
      </c>
      <c r="J5277">
        <v>9464968</v>
      </c>
      <c r="L5277">
        <v>18929933</v>
      </c>
    </row>
    <row r="5278" spans="3:12" x14ac:dyDescent="0.15">
      <c r="C5278" t="s">
        <v>53</v>
      </c>
      <c r="D5278" t="s">
        <v>5367</v>
      </c>
      <c r="E5278" t="s">
        <v>4630</v>
      </c>
      <c r="F5278" s="1">
        <v>40847</v>
      </c>
      <c r="G5278" t="s">
        <v>57</v>
      </c>
      <c r="H5278" t="s">
        <v>427</v>
      </c>
      <c r="I5278" t="s">
        <v>4638</v>
      </c>
      <c r="K5278">
        <v>9494968</v>
      </c>
      <c r="L5278">
        <v>9434965</v>
      </c>
    </row>
    <row r="5279" spans="3:12" x14ac:dyDescent="0.15">
      <c r="C5279" t="s">
        <v>53</v>
      </c>
      <c r="D5279" t="s">
        <v>5367</v>
      </c>
      <c r="E5279" t="s">
        <v>4630</v>
      </c>
      <c r="F5279" s="1">
        <v>40872</v>
      </c>
      <c r="G5279" t="s">
        <v>1198</v>
      </c>
      <c r="H5279" t="s">
        <v>402</v>
      </c>
      <c r="I5279" t="s">
        <v>4137</v>
      </c>
      <c r="J5279">
        <v>10004705</v>
      </c>
      <c r="L5279">
        <v>19439670</v>
      </c>
    </row>
    <row r="5280" spans="3:12" x14ac:dyDescent="0.15">
      <c r="C5280" t="s">
        <v>53</v>
      </c>
      <c r="D5280" t="s">
        <v>5367</v>
      </c>
      <c r="E5280" t="s">
        <v>4630</v>
      </c>
      <c r="F5280" s="1">
        <v>40902</v>
      </c>
      <c r="G5280" t="s">
        <v>1198</v>
      </c>
      <c r="H5280" t="s">
        <v>1135</v>
      </c>
      <c r="I5280" t="s">
        <v>4141</v>
      </c>
      <c r="J5280">
        <v>10004705</v>
      </c>
      <c r="L5280">
        <v>29444375</v>
      </c>
    </row>
    <row r="5281" spans="3:12" x14ac:dyDescent="0.15">
      <c r="C5281" t="s">
        <v>53</v>
      </c>
      <c r="D5281" t="s">
        <v>5367</v>
      </c>
      <c r="E5281" t="s">
        <v>4630</v>
      </c>
      <c r="F5281" s="1">
        <v>40908</v>
      </c>
      <c r="G5281" t="s">
        <v>57</v>
      </c>
      <c r="H5281" t="s">
        <v>2610</v>
      </c>
      <c r="I5281" t="s">
        <v>4639</v>
      </c>
      <c r="K5281">
        <v>9434968</v>
      </c>
      <c r="L5281">
        <v>20009407</v>
      </c>
    </row>
    <row r="5282" spans="3:12" x14ac:dyDescent="0.15">
      <c r="C5282" t="s">
        <v>53</v>
      </c>
      <c r="D5282" t="s">
        <v>5367</v>
      </c>
      <c r="E5282" t="s">
        <v>4630</v>
      </c>
      <c r="F5282" s="1">
        <v>40908</v>
      </c>
      <c r="G5282" t="s">
        <v>57</v>
      </c>
      <c r="H5282" t="s">
        <v>2610</v>
      </c>
      <c r="I5282" t="s">
        <v>4639</v>
      </c>
      <c r="K5282">
        <v>10004705</v>
      </c>
      <c r="L5282">
        <v>10004702</v>
      </c>
    </row>
    <row r="5283" spans="3:12" x14ac:dyDescent="0.15">
      <c r="C5283" t="s">
        <v>53</v>
      </c>
      <c r="D5283" t="s">
        <v>5367</v>
      </c>
      <c r="E5283" t="s">
        <v>4640</v>
      </c>
      <c r="F5283" s="1">
        <v>40544</v>
      </c>
      <c r="G5283" t="s">
        <v>4410</v>
      </c>
      <c r="H5283" t="s">
        <v>55</v>
      </c>
      <c r="I5283" t="s">
        <v>4411</v>
      </c>
      <c r="J5283">
        <v>46127</v>
      </c>
      <c r="L5283">
        <v>46127</v>
      </c>
    </row>
    <row r="5284" spans="3:12" x14ac:dyDescent="0.15">
      <c r="C5284" t="s">
        <v>53</v>
      </c>
      <c r="D5284" t="s">
        <v>5367</v>
      </c>
      <c r="E5284" t="s">
        <v>4641</v>
      </c>
      <c r="F5284" s="1">
        <v>40544</v>
      </c>
      <c r="G5284" t="s">
        <v>4410</v>
      </c>
      <c r="H5284" t="s">
        <v>55</v>
      </c>
      <c r="I5284" t="s">
        <v>4411</v>
      </c>
      <c r="J5284">
        <v>1026995</v>
      </c>
      <c r="L5284">
        <v>1026995</v>
      </c>
    </row>
    <row r="5285" spans="3:12" x14ac:dyDescent="0.15">
      <c r="C5285" t="s">
        <v>53</v>
      </c>
      <c r="D5285" t="s">
        <v>5367</v>
      </c>
      <c r="E5285" t="s">
        <v>4641</v>
      </c>
      <c r="F5285" s="1">
        <v>40569</v>
      </c>
      <c r="G5285" t="s">
        <v>57</v>
      </c>
      <c r="H5285" t="s">
        <v>1362</v>
      </c>
      <c r="I5285" t="s">
        <v>4642</v>
      </c>
      <c r="K5285">
        <v>1026995</v>
      </c>
    </row>
    <row r="5286" spans="3:12" x14ac:dyDescent="0.15">
      <c r="C5286" t="s">
        <v>53</v>
      </c>
      <c r="D5286" t="s">
        <v>5367</v>
      </c>
      <c r="E5286" t="s">
        <v>4641</v>
      </c>
      <c r="F5286" s="1">
        <v>40574</v>
      </c>
      <c r="G5286" t="s">
        <v>1198</v>
      </c>
      <c r="H5286" t="s">
        <v>87</v>
      </c>
      <c r="I5286" t="s">
        <v>4097</v>
      </c>
      <c r="J5286">
        <v>1027067</v>
      </c>
      <c r="L5286">
        <v>1027067</v>
      </c>
    </row>
    <row r="5287" spans="3:12" x14ac:dyDescent="0.15">
      <c r="C5287" t="s">
        <v>53</v>
      </c>
      <c r="D5287" t="s">
        <v>5367</v>
      </c>
      <c r="E5287" t="s">
        <v>4641</v>
      </c>
      <c r="F5287" s="1">
        <v>40599</v>
      </c>
      <c r="G5287" t="s">
        <v>1198</v>
      </c>
      <c r="H5287" t="s">
        <v>802</v>
      </c>
      <c r="I5287" t="s">
        <v>4101</v>
      </c>
      <c r="J5287">
        <v>1027066</v>
      </c>
      <c r="L5287">
        <v>2054133</v>
      </c>
    </row>
    <row r="5288" spans="3:12" x14ac:dyDescent="0.15">
      <c r="C5288" t="s">
        <v>53</v>
      </c>
      <c r="D5288" t="s">
        <v>5367</v>
      </c>
      <c r="E5288" t="s">
        <v>4641</v>
      </c>
      <c r="F5288" s="1">
        <v>40620</v>
      </c>
      <c r="G5288" t="s">
        <v>57</v>
      </c>
      <c r="H5288" t="s">
        <v>1155</v>
      </c>
      <c r="I5288" t="s">
        <v>4643</v>
      </c>
      <c r="K5288">
        <v>1027066</v>
      </c>
      <c r="L5288">
        <v>1027067</v>
      </c>
    </row>
    <row r="5289" spans="3:12" x14ac:dyDescent="0.15">
      <c r="C5289" t="s">
        <v>53</v>
      </c>
      <c r="D5289" t="s">
        <v>5367</v>
      </c>
      <c r="E5289" t="s">
        <v>4641</v>
      </c>
      <c r="F5289" s="1">
        <v>40627</v>
      </c>
      <c r="G5289" t="s">
        <v>1198</v>
      </c>
      <c r="H5289" t="s">
        <v>156</v>
      </c>
      <c r="I5289" t="s">
        <v>4105</v>
      </c>
      <c r="J5289">
        <v>1027066</v>
      </c>
      <c r="L5289">
        <v>2054133</v>
      </c>
    </row>
    <row r="5290" spans="3:12" x14ac:dyDescent="0.15">
      <c r="C5290" t="s">
        <v>53</v>
      </c>
      <c r="D5290" t="s">
        <v>5367</v>
      </c>
      <c r="E5290" t="s">
        <v>4641</v>
      </c>
      <c r="F5290" s="1">
        <v>40633</v>
      </c>
      <c r="G5290" t="s">
        <v>57</v>
      </c>
      <c r="H5290" t="s">
        <v>140</v>
      </c>
      <c r="I5290" t="s">
        <v>4644</v>
      </c>
      <c r="K5290">
        <v>1027066</v>
      </c>
      <c r="L5290">
        <v>1027067</v>
      </c>
    </row>
    <row r="5291" spans="3:12" x14ac:dyDescent="0.15">
      <c r="C5291" t="s">
        <v>53</v>
      </c>
      <c r="D5291" t="s">
        <v>5367</v>
      </c>
      <c r="E5291" t="s">
        <v>4641</v>
      </c>
      <c r="F5291" s="1">
        <v>40658</v>
      </c>
      <c r="G5291" t="s">
        <v>1198</v>
      </c>
      <c r="H5291" t="s">
        <v>168</v>
      </c>
      <c r="I5291" t="s">
        <v>4109</v>
      </c>
      <c r="J5291">
        <v>1027066</v>
      </c>
      <c r="L5291">
        <v>2054133</v>
      </c>
    </row>
    <row r="5292" spans="3:12" x14ac:dyDescent="0.15">
      <c r="C5292" t="s">
        <v>53</v>
      </c>
      <c r="D5292" t="s">
        <v>5367</v>
      </c>
      <c r="E5292" t="s">
        <v>4641</v>
      </c>
      <c r="F5292" s="1">
        <v>40663</v>
      </c>
      <c r="G5292" t="s">
        <v>57</v>
      </c>
      <c r="H5292" t="s">
        <v>645</v>
      </c>
      <c r="I5292" t="s">
        <v>4645</v>
      </c>
      <c r="K5292">
        <v>4647588</v>
      </c>
      <c r="L5292">
        <v>-2593455</v>
      </c>
    </row>
    <row r="5293" spans="3:12" x14ac:dyDescent="0.15">
      <c r="C5293" t="s">
        <v>53</v>
      </c>
      <c r="D5293" t="s">
        <v>5367</v>
      </c>
      <c r="E5293" t="s">
        <v>4641</v>
      </c>
      <c r="F5293" s="1">
        <v>40663</v>
      </c>
      <c r="G5293" t="s">
        <v>57</v>
      </c>
      <c r="H5293" t="s">
        <v>645</v>
      </c>
      <c r="I5293" t="s">
        <v>4645</v>
      </c>
      <c r="K5293">
        <v>1027066</v>
      </c>
      <c r="L5293">
        <v>-3620521</v>
      </c>
    </row>
    <row r="5294" spans="3:12" x14ac:dyDescent="0.15">
      <c r="C5294" t="s">
        <v>53</v>
      </c>
      <c r="D5294" t="s">
        <v>5367</v>
      </c>
      <c r="E5294" t="s">
        <v>4641</v>
      </c>
      <c r="F5294" s="1">
        <v>40663</v>
      </c>
      <c r="G5294" t="s">
        <v>57</v>
      </c>
      <c r="H5294" t="s">
        <v>660</v>
      </c>
      <c r="I5294" t="s">
        <v>4646</v>
      </c>
      <c r="K5294">
        <v>-4647588</v>
      </c>
      <c r="L5294">
        <v>1027067</v>
      </c>
    </row>
    <row r="5295" spans="3:12" x14ac:dyDescent="0.15">
      <c r="C5295" t="s">
        <v>53</v>
      </c>
      <c r="D5295" t="s">
        <v>5367</v>
      </c>
      <c r="E5295" t="s">
        <v>4641</v>
      </c>
      <c r="F5295" s="1">
        <v>40674</v>
      </c>
      <c r="G5295" t="s">
        <v>57</v>
      </c>
      <c r="H5295" t="s">
        <v>240</v>
      </c>
      <c r="I5295" t="s">
        <v>4647</v>
      </c>
      <c r="K5295">
        <v>1027066</v>
      </c>
      <c r="L5295">
        <v>1</v>
      </c>
    </row>
    <row r="5296" spans="3:12" x14ac:dyDescent="0.15">
      <c r="C5296" t="s">
        <v>53</v>
      </c>
      <c r="D5296" t="s">
        <v>5367</v>
      </c>
      <c r="E5296" t="s">
        <v>4641</v>
      </c>
      <c r="F5296" s="1">
        <v>40694</v>
      </c>
      <c r="G5296" t="s">
        <v>1198</v>
      </c>
      <c r="H5296" t="s">
        <v>662</v>
      </c>
      <c r="I5296" t="s">
        <v>4113</v>
      </c>
      <c r="J5296">
        <v>1027066</v>
      </c>
      <c r="L5296">
        <v>1027067</v>
      </c>
    </row>
    <row r="5297" spans="3:12" x14ac:dyDescent="0.15">
      <c r="C5297" t="s">
        <v>53</v>
      </c>
      <c r="D5297" t="s">
        <v>5367</v>
      </c>
      <c r="E5297" t="s">
        <v>4641</v>
      </c>
      <c r="F5297" s="1">
        <v>40719</v>
      </c>
      <c r="G5297" t="s">
        <v>1198</v>
      </c>
      <c r="H5297" t="s">
        <v>245</v>
      </c>
      <c r="I5297" t="s">
        <v>4116</v>
      </c>
      <c r="J5297">
        <v>1027066</v>
      </c>
      <c r="L5297">
        <v>2054133</v>
      </c>
    </row>
    <row r="5298" spans="3:12" x14ac:dyDescent="0.15">
      <c r="C5298" t="s">
        <v>53</v>
      </c>
      <c r="D5298" t="s">
        <v>5367</v>
      </c>
      <c r="E5298" t="s">
        <v>4641</v>
      </c>
      <c r="F5298" s="1">
        <v>40724</v>
      </c>
      <c r="G5298" t="s">
        <v>57</v>
      </c>
      <c r="H5298" t="s">
        <v>281</v>
      </c>
      <c r="I5298" t="s">
        <v>4648</v>
      </c>
      <c r="K5298">
        <v>1027066</v>
      </c>
      <c r="L5298">
        <v>1027067</v>
      </c>
    </row>
    <row r="5299" spans="3:12" x14ac:dyDescent="0.15">
      <c r="C5299" t="s">
        <v>53</v>
      </c>
      <c r="D5299" t="s">
        <v>5367</v>
      </c>
      <c r="E5299" t="s">
        <v>4641</v>
      </c>
      <c r="F5299" s="1">
        <v>40749</v>
      </c>
      <c r="G5299" t="s">
        <v>1198</v>
      </c>
      <c r="H5299" t="s">
        <v>280</v>
      </c>
      <c r="I5299" t="s">
        <v>4122</v>
      </c>
      <c r="J5299">
        <v>1027066</v>
      </c>
      <c r="L5299">
        <v>2054133</v>
      </c>
    </row>
    <row r="5300" spans="3:12" x14ac:dyDescent="0.15">
      <c r="C5300" t="s">
        <v>53</v>
      </c>
      <c r="D5300" t="s">
        <v>5367</v>
      </c>
      <c r="E5300" t="s">
        <v>4641</v>
      </c>
      <c r="F5300" s="1">
        <v>40755</v>
      </c>
      <c r="G5300" t="s">
        <v>57</v>
      </c>
      <c r="H5300" t="s">
        <v>2760</v>
      </c>
      <c r="I5300" t="s">
        <v>4649</v>
      </c>
      <c r="K5300">
        <v>1027066</v>
      </c>
      <c r="L5300">
        <v>1027067</v>
      </c>
    </row>
    <row r="5301" spans="3:12" x14ac:dyDescent="0.15">
      <c r="C5301" t="s">
        <v>53</v>
      </c>
      <c r="D5301" t="s">
        <v>5367</v>
      </c>
      <c r="E5301" t="s">
        <v>4641</v>
      </c>
      <c r="F5301" s="1">
        <v>40780</v>
      </c>
      <c r="G5301" t="s">
        <v>1198</v>
      </c>
      <c r="H5301" t="s">
        <v>1410</v>
      </c>
      <c r="I5301" t="s">
        <v>4126</v>
      </c>
      <c r="J5301">
        <v>1027066</v>
      </c>
      <c r="L5301">
        <v>2054133</v>
      </c>
    </row>
    <row r="5302" spans="3:12" x14ac:dyDescent="0.15">
      <c r="C5302" t="s">
        <v>53</v>
      </c>
      <c r="D5302" t="s">
        <v>5367</v>
      </c>
      <c r="E5302" t="s">
        <v>4641</v>
      </c>
      <c r="F5302" s="1">
        <v>40811</v>
      </c>
      <c r="G5302" t="s">
        <v>1198</v>
      </c>
      <c r="H5302" t="s">
        <v>345</v>
      </c>
      <c r="I5302" t="s">
        <v>4130</v>
      </c>
      <c r="J5302">
        <v>1027066</v>
      </c>
      <c r="L5302">
        <v>3081199</v>
      </c>
    </row>
    <row r="5303" spans="3:12" x14ac:dyDescent="0.15">
      <c r="C5303" t="s">
        <v>53</v>
      </c>
      <c r="D5303" t="s">
        <v>5367</v>
      </c>
      <c r="E5303" t="s">
        <v>4641</v>
      </c>
      <c r="F5303" s="1">
        <v>40816</v>
      </c>
      <c r="G5303" t="s">
        <v>57</v>
      </c>
      <c r="H5303" t="s">
        <v>380</v>
      </c>
      <c r="I5303" t="s">
        <v>4650</v>
      </c>
      <c r="K5303">
        <v>2054132</v>
      </c>
      <c r="L5303">
        <v>1027067</v>
      </c>
    </row>
    <row r="5304" spans="3:12" x14ac:dyDescent="0.15">
      <c r="C5304" t="s">
        <v>53</v>
      </c>
      <c r="D5304" t="s">
        <v>5367</v>
      </c>
      <c r="E5304" t="s">
        <v>4641</v>
      </c>
      <c r="F5304" s="1">
        <v>40841</v>
      </c>
      <c r="G5304" t="s">
        <v>1198</v>
      </c>
      <c r="H5304" t="s">
        <v>378</v>
      </c>
      <c r="I5304" t="s">
        <v>4134</v>
      </c>
      <c r="J5304">
        <v>1027066</v>
      </c>
      <c r="L5304">
        <v>2054133</v>
      </c>
    </row>
    <row r="5305" spans="3:12" x14ac:dyDescent="0.15">
      <c r="C5305" t="s">
        <v>53</v>
      </c>
      <c r="D5305" t="s">
        <v>5367</v>
      </c>
      <c r="E5305" t="s">
        <v>4641</v>
      </c>
      <c r="F5305" s="1">
        <v>40872</v>
      </c>
      <c r="G5305" t="s">
        <v>1198</v>
      </c>
      <c r="H5305" t="s">
        <v>431</v>
      </c>
      <c r="I5305" t="s">
        <v>4138</v>
      </c>
      <c r="J5305">
        <v>1027066</v>
      </c>
      <c r="L5305">
        <v>3081199</v>
      </c>
    </row>
    <row r="5306" spans="3:12" x14ac:dyDescent="0.15">
      <c r="C5306" t="s">
        <v>53</v>
      </c>
      <c r="D5306" t="s">
        <v>5367</v>
      </c>
      <c r="E5306" t="s">
        <v>4641</v>
      </c>
      <c r="F5306" s="1">
        <v>40877</v>
      </c>
      <c r="G5306" t="s">
        <v>57</v>
      </c>
      <c r="H5306" t="s">
        <v>458</v>
      </c>
      <c r="I5306" t="s">
        <v>4651</v>
      </c>
      <c r="K5306">
        <v>1087868</v>
      </c>
      <c r="L5306">
        <v>1993331</v>
      </c>
    </row>
    <row r="5307" spans="3:12" x14ac:dyDescent="0.15">
      <c r="C5307" t="s">
        <v>53</v>
      </c>
      <c r="D5307" t="s">
        <v>5367</v>
      </c>
      <c r="E5307" t="s">
        <v>4641</v>
      </c>
      <c r="F5307" s="1">
        <v>40902</v>
      </c>
      <c r="G5307" t="s">
        <v>1198</v>
      </c>
      <c r="H5307" t="s">
        <v>4142</v>
      </c>
      <c r="I5307" t="s">
        <v>4143</v>
      </c>
      <c r="J5307">
        <v>1027066</v>
      </c>
      <c r="L5307">
        <v>3020397</v>
      </c>
    </row>
    <row r="5308" spans="3:12" x14ac:dyDescent="0.15">
      <c r="C5308" t="s">
        <v>53</v>
      </c>
      <c r="D5308" t="s">
        <v>5367</v>
      </c>
      <c r="E5308" t="s">
        <v>4641</v>
      </c>
      <c r="F5308" s="1">
        <v>40908</v>
      </c>
      <c r="G5308" t="s">
        <v>57</v>
      </c>
      <c r="H5308" t="s">
        <v>2610</v>
      </c>
      <c r="I5308" t="s">
        <v>4652</v>
      </c>
      <c r="K5308">
        <v>1027066</v>
      </c>
      <c r="L5308">
        <v>1993331</v>
      </c>
    </row>
    <row r="5309" spans="3:12" x14ac:dyDescent="0.15">
      <c r="C5309" t="s">
        <v>53</v>
      </c>
      <c r="D5309" t="s">
        <v>5367</v>
      </c>
      <c r="E5309" t="s">
        <v>4653</v>
      </c>
      <c r="F5309" s="1">
        <v>40544</v>
      </c>
      <c r="G5309" t="s">
        <v>4410</v>
      </c>
      <c r="H5309" t="s">
        <v>55</v>
      </c>
      <c r="I5309" t="s">
        <v>4411</v>
      </c>
      <c r="J5309">
        <v>1744846</v>
      </c>
      <c r="L5309">
        <v>1744846</v>
      </c>
    </row>
    <row r="5310" spans="3:12" x14ac:dyDescent="0.15">
      <c r="C5310" t="s">
        <v>53</v>
      </c>
      <c r="D5310" t="s">
        <v>5367</v>
      </c>
      <c r="E5310" t="s">
        <v>4653</v>
      </c>
      <c r="F5310" s="1">
        <v>40560</v>
      </c>
      <c r="G5310" t="s">
        <v>536</v>
      </c>
      <c r="H5310" t="s">
        <v>2861</v>
      </c>
      <c r="I5310" t="s">
        <v>4489</v>
      </c>
      <c r="K5310">
        <v>1744850</v>
      </c>
      <c r="L5310">
        <v>-4</v>
      </c>
    </row>
    <row r="5311" spans="3:12" x14ac:dyDescent="0.15">
      <c r="C5311" t="s">
        <v>53</v>
      </c>
      <c r="D5311" t="s">
        <v>5367</v>
      </c>
      <c r="E5311" t="s">
        <v>4653</v>
      </c>
      <c r="F5311" s="1">
        <v>40569</v>
      </c>
      <c r="G5311" t="s">
        <v>1198</v>
      </c>
      <c r="H5311" t="s">
        <v>2018</v>
      </c>
      <c r="I5311" t="s">
        <v>4654</v>
      </c>
      <c r="J5311">
        <v>1395876</v>
      </c>
      <c r="L5311">
        <v>1395872</v>
      </c>
    </row>
    <row r="5312" spans="3:12" x14ac:dyDescent="0.15">
      <c r="C5312" t="s">
        <v>53</v>
      </c>
      <c r="D5312" t="s">
        <v>5367</v>
      </c>
      <c r="E5312" t="s">
        <v>4653</v>
      </c>
      <c r="F5312" s="1">
        <v>40589</v>
      </c>
      <c r="G5312" t="s">
        <v>536</v>
      </c>
      <c r="H5312" t="s">
        <v>122</v>
      </c>
      <c r="I5312" t="s">
        <v>3995</v>
      </c>
      <c r="K5312">
        <v>1395087</v>
      </c>
      <c r="L5312">
        <v>785</v>
      </c>
    </row>
    <row r="5313" spans="3:12" x14ac:dyDescent="0.15">
      <c r="C5313" t="s">
        <v>53</v>
      </c>
      <c r="D5313" t="s">
        <v>5367</v>
      </c>
      <c r="E5313" t="s">
        <v>4653</v>
      </c>
      <c r="F5313" s="1">
        <v>40599</v>
      </c>
      <c r="G5313" t="s">
        <v>1198</v>
      </c>
      <c r="H5313" t="s">
        <v>759</v>
      </c>
      <c r="I5313" t="s">
        <v>4655</v>
      </c>
      <c r="J5313">
        <v>1395876</v>
      </c>
      <c r="L5313">
        <v>1396661</v>
      </c>
    </row>
    <row r="5314" spans="3:12" x14ac:dyDescent="0.15">
      <c r="C5314" t="s">
        <v>53</v>
      </c>
      <c r="D5314" t="s">
        <v>5367</v>
      </c>
      <c r="E5314" t="s">
        <v>4653</v>
      </c>
      <c r="F5314" s="1">
        <v>40627</v>
      </c>
      <c r="G5314" t="s">
        <v>1198</v>
      </c>
      <c r="H5314" t="s">
        <v>142</v>
      </c>
      <c r="I5314" t="s">
        <v>4656</v>
      </c>
      <c r="J5314">
        <v>1744846</v>
      </c>
      <c r="L5314">
        <v>3141507</v>
      </c>
    </row>
    <row r="5315" spans="3:12" x14ac:dyDescent="0.15">
      <c r="C5315" t="s">
        <v>53</v>
      </c>
      <c r="D5315" t="s">
        <v>5367</v>
      </c>
      <c r="E5315" t="s">
        <v>4653</v>
      </c>
      <c r="F5315" s="1">
        <v>40633</v>
      </c>
      <c r="G5315" t="s">
        <v>536</v>
      </c>
      <c r="H5315" t="s">
        <v>134</v>
      </c>
      <c r="I5315" t="s">
        <v>4498</v>
      </c>
      <c r="K5315">
        <v>1395876</v>
      </c>
      <c r="L5315">
        <v>1745631</v>
      </c>
    </row>
    <row r="5316" spans="3:12" x14ac:dyDescent="0.15">
      <c r="C5316" t="s">
        <v>53</v>
      </c>
      <c r="D5316" t="s">
        <v>5367</v>
      </c>
      <c r="E5316" t="s">
        <v>4653</v>
      </c>
      <c r="F5316" s="1">
        <v>40658</v>
      </c>
      <c r="G5316" t="s">
        <v>1198</v>
      </c>
      <c r="H5316" t="s">
        <v>635</v>
      </c>
      <c r="I5316" t="s">
        <v>4657</v>
      </c>
      <c r="J5316">
        <v>1395876</v>
      </c>
      <c r="L5316">
        <v>3141507</v>
      </c>
    </row>
    <row r="5317" spans="3:12" x14ac:dyDescent="0.15">
      <c r="C5317" t="s">
        <v>53</v>
      </c>
      <c r="D5317" t="s">
        <v>5367</v>
      </c>
      <c r="E5317" t="s">
        <v>4653</v>
      </c>
      <c r="F5317" s="1">
        <v>40663</v>
      </c>
      <c r="G5317" t="s">
        <v>536</v>
      </c>
      <c r="H5317" t="s">
        <v>142</v>
      </c>
      <c r="I5317" t="s">
        <v>4494</v>
      </c>
      <c r="K5317">
        <v>1744846</v>
      </c>
      <c r="L5317">
        <v>1396661</v>
      </c>
    </row>
    <row r="5318" spans="3:12" x14ac:dyDescent="0.15">
      <c r="C5318" t="s">
        <v>53</v>
      </c>
      <c r="D5318" t="s">
        <v>5367</v>
      </c>
      <c r="E5318" t="s">
        <v>4653</v>
      </c>
      <c r="F5318" s="1">
        <v>40668</v>
      </c>
      <c r="G5318" t="s">
        <v>536</v>
      </c>
      <c r="H5318" t="s">
        <v>147</v>
      </c>
      <c r="I5318" t="s">
        <v>4495</v>
      </c>
      <c r="K5318">
        <v>1395876</v>
      </c>
      <c r="L5318">
        <v>785</v>
      </c>
    </row>
    <row r="5319" spans="3:12" x14ac:dyDescent="0.15">
      <c r="C5319" t="s">
        <v>53</v>
      </c>
      <c r="D5319" t="s">
        <v>5367</v>
      </c>
      <c r="E5319" t="s">
        <v>4653</v>
      </c>
      <c r="F5319" s="1">
        <v>40694</v>
      </c>
      <c r="G5319" t="s">
        <v>1198</v>
      </c>
      <c r="H5319" t="s">
        <v>1388</v>
      </c>
      <c r="I5319" t="s">
        <v>4658</v>
      </c>
      <c r="J5319">
        <v>1395876</v>
      </c>
      <c r="L5319">
        <v>1396661</v>
      </c>
    </row>
    <row r="5320" spans="3:12" x14ac:dyDescent="0.15">
      <c r="C5320" t="s">
        <v>53</v>
      </c>
      <c r="D5320" t="s">
        <v>5367</v>
      </c>
      <c r="E5320" t="s">
        <v>4653</v>
      </c>
      <c r="F5320" s="1">
        <v>40712</v>
      </c>
      <c r="G5320" t="s">
        <v>536</v>
      </c>
      <c r="H5320" t="s">
        <v>165</v>
      </c>
      <c r="I5320" t="s">
        <v>4499</v>
      </c>
      <c r="K5320">
        <v>1395876</v>
      </c>
      <c r="L5320">
        <v>785</v>
      </c>
    </row>
    <row r="5321" spans="3:12" x14ac:dyDescent="0.15">
      <c r="C5321" t="s">
        <v>53</v>
      </c>
      <c r="D5321" t="s">
        <v>5367</v>
      </c>
      <c r="E5321" t="s">
        <v>4653</v>
      </c>
      <c r="F5321" s="1">
        <v>40719</v>
      </c>
      <c r="G5321" t="s">
        <v>1198</v>
      </c>
      <c r="H5321" t="s">
        <v>689</v>
      </c>
      <c r="I5321" t="s">
        <v>4659</v>
      </c>
      <c r="J5321">
        <v>1744846</v>
      </c>
      <c r="L5321">
        <v>1745631</v>
      </c>
    </row>
    <row r="5322" spans="3:12" x14ac:dyDescent="0.15">
      <c r="C5322" t="s">
        <v>53</v>
      </c>
      <c r="D5322" t="s">
        <v>5367</v>
      </c>
      <c r="E5322" t="s">
        <v>4653</v>
      </c>
      <c r="F5322" s="1">
        <v>40735</v>
      </c>
      <c r="G5322" t="s">
        <v>536</v>
      </c>
      <c r="H5322" t="s">
        <v>2452</v>
      </c>
      <c r="I5322" t="s">
        <v>4660</v>
      </c>
      <c r="K5322">
        <v>1744846</v>
      </c>
      <c r="L5322">
        <v>785</v>
      </c>
    </row>
    <row r="5323" spans="3:12" x14ac:dyDescent="0.15">
      <c r="C5323" t="s">
        <v>53</v>
      </c>
      <c r="D5323" t="s">
        <v>5367</v>
      </c>
      <c r="E5323" t="s">
        <v>4653</v>
      </c>
      <c r="F5323" s="1">
        <v>40749</v>
      </c>
      <c r="G5323" t="s">
        <v>1198</v>
      </c>
      <c r="H5323" t="s">
        <v>274</v>
      </c>
      <c r="I5323" t="s">
        <v>4661</v>
      </c>
      <c r="J5323">
        <v>2791753</v>
      </c>
      <c r="L5323">
        <v>2792538</v>
      </c>
    </row>
    <row r="5324" spans="3:12" x14ac:dyDescent="0.15">
      <c r="C5324" t="s">
        <v>53</v>
      </c>
      <c r="D5324" t="s">
        <v>5367</v>
      </c>
      <c r="E5324" t="s">
        <v>4653</v>
      </c>
      <c r="F5324" s="1">
        <v>40780</v>
      </c>
      <c r="G5324" t="s">
        <v>1198</v>
      </c>
      <c r="H5324" t="s">
        <v>198</v>
      </c>
      <c r="I5324" t="s">
        <v>4662</v>
      </c>
      <c r="J5324">
        <v>3140722</v>
      </c>
      <c r="L5324">
        <v>5933260</v>
      </c>
    </row>
    <row r="5325" spans="3:12" x14ac:dyDescent="0.15">
      <c r="C5325" t="s">
        <v>53</v>
      </c>
      <c r="D5325" t="s">
        <v>5367</v>
      </c>
      <c r="E5325" t="s">
        <v>4653</v>
      </c>
      <c r="F5325" s="1">
        <v>40786</v>
      </c>
      <c r="G5325" t="s">
        <v>536</v>
      </c>
      <c r="H5325" t="s">
        <v>3841</v>
      </c>
      <c r="I5325" t="s">
        <v>4541</v>
      </c>
      <c r="K5325">
        <v>2791753</v>
      </c>
      <c r="L5325">
        <v>3141507</v>
      </c>
    </row>
    <row r="5326" spans="3:12" x14ac:dyDescent="0.15">
      <c r="C5326" t="s">
        <v>53</v>
      </c>
      <c r="D5326" t="s">
        <v>5367</v>
      </c>
      <c r="E5326" t="s">
        <v>4653</v>
      </c>
      <c r="F5326" s="1">
        <v>40799</v>
      </c>
      <c r="G5326" t="s">
        <v>536</v>
      </c>
      <c r="H5326" t="s">
        <v>2604</v>
      </c>
      <c r="I5326" t="s">
        <v>4542</v>
      </c>
      <c r="K5326">
        <v>3140722</v>
      </c>
      <c r="L5326">
        <v>785</v>
      </c>
    </row>
    <row r="5327" spans="3:12" x14ac:dyDescent="0.15">
      <c r="C5327" t="s">
        <v>53</v>
      </c>
      <c r="D5327" t="s">
        <v>5367</v>
      </c>
      <c r="E5327" t="s">
        <v>4653</v>
      </c>
      <c r="F5327" s="1">
        <v>40811</v>
      </c>
      <c r="G5327" t="s">
        <v>1198</v>
      </c>
      <c r="H5327" t="s">
        <v>2185</v>
      </c>
      <c r="I5327" t="s">
        <v>4663</v>
      </c>
      <c r="J5327">
        <v>3140722</v>
      </c>
      <c r="L5327">
        <v>3141507</v>
      </c>
    </row>
    <row r="5328" spans="3:12" x14ac:dyDescent="0.15">
      <c r="C5328" t="s">
        <v>53</v>
      </c>
      <c r="D5328" t="s">
        <v>5367</v>
      </c>
      <c r="E5328" t="s">
        <v>4653</v>
      </c>
      <c r="F5328" s="1">
        <v>40841</v>
      </c>
      <c r="G5328" t="s">
        <v>536</v>
      </c>
      <c r="H5328" t="s">
        <v>1228</v>
      </c>
      <c r="I5328" t="s">
        <v>4509</v>
      </c>
      <c r="K5328">
        <v>2442784</v>
      </c>
      <c r="L5328">
        <v>698723</v>
      </c>
    </row>
    <row r="5329" spans="3:12" x14ac:dyDescent="0.15">
      <c r="C5329" t="s">
        <v>53</v>
      </c>
      <c r="D5329" t="s">
        <v>5367</v>
      </c>
      <c r="E5329" t="s">
        <v>4653</v>
      </c>
      <c r="F5329" s="1">
        <v>40841</v>
      </c>
      <c r="G5329" t="s">
        <v>1198</v>
      </c>
      <c r="H5329" t="s">
        <v>374</v>
      </c>
      <c r="I5329" t="s">
        <v>4664</v>
      </c>
      <c r="J5329">
        <v>1395876</v>
      </c>
      <c r="L5329">
        <v>2094599</v>
      </c>
    </row>
    <row r="5330" spans="3:12" x14ac:dyDescent="0.15">
      <c r="C5330" t="s">
        <v>53</v>
      </c>
      <c r="D5330" t="s">
        <v>5367</v>
      </c>
      <c r="E5330" t="s">
        <v>4653</v>
      </c>
      <c r="F5330" s="1">
        <v>40872</v>
      </c>
      <c r="G5330" t="s">
        <v>1198</v>
      </c>
      <c r="H5330" t="s">
        <v>405</v>
      </c>
      <c r="I5330" t="s">
        <v>4665</v>
      </c>
      <c r="J5330">
        <v>1395876</v>
      </c>
      <c r="L5330">
        <v>3490475</v>
      </c>
    </row>
    <row r="5331" spans="3:12" x14ac:dyDescent="0.15">
      <c r="C5331" t="s">
        <v>53</v>
      </c>
      <c r="D5331" t="s">
        <v>5367</v>
      </c>
      <c r="E5331" t="s">
        <v>4653</v>
      </c>
      <c r="F5331" s="1">
        <v>40873</v>
      </c>
      <c r="G5331" t="s">
        <v>536</v>
      </c>
      <c r="H5331" t="s">
        <v>2915</v>
      </c>
      <c r="I5331" t="s">
        <v>4547</v>
      </c>
      <c r="K5331">
        <v>1395876</v>
      </c>
      <c r="L5331">
        <v>2094599</v>
      </c>
    </row>
    <row r="5332" spans="3:12" x14ac:dyDescent="0.15">
      <c r="C5332" t="s">
        <v>53</v>
      </c>
      <c r="D5332" t="s">
        <v>5367</v>
      </c>
      <c r="E5332" t="s">
        <v>4653</v>
      </c>
      <c r="F5332" s="1">
        <v>40891</v>
      </c>
      <c r="G5332" t="s">
        <v>536</v>
      </c>
      <c r="H5332" t="s">
        <v>2792</v>
      </c>
      <c r="I5332" t="s">
        <v>4550</v>
      </c>
      <c r="K5332">
        <v>1395876</v>
      </c>
      <c r="L5332">
        <v>698723</v>
      </c>
    </row>
    <row r="5333" spans="3:12" x14ac:dyDescent="0.15">
      <c r="C5333" t="s">
        <v>53</v>
      </c>
      <c r="D5333" t="s">
        <v>5367</v>
      </c>
      <c r="E5333" t="s">
        <v>4653</v>
      </c>
      <c r="F5333" s="1">
        <v>40902</v>
      </c>
      <c r="G5333" t="s">
        <v>1198</v>
      </c>
      <c r="H5333" t="s">
        <v>4666</v>
      </c>
      <c r="I5333" t="s">
        <v>4667</v>
      </c>
      <c r="J5333">
        <v>2791753</v>
      </c>
      <c r="L5333">
        <v>3490476</v>
      </c>
    </row>
    <row r="5334" spans="3:12" x14ac:dyDescent="0.15">
      <c r="C5334" t="s">
        <v>53</v>
      </c>
      <c r="D5334" t="s">
        <v>5367</v>
      </c>
      <c r="E5334" t="s">
        <v>4668</v>
      </c>
      <c r="F5334" s="1">
        <v>40544</v>
      </c>
      <c r="G5334" t="s">
        <v>4410</v>
      </c>
      <c r="H5334" t="s">
        <v>55</v>
      </c>
      <c r="I5334" t="s">
        <v>4411</v>
      </c>
      <c r="J5334">
        <v>3005099</v>
      </c>
      <c r="L5334">
        <v>3005099</v>
      </c>
    </row>
    <row r="5335" spans="3:12" x14ac:dyDescent="0.15">
      <c r="C5335" t="s">
        <v>53</v>
      </c>
      <c r="D5335" t="s">
        <v>5367</v>
      </c>
      <c r="E5335" t="s">
        <v>4668</v>
      </c>
      <c r="F5335" s="1">
        <v>40562</v>
      </c>
      <c r="G5335" t="s">
        <v>57</v>
      </c>
      <c r="H5335" t="s">
        <v>667</v>
      </c>
      <c r="I5335" t="s">
        <v>4669</v>
      </c>
      <c r="K5335">
        <v>3005100</v>
      </c>
      <c r="L5335">
        <v>-1</v>
      </c>
    </row>
    <row r="5336" spans="3:12" x14ac:dyDescent="0.15">
      <c r="C5336" t="s">
        <v>53</v>
      </c>
      <c r="D5336" t="s">
        <v>5367</v>
      </c>
      <c r="E5336" t="s">
        <v>4668</v>
      </c>
      <c r="F5336" s="1">
        <v>40568</v>
      </c>
      <c r="G5336" t="s">
        <v>1198</v>
      </c>
      <c r="H5336" t="s">
        <v>669</v>
      </c>
      <c r="I5336" t="s">
        <v>4175</v>
      </c>
      <c r="J5336">
        <v>3219750</v>
      </c>
      <c r="L5336">
        <v>3219749</v>
      </c>
    </row>
    <row r="5337" spans="3:12" x14ac:dyDescent="0.15">
      <c r="C5337" t="s">
        <v>53</v>
      </c>
      <c r="D5337" t="s">
        <v>5367</v>
      </c>
      <c r="E5337" t="s">
        <v>4668</v>
      </c>
      <c r="F5337" s="1">
        <v>40599</v>
      </c>
      <c r="G5337" t="s">
        <v>1198</v>
      </c>
      <c r="H5337" t="s">
        <v>757</v>
      </c>
      <c r="I5337" t="s">
        <v>4178</v>
      </c>
      <c r="J5337">
        <v>3005100</v>
      </c>
      <c r="L5337">
        <v>6224849</v>
      </c>
    </row>
    <row r="5338" spans="3:12" x14ac:dyDescent="0.15">
      <c r="C5338" t="s">
        <v>53</v>
      </c>
      <c r="D5338" t="s">
        <v>5367</v>
      </c>
      <c r="E5338" t="s">
        <v>4668</v>
      </c>
      <c r="F5338" s="1">
        <v>40617</v>
      </c>
      <c r="G5338" t="s">
        <v>57</v>
      </c>
      <c r="H5338" t="s">
        <v>132</v>
      </c>
      <c r="I5338" t="s">
        <v>4670</v>
      </c>
      <c r="K5338">
        <v>3219750</v>
      </c>
      <c r="L5338">
        <v>3005099</v>
      </c>
    </row>
    <row r="5339" spans="3:12" x14ac:dyDescent="0.15">
      <c r="C5339" t="s">
        <v>53</v>
      </c>
      <c r="D5339" t="s">
        <v>5367</v>
      </c>
      <c r="E5339" t="s">
        <v>4668</v>
      </c>
      <c r="F5339" s="1">
        <v>40627</v>
      </c>
      <c r="G5339" t="s">
        <v>1198</v>
      </c>
      <c r="H5339" t="s">
        <v>130</v>
      </c>
      <c r="I5339" t="s">
        <v>4181</v>
      </c>
      <c r="J5339">
        <v>3327075</v>
      </c>
      <c r="L5339">
        <v>6332174</v>
      </c>
    </row>
    <row r="5340" spans="3:12" x14ac:dyDescent="0.15">
      <c r="C5340" t="s">
        <v>53</v>
      </c>
      <c r="D5340" t="s">
        <v>5367</v>
      </c>
      <c r="E5340" t="s">
        <v>4668</v>
      </c>
      <c r="F5340" s="1">
        <v>40627</v>
      </c>
      <c r="G5340" t="s">
        <v>57</v>
      </c>
      <c r="H5340" t="s">
        <v>2792</v>
      </c>
      <c r="I5340" t="s">
        <v>4671</v>
      </c>
      <c r="K5340">
        <v>3005100</v>
      </c>
      <c r="L5340">
        <v>3327074</v>
      </c>
    </row>
    <row r="5341" spans="3:12" x14ac:dyDescent="0.15">
      <c r="C5341" t="s">
        <v>53</v>
      </c>
      <c r="D5341" t="s">
        <v>5367</v>
      </c>
      <c r="E5341" t="s">
        <v>4668</v>
      </c>
      <c r="F5341" s="1">
        <v>40634</v>
      </c>
      <c r="G5341" t="s">
        <v>57</v>
      </c>
      <c r="H5341" t="s">
        <v>154</v>
      </c>
      <c r="I5341" t="s">
        <v>4672</v>
      </c>
      <c r="K5341">
        <v>3327075</v>
      </c>
      <c r="L5341">
        <v>-1</v>
      </c>
    </row>
    <row r="5342" spans="3:12" x14ac:dyDescent="0.15">
      <c r="C5342" t="s">
        <v>53</v>
      </c>
      <c r="D5342" t="s">
        <v>5367</v>
      </c>
      <c r="E5342" t="s">
        <v>4668</v>
      </c>
      <c r="F5342" s="1">
        <v>40658</v>
      </c>
      <c r="G5342" t="s">
        <v>1198</v>
      </c>
      <c r="H5342" t="s">
        <v>154</v>
      </c>
      <c r="I5342" t="s">
        <v>4673</v>
      </c>
      <c r="J5342">
        <v>3219750</v>
      </c>
      <c r="L5342">
        <v>3219749</v>
      </c>
    </row>
    <row r="5343" spans="3:12" x14ac:dyDescent="0.15">
      <c r="C5343" t="s">
        <v>53</v>
      </c>
      <c r="D5343" t="s">
        <v>5367</v>
      </c>
      <c r="E5343" t="s">
        <v>4668</v>
      </c>
      <c r="F5343" s="1">
        <v>40694</v>
      </c>
      <c r="G5343" t="s">
        <v>1198</v>
      </c>
      <c r="H5343" t="s">
        <v>204</v>
      </c>
      <c r="I5343" t="s">
        <v>4188</v>
      </c>
      <c r="J5343">
        <v>5545125</v>
      </c>
      <c r="L5343">
        <v>8764874</v>
      </c>
    </row>
    <row r="5344" spans="3:12" x14ac:dyDescent="0.15">
      <c r="C5344" t="s">
        <v>53</v>
      </c>
      <c r="D5344" t="s">
        <v>5367</v>
      </c>
      <c r="E5344" t="s">
        <v>4668</v>
      </c>
      <c r="F5344" s="1">
        <v>40719</v>
      </c>
      <c r="G5344" t="s">
        <v>1198</v>
      </c>
      <c r="H5344" t="s">
        <v>253</v>
      </c>
      <c r="I5344" t="s">
        <v>4190</v>
      </c>
      <c r="J5344">
        <v>5366250</v>
      </c>
      <c r="L5344">
        <v>14131124</v>
      </c>
    </row>
    <row r="5345" spans="3:12" x14ac:dyDescent="0.15">
      <c r="C5345" t="s">
        <v>53</v>
      </c>
      <c r="D5345" t="s">
        <v>5367</v>
      </c>
      <c r="E5345" t="s">
        <v>4668</v>
      </c>
      <c r="F5345" s="1">
        <v>40724</v>
      </c>
      <c r="G5345" t="s">
        <v>57</v>
      </c>
      <c r="H5345" t="s">
        <v>278</v>
      </c>
      <c r="I5345" t="s">
        <v>4674</v>
      </c>
      <c r="K5345">
        <v>8764875</v>
      </c>
      <c r="L5345">
        <v>5366249</v>
      </c>
    </row>
    <row r="5346" spans="3:12" x14ac:dyDescent="0.15">
      <c r="C5346" t="s">
        <v>53</v>
      </c>
      <c r="D5346" t="s">
        <v>5367</v>
      </c>
      <c r="E5346" t="s">
        <v>4668</v>
      </c>
      <c r="F5346" s="1">
        <v>40724</v>
      </c>
      <c r="G5346" t="s">
        <v>57</v>
      </c>
      <c r="H5346" t="s">
        <v>276</v>
      </c>
      <c r="I5346" t="s">
        <v>277</v>
      </c>
      <c r="K5346">
        <v>-8764875</v>
      </c>
      <c r="L5346">
        <v>14131124</v>
      </c>
    </row>
    <row r="5347" spans="3:12" x14ac:dyDescent="0.15">
      <c r="C5347" t="s">
        <v>53</v>
      </c>
      <c r="D5347" t="s">
        <v>5367</v>
      </c>
      <c r="E5347" t="s">
        <v>4668</v>
      </c>
      <c r="F5347" s="1">
        <v>40749</v>
      </c>
      <c r="G5347" t="s">
        <v>1198</v>
      </c>
      <c r="H5347" t="s">
        <v>1406</v>
      </c>
      <c r="I5347" t="s">
        <v>4193</v>
      </c>
      <c r="J5347">
        <v>5545125</v>
      </c>
      <c r="L5347">
        <v>19676249</v>
      </c>
    </row>
    <row r="5348" spans="3:12" x14ac:dyDescent="0.15">
      <c r="C5348" t="s">
        <v>53</v>
      </c>
      <c r="D5348" t="s">
        <v>5367</v>
      </c>
      <c r="E5348" t="s">
        <v>4668</v>
      </c>
      <c r="F5348" s="1">
        <v>40755</v>
      </c>
      <c r="G5348" t="s">
        <v>57</v>
      </c>
      <c r="H5348" t="s">
        <v>2760</v>
      </c>
      <c r="I5348" t="s">
        <v>4675</v>
      </c>
      <c r="K5348">
        <v>8764875</v>
      </c>
      <c r="L5348">
        <v>10911374</v>
      </c>
    </row>
    <row r="5349" spans="3:12" x14ac:dyDescent="0.15">
      <c r="C5349" t="s">
        <v>53</v>
      </c>
      <c r="D5349" t="s">
        <v>5367</v>
      </c>
      <c r="E5349" t="s">
        <v>4668</v>
      </c>
      <c r="F5349" s="1">
        <v>40765</v>
      </c>
      <c r="G5349" t="s">
        <v>57</v>
      </c>
      <c r="H5349" t="s">
        <v>328</v>
      </c>
      <c r="I5349" t="s">
        <v>4676</v>
      </c>
      <c r="K5349">
        <v>5366250</v>
      </c>
      <c r="L5349">
        <v>5545124</v>
      </c>
    </row>
    <row r="5350" spans="3:12" x14ac:dyDescent="0.15">
      <c r="C5350" t="s">
        <v>53</v>
      </c>
      <c r="D5350" t="s">
        <v>5367</v>
      </c>
      <c r="E5350" t="s">
        <v>4668</v>
      </c>
      <c r="F5350" s="1">
        <v>40780</v>
      </c>
      <c r="G5350" t="s">
        <v>1198</v>
      </c>
      <c r="H5350" t="s">
        <v>1168</v>
      </c>
      <c r="I5350" t="s">
        <v>4196</v>
      </c>
      <c r="J5350">
        <v>5545125</v>
      </c>
      <c r="L5350">
        <v>11090249</v>
      </c>
    </row>
    <row r="5351" spans="3:12" x14ac:dyDescent="0.15">
      <c r="C5351" t="s">
        <v>53</v>
      </c>
      <c r="D5351" t="s">
        <v>5367</v>
      </c>
      <c r="E5351" t="s">
        <v>4668</v>
      </c>
      <c r="F5351" s="1">
        <v>40786</v>
      </c>
      <c r="G5351" t="s">
        <v>57</v>
      </c>
      <c r="H5351" t="s">
        <v>350</v>
      </c>
      <c r="I5351" t="s">
        <v>4677</v>
      </c>
      <c r="K5351">
        <v>5545125</v>
      </c>
      <c r="L5351">
        <v>5545124</v>
      </c>
    </row>
    <row r="5352" spans="3:12" x14ac:dyDescent="0.15">
      <c r="C5352" t="s">
        <v>53</v>
      </c>
      <c r="D5352" t="s">
        <v>5367</v>
      </c>
      <c r="E5352" t="s">
        <v>4668</v>
      </c>
      <c r="F5352" s="1">
        <v>40811</v>
      </c>
      <c r="G5352" t="s">
        <v>1198</v>
      </c>
      <c r="H5352" t="s">
        <v>1179</v>
      </c>
      <c r="I5352" t="s">
        <v>4199</v>
      </c>
      <c r="J5352">
        <v>5455688</v>
      </c>
      <c r="L5352">
        <v>11000812</v>
      </c>
    </row>
    <row r="5353" spans="3:12" x14ac:dyDescent="0.15">
      <c r="C5353" t="s">
        <v>53</v>
      </c>
      <c r="D5353" t="s">
        <v>5367</v>
      </c>
      <c r="E5353" t="s">
        <v>4668</v>
      </c>
      <c r="F5353" s="1">
        <v>40841</v>
      </c>
      <c r="G5353" t="s">
        <v>1198</v>
      </c>
      <c r="H5353" t="s">
        <v>365</v>
      </c>
      <c r="I5353" t="s">
        <v>4202</v>
      </c>
      <c r="J5353">
        <v>5545125</v>
      </c>
      <c r="L5353">
        <v>16545937</v>
      </c>
    </row>
    <row r="5354" spans="3:12" x14ac:dyDescent="0.15">
      <c r="C5354" t="s">
        <v>53</v>
      </c>
      <c r="D5354" t="s">
        <v>5367</v>
      </c>
      <c r="E5354" t="s">
        <v>4668</v>
      </c>
      <c r="F5354" s="1">
        <v>40847</v>
      </c>
      <c r="G5354" t="s">
        <v>57</v>
      </c>
      <c r="H5354" t="s">
        <v>427</v>
      </c>
      <c r="I5354" t="s">
        <v>4678</v>
      </c>
      <c r="K5354">
        <v>5545125</v>
      </c>
      <c r="L5354">
        <v>11000812</v>
      </c>
    </row>
    <row r="5355" spans="3:12" x14ac:dyDescent="0.15">
      <c r="C5355" t="s">
        <v>53</v>
      </c>
      <c r="D5355" t="s">
        <v>5367</v>
      </c>
      <c r="E5355" t="s">
        <v>4668</v>
      </c>
      <c r="F5355" s="1">
        <v>40847</v>
      </c>
      <c r="G5355" t="s">
        <v>57</v>
      </c>
      <c r="H5355" t="s">
        <v>427</v>
      </c>
      <c r="I5355" t="s">
        <v>4678</v>
      </c>
      <c r="K5355">
        <v>5455688</v>
      </c>
      <c r="L5355">
        <v>5545124</v>
      </c>
    </row>
    <row r="5356" spans="3:12" x14ac:dyDescent="0.15">
      <c r="C5356" t="s">
        <v>53</v>
      </c>
      <c r="D5356" t="s">
        <v>5367</v>
      </c>
      <c r="E5356" t="s">
        <v>4668</v>
      </c>
      <c r="F5356" s="1">
        <v>40872</v>
      </c>
      <c r="G5356" t="s">
        <v>1198</v>
      </c>
      <c r="H5356" t="s">
        <v>392</v>
      </c>
      <c r="I5356" t="s">
        <v>4205</v>
      </c>
      <c r="J5356">
        <v>5366250</v>
      </c>
      <c r="L5356">
        <v>10911374</v>
      </c>
    </row>
    <row r="5357" spans="3:12" x14ac:dyDescent="0.15">
      <c r="C5357" t="s">
        <v>53</v>
      </c>
      <c r="D5357" t="s">
        <v>5367</v>
      </c>
      <c r="E5357" t="s">
        <v>4668</v>
      </c>
      <c r="F5357" s="1">
        <v>40902</v>
      </c>
      <c r="G5357" t="s">
        <v>1198</v>
      </c>
      <c r="H5357" t="s">
        <v>449</v>
      </c>
      <c r="I5357" t="s">
        <v>4208</v>
      </c>
      <c r="J5357">
        <v>4919063</v>
      </c>
      <c r="L5357">
        <v>15830437</v>
      </c>
    </row>
    <row r="5358" spans="3:12" x14ac:dyDescent="0.15">
      <c r="C5358" t="s">
        <v>53</v>
      </c>
      <c r="D5358" t="s">
        <v>5367</v>
      </c>
      <c r="E5358" t="s">
        <v>4668</v>
      </c>
      <c r="F5358" s="1">
        <v>40908</v>
      </c>
      <c r="G5358" t="s">
        <v>57</v>
      </c>
      <c r="H5358" t="s">
        <v>2610</v>
      </c>
      <c r="I5358" t="s">
        <v>4679</v>
      </c>
      <c r="K5358">
        <v>5545125</v>
      </c>
      <c r="L5358">
        <v>10285312</v>
      </c>
    </row>
    <row r="5359" spans="3:12" x14ac:dyDescent="0.15">
      <c r="C5359" t="s">
        <v>53</v>
      </c>
      <c r="D5359" t="s">
        <v>5367</v>
      </c>
      <c r="E5359" t="s">
        <v>4680</v>
      </c>
      <c r="F5359" s="1">
        <v>40544</v>
      </c>
      <c r="G5359" t="s">
        <v>4410</v>
      </c>
      <c r="H5359" t="s">
        <v>55</v>
      </c>
      <c r="I5359" t="s">
        <v>4411</v>
      </c>
      <c r="J5359">
        <v>18151971</v>
      </c>
      <c r="L5359">
        <v>18151971</v>
      </c>
    </row>
    <row r="5360" spans="3:12" x14ac:dyDescent="0.15">
      <c r="C5360" t="s">
        <v>53</v>
      </c>
      <c r="D5360" t="s">
        <v>5374</v>
      </c>
      <c r="E5360" t="s">
        <v>4681</v>
      </c>
      <c r="F5360" s="1">
        <v>40544</v>
      </c>
      <c r="G5360" t="s">
        <v>4410</v>
      </c>
      <c r="H5360" t="s">
        <v>55</v>
      </c>
      <c r="I5360" t="s">
        <v>4411</v>
      </c>
      <c r="J5360">
        <v>5441352</v>
      </c>
      <c r="L5360">
        <v>5441352</v>
      </c>
    </row>
    <row r="5361" spans="3:12" x14ac:dyDescent="0.15">
      <c r="C5361" t="s">
        <v>53</v>
      </c>
      <c r="D5361" t="s">
        <v>5374</v>
      </c>
      <c r="E5361" t="s">
        <v>4681</v>
      </c>
      <c r="F5361" s="1">
        <v>40574</v>
      </c>
      <c r="G5361" t="s">
        <v>560</v>
      </c>
      <c r="H5361" t="s">
        <v>81</v>
      </c>
      <c r="I5361" t="s">
        <v>2735</v>
      </c>
      <c r="K5361">
        <v>873684</v>
      </c>
      <c r="L5361">
        <v>4567668</v>
      </c>
    </row>
    <row r="5362" spans="3:12" x14ac:dyDescent="0.15">
      <c r="C5362" t="s">
        <v>53</v>
      </c>
      <c r="D5362" t="s">
        <v>5374</v>
      </c>
      <c r="E5362" t="s">
        <v>4681</v>
      </c>
      <c r="F5362" s="1">
        <v>40620</v>
      </c>
      <c r="G5362" t="s">
        <v>57</v>
      </c>
      <c r="H5362" t="s">
        <v>2604</v>
      </c>
      <c r="I5362" t="s">
        <v>4682</v>
      </c>
      <c r="J5362">
        <v>873684</v>
      </c>
      <c r="L5362">
        <v>5441352</v>
      </c>
    </row>
    <row r="5363" spans="3:12" x14ac:dyDescent="0.15">
      <c r="C5363" t="s">
        <v>53</v>
      </c>
      <c r="D5363" t="s">
        <v>5374</v>
      </c>
      <c r="E5363" t="s">
        <v>4681</v>
      </c>
      <c r="F5363" s="1">
        <v>40659</v>
      </c>
      <c r="G5363" t="s">
        <v>560</v>
      </c>
      <c r="H5363" t="s">
        <v>564</v>
      </c>
      <c r="I5363" t="s">
        <v>2740</v>
      </c>
      <c r="K5363">
        <v>3002965</v>
      </c>
      <c r="L5363">
        <v>2438387</v>
      </c>
    </row>
    <row r="5364" spans="3:12" x14ac:dyDescent="0.15">
      <c r="C5364" t="s">
        <v>53</v>
      </c>
      <c r="D5364" t="s">
        <v>5374</v>
      </c>
      <c r="E5364" t="s">
        <v>4681</v>
      </c>
      <c r="F5364" s="1">
        <v>40787</v>
      </c>
      <c r="G5364" t="s">
        <v>57</v>
      </c>
      <c r="H5364" t="s">
        <v>357</v>
      </c>
      <c r="I5364" t="s">
        <v>4683</v>
      </c>
      <c r="J5364">
        <v>3876649</v>
      </c>
      <c r="L5364">
        <v>6315036</v>
      </c>
    </row>
    <row r="5365" spans="3:12" x14ac:dyDescent="0.15">
      <c r="C5365" t="s">
        <v>53</v>
      </c>
      <c r="D5365" t="s">
        <v>5374</v>
      </c>
      <c r="E5365" t="s">
        <v>4684</v>
      </c>
      <c r="F5365" s="1">
        <v>40544</v>
      </c>
      <c r="G5365" t="s">
        <v>4410</v>
      </c>
      <c r="H5365" t="s">
        <v>55</v>
      </c>
      <c r="I5365" t="s">
        <v>4411</v>
      </c>
      <c r="J5365">
        <v>24403</v>
      </c>
      <c r="L5365">
        <v>24403</v>
      </c>
    </row>
    <row r="5366" spans="3:12" x14ac:dyDescent="0.15">
      <c r="C5366" t="s">
        <v>53</v>
      </c>
      <c r="D5366" t="s">
        <v>5374</v>
      </c>
      <c r="E5366" t="s">
        <v>4684</v>
      </c>
      <c r="F5366" s="1">
        <v>40548</v>
      </c>
      <c r="G5366" t="s">
        <v>526</v>
      </c>
      <c r="H5366" t="s">
        <v>81</v>
      </c>
      <c r="I5366" t="s">
        <v>4685</v>
      </c>
      <c r="J5366">
        <v>169387</v>
      </c>
      <c r="L5366">
        <v>193790</v>
      </c>
    </row>
    <row r="5367" spans="3:12" x14ac:dyDescent="0.15">
      <c r="C5367" t="s">
        <v>53</v>
      </c>
      <c r="D5367" t="s">
        <v>5374</v>
      </c>
      <c r="E5367" t="s">
        <v>4684</v>
      </c>
      <c r="F5367" s="1">
        <v>40574</v>
      </c>
      <c r="G5367" t="s">
        <v>560</v>
      </c>
      <c r="H5367" t="s">
        <v>272</v>
      </c>
      <c r="I5367" t="s">
        <v>4686</v>
      </c>
      <c r="K5367">
        <v>169825</v>
      </c>
      <c r="L5367">
        <v>23965</v>
      </c>
    </row>
    <row r="5368" spans="3:12" x14ac:dyDescent="0.15">
      <c r="C5368" t="s">
        <v>53</v>
      </c>
      <c r="D5368" t="s">
        <v>5374</v>
      </c>
      <c r="E5368" t="s">
        <v>4684</v>
      </c>
      <c r="F5368" s="1">
        <v>40584</v>
      </c>
      <c r="G5368" t="s">
        <v>526</v>
      </c>
      <c r="H5368" t="s">
        <v>309</v>
      </c>
      <c r="I5368" t="s">
        <v>4685</v>
      </c>
      <c r="J5368">
        <v>169825</v>
      </c>
      <c r="L5368">
        <v>193790</v>
      </c>
    </row>
    <row r="5369" spans="3:12" x14ac:dyDescent="0.15">
      <c r="C5369" t="s">
        <v>53</v>
      </c>
      <c r="D5369" t="s">
        <v>5374</v>
      </c>
      <c r="E5369" t="s">
        <v>4684</v>
      </c>
      <c r="F5369" s="1">
        <v>40602</v>
      </c>
      <c r="G5369" t="s">
        <v>560</v>
      </c>
      <c r="H5369" t="s">
        <v>908</v>
      </c>
      <c r="I5369" t="s">
        <v>2761</v>
      </c>
      <c r="K5369">
        <v>94517</v>
      </c>
      <c r="L5369">
        <v>99273</v>
      </c>
    </row>
    <row r="5370" spans="3:12" x14ac:dyDescent="0.15">
      <c r="C5370" t="s">
        <v>53</v>
      </c>
      <c r="D5370" t="s">
        <v>5374</v>
      </c>
      <c r="E5370" t="s">
        <v>4684</v>
      </c>
      <c r="F5370" s="1">
        <v>40609</v>
      </c>
      <c r="G5370" t="s">
        <v>526</v>
      </c>
      <c r="H5370" t="s">
        <v>407</v>
      </c>
      <c r="I5370" t="s">
        <v>4687</v>
      </c>
      <c r="J5370">
        <v>94517</v>
      </c>
      <c r="L5370">
        <v>193790</v>
      </c>
    </row>
    <row r="5371" spans="3:12" x14ac:dyDescent="0.15">
      <c r="C5371" t="s">
        <v>53</v>
      </c>
      <c r="D5371" t="s">
        <v>5374</v>
      </c>
      <c r="E5371" t="s">
        <v>4684</v>
      </c>
      <c r="F5371" s="1">
        <v>40623</v>
      </c>
      <c r="G5371" t="s">
        <v>560</v>
      </c>
      <c r="H5371" t="s">
        <v>2334</v>
      </c>
      <c r="I5371" t="s">
        <v>2772</v>
      </c>
      <c r="K5371">
        <v>159952</v>
      </c>
      <c r="L5371">
        <v>33838</v>
      </c>
    </row>
    <row r="5372" spans="3:12" x14ac:dyDescent="0.15">
      <c r="C5372" t="s">
        <v>53</v>
      </c>
      <c r="D5372" t="s">
        <v>5374</v>
      </c>
      <c r="E5372" t="s">
        <v>4684</v>
      </c>
      <c r="F5372" s="1">
        <v>40638</v>
      </c>
      <c r="G5372" t="s">
        <v>526</v>
      </c>
      <c r="H5372" t="s">
        <v>1566</v>
      </c>
      <c r="I5372" t="s">
        <v>4688</v>
      </c>
      <c r="J5372">
        <v>159952</v>
      </c>
      <c r="L5372">
        <v>193790</v>
      </c>
    </row>
    <row r="5373" spans="3:12" x14ac:dyDescent="0.15">
      <c r="C5373" t="s">
        <v>53</v>
      </c>
      <c r="D5373" t="s">
        <v>5374</v>
      </c>
      <c r="E5373" t="s">
        <v>4684</v>
      </c>
      <c r="F5373" s="1">
        <v>40646</v>
      </c>
      <c r="G5373" t="s">
        <v>560</v>
      </c>
      <c r="H5373" t="s">
        <v>270</v>
      </c>
      <c r="I5373" t="s">
        <v>4689</v>
      </c>
      <c r="K5373">
        <v>164754</v>
      </c>
      <c r="L5373">
        <v>29036</v>
      </c>
    </row>
    <row r="5374" spans="3:12" x14ac:dyDescent="0.15">
      <c r="C5374" t="s">
        <v>53</v>
      </c>
      <c r="D5374" t="s">
        <v>5374</v>
      </c>
      <c r="E5374" t="s">
        <v>4684</v>
      </c>
      <c r="F5374" s="1">
        <v>40704</v>
      </c>
      <c r="G5374" t="s">
        <v>560</v>
      </c>
      <c r="H5374" t="s">
        <v>271</v>
      </c>
      <c r="I5374" t="s">
        <v>4690</v>
      </c>
      <c r="K5374">
        <v>368042</v>
      </c>
      <c r="L5374">
        <v>-339006</v>
      </c>
    </row>
    <row r="5375" spans="3:12" x14ac:dyDescent="0.15">
      <c r="C5375" t="s">
        <v>53</v>
      </c>
      <c r="D5375" t="s">
        <v>5374</v>
      </c>
      <c r="E5375" t="s">
        <v>4684</v>
      </c>
      <c r="F5375" s="1">
        <v>40716</v>
      </c>
      <c r="G5375" t="s">
        <v>526</v>
      </c>
      <c r="H5375" t="s">
        <v>1938</v>
      </c>
      <c r="I5375" t="s">
        <v>4691</v>
      </c>
      <c r="J5375">
        <v>368042</v>
      </c>
      <c r="L5375">
        <v>29036</v>
      </c>
    </row>
    <row r="5376" spans="3:12" x14ac:dyDescent="0.15">
      <c r="C5376" t="s">
        <v>53</v>
      </c>
      <c r="D5376" t="s">
        <v>5374</v>
      </c>
      <c r="E5376" t="s">
        <v>4684</v>
      </c>
      <c r="F5376" s="1">
        <v>40716</v>
      </c>
      <c r="G5376" t="s">
        <v>526</v>
      </c>
      <c r="H5376" t="s">
        <v>1938</v>
      </c>
      <c r="I5376" t="s">
        <v>4692</v>
      </c>
      <c r="J5376">
        <v>164754</v>
      </c>
      <c r="L5376">
        <v>193790</v>
      </c>
    </row>
    <row r="5377" spans="3:12" x14ac:dyDescent="0.15">
      <c r="C5377" t="s">
        <v>53</v>
      </c>
      <c r="D5377" t="s">
        <v>5374</v>
      </c>
      <c r="E5377" t="s">
        <v>4684</v>
      </c>
      <c r="F5377" s="1">
        <v>40732</v>
      </c>
      <c r="G5377" t="s">
        <v>560</v>
      </c>
      <c r="H5377" t="s">
        <v>225</v>
      </c>
      <c r="I5377" t="s">
        <v>4693</v>
      </c>
      <c r="K5377">
        <v>143056</v>
      </c>
      <c r="L5377">
        <v>50734</v>
      </c>
    </row>
    <row r="5378" spans="3:12" x14ac:dyDescent="0.15">
      <c r="C5378" t="s">
        <v>53</v>
      </c>
      <c r="D5378" t="s">
        <v>5374</v>
      </c>
      <c r="E5378" t="s">
        <v>4684</v>
      </c>
      <c r="F5378" s="1">
        <v>40749</v>
      </c>
      <c r="G5378" t="s">
        <v>526</v>
      </c>
      <c r="H5378" t="s">
        <v>4694</v>
      </c>
      <c r="I5378" t="s">
        <v>4695</v>
      </c>
      <c r="J5378">
        <v>143056</v>
      </c>
      <c r="L5378">
        <v>193790</v>
      </c>
    </row>
    <row r="5379" spans="3:12" x14ac:dyDescent="0.15">
      <c r="C5379" t="s">
        <v>53</v>
      </c>
      <c r="D5379" t="s">
        <v>5374</v>
      </c>
      <c r="E5379" t="s">
        <v>4684</v>
      </c>
      <c r="F5379" s="1">
        <v>40771</v>
      </c>
      <c r="G5379" t="s">
        <v>560</v>
      </c>
      <c r="H5379" t="s">
        <v>259</v>
      </c>
      <c r="I5379" t="s">
        <v>4696</v>
      </c>
      <c r="K5379">
        <v>116835</v>
      </c>
      <c r="L5379">
        <v>76955</v>
      </c>
    </row>
    <row r="5380" spans="3:12" x14ac:dyDescent="0.15">
      <c r="C5380" t="s">
        <v>53</v>
      </c>
      <c r="D5380" t="s">
        <v>5374</v>
      </c>
      <c r="E5380" t="s">
        <v>4684</v>
      </c>
      <c r="F5380" s="1">
        <v>40777</v>
      </c>
      <c r="G5380" t="s">
        <v>526</v>
      </c>
      <c r="H5380" t="s">
        <v>4697</v>
      </c>
      <c r="I5380" t="s">
        <v>4698</v>
      </c>
      <c r="J5380">
        <v>116835</v>
      </c>
      <c r="L5380">
        <v>193790</v>
      </c>
    </row>
    <row r="5381" spans="3:12" x14ac:dyDescent="0.15">
      <c r="C5381" t="s">
        <v>53</v>
      </c>
      <c r="D5381" t="s">
        <v>5374</v>
      </c>
      <c r="E5381" t="s">
        <v>4684</v>
      </c>
      <c r="F5381" s="1">
        <v>40799</v>
      </c>
      <c r="G5381" t="s">
        <v>560</v>
      </c>
      <c r="H5381" t="s">
        <v>302</v>
      </c>
      <c r="I5381" t="s">
        <v>2831</v>
      </c>
      <c r="K5381">
        <v>91294</v>
      </c>
      <c r="L5381">
        <v>102496</v>
      </c>
    </row>
    <row r="5382" spans="3:12" x14ac:dyDescent="0.15">
      <c r="C5382" t="s">
        <v>53</v>
      </c>
      <c r="D5382" t="s">
        <v>5374</v>
      </c>
      <c r="E5382" t="s">
        <v>4684</v>
      </c>
      <c r="F5382" s="1">
        <v>40813</v>
      </c>
      <c r="G5382" t="s">
        <v>526</v>
      </c>
      <c r="H5382" t="s">
        <v>4699</v>
      </c>
      <c r="I5382" t="s">
        <v>4700</v>
      </c>
      <c r="J5382">
        <v>91294</v>
      </c>
      <c r="L5382">
        <v>193790</v>
      </c>
    </row>
    <row r="5383" spans="3:12" x14ac:dyDescent="0.15">
      <c r="C5383" t="s">
        <v>53</v>
      </c>
      <c r="D5383" t="s">
        <v>5374</v>
      </c>
      <c r="E5383" t="s">
        <v>4684</v>
      </c>
      <c r="F5383" s="1">
        <v>40826</v>
      </c>
      <c r="G5383" t="s">
        <v>560</v>
      </c>
      <c r="H5383" t="s">
        <v>290</v>
      </c>
      <c r="I5383" t="s">
        <v>2840</v>
      </c>
      <c r="K5383">
        <v>159402</v>
      </c>
      <c r="L5383">
        <v>34388</v>
      </c>
    </row>
    <row r="5384" spans="3:12" x14ac:dyDescent="0.15">
      <c r="C5384" t="s">
        <v>53</v>
      </c>
      <c r="D5384" t="s">
        <v>5374</v>
      </c>
      <c r="E5384" t="s">
        <v>4684</v>
      </c>
      <c r="F5384" s="1">
        <v>40837</v>
      </c>
      <c r="G5384" t="s">
        <v>526</v>
      </c>
      <c r="H5384" t="s">
        <v>4701</v>
      </c>
      <c r="I5384" t="s">
        <v>2840</v>
      </c>
      <c r="J5384">
        <v>159402</v>
      </c>
      <c r="L5384">
        <v>193790</v>
      </c>
    </row>
    <row r="5385" spans="3:12" x14ac:dyDescent="0.15">
      <c r="C5385" t="s">
        <v>53</v>
      </c>
      <c r="D5385" t="s">
        <v>5374</v>
      </c>
      <c r="E5385" t="s">
        <v>4684</v>
      </c>
      <c r="F5385" s="1">
        <v>40860</v>
      </c>
      <c r="G5385" t="s">
        <v>560</v>
      </c>
      <c r="H5385" t="s">
        <v>1415</v>
      </c>
      <c r="I5385" t="s">
        <v>2845</v>
      </c>
      <c r="K5385">
        <v>183100</v>
      </c>
      <c r="L5385">
        <v>10690</v>
      </c>
    </row>
    <row r="5386" spans="3:12" x14ac:dyDescent="0.15">
      <c r="C5386" t="s">
        <v>53</v>
      </c>
      <c r="D5386" t="s">
        <v>5374</v>
      </c>
      <c r="E5386" t="s">
        <v>4684</v>
      </c>
      <c r="F5386" s="1">
        <v>40877</v>
      </c>
      <c r="G5386" t="s">
        <v>526</v>
      </c>
      <c r="H5386" t="s">
        <v>2455</v>
      </c>
      <c r="I5386" t="s">
        <v>4547</v>
      </c>
      <c r="J5386">
        <v>183100</v>
      </c>
      <c r="L5386">
        <v>193790</v>
      </c>
    </row>
    <row r="5387" spans="3:12" x14ac:dyDescent="0.15">
      <c r="C5387" t="s">
        <v>53</v>
      </c>
      <c r="D5387" t="s">
        <v>5374</v>
      </c>
      <c r="E5387" t="s">
        <v>4684</v>
      </c>
      <c r="F5387" s="1">
        <v>40883</v>
      </c>
      <c r="G5387" t="s">
        <v>560</v>
      </c>
      <c r="H5387" t="s">
        <v>1181</v>
      </c>
      <c r="I5387" t="s">
        <v>2852</v>
      </c>
      <c r="K5387">
        <v>146896</v>
      </c>
      <c r="L5387">
        <v>46894</v>
      </c>
    </row>
    <row r="5388" spans="3:12" x14ac:dyDescent="0.15">
      <c r="C5388" t="s">
        <v>53</v>
      </c>
      <c r="D5388" t="s">
        <v>5374</v>
      </c>
      <c r="E5388" t="s">
        <v>4684</v>
      </c>
      <c r="F5388" s="1">
        <v>40900</v>
      </c>
      <c r="G5388" t="s">
        <v>526</v>
      </c>
      <c r="H5388" t="s">
        <v>2498</v>
      </c>
      <c r="I5388" t="s">
        <v>4550</v>
      </c>
      <c r="J5388">
        <v>146896</v>
      </c>
      <c r="L5388">
        <v>193790</v>
      </c>
    </row>
    <row r="5389" spans="3:12" x14ac:dyDescent="0.15">
      <c r="C5389" t="s">
        <v>53</v>
      </c>
      <c r="D5389" t="s">
        <v>5374</v>
      </c>
      <c r="E5389" t="s">
        <v>4702</v>
      </c>
      <c r="F5389" s="1">
        <v>40544</v>
      </c>
      <c r="G5389" t="s">
        <v>4410</v>
      </c>
      <c r="H5389" t="s">
        <v>55</v>
      </c>
      <c r="I5389" t="s">
        <v>4411</v>
      </c>
      <c r="J5389">
        <v>3400000</v>
      </c>
      <c r="L5389">
        <v>3400000</v>
      </c>
    </row>
    <row r="5390" spans="3:12" x14ac:dyDescent="0.15">
      <c r="C5390" t="s">
        <v>53</v>
      </c>
      <c r="D5390" t="s">
        <v>5374</v>
      </c>
      <c r="E5390" t="s">
        <v>4703</v>
      </c>
      <c r="F5390" s="1">
        <v>40544</v>
      </c>
      <c r="G5390" t="s">
        <v>4410</v>
      </c>
      <c r="H5390" t="s">
        <v>55</v>
      </c>
      <c r="I5390" t="s">
        <v>4411</v>
      </c>
      <c r="K5390">
        <v>71000</v>
      </c>
      <c r="L5390">
        <v>-71000</v>
      </c>
    </row>
    <row r="5391" spans="3:12" x14ac:dyDescent="0.15">
      <c r="C5391" t="s">
        <v>53</v>
      </c>
      <c r="D5391" t="s">
        <v>5374</v>
      </c>
      <c r="E5391" t="s">
        <v>4704</v>
      </c>
      <c r="F5391" s="1">
        <v>40544</v>
      </c>
      <c r="G5391" t="s">
        <v>4410</v>
      </c>
      <c r="H5391" t="s">
        <v>55</v>
      </c>
      <c r="I5391" t="s">
        <v>4411</v>
      </c>
      <c r="K5391">
        <v>130000</v>
      </c>
      <c r="L5391">
        <v>-130000</v>
      </c>
    </row>
    <row r="5392" spans="3:12" x14ac:dyDescent="0.15">
      <c r="C5392" t="s">
        <v>53</v>
      </c>
      <c r="D5392" t="s">
        <v>5374</v>
      </c>
      <c r="E5392" t="s">
        <v>4704</v>
      </c>
      <c r="F5392" s="1">
        <v>40564</v>
      </c>
      <c r="G5392" t="s">
        <v>526</v>
      </c>
      <c r="H5392" t="s">
        <v>140</v>
      </c>
      <c r="I5392" t="s">
        <v>4705</v>
      </c>
      <c r="J5392">
        <v>130000</v>
      </c>
    </row>
    <row r="5393" spans="3:12" x14ac:dyDescent="0.15">
      <c r="C5393" t="s">
        <v>53</v>
      </c>
      <c r="D5393" t="s">
        <v>5374</v>
      </c>
      <c r="E5393" t="s">
        <v>4704</v>
      </c>
      <c r="F5393" s="1">
        <v>40568</v>
      </c>
      <c r="G5393" t="s">
        <v>560</v>
      </c>
      <c r="H5393" t="s">
        <v>1424</v>
      </c>
      <c r="I5393" t="s">
        <v>3994</v>
      </c>
      <c r="K5393">
        <v>50000</v>
      </c>
      <c r="L5393">
        <v>-50000</v>
      </c>
    </row>
    <row r="5394" spans="3:12" x14ac:dyDescent="0.15">
      <c r="C5394" t="s">
        <v>53</v>
      </c>
      <c r="D5394" t="s">
        <v>5374</v>
      </c>
      <c r="E5394" t="s">
        <v>4704</v>
      </c>
      <c r="F5394" s="1">
        <v>40568</v>
      </c>
      <c r="G5394" t="s">
        <v>560</v>
      </c>
      <c r="H5394" t="s">
        <v>72</v>
      </c>
      <c r="I5394" t="s">
        <v>3994</v>
      </c>
      <c r="K5394">
        <v>80000</v>
      </c>
      <c r="L5394">
        <v>-130000</v>
      </c>
    </row>
    <row r="5395" spans="3:12" x14ac:dyDescent="0.15">
      <c r="C5395" t="s">
        <v>53</v>
      </c>
      <c r="D5395" t="s">
        <v>5374</v>
      </c>
      <c r="E5395" t="s">
        <v>4704</v>
      </c>
      <c r="F5395" s="1">
        <v>40592</v>
      </c>
      <c r="G5395" t="s">
        <v>526</v>
      </c>
      <c r="H5395" t="s">
        <v>330</v>
      </c>
      <c r="I5395" t="s">
        <v>3995</v>
      </c>
      <c r="J5395">
        <v>130000</v>
      </c>
    </row>
    <row r="5396" spans="3:12" x14ac:dyDescent="0.15">
      <c r="C5396" t="s">
        <v>53</v>
      </c>
      <c r="D5396" t="s">
        <v>5374</v>
      </c>
      <c r="E5396" t="s">
        <v>4704</v>
      </c>
      <c r="F5396" s="1">
        <v>40602</v>
      </c>
      <c r="G5396" t="s">
        <v>560</v>
      </c>
      <c r="H5396" t="s">
        <v>1041</v>
      </c>
      <c r="I5396" t="s">
        <v>3996</v>
      </c>
      <c r="K5396">
        <v>80000</v>
      </c>
      <c r="L5396">
        <v>-80000</v>
      </c>
    </row>
    <row r="5397" spans="3:12" x14ac:dyDescent="0.15">
      <c r="C5397" t="s">
        <v>53</v>
      </c>
      <c r="D5397" t="s">
        <v>5374</v>
      </c>
      <c r="E5397" t="s">
        <v>4704</v>
      </c>
      <c r="F5397" s="1">
        <v>40602</v>
      </c>
      <c r="G5397" t="s">
        <v>560</v>
      </c>
      <c r="H5397" t="s">
        <v>1362</v>
      </c>
      <c r="I5397" t="s">
        <v>3996</v>
      </c>
      <c r="K5397">
        <v>50000</v>
      </c>
      <c r="L5397">
        <v>-130000</v>
      </c>
    </row>
    <row r="5398" spans="3:12" x14ac:dyDescent="0.15">
      <c r="C5398" t="s">
        <v>53</v>
      </c>
      <c r="D5398" t="s">
        <v>5374</v>
      </c>
      <c r="E5398" t="s">
        <v>4704</v>
      </c>
      <c r="F5398" s="1">
        <v>40617</v>
      </c>
      <c r="G5398" t="s">
        <v>57</v>
      </c>
      <c r="H5398" t="s">
        <v>142</v>
      </c>
      <c r="I5398" t="s">
        <v>4706</v>
      </c>
      <c r="J5398">
        <v>130000</v>
      </c>
    </row>
    <row r="5399" spans="3:12" x14ac:dyDescent="0.15">
      <c r="C5399" t="s">
        <v>53</v>
      </c>
      <c r="D5399" t="s">
        <v>5374</v>
      </c>
      <c r="E5399" t="s">
        <v>4704</v>
      </c>
      <c r="F5399" s="1">
        <v>40659</v>
      </c>
      <c r="G5399" t="s">
        <v>560</v>
      </c>
      <c r="H5399" t="s">
        <v>1378</v>
      </c>
      <c r="I5399" t="s">
        <v>4013</v>
      </c>
      <c r="K5399">
        <v>50000</v>
      </c>
      <c r="L5399">
        <v>-50000</v>
      </c>
    </row>
    <row r="5400" spans="3:12" x14ac:dyDescent="0.15">
      <c r="C5400" t="s">
        <v>53</v>
      </c>
      <c r="D5400" t="s">
        <v>5374</v>
      </c>
      <c r="E5400" t="s">
        <v>4704</v>
      </c>
      <c r="F5400" s="1">
        <v>40659</v>
      </c>
      <c r="G5400" t="s">
        <v>560</v>
      </c>
      <c r="H5400" t="s">
        <v>1228</v>
      </c>
      <c r="I5400" t="s">
        <v>4014</v>
      </c>
      <c r="K5400">
        <v>80000</v>
      </c>
      <c r="L5400">
        <v>-130000</v>
      </c>
    </row>
    <row r="5401" spans="3:12" x14ac:dyDescent="0.15">
      <c r="C5401" t="s">
        <v>53</v>
      </c>
      <c r="D5401" t="s">
        <v>5374</v>
      </c>
      <c r="E5401" t="s">
        <v>4704</v>
      </c>
      <c r="F5401" s="1">
        <v>40679</v>
      </c>
      <c r="G5401" t="s">
        <v>526</v>
      </c>
      <c r="H5401" t="s">
        <v>4707</v>
      </c>
      <c r="I5401" t="s">
        <v>4708</v>
      </c>
      <c r="J5401">
        <v>130000</v>
      </c>
    </row>
    <row r="5402" spans="3:12" x14ac:dyDescent="0.15">
      <c r="C5402" t="s">
        <v>53</v>
      </c>
      <c r="D5402" t="s">
        <v>5374</v>
      </c>
      <c r="E5402" t="s">
        <v>4704</v>
      </c>
      <c r="F5402" s="1">
        <v>40688</v>
      </c>
      <c r="G5402" t="s">
        <v>560</v>
      </c>
      <c r="H5402" t="s">
        <v>152</v>
      </c>
      <c r="I5402" t="s">
        <v>4020</v>
      </c>
      <c r="K5402">
        <v>80000</v>
      </c>
      <c r="L5402">
        <v>-80000</v>
      </c>
    </row>
    <row r="5403" spans="3:12" x14ac:dyDescent="0.15">
      <c r="C5403" t="s">
        <v>53</v>
      </c>
      <c r="D5403" t="s">
        <v>5374</v>
      </c>
      <c r="E5403" t="s">
        <v>4704</v>
      </c>
      <c r="F5403" s="1">
        <v>40688</v>
      </c>
      <c r="G5403" t="s">
        <v>560</v>
      </c>
      <c r="H5403" t="s">
        <v>154</v>
      </c>
      <c r="I5403" t="s">
        <v>4021</v>
      </c>
      <c r="K5403">
        <v>50000</v>
      </c>
      <c r="L5403">
        <v>-130000</v>
      </c>
    </row>
    <row r="5404" spans="3:12" x14ac:dyDescent="0.15">
      <c r="C5404" t="s">
        <v>53</v>
      </c>
      <c r="D5404" t="s">
        <v>5374</v>
      </c>
      <c r="E5404" t="s">
        <v>4704</v>
      </c>
      <c r="F5404" s="1">
        <v>40694</v>
      </c>
      <c r="G5404" t="s">
        <v>526</v>
      </c>
      <c r="H5404" t="s">
        <v>4709</v>
      </c>
      <c r="I5404" t="s">
        <v>4710</v>
      </c>
      <c r="J5404">
        <v>80000</v>
      </c>
      <c r="L5404">
        <v>-50000</v>
      </c>
    </row>
    <row r="5405" spans="3:12" x14ac:dyDescent="0.15">
      <c r="C5405" t="s">
        <v>53</v>
      </c>
      <c r="D5405" t="s">
        <v>5374</v>
      </c>
      <c r="E5405" t="s">
        <v>4704</v>
      </c>
      <c r="F5405" s="1">
        <v>40694</v>
      </c>
      <c r="G5405" t="s">
        <v>526</v>
      </c>
      <c r="H5405" t="s">
        <v>4711</v>
      </c>
      <c r="I5405" t="s">
        <v>4712</v>
      </c>
      <c r="J5405">
        <v>50000</v>
      </c>
    </row>
    <row r="5406" spans="3:12" x14ac:dyDescent="0.15">
      <c r="C5406" t="s">
        <v>53</v>
      </c>
      <c r="D5406" t="s">
        <v>5374</v>
      </c>
      <c r="E5406" t="s">
        <v>4704</v>
      </c>
      <c r="F5406" s="1">
        <v>40749</v>
      </c>
      <c r="G5406" t="s">
        <v>560</v>
      </c>
      <c r="H5406" t="s">
        <v>229</v>
      </c>
      <c r="I5406" t="s">
        <v>4713</v>
      </c>
      <c r="K5406">
        <v>59625</v>
      </c>
      <c r="L5406">
        <v>-59625</v>
      </c>
    </row>
    <row r="5407" spans="3:12" x14ac:dyDescent="0.15">
      <c r="C5407" t="s">
        <v>53</v>
      </c>
      <c r="D5407" t="s">
        <v>5374</v>
      </c>
      <c r="E5407" t="s">
        <v>4704</v>
      </c>
      <c r="F5407" s="1">
        <v>40749</v>
      </c>
      <c r="G5407" t="s">
        <v>560</v>
      </c>
      <c r="H5407" t="s">
        <v>237</v>
      </c>
      <c r="I5407" t="s">
        <v>4714</v>
      </c>
      <c r="K5407">
        <v>95400</v>
      </c>
      <c r="L5407">
        <v>-155025</v>
      </c>
    </row>
    <row r="5408" spans="3:12" x14ac:dyDescent="0.15">
      <c r="C5408" t="s">
        <v>53</v>
      </c>
      <c r="D5408" t="s">
        <v>5374</v>
      </c>
      <c r="E5408" t="s">
        <v>4704</v>
      </c>
      <c r="F5408" s="1">
        <v>40766</v>
      </c>
      <c r="G5408" t="s">
        <v>526</v>
      </c>
      <c r="H5408" t="s">
        <v>4715</v>
      </c>
      <c r="I5408" t="s">
        <v>4716</v>
      </c>
      <c r="J5408">
        <v>95400</v>
      </c>
      <c r="L5408">
        <v>-59625</v>
      </c>
    </row>
    <row r="5409" spans="3:12" x14ac:dyDescent="0.15">
      <c r="C5409" t="s">
        <v>53</v>
      </c>
      <c r="D5409" t="s">
        <v>5374</v>
      </c>
      <c r="E5409" t="s">
        <v>4704</v>
      </c>
      <c r="F5409" s="1">
        <v>40766</v>
      </c>
      <c r="G5409" t="s">
        <v>526</v>
      </c>
      <c r="H5409" t="s">
        <v>4715</v>
      </c>
      <c r="I5409" t="s">
        <v>4717</v>
      </c>
      <c r="J5409">
        <v>59625</v>
      </c>
    </row>
    <row r="5410" spans="3:12" x14ac:dyDescent="0.15">
      <c r="C5410" t="s">
        <v>53</v>
      </c>
      <c r="D5410" t="s">
        <v>5374</v>
      </c>
      <c r="E5410" t="s">
        <v>4704</v>
      </c>
      <c r="F5410" s="1">
        <v>40774</v>
      </c>
      <c r="G5410" t="s">
        <v>57</v>
      </c>
      <c r="H5410" t="s">
        <v>1411</v>
      </c>
      <c r="I5410" t="s">
        <v>4718</v>
      </c>
      <c r="J5410">
        <v>130000</v>
      </c>
      <c r="L5410">
        <v>130000</v>
      </c>
    </row>
    <row r="5411" spans="3:12" x14ac:dyDescent="0.15">
      <c r="C5411" t="s">
        <v>53</v>
      </c>
      <c r="D5411" t="s">
        <v>5374</v>
      </c>
      <c r="E5411" t="s">
        <v>4704</v>
      </c>
      <c r="F5411" s="1">
        <v>40780</v>
      </c>
      <c r="G5411" t="s">
        <v>560</v>
      </c>
      <c r="H5411" t="s">
        <v>263</v>
      </c>
      <c r="I5411" t="s">
        <v>4719</v>
      </c>
      <c r="K5411">
        <v>95400</v>
      </c>
      <c r="L5411">
        <v>34600</v>
      </c>
    </row>
    <row r="5412" spans="3:12" x14ac:dyDescent="0.15">
      <c r="C5412" t="s">
        <v>53</v>
      </c>
      <c r="D5412" t="s">
        <v>5374</v>
      </c>
      <c r="E5412" t="s">
        <v>4704</v>
      </c>
      <c r="F5412" s="1">
        <v>40780</v>
      </c>
      <c r="G5412" t="s">
        <v>560</v>
      </c>
      <c r="H5412" t="s">
        <v>266</v>
      </c>
      <c r="I5412" t="s">
        <v>4720</v>
      </c>
      <c r="K5412">
        <v>59625</v>
      </c>
      <c r="L5412">
        <v>-25025</v>
      </c>
    </row>
    <row r="5413" spans="3:12" x14ac:dyDescent="0.15">
      <c r="C5413" t="s">
        <v>53</v>
      </c>
      <c r="D5413" t="s">
        <v>5374</v>
      </c>
      <c r="E5413" t="s">
        <v>4704</v>
      </c>
      <c r="F5413" s="1">
        <v>40802</v>
      </c>
      <c r="G5413" t="s">
        <v>526</v>
      </c>
      <c r="H5413" t="s">
        <v>4721</v>
      </c>
      <c r="I5413" t="s">
        <v>4722</v>
      </c>
      <c r="J5413">
        <v>25025</v>
      </c>
    </row>
    <row r="5414" spans="3:12" x14ac:dyDescent="0.15">
      <c r="C5414" t="s">
        <v>53</v>
      </c>
      <c r="D5414" t="s">
        <v>5374</v>
      </c>
      <c r="E5414" t="s">
        <v>4704</v>
      </c>
      <c r="F5414" s="1">
        <v>40812</v>
      </c>
      <c r="G5414" t="s">
        <v>560</v>
      </c>
      <c r="H5414" t="s">
        <v>964</v>
      </c>
      <c r="I5414" t="s">
        <v>4723</v>
      </c>
      <c r="K5414">
        <v>59625</v>
      </c>
      <c r="L5414">
        <v>-59625</v>
      </c>
    </row>
    <row r="5415" spans="3:12" x14ac:dyDescent="0.15">
      <c r="C5415" t="s">
        <v>53</v>
      </c>
      <c r="D5415" t="s">
        <v>5374</v>
      </c>
      <c r="E5415" t="s">
        <v>4704</v>
      </c>
      <c r="F5415" s="1">
        <v>40812</v>
      </c>
      <c r="G5415" t="s">
        <v>560</v>
      </c>
      <c r="H5415" t="s">
        <v>311</v>
      </c>
      <c r="I5415" t="s">
        <v>4724</v>
      </c>
      <c r="K5415">
        <v>95400</v>
      </c>
      <c r="L5415">
        <v>-155025</v>
      </c>
    </row>
    <row r="5416" spans="3:12" x14ac:dyDescent="0.15">
      <c r="C5416" t="s">
        <v>53</v>
      </c>
      <c r="D5416" t="s">
        <v>5374</v>
      </c>
      <c r="E5416" t="s">
        <v>4704</v>
      </c>
      <c r="F5416" s="1">
        <v>40826</v>
      </c>
      <c r="G5416" t="s">
        <v>526</v>
      </c>
      <c r="H5416" t="s">
        <v>4725</v>
      </c>
      <c r="I5416" t="s">
        <v>4509</v>
      </c>
      <c r="J5416">
        <v>155025</v>
      </c>
    </row>
    <row r="5417" spans="3:12" x14ac:dyDescent="0.15">
      <c r="C5417" t="s">
        <v>53</v>
      </c>
      <c r="D5417" t="s">
        <v>5374</v>
      </c>
      <c r="E5417" t="s">
        <v>4704</v>
      </c>
      <c r="F5417" s="1">
        <v>40841</v>
      </c>
      <c r="G5417" t="s">
        <v>560</v>
      </c>
      <c r="H5417" t="s">
        <v>317</v>
      </c>
      <c r="I5417" t="s">
        <v>4726</v>
      </c>
      <c r="K5417">
        <v>95400</v>
      </c>
      <c r="L5417">
        <v>-95400</v>
      </c>
    </row>
    <row r="5418" spans="3:12" x14ac:dyDescent="0.15">
      <c r="C5418" t="s">
        <v>53</v>
      </c>
      <c r="D5418" t="s">
        <v>5374</v>
      </c>
      <c r="E5418" t="s">
        <v>4704</v>
      </c>
      <c r="F5418" s="1">
        <v>40841</v>
      </c>
      <c r="G5418" t="s">
        <v>560</v>
      </c>
      <c r="H5418" t="s">
        <v>319</v>
      </c>
      <c r="I5418" t="s">
        <v>4045</v>
      </c>
      <c r="K5418">
        <v>59625</v>
      </c>
      <c r="L5418">
        <v>-155025</v>
      </c>
    </row>
    <row r="5419" spans="3:12" x14ac:dyDescent="0.15">
      <c r="C5419" t="s">
        <v>53</v>
      </c>
      <c r="D5419" t="s">
        <v>5374</v>
      </c>
      <c r="E5419" t="s">
        <v>4704</v>
      </c>
      <c r="F5419" s="1">
        <v>40857</v>
      </c>
      <c r="G5419" t="s">
        <v>57</v>
      </c>
      <c r="H5419" t="s">
        <v>1454</v>
      </c>
      <c r="I5419" t="s">
        <v>4727</v>
      </c>
      <c r="J5419">
        <v>155025</v>
      </c>
    </row>
    <row r="5420" spans="3:12" x14ac:dyDescent="0.15">
      <c r="C5420" t="s">
        <v>53</v>
      </c>
      <c r="D5420" t="s">
        <v>5374</v>
      </c>
      <c r="E5420" t="s">
        <v>4704</v>
      </c>
      <c r="F5420" s="1">
        <v>40872</v>
      </c>
      <c r="G5420" t="s">
        <v>560</v>
      </c>
      <c r="H5420" t="s">
        <v>350</v>
      </c>
      <c r="I5420" t="s">
        <v>4050</v>
      </c>
      <c r="K5420">
        <v>59625</v>
      </c>
      <c r="L5420">
        <v>-59625</v>
      </c>
    </row>
    <row r="5421" spans="3:12" x14ac:dyDescent="0.15">
      <c r="C5421" t="s">
        <v>53</v>
      </c>
      <c r="D5421" t="s">
        <v>5374</v>
      </c>
      <c r="E5421" t="s">
        <v>4704</v>
      </c>
      <c r="F5421" s="1">
        <v>40872</v>
      </c>
      <c r="G5421" t="s">
        <v>560</v>
      </c>
      <c r="H5421" t="s">
        <v>1416</v>
      </c>
      <c r="I5421" t="s">
        <v>4051</v>
      </c>
      <c r="K5421">
        <v>95400</v>
      </c>
      <c r="L5421">
        <v>-155025</v>
      </c>
    </row>
    <row r="5422" spans="3:12" x14ac:dyDescent="0.15">
      <c r="C5422" t="s">
        <v>53</v>
      </c>
      <c r="D5422" t="s">
        <v>5374</v>
      </c>
      <c r="E5422" t="s">
        <v>4704</v>
      </c>
      <c r="F5422" s="1">
        <v>40896</v>
      </c>
      <c r="G5422" t="s">
        <v>526</v>
      </c>
      <c r="H5422" t="s">
        <v>4728</v>
      </c>
      <c r="I5422" t="s">
        <v>4550</v>
      </c>
      <c r="J5422">
        <v>155025</v>
      </c>
    </row>
    <row r="5423" spans="3:12" x14ac:dyDescent="0.15">
      <c r="C5423" t="s">
        <v>53</v>
      </c>
      <c r="D5423" t="s">
        <v>5374</v>
      </c>
      <c r="E5423" t="s">
        <v>4704</v>
      </c>
      <c r="F5423" s="1">
        <v>40904</v>
      </c>
      <c r="G5423" t="s">
        <v>560</v>
      </c>
      <c r="H5423" t="s">
        <v>366</v>
      </c>
      <c r="I5423" t="s">
        <v>4057</v>
      </c>
      <c r="K5423">
        <v>59625</v>
      </c>
      <c r="L5423">
        <v>-59625</v>
      </c>
    </row>
    <row r="5424" spans="3:12" x14ac:dyDescent="0.15">
      <c r="C5424" t="s">
        <v>53</v>
      </c>
      <c r="D5424" t="s">
        <v>5374</v>
      </c>
      <c r="E5424" t="s">
        <v>4704</v>
      </c>
      <c r="F5424" s="1">
        <v>40904</v>
      </c>
      <c r="G5424" t="s">
        <v>560</v>
      </c>
      <c r="H5424" t="s">
        <v>349</v>
      </c>
      <c r="I5424" t="s">
        <v>4729</v>
      </c>
      <c r="K5424">
        <v>95400</v>
      </c>
      <c r="L5424">
        <v>-155025</v>
      </c>
    </row>
    <row r="5425" spans="3:12" x14ac:dyDescent="0.15">
      <c r="C5425" t="s">
        <v>53</v>
      </c>
      <c r="D5425" t="s">
        <v>5374</v>
      </c>
      <c r="E5425" t="s">
        <v>4730</v>
      </c>
      <c r="F5425" s="1">
        <v>40544</v>
      </c>
      <c r="G5425" t="s">
        <v>4410</v>
      </c>
      <c r="H5425" t="s">
        <v>55</v>
      </c>
      <c r="I5425" t="s">
        <v>4411</v>
      </c>
      <c r="K5425">
        <v>73041</v>
      </c>
      <c r="L5425">
        <v>-73041</v>
      </c>
    </row>
    <row r="5426" spans="3:12" x14ac:dyDescent="0.15">
      <c r="C5426" t="s">
        <v>53</v>
      </c>
      <c r="D5426" t="s">
        <v>5374</v>
      </c>
      <c r="E5426" t="s">
        <v>4730</v>
      </c>
      <c r="F5426" s="1">
        <v>40561</v>
      </c>
      <c r="G5426" t="s">
        <v>57</v>
      </c>
      <c r="H5426" t="s">
        <v>1150</v>
      </c>
      <c r="I5426" t="s">
        <v>4731</v>
      </c>
      <c r="J5426">
        <v>73041</v>
      </c>
    </row>
    <row r="5427" spans="3:12" x14ac:dyDescent="0.15">
      <c r="C5427" t="s">
        <v>53</v>
      </c>
      <c r="D5427" t="s">
        <v>5374</v>
      </c>
      <c r="E5427" t="s">
        <v>4730</v>
      </c>
      <c r="F5427" s="1">
        <v>40574</v>
      </c>
      <c r="G5427" t="s">
        <v>560</v>
      </c>
      <c r="H5427" t="s">
        <v>242</v>
      </c>
      <c r="I5427" t="s">
        <v>4732</v>
      </c>
      <c r="K5427">
        <v>73040</v>
      </c>
      <c r="L5427">
        <v>-73040</v>
      </c>
    </row>
    <row r="5428" spans="3:12" x14ac:dyDescent="0.15">
      <c r="C5428" t="s">
        <v>53</v>
      </c>
      <c r="D5428" t="s">
        <v>5374</v>
      </c>
      <c r="E5428" t="s">
        <v>4730</v>
      </c>
      <c r="F5428" s="1">
        <v>40592</v>
      </c>
      <c r="G5428" t="s">
        <v>526</v>
      </c>
      <c r="H5428" t="s">
        <v>334</v>
      </c>
      <c r="I5428" t="s">
        <v>3995</v>
      </c>
      <c r="J5428">
        <v>73040</v>
      </c>
    </row>
    <row r="5429" spans="3:12" x14ac:dyDescent="0.15">
      <c r="C5429" t="s">
        <v>53</v>
      </c>
      <c r="D5429" t="s">
        <v>5374</v>
      </c>
      <c r="E5429" t="s">
        <v>4730</v>
      </c>
      <c r="F5429" s="1">
        <v>40602</v>
      </c>
      <c r="G5429" t="s">
        <v>560</v>
      </c>
      <c r="H5429" t="s">
        <v>92</v>
      </c>
      <c r="I5429" t="s">
        <v>2763</v>
      </c>
      <c r="K5429">
        <v>73040</v>
      </c>
      <c r="L5429">
        <v>-73040</v>
      </c>
    </row>
    <row r="5430" spans="3:12" x14ac:dyDescent="0.15">
      <c r="C5430" t="s">
        <v>53</v>
      </c>
      <c r="D5430" t="s">
        <v>5374</v>
      </c>
      <c r="E5430" t="s">
        <v>4730</v>
      </c>
      <c r="F5430" s="1">
        <v>40620</v>
      </c>
      <c r="G5430" t="s">
        <v>57</v>
      </c>
      <c r="H5430" t="s">
        <v>529</v>
      </c>
      <c r="I5430" t="s">
        <v>4733</v>
      </c>
      <c r="J5430">
        <v>73040</v>
      </c>
    </row>
    <row r="5431" spans="3:12" x14ac:dyDescent="0.15">
      <c r="C5431" t="s">
        <v>53</v>
      </c>
      <c r="D5431" t="s">
        <v>5374</v>
      </c>
      <c r="E5431" t="s">
        <v>4730</v>
      </c>
      <c r="F5431" s="1">
        <v>40633</v>
      </c>
      <c r="G5431" t="s">
        <v>560</v>
      </c>
      <c r="H5431" t="s">
        <v>759</v>
      </c>
      <c r="I5431" t="s">
        <v>2780</v>
      </c>
      <c r="K5431">
        <v>73040</v>
      </c>
      <c r="L5431">
        <v>-73040</v>
      </c>
    </row>
    <row r="5432" spans="3:12" x14ac:dyDescent="0.15">
      <c r="C5432" t="s">
        <v>53</v>
      </c>
      <c r="D5432" t="s">
        <v>5374</v>
      </c>
      <c r="E5432" t="s">
        <v>4730</v>
      </c>
      <c r="F5432" s="1">
        <v>40663</v>
      </c>
      <c r="G5432" t="s">
        <v>560</v>
      </c>
      <c r="H5432" t="s">
        <v>158</v>
      </c>
      <c r="I5432" t="s">
        <v>2791</v>
      </c>
      <c r="K5432">
        <v>73040</v>
      </c>
      <c r="L5432">
        <v>-146080</v>
      </c>
    </row>
    <row r="5433" spans="3:12" x14ac:dyDescent="0.15">
      <c r="C5433" t="s">
        <v>53</v>
      </c>
      <c r="D5433" t="s">
        <v>5374</v>
      </c>
      <c r="E5433" t="s">
        <v>4730</v>
      </c>
      <c r="F5433" s="1">
        <v>40694</v>
      </c>
      <c r="G5433" t="s">
        <v>560</v>
      </c>
      <c r="H5433" t="s">
        <v>187</v>
      </c>
      <c r="I5433" t="s">
        <v>4734</v>
      </c>
      <c r="K5433">
        <v>73040</v>
      </c>
      <c r="L5433">
        <v>-219120</v>
      </c>
    </row>
    <row r="5434" spans="3:12" x14ac:dyDescent="0.15">
      <c r="C5434" t="s">
        <v>53</v>
      </c>
      <c r="D5434" t="s">
        <v>5374</v>
      </c>
      <c r="E5434" t="s">
        <v>4730</v>
      </c>
      <c r="F5434" s="1">
        <v>40724</v>
      </c>
      <c r="G5434" t="s">
        <v>560</v>
      </c>
      <c r="H5434" t="s">
        <v>1396</v>
      </c>
      <c r="I5434" t="s">
        <v>4735</v>
      </c>
      <c r="K5434">
        <v>73040</v>
      </c>
      <c r="L5434">
        <v>-292160</v>
      </c>
    </row>
    <row r="5435" spans="3:12" x14ac:dyDescent="0.15">
      <c r="C5435" t="s">
        <v>53</v>
      </c>
      <c r="D5435" t="s">
        <v>5374</v>
      </c>
      <c r="E5435" t="s">
        <v>4730</v>
      </c>
      <c r="F5435" s="1">
        <v>40724</v>
      </c>
      <c r="G5435" t="s">
        <v>57</v>
      </c>
      <c r="H5435" t="s">
        <v>276</v>
      </c>
      <c r="I5435" t="s">
        <v>4736</v>
      </c>
      <c r="J5435">
        <v>73040</v>
      </c>
      <c r="L5435">
        <v>-219120</v>
      </c>
    </row>
    <row r="5436" spans="3:12" x14ac:dyDescent="0.15">
      <c r="C5436" t="s">
        <v>53</v>
      </c>
      <c r="D5436" t="s">
        <v>5374</v>
      </c>
      <c r="E5436" t="s">
        <v>4730</v>
      </c>
      <c r="F5436" s="1">
        <v>40724</v>
      </c>
      <c r="G5436" t="s">
        <v>57</v>
      </c>
      <c r="H5436" t="s">
        <v>276</v>
      </c>
      <c r="I5436" t="s">
        <v>4736</v>
      </c>
      <c r="J5436">
        <v>146080</v>
      </c>
      <c r="L5436">
        <v>-73040</v>
      </c>
    </row>
    <row r="5437" spans="3:12" x14ac:dyDescent="0.15">
      <c r="C5437" t="s">
        <v>53</v>
      </c>
      <c r="D5437" t="s">
        <v>5374</v>
      </c>
      <c r="E5437" t="s">
        <v>4730</v>
      </c>
      <c r="F5437" s="1">
        <v>40755</v>
      </c>
      <c r="G5437" t="s">
        <v>560</v>
      </c>
      <c r="H5437" t="s">
        <v>227</v>
      </c>
      <c r="I5437" t="s">
        <v>4737</v>
      </c>
      <c r="K5437">
        <v>73040</v>
      </c>
      <c r="L5437">
        <v>-146080</v>
      </c>
    </row>
    <row r="5438" spans="3:12" x14ac:dyDescent="0.15">
      <c r="C5438" t="s">
        <v>53</v>
      </c>
      <c r="D5438" t="s">
        <v>5374</v>
      </c>
      <c r="E5438" t="s">
        <v>4730</v>
      </c>
      <c r="F5438" s="1">
        <v>40774</v>
      </c>
      <c r="G5438" t="s">
        <v>57</v>
      </c>
      <c r="H5438" t="s">
        <v>3910</v>
      </c>
      <c r="I5438" t="s">
        <v>4738</v>
      </c>
      <c r="J5438">
        <v>219120</v>
      </c>
      <c r="L5438">
        <v>73040</v>
      </c>
    </row>
    <row r="5439" spans="3:12" x14ac:dyDescent="0.15">
      <c r="C5439" t="s">
        <v>53</v>
      </c>
      <c r="D5439" t="s">
        <v>5374</v>
      </c>
      <c r="E5439" t="s">
        <v>4730</v>
      </c>
      <c r="F5439" s="1">
        <v>40786</v>
      </c>
      <c r="G5439" t="s">
        <v>560</v>
      </c>
      <c r="H5439" t="s">
        <v>294</v>
      </c>
      <c r="I5439" t="s">
        <v>4739</v>
      </c>
      <c r="K5439">
        <v>73040</v>
      </c>
    </row>
    <row r="5440" spans="3:12" x14ac:dyDescent="0.15">
      <c r="C5440" t="s">
        <v>53</v>
      </c>
      <c r="D5440" t="s">
        <v>5374</v>
      </c>
      <c r="E5440" t="s">
        <v>4730</v>
      </c>
      <c r="F5440" s="1">
        <v>40802</v>
      </c>
      <c r="G5440" t="s">
        <v>526</v>
      </c>
      <c r="H5440" t="s">
        <v>4740</v>
      </c>
      <c r="I5440" t="s">
        <v>4741</v>
      </c>
      <c r="J5440">
        <v>54780</v>
      </c>
      <c r="L5440">
        <v>54780</v>
      </c>
    </row>
    <row r="5441" spans="3:12" x14ac:dyDescent="0.15">
      <c r="C5441" t="s">
        <v>53</v>
      </c>
      <c r="D5441" t="s">
        <v>5374</v>
      </c>
      <c r="E5441" t="s">
        <v>4730</v>
      </c>
      <c r="F5441" s="1">
        <v>40816</v>
      </c>
      <c r="G5441" t="s">
        <v>560</v>
      </c>
      <c r="H5441" t="s">
        <v>1170</v>
      </c>
      <c r="I5441" t="s">
        <v>4742</v>
      </c>
      <c r="K5441">
        <v>73040</v>
      </c>
      <c r="L5441">
        <v>-18260</v>
      </c>
    </row>
    <row r="5442" spans="3:12" x14ac:dyDescent="0.15">
      <c r="C5442" t="s">
        <v>53</v>
      </c>
      <c r="D5442" t="s">
        <v>5374</v>
      </c>
      <c r="E5442" t="s">
        <v>4730</v>
      </c>
      <c r="F5442" s="1">
        <v>40836</v>
      </c>
      <c r="G5442" t="s">
        <v>560</v>
      </c>
      <c r="H5442" t="s">
        <v>314</v>
      </c>
      <c r="I5442" t="s">
        <v>2842</v>
      </c>
      <c r="J5442">
        <v>18260</v>
      </c>
    </row>
    <row r="5443" spans="3:12" x14ac:dyDescent="0.15">
      <c r="C5443" t="s">
        <v>53</v>
      </c>
      <c r="D5443" t="s">
        <v>5374</v>
      </c>
      <c r="E5443" t="s">
        <v>4730</v>
      </c>
      <c r="F5443" s="1">
        <v>40841</v>
      </c>
      <c r="G5443" t="s">
        <v>526</v>
      </c>
      <c r="H5443" t="s">
        <v>4743</v>
      </c>
      <c r="I5443" t="s">
        <v>4509</v>
      </c>
      <c r="J5443">
        <v>73040</v>
      </c>
      <c r="L5443">
        <v>73040</v>
      </c>
    </row>
    <row r="5444" spans="3:12" x14ac:dyDescent="0.15">
      <c r="C5444" t="s">
        <v>53</v>
      </c>
      <c r="D5444" t="s">
        <v>5374</v>
      </c>
      <c r="E5444" t="s">
        <v>4730</v>
      </c>
      <c r="F5444" s="1">
        <v>40847</v>
      </c>
      <c r="G5444" t="s">
        <v>560</v>
      </c>
      <c r="H5444" t="s">
        <v>2844</v>
      </c>
      <c r="I5444" t="s">
        <v>4744</v>
      </c>
      <c r="K5444">
        <v>73040</v>
      </c>
    </row>
    <row r="5445" spans="3:12" x14ac:dyDescent="0.15">
      <c r="C5445" t="s">
        <v>53</v>
      </c>
      <c r="D5445" t="s">
        <v>5374</v>
      </c>
      <c r="E5445" t="s">
        <v>4730</v>
      </c>
      <c r="F5445" s="1">
        <v>40872</v>
      </c>
      <c r="G5445" t="s">
        <v>526</v>
      </c>
      <c r="H5445" t="s">
        <v>4745</v>
      </c>
      <c r="I5445" t="s">
        <v>4547</v>
      </c>
      <c r="J5445">
        <v>73040</v>
      </c>
      <c r="L5445">
        <v>73040</v>
      </c>
    </row>
    <row r="5446" spans="3:12" x14ac:dyDescent="0.15">
      <c r="C5446" t="s">
        <v>53</v>
      </c>
      <c r="D5446" t="s">
        <v>5374</v>
      </c>
      <c r="E5446" t="s">
        <v>4730</v>
      </c>
      <c r="F5446" s="1">
        <v>40877</v>
      </c>
      <c r="G5446" t="s">
        <v>560</v>
      </c>
      <c r="H5446" t="s">
        <v>359</v>
      </c>
      <c r="I5446" t="s">
        <v>4746</v>
      </c>
      <c r="K5446">
        <v>146080</v>
      </c>
      <c r="L5446">
        <v>-73040</v>
      </c>
    </row>
    <row r="5447" spans="3:12" x14ac:dyDescent="0.15">
      <c r="C5447" t="s">
        <v>53</v>
      </c>
      <c r="D5447" t="s">
        <v>5374</v>
      </c>
      <c r="E5447" t="s">
        <v>4730</v>
      </c>
      <c r="F5447" s="1">
        <v>40899</v>
      </c>
      <c r="G5447" t="s">
        <v>526</v>
      </c>
      <c r="H5447" t="s">
        <v>4747</v>
      </c>
      <c r="I5447" t="s">
        <v>4550</v>
      </c>
      <c r="J5447">
        <v>73040</v>
      </c>
    </row>
    <row r="5448" spans="3:12" x14ac:dyDescent="0.15">
      <c r="C5448" t="s">
        <v>53</v>
      </c>
      <c r="D5448" t="s">
        <v>5374</v>
      </c>
      <c r="E5448" t="s">
        <v>4748</v>
      </c>
      <c r="F5448" s="1">
        <v>40544</v>
      </c>
      <c r="G5448" t="s">
        <v>4410</v>
      </c>
      <c r="H5448" t="s">
        <v>55</v>
      </c>
      <c r="I5448" t="s">
        <v>4411</v>
      </c>
      <c r="K5448">
        <v>101300</v>
      </c>
      <c r="L5448">
        <v>-101300</v>
      </c>
    </row>
    <row r="5449" spans="3:12" x14ac:dyDescent="0.15">
      <c r="C5449" t="s">
        <v>53</v>
      </c>
      <c r="D5449" t="s">
        <v>5374</v>
      </c>
      <c r="E5449" t="s">
        <v>4749</v>
      </c>
      <c r="F5449" s="1">
        <v>40544</v>
      </c>
      <c r="G5449" t="s">
        <v>4410</v>
      </c>
      <c r="H5449" t="s">
        <v>55</v>
      </c>
      <c r="I5449" t="s">
        <v>4411</v>
      </c>
      <c r="K5449">
        <v>1962944</v>
      </c>
      <c r="L5449">
        <v>-1962944</v>
      </c>
    </row>
    <row r="5450" spans="3:12" x14ac:dyDescent="0.15">
      <c r="C5450" t="s">
        <v>53</v>
      </c>
      <c r="D5450" t="s">
        <v>5374</v>
      </c>
      <c r="E5450" t="s">
        <v>4750</v>
      </c>
      <c r="F5450" s="1">
        <v>40640</v>
      </c>
      <c r="G5450" t="s">
        <v>57</v>
      </c>
      <c r="H5450" t="s">
        <v>635</v>
      </c>
      <c r="I5450" t="s">
        <v>4751</v>
      </c>
      <c r="J5450">
        <v>1867055</v>
      </c>
      <c r="L5450">
        <v>1867055</v>
      </c>
    </row>
    <row r="5451" spans="3:12" x14ac:dyDescent="0.15">
      <c r="C5451" t="s">
        <v>53</v>
      </c>
      <c r="D5451" t="s">
        <v>5374</v>
      </c>
      <c r="E5451" t="s">
        <v>4750</v>
      </c>
      <c r="F5451" s="1">
        <v>40640</v>
      </c>
      <c r="G5451" t="s">
        <v>57</v>
      </c>
      <c r="H5451" t="s">
        <v>637</v>
      </c>
      <c r="I5451" t="s">
        <v>4752</v>
      </c>
      <c r="J5451">
        <v>677804</v>
      </c>
      <c r="L5451">
        <v>2544859</v>
      </c>
    </row>
    <row r="5452" spans="3:12" x14ac:dyDescent="0.15">
      <c r="C5452" t="s">
        <v>53</v>
      </c>
      <c r="D5452" t="s">
        <v>5374</v>
      </c>
      <c r="E5452" t="s">
        <v>4750</v>
      </c>
      <c r="F5452" s="1">
        <v>40663</v>
      </c>
      <c r="G5452" t="s">
        <v>57</v>
      </c>
      <c r="H5452" t="s">
        <v>645</v>
      </c>
      <c r="I5452" t="s">
        <v>4753</v>
      </c>
      <c r="K5452">
        <v>1867055</v>
      </c>
      <c r="L5452">
        <v>677804</v>
      </c>
    </row>
    <row r="5453" spans="3:12" x14ac:dyDescent="0.15">
      <c r="C5453" t="s">
        <v>53</v>
      </c>
      <c r="D5453" t="s">
        <v>5374</v>
      </c>
      <c r="E5453" t="s">
        <v>4750</v>
      </c>
      <c r="F5453" s="1">
        <v>40663</v>
      </c>
      <c r="G5453" t="s">
        <v>57</v>
      </c>
      <c r="H5453" t="s">
        <v>645</v>
      </c>
      <c r="I5453" t="s">
        <v>4753</v>
      </c>
      <c r="K5453">
        <v>677804</v>
      </c>
    </row>
    <row r="5454" spans="3:12" x14ac:dyDescent="0.15">
      <c r="C5454" t="s">
        <v>53</v>
      </c>
      <c r="D5454" t="s">
        <v>5374</v>
      </c>
      <c r="E5454" t="s">
        <v>4754</v>
      </c>
      <c r="F5454" s="1">
        <v>40544</v>
      </c>
      <c r="G5454" t="s">
        <v>4410</v>
      </c>
      <c r="H5454" t="s">
        <v>55</v>
      </c>
      <c r="I5454" t="s">
        <v>4411</v>
      </c>
      <c r="K5454">
        <v>3352720</v>
      </c>
      <c r="L5454">
        <v>-3352720</v>
      </c>
    </row>
    <row r="5455" spans="3:12" x14ac:dyDescent="0.15">
      <c r="C5455" t="s">
        <v>53</v>
      </c>
      <c r="D5455" t="s">
        <v>5374</v>
      </c>
      <c r="E5455" t="s">
        <v>4754</v>
      </c>
      <c r="F5455" s="1">
        <v>40556</v>
      </c>
      <c r="G5455" t="s">
        <v>526</v>
      </c>
      <c r="H5455" t="s">
        <v>122</v>
      </c>
      <c r="I5455" t="s">
        <v>4755</v>
      </c>
      <c r="J5455">
        <v>330000</v>
      </c>
      <c r="L5455">
        <v>-3022720</v>
      </c>
    </row>
    <row r="5456" spans="3:12" x14ac:dyDescent="0.15">
      <c r="C5456" t="s">
        <v>53</v>
      </c>
      <c r="D5456" t="s">
        <v>5374</v>
      </c>
      <c r="E5456" t="s">
        <v>4754</v>
      </c>
      <c r="F5456" s="1">
        <v>40567</v>
      </c>
      <c r="G5456" t="s">
        <v>526</v>
      </c>
      <c r="H5456" t="s">
        <v>185</v>
      </c>
      <c r="I5456" t="s">
        <v>4756</v>
      </c>
      <c r="J5456">
        <v>15000</v>
      </c>
      <c r="L5456">
        <v>-3007720</v>
      </c>
    </row>
    <row r="5457" spans="3:12" x14ac:dyDescent="0.15">
      <c r="C5457" t="s">
        <v>53</v>
      </c>
      <c r="D5457" t="s">
        <v>5374</v>
      </c>
      <c r="E5457" t="s">
        <v>4754</v>
      </c>
      <c r="F5457" s="1">
        <v>40570</v>
      </c>
      <c r="G5457" t="s">
        <v>560</v>
      </c>
      <c r="H5457" t="s">
        <v>1400</v>
      </c>
      <c r="I5457" t="s">
        <v>3820</v>
      </c>
      <c r="K5457">
        <v>340000</v>
      </c>
      <c r="L5457">
        <v>-3347720</v>
      </c>
    </row>
    <row r="5458" spans="3:12" x14ac:dyDescent="0.15">
      <c r="C5458" t="s">
        <v>53</v>
      </c>
      <c r="D5458" t="s">
        <v>5374</v>
      </c>
      <c r="E5458" t="s">
        <v>4754</v>
      </c>
      <c r="F5458" s="1">
        <v>40584</v>
      </c>
      <c r="G5458" t="s">
        <v>526</v>
      </c>
      <c r="H5458" t="s">
        <v>311</v>
      </c>
      <c r="I5458" t="s">
        <v>4757</v>
      </c>
      <c r="J5458">
        <v>315000</v>
      </c>
      <c r="L5458">
        <v>-3032720</v>
      </c>
    </row>
    <row r="5459" spans="3:12" x14ac:dyDescent="0.15">
      <c r="C5459" t="s">
        <v>53</v>
      </c>
      <c r="D5459" t="s">
        <v>5374</v>
      </c>
      <c r="E5459" t="s">
        <v>4754</v>
      </c>
      <c r="F5459" s="1">
        <v>40602</v>
      </c>
      <c r="G5459" t="s">
        <v>560</v>
      </c>
      <c r="H5459" t="s">
        <v>1150</v>
      </c>
      <c r="I5459" t="s">
        <v>3824</v>
      </c>
      <c r="K5459">
        <v>340000</v>
      </c>
      <c r="L5459">
        <v>-3372720</v>
      </c>
    </row>
    <row r="5460" spans="3:12" x14ac:dyDescent="0.15">
      <c r="C5460" t="s">
        <v>53</v>
      </c>
      <c r="D5460" t="s">
        <v>5374</v>
      </c>
      <c r="E5460" t="s">
        <v>4754</v>
      </c>
      <c r="F5460" s="1">
        <v>40606</v>
      </c>
      <c r="G5460" t="s">
        <v>526</v>
      </c>
      <c r="H5460" t="s">
        <v>402</v>
      </c>
      <c r="I5460" t="s">
        <v>4758</v>
      </c>
      <c r="J5460">
        <v>330000</v>
      </c>
      <c r="L5460">
        <v>-3042720</v>
      </c>
    </row>
    <row r="5461" spans="3:12" x14ac:dyDescent="0.15">
      <c r="C5461" t="s">
        <v>53</v>
      </c>
      <c r="D5461" t="s">
        <v>5374</v>
      </c>
      <c r="E5461" t="s">
        <v>4754</v>
      </c>
      <c r="F5461" s="1">
        <v>40633</v>
      </c>
      <c r="G5461" t="s">
        <v>560</v>
      </c>
      <c r="H5461" t="s">
        <v>122</v>
      </c>
      <c r="I5461" t="s">
        <v>3838</v>
      </c>
      <c r="K5461">
        <v>340000</v>
      </c>
      <c r="L5461">
        <v>-3382720</v>
      </c>
    </row>
    <row r="5462" spans="3:12" x14ac:dyDescent="0.15">
      <c r="C5462" t="s">
        <v>53</v>
      </c>
      <c r="D5462" t="s">
        <v>5374</v>
      </c>
      <c r="E5462" t="s">
        <v>4754</v>
      </c>
      <c r="F5462" s="1">
        <v>40639</v>
      </c>
      <c r="G5462" t="s">
        <v>526</v>
      </c>
      <c r="H5462" t="s">
        <v>4759</v>
      </c>
      <c r="I5462" t="s">
        <v>4760</v>
      </c>
      <c r="J5462">
        <v>490000</v>
      </c>
      <c r="L5462">
        <v>-2892720</v>
      </c>
    </row>
    <row r="5463" spans="3:12" x14ac:dyDescent="0.15">
      <c r="C5463" t="s">
        <v>53</v>
      </c>
      <c r="D5463" t="s">
        <v>5374</v>
      </c>
      <c r="E5463" t="s">
        <v>4754</v>
      </c>
      <c r="F5463" s="1">
        <v>40659</v>
      </c>
      <c r="G5463" t="s">
        <v>560</v>
      </c>
      <c r="H5463" t="s">
        <v>530</v>
      </c>
      <c r="I5463" t="s">
        <v>3848</v>
      </c>
      <c r="K5463">
        <v>340000</v>
      </c>
      <c r="L5463">
        <v>-3232720</v>
      </c>
    </row>
    <row r="5464" spans="3:12" x14ac:dyDescent="0.15">
      <c r="C5464" t="s">
        <v>53</v>
      </c>
      <c r="D5464" t="s">
        <v>5374</v>
      </c>
      <c r="E5464" t="s">
        <v>4754</v>
      </c>
      <c r="F5464" s="1">
        <v>40670</v>
      </c>
      <c r="G5464" t="s">
        <v>526</v>
      </c>
      <c r="H5464" t="s">
        <v>4761</v>
      </c>
      <c r="I5464" t="s">
        <v>4762</v>
      </c>
      <c r="J5464">
        <v>315000</v>
      </c>
      <c r="L5464">
        <v>-2917720</v>
      </c>
    </row>
    <row r="5465" spans="3:12" x14ac:dyDescent="0.15">
      <c r="C5465" t="s">
        <v>53</v>
      </c>
      <c r="D5465" t="s">
        <v>5374</v>
      </c>
      <c r="E5465" t="s">
        <v>4754</v>
      </c>
      <c r="F5465" s="1">
        <v>40694</v>
      </c>
      <c r="G5465" t="s">
        <v>560</v>
      </c>
      <c r="H5465" t="s">
        <v>176</v>
      </c>
      <c r="I5465" t="s">
        <v>3860</v>
      </c>
      <c r="K5465">
        <v>340000</v>
      </c>
      <c r="L5465">
        <v>-3257720</v>
      </c>
    </row>
    <row r="5466" spans="3:12" x14ac:dyDescent="0.15">
      <c r="C5466" t="s">
        <v>53</v>
      </c>
      <c r="D5466" t="s">
        <v>5374</v>
      </c>
      <c r="E5466" t="s">
        <v>4754</v>
      </c>
      <c r="F5466" s="1">
        <v>40697</v>
      </c>
      <c r="G5466" t="s">
        <v>526</v>
      </c>
      <c r="H5466" t="s">
        <v>4763</v>
      </c>
      <c r="I5466" t="s">
        <v>4764</v>
      </c>
      <c r="J5466">
        <v>315000</v>
      </c>
      <c r="L5466">
        <v>-2942720</v>
      </c>
    </row>
    <row r="5467" spans="3:12" x14ac:dyDescent="0.15">
      <c r="C5467" t="s">
        <v>53</v>
      </c>
      <c r="D5467" t="s">
        <v>5374</v>
      </c>
      <c r="E5467" t="s">
        <v>4754</v>
      </c>
      <c r="F5467" s="1">
        <v>40724</v>
      </c>
      <c r="G5467" t="s">
        <v>560</v>
      </c>
      <c r="H5467" t="s">
        <v>230</v>
      </c>
      <c r="I5467" t="s">
        <v>3872</v>
      </c>
      <c r="K5467">
        <v>340000</v>
      </c>
      <c r="L5467">
        <v>-3282720</v>
      </c>
    </row>
    <row r="5468" spans="3:12" x14ac:dyDescent="0.15">
      <c r="C5468" t="s">
        <v>53</v>
      </c>
      <c r="D5468" t="s">
        <v>5374</v>
      </c>
      <c r="E5468" t="s">
        <v>4754</v>
      </c>
      <c r="F5468" s="1">
        <v>40730</v>
      </c>
      <c r="G5468" t="s">
        <v>526</v>
      </c>
      <c r="H5468" t="s">
        <v>4765</v>
      </c>
      <c r="I5468" t="s">
        <v>4766</v>
      </c>
      <c r="J5468">
        <v>340000</v>
      </c>
      <c r="L5468">
        <v>-2942720</v>
      </c>
    </row>
    <row r="5469" spans="3:12" x14ac:dyDescent="0.15">
      <c r="C5469" t="s">
        <v>53</v>
      </c>
      <c r="D5469" t="s">
        <v>5374</v>
      </c>
      <c r="E5469" t="s">
        <v>4754</v>
      </c>
      <c r="F5469" s="1">
        <v>40730</v>
      </c>
      <c r="G5469" t="s">
        <v>526</v>
      </c>
      <c r="H5469" t="s">
        <v>4767</v>
      </c>
      <c r="I5469" t="s">
        <v>4766</v>
      </c>
      <c r="J5469">
        <v>70000</v>
      </c>
      <c r="L5469">
        <v>-2872720</v>
      </c>
    </row>
    <row r="5470" spans="3:12" x14ac:dyDescent="0.15">
      <c r="C5470" t="s">
        <v>53</v>
      </c>
      <c r="D5470" t="s">
        <v>5374</v>
      </c>
      <c r="E5470" t="s">
        <v>4754</v>
      </c>
      <c r="F5470" s="1">
        <v>40751</v>
      </c>
      <c r="G5470" t="s">
        <v>560</v>
      </c>
      <c r="H5470" t="s">
        <v>218</v>
      </c>
      <c r="I5470" t="s">
        <v>4768</v>
      </c>
      <c r="K5470">
        <v>340000</v>
      </c>
      <c r="L5470">
        <v>-3212720</v>
      </c>
    </row>
    <row r="5471" spans="3:12" x14ac:dyDescent="0.15">
      <c r="C5471" t="s">
        <v>53</v>
      </c>
      <c r="D5471" t="s">
        <v>5374</v>
      </c>
      <c r="E5471" t="s">
        <v>4754</v>
      </c>
      <c r="F5471" s="1">
        <v>40764</v>
      </c>
      <c r="G5471" t="s">
        <v>526</v>
      </c>
      <c r="H5471" t="s">
        <v>4769</v>
      </c>
      <c r="I5471" t="s">
        <v>4770</v>
      </c>
      <c r="J5471">
        <v>250000</v>
      </c>
      <c r="L5471">
        <v>-2962720</v>
      </c>
    </row>
    <row r="5472" spans="3:12" x14ac:dyDescent="0.15">
      <c r="C5472" t="s">
        <v>53</v>
      </c>
      <c r="D5472" t="s">
        <v>5374</v>
      </c>
      <c r="E5472" t="s">
        <v>4754</v>
      </c>
      <c r="F5472" s="1">
        <v>40781</v>
      </c>
      <c r="G5472" t="s">
        <v>560</v>
      </c>
      <c r="H5472" t="s">
        <v>267</v>
      </c>
      <c r="I5472" t="s">
        <v>4771</v>
      </c>
      <c r="K5472">
        <v>340000</v>
      </c>
      <c r="L5472">
        <v>-3302720</v>
      </c>
    </row>
    <row r="5473" spans="3:12" x14ac:dyDescent="0.15">
      <c r="C5473" t="s">
        <v>53</v>
      </c>
      <c r="D5473" t="s">
        <v>5374</v>
      </c>
      <c r="E5473" t="s">
        <v>4754</v>
      </c>
      <c r="F5473" s="1">
        <v>40794</v>
      </c>
      <c r="G5473" t="s">
        <v>526</v>
      </c>
      <c r="H5473" t="s">
        <v>4772</v>
      </c>
      <c r="I5473" t="s">
        <v>4773</v>
      </c>
      <c r="J5473">
        <v>295000</v>
      </c>
      <c r="L5473">
        <v>-3007720</v>
      </c>
    </row>
    <row r="5474" spans="3:12" x14ac:dyDescent="0.15">
      <c r="C5474" t="s">
        <v>53</v>
      </c>
      <c r="D5474" t="s">
        <v>5374</v>
      </c>
      <c r="E5474" t="s">
        <v>4754</v>
      </c>
      <c r="F5474" s="1">
        <v>40798</v>
      </c>
      <c r="G5474" t="s">
        <v>526</v>
      </c>
      <c r="H5474" t="s">
        <v>4774</v>
      </c>
      <c r="I5474" t="s">
        <v>4775</v>
      </c>
      <c r="J5474">
        <v>15000</v>
      </c>
      <c r="L5474">
        <v>-2992720</v>
      </c>
    </row>
    <row r="5475" spans="3:12" x14ac:dyDescent="0.15">
      <c r="C5475" t="s">
        <v>53</v>
      </c>
      <c r="D5475" t="s">
        <v>5374</v>
      </c>
      <c r="E5475" t="s">
        <v>4754</v>
      </c>
      <c r="F5475" s="1">
        <v>40813</v>
      </c>
      <c r="G5475" t="s">
        <v>560</v>
      </c>
      <c r="H5475" t="s">
        <v>1096</v>
      </c>
      <c r="I5475" t="s">
        <v>3899</v>
      </c>
      <c r="K5475">
        <v>340000</v>
      </c>
      <c r="L5475">
        <v>-3332720</v>
      </c>
    </row>
    <row r="5476" spans="3:12" x14ac:dyDescent="0.15">
      <c r="C5476" t="s">
        <v>53</v>
      </c>
      <c r="D5476" t="s">
        <v>5374</v>
      </c>
      <c r="E5476" t="s">
        <v>4754</v>
      </c>
      <c r="F5476" s="1">
        <v>40821</v>
      </c>
      <c r="G5476" t="s">
        <v>526</v>
      </c>
      <c r="H5476" t="s">
        <v>4776</v>
      </c>
      <c r="I5476" t="s">
        <v>4770</v>
      </c>
      <c r="J5476">
        <v>315000</v>
      </c>
      <c r="L5476">
        <v>-3017720</v>
      </c>
    </row>
    <row r="5477" spans="3:12" x14ac:dyDescent="0.15">
      <c r="C5477" t="s">
        <v>53</v>
      </c>
      <c r="D5477" t="s">
        <v>5374</v>
      </c>
      <c r="E5477" t="s">
        <v>4754</v>
      </c>
      <c r="F5477" s="1">
        <v>40847</v>
      </c>
      <c r="G5477" t="s">
        <v>560</v>
      </c>
      <c r="H5477" t="s">
        <v>1411</v>
      </c>
      <c r="I5477" t="s">
        <v>3909</v>
      </c>
      <c r="K5477">
        <v>340000</v>
      </c>
      <c r="L5477">
        <v>-3357720</v>
      </c>
    </row>
    <row r="5478" spans="3:12" x14ac:dyDescent="0.15">
      <c r="C5478" t="s">
        <v>53</v>
      </c>
      <c r="D5478" t="s">
        <v>5374</v>
      </c>
      <c r="E5478" t="s">
        <v>4754</v>
      </c>
      <c r="F5478" s="1">
        <v>40856</v>
      </c>
      <c r="G5478" t="s">
        <v>526</v>
      </c>
      <c r="H5478" t="s">
        <v>4777</v>
      </c>
      <c r="I5478" t="s">
        <v>4778</v>
      </c>
      <c r="J5478">
        <v>315000</v>
      </c>
      <c r="L5478">
        <v>-3042720</v>
      </c>
    </row>
    <row r="5479" spans="3:12" x14ac:dyDescent="0.15">
      <c r="C5479" t="s">
        <v>53</v>
      </c>
      <c r="D5479" t="s">
        <v>5374</v>
      </c>
      <c r="E5479" t="s">
        <v>4754</v>
      </c>
      <c r="F5479" s="1">
        <v>40870</v>
      </c>
      <c r="G5479" t="s">
        <v>560</v>
      </c>
      <c r="H5479" t="s">
        <v>325</v>
      </c>
      <c r="I5479" t="s">
        <v>3919</v>
      </c>
      <c r="K5479">
        <v>340000</v>
      </c>
      <c r="L5479">
        <v>-3382720</v>
      </c>
    </row>
    <row r="5480" spans="3:12" x14ac:dyDescent="0.15">
      <c r="C5480" t="s">
        <v>53</v>
      </c>
      <c r="D5480" t="s">
        <v>5374</v>
      </c>
      <c r="E5480" t="s">
        <v>4754</v>
      </c>
      <c r="F5480" s="1">
        <v>40885</v>
      </c>
      <c r="G5480" t="s">
        <v>526</v>
      </c>
      <c r="H5480" t="s">
        <v>4779</v>
      </c>
      <c r="I5480" t="s">
        <v>4550</v>
      </c>
      <c r="J5480">
        <v>315000</v>
      </c>
      <c r="L5480">
        <v>-3067720</v>
      </c>
    </row>
    <row r="5481" spans="3:12" x14ac:dyDescent="0.15">
      <c r="C5481" t="s">
        <v>53</v>
      </c>
      <c r="D5481" t="s">
        <v>5374</v>
      </c>
      <c r="E5481" t="s">
        <v>4754</v>
      </c>
      <c r="F5481" s="1">
        <v>40896</v>
      </c>
      <c r="G5481" t="s">
        <v>526</v>
      </c>
      <c r="H5481" t="s">
        <v>4780</v>
      </c>
      <c r="I5481" t="s">
        <v>4781</v>
      </c>
      <c r="J5481">
        <v>100000</v>
      </c>
      <c r="L5481">
        <v>-2967720</v>
      </c>
    </row>
    <row r="5482" spans="3:12" x14ac:dyDescent="0.15">
      <c r="C5482" t="s">
        <v>53</v>
      </c>
      <c r="D5482" t="s">
        <v>5374</v>
      </c>
      <c r="E5482" t="s">
        <v>4754</v>
      </c>
      <c r="F5482" s="1">
        <v>40907</v>
      </c>
      <c r="G5482" t="s">
        <v>526</v>
      </c>
      <c r="H5482" t="s">
        <v>4782</v>
      </c>
      <c r="I5482" t="s">
        <v>4755</v>
      </c>
      <c r="J5482">
        <v>315000</v>
      </c>
      <c r="L5482">
        <v>-2652720</v>
      </c>
    </row>
    <row r="5483" spans="3:12" x14ac:dyDescent="0.15">
      <c r="C5483" t="s">
        <v>53</v>
      </c>
      <c r="D5483" t="s">
        <v>5374</v>
      </c>
      <c r="E5483" t="s">
        <v>4754</v>
      </c>
      <c r="F5483" s="1">
        <v>40908</v>
      </c>
      <c r="G5483" t="s">
        <v>560</v>
      </c>
      <c r="H5483" t="s">
        <v>376</v>
      </c>
      <c r="I5483" t="s">
        <v>3028</v>
      </c>
      <c r="K5483">
        <v>340000</v>
      </c>
      <c r="L5483">
        <v>-2992720</v>
      </c>
    </row>
    <row r="5484" spans="3:12" x14ac:dyDescent="0.15">
      <c r="C5484" t="s">
        <v>53</v>
      </c>
      <c r="D5484" t="s">
        <v>5374</v>
      </c>
      <c r="E5484" t="s">
        <v>4754</v>
      </c>
      <c r="F5484" s="1">
        <v>40908</v>
      </c>
      <c r="G5484" t="s">
        <v>54</v>
      </c>
      <c r="H5484" t="s">
        <v>829</v>
      </c>
      <c r="I5484" t="s">
        <v>4783</v>
      </c>
      <c r="J5484">
        <v>203000</v>
      </c>
      <c r="L5484">
        <v>-2789720</v>
      </c>
    </row>
    <row r="5485" spans="3:12" x14ac:dyDescent="0.15">
      <c r="C5485" t="s">
        <v>53</v>
      </c>
      <c r="D5485" t="s">
        <v>5374</v>
      </c>
      <c r="E5485" t="s">
        <v>4784</v>
      </c>
      <c r="F5485" s="1">
        <v>40892</v>
      </c>
      <c r="G5485" t="s">
        <v>560</v>
      </c>
      <c r="H5485" t="s">
        <v>399</v>
      </c>
      <c r="I5485" t="s">
        <v>4785</v>
      </c>
      <c r="K5485">
        <v>2000000</v>
      </c>
      <c r="L5485">
        <v>-2000000</v>
      </c>
    </row>
    <row r="5486" spans="3:12" x14ac:dyDescent="0.15">
      <c r="C5486" t="s">
        <v>53</v>
      </c>
      <c r="D5486" t="s">
        <v>5374</v>
      </c>
      <c r="E5486" t="s">
        <v>4786</v>
      </c>
      <c r="F5486" s="1">
        <v>40544</v>
      </c>
      <c r="G5486" t="s">
        <v>4410</v>
      </c>
      <c r="H5486" t="s">
        <v>55</v>
      </c>
      <c r="I5486" t="s">
        <v>4411</v>
      </c>
      <c r="K5486">
        <v>8172625</v>
      </c>
      <c r="L5486">
        <v>-8172625</v>
      </c>
    </row>
    <row r="5487" spans="3:12" x14ac:dyDescent="0.15">
      <c r="C5487" t="s">
        <v>53</v>
      </c>
      <c r="D5487" t="s">
        <v>5374</v>
      </c>
      <c r="E5487" t="s">
        <v>4786</v>
      </c>
      <c r="F5487" s="1">
        <v>40570</v>
      </c>
      <c r="G5487" t="s">
        <v>526</v>
      </c>
      <c r="H5487" t="s">
        <v>201</v>
      </c>
      <c r="I5487" t="s">
        <v>4787</v>
      </c>
      <c r="J5487">
        <v>500000</v>
      </c>
      <c r="L5487">
        <v>-7672625</v>
      </c>
    </row>
    <row r="5488" spans="3:12" x14ac:dyDescent="0.15">
      <c r="C5488" t="s">
        <v>53</v>
      </c>
      <c r="D5488" t="s">
        <v>5374</v>
      </c>
      <c r="E5488" t="s">
        <v>4786</v>
      </c>
      <c r="F5488" s="1">
        <v>40602</v>
      </c>
      <c r="G5488" t="s">
        <v>54</v>
      </c>
      <c r="H5488" t="s">
        <v>1369</v>
      </c>
      <c r="I5488" t="s">
        <v>4788</v>
      </c>
      <c r="J5488">
        <v>500000</v>
      </c>
      <c r="L5488">
        <v>-7172625</v>
      </c>
    </row>
    <row r="5489" spans="3:12" x14ac:dyDescent="0.15">
      <c r="C5489" t="s">
        <v>53</v>
      </c>
      <c r="D5489" t="s">
        <v>5374</v>
      </c>
      <c r="E5489" t="s">
        <v>4786</v>
      </c>
      <c r="F5489" s="1">
        <v>40616</v>
      </c>
      <c r="G5489" t="s">
        <v>526</v>
      </c>
      <c r="H5489" t="s">
        <v>505</v>
      </c>
      <c r="I5489" t="s">
        <v>4789</v>
      </c>
      <c r="J5489">
        <v>1500000</v>
      </c>
      <c r="L5489">
        <v>-5672625</v>
      </c>
    </row>
    <row r="5490" spans="3:12" x14ac:dyDescent="0.15">
      <c r="C5490" t="s">
        <v>53</v>
      </c>
      <c r="D5490" t="s">
        <v>5374</v>
      </c>
      <c r="E5490" t="s">
        <v>4786</v>
      </c>
      <c r="F5490" s="1">
        <v>40620</v>
      </c>
      <c r="G5490" t="s">
        <v>57</v>
      </c>
      <c r="H5490" t="s">
        <v>1378</v>
      </c>
      <c r="I5490" t="s">
        <v>4790</v>
      </c>
      <c r="J5490">
        <v>2000000</v>
      </c>
      <c r="L5490">
        <v>-3672625</v>
      </c>
    </row>
    <row r="5491" spans="3:12" x14ac:dyDescent="0.15">
      <c r="C5491" t="s">
        <v>53</v>
      </c>
      <c r="D5491" t="s">
        <v>5374</v>
      </c>
      <c r="E5491" t="s">
        <v>4786</v>
      </c>
      <c r="F5491" s="1">
        <v>40654</v>
      </c>
      <c r="G5491" t="s">
        <v>526</v>
      </c>
      <c r="H5491" t="s">
        <v>4791</v>
      </c>
      <c r="I5491" t="s">
        <v>4792</v>
      </c>
      <c r="J5491">
        <v>400000</v>
      </c>
      <c r="L5491">
        <v>-3272625</v>
      </c>
    </row>
    <row r="5492" spans="3:12" x14ac:dyDescent="0.15">
      <c r="C5492" t="s">
        <v>53</v>
      </c>
      <c r="D5492" t="s">
        <v>5374</v>
      </c>
      <c r="E5492" t="s">
        <v>4786</v>
      </c>
      <c r="F5492" s="1">
        <v>40675</v>
      </c>
      <c r="G5492" t="s">
        <v>526</v>
      </c>
      <c r="H5492" t="s">
        <v>4793</v>
      </c>
      <c r="I5492" t="s">
        <v>4794</v>
      </c>
      <c r="J5492">
        <v>300000</v>
      </c>
      <c r="L5492">
        <v>-2972625</v>
      </c>
    </row>
    <row r="5493" spans="3:12" x14ac:dyDescent="0.15">
      <c r="C5493" t="s">
        <v>53</v>
      </c>
      <c r="D5493" t="s">
        <v>5374</v>
      </c>
      <c r="E5493" t="s">
        <v>4786</v>
      </c>
      <c r="F5493" s="1">
        <v>40682</v>
      </c>
      <c r="G5493" t="s">
        <v>526</v>
      </c>
      <c r="H5493" t="s">
        <v>4795</v>
      </c>
      <c r="I5493" t="s">
        <v>4796</v>
      </c>
      <c r="J5493">
        <v>500000</v>
      </c>
      <c r="L5493">
        <v>-2472625</v>
      </c>
    </row>
    <row r="5494" spans="3:12" x14ac:dyDescent="0.15">
      <c r="C5494" t="s">
        <v>53</v>
      </c>
      <c r="D5494" t="s">
        <v>5374</v>
      </c>
      <c r="E5494" t="s">
        <v>4786</v>
      </c>
      <c r="F5494" s="1">
        <v>40691</v>
      </c>
      <c r="G5494" t="s">
        <v>526</v>
      </c>
      <c r="H5494" t="s">
        <v>4797</v>
      </c>
      <c r="I5494" t="s">
        <v>4798</v>
      </c>
      <c r="J5494">
        <v>300000</v>
      </c>
      <c r="L5494">
        <v>-2172625</v>
      </c>
    </row>
    <row r="5495" spans="3:12" x14ac:dyDescent="0.15">
      <c r="C5495" t="s">
        <v>53</v>
      </c>
      <c r="D5495" t="s">
        <v>5374</v>
      </c>
      <c r="E5495" t="s">
        <v>4786</v>
      </c>
      <c r="F5495" s="1">
        <v>40697</v>
      </c>
      <c r="G5495" t="s">
        <v>526</v>
      </c>
      <c r="H5495" t="s">
        <v>4799</v>
      </c>
      <c r="I5495" t="s">
        <v>4800</v>
      </c>
      <c r="J5495">
        <v>300000</v>
      </c>
      <c r="L5495">
        <v>-1872625</v>
      </c>
    </row>
    <row r="5496" spans="3:12" x14ac:dyDescent="0.15">
      <c r="C5496" t="s">
        <v>53</v>
      </c>
      <c r="D5496" t="s">
        <v>5374</v>
      </c>
      <c r="E5496" t="s">
        <v>4786</v>
      </c>
      <c r="F5496" s="1">
        <v>40718</v>
      </c>
      <c r="G5496" t="s">
        <v>526</v>
      </c>
      <c r="H5496" t="s">
        <v>4801</v>
      </c>
      <c r="I5496" t="s">
        <v>4802</v>
      </c>
      <c r="J5496">
        <v>150000</v>
      </c>
      <c r="L5496">
        <v>-1722625</v>
      </c>
    </row>
    <row r="5497" spans="3:12" x14ac:dyDescent="0.15">
      <c r="C5497" t="s">
        <v>53</v>
      </c>
      <c r="D5497" t="s">
        <v>5374</v>
      </c>
      <c r="E5497" t="s">
        <v>4786</v>
      </c>
      <c r="F5497" s="1">
        <v>40724</v>
      </c>
      <c r="G5497" t="s">
        <v>526</v>
      </c>
      <c r="H5497" t="s">
        <v>4803</v>
      </c>
      <c r="I5497" t="s">
        <v>4804</v>
      </c>
      <c r="J5497">
        <v>250000</v>
      </c>
      <c r="L5497">
        <v>-1472625</v>
      </c>
    </row>
    <row r="5498" spans="3:12" x14ac:dyDescent="0.15">
      <c r="C5498" t="s">
        <v>53</v>
      </c>
      <c r="D5498" t="s">
        <v>5374</v>
      </c>
      <c r="E5498" t="s">
        <v>4786</v>
      </c>
      <c r="F5498" s="1">
        <v>40759</v>
      </c>
      <c r="G5498" t="s">
        <v>526</v>
      </c>
      <c r="H5498" t="s">
        <v>4805</v>
      </c>
      <c r="I5498" t="s">
        <v>4806</v>
      </c>
      <c r="J5498">
        <v>50000</v>
      </c>
      <c r="L5498">
        <v>-1422625</v>
      </c>
    </row>
    <row r="5499" spans="3:12" x14ac:dyDescent="0.15">
      <c r="C5499" t="s">
        <v>53</v>
      </c>
      <c r="D5499" t="s">
        <v>5374</v>
      </c>
      <c r="E5499" t="s">
        <v>4786</v>
      </c>
      <c r="F5499" s="1">
        <v>40765</v>
      </c>
      <c r="G5499" t="s">
        <v>526</v>
      </c>
      <c r="H5499" t="s">
        <v>4807</v>
      </c>
      <c r="I5499" t="s">
        <v>4808</v>
      </c>
      <c r="J5499">
        <v>30000</v>
      </c>
      <c r="L5499">
        <v>-1392625</v>
      </c>
    </row>
    <row r="5500" spans="3:12" x14ac:dyDescent="0.15">
      <c r="C5500" t="s">
        <v>53</v>
      </c>
      <c r="D5500" t="s">
        <v>5374</v>
      </c>
      <c r="E5500" t="s">
        <v>4786</v>
      </c>
      <c r="F5500" s="1">
        <v>40765</v>
      </c>
      <c r="G5500" t="s">
        <v>526</v>
      </c>
      <c r="H5500" t="s">
        <v>4809</v>
      </c>
      <c r="I5500" t="s">
        <v>4808</v>
      </c>
      <c r="J5500">
        <v>70000</v>
      </c>
      <c r="L5500">
        <v>-1322625</v>
      </c>
    </row>
    <row r="5501" spans="3:12" x14ac:dyDescent="0.15">
      <c r="C5501" t="s">
        <v>53</v>
      </c>
      <c r="D5501" t="s">
        <v>5374</v>
      </c>
      <c r="E5501" t="s">
        <v>4786</v>
      </c>
      <c r="F5501" s="1">
        <v>40788</v>
      </c>
      <c r="G5501" t="s">
        <v>526</v>
      </c>
      <c r="H5501" t="s">
        <v>4810</v>
      </c>
      <c r="I5501" t="s">
        <v>4811</v>
      </c>
      <c r="J5501">
        <v>200000</v>
      </c>
      <c r="L5501">
        <v>-1122625</v>
      </c>
    </row>
    <row r="5502" spans="3:12" x14ac:dyDescent="0.15">
      <c r="C5502" t="s">
        <v>53</v>
      </c>
      <c r="D5502" t="s">
        <v>5374</v>
      </c>
      <c r="E5502" t="s">
        <v>4786</v>
      </c>
      <c r="F5502" s="1">
        <v>40792</v>
      </c>
      <c r="G5502" t="s">
        <v>57</v>
      </c>
      <c r="H5502" t="s">
        <v>361</v>
      </c>
      <c r="I5502" t="s">
        <v>4812</v>
      </c>
      <c r="J5502">
        <v>1000000</v>
      </c>
      <c r="L5502">
        <v>-122625</v>
      </c>
    </row>
    <row r="5503" spans="3:12" x14ac:dyDescent="0.15">
      <c r="C5503" t="s">
        <v>53</v>
      </c>
      <c r="D5503" t="s">
        <v>5374</v>
      </c>
      <c r="E5503" t="s">
        <v>4786</v>
      </c>
      <c r="F5503" s="1">
        <v>40793</v>
      </c>
      <c r="G5503" t="s">
        <v>526</v>
      </c>
      <c r="H5503" t="s">
        <v>4813</v>
      </c>
      <c r="I5503" t="s">
        <v>4814</v>
      </c>
      <c r="J5503">
        <v>100000</v>
      </c>
      <c r="L5503">
        <v>-22625</v>
      </c>
    </row>
    <row r="5504" spans="3:12" x14ac:dyDescent="0.15">
      <c r="C5504" t="s">
        <v>53</v>
      </c>
      <c r="D5504" t="s">
        <v>5374</v>
      </c>
      <c r="E5504" t="s">
        <v>4786</v>
      </c>
      <c r="F5504" s="1">
        <v>40837</v>
      </c>
      <c r="G5504" t="s">
        <v>526</v>
      </c>
      <c r="H5504" t="s">
        <v>4815</v>
      </c>
      <c r="I5504" t="s">
        <v>4814</v>
      </c>
      <c r="J5504">
        <v>500000</v>
      </c>
      <c r="L5504">
        <v>477375</v>
      </c>
    </row>
    <row r="5505" spans="3:12" x14ac:dyDescent="0.15">
      <c r="C5505" t="s">
        <v>53</v>
      </c>
      <c r="D5505" t="s">
        <v>5374</v>
      </c>
      <c r="E5505" t="s">
        <v>4786</v>
      </c>
      <c r="F5505" s="1">
        <v>40849</v>
      </c>
      <c r="G5505" t="s">
        <v>526</v>
      </c>
      <c r="H5505" t="s">
        <v>4816</v>
      </c>
      <c r="I5505" t="s">
        <v>4814</v>
      </c>
      <c r="J5505">
        <v>30000</v>
      </c>
      <c r="L5505">
        <v>507375</v>
      </c>
    </row>
    <row r="5506" spans="3:12" x14ac:dyDescent="0.15">
      <c r="C5506" t="s">
        <v>53</v>
      </c>
      <c r="D5506" t="s">
        <v>5374</v>
      </c>
      <c r="E5506" t="s">
        <v>4786</v>
      </c>
      <c r="F5506" s="1">
        <v>40861</v>
      </c>
      <c r="G5506" t="s">
        <v>526</v>
      </c>
      <c r="H5506" t="s">
        <v>4817</v>
      </c>
      <c r="I5506" t="s">
        <v>4814</v>
      </c>
      <c r="J5506">
        <v>200000</v>
      </c>
      <c r="L5506">
        <v>707375</v>
      </c>
    </row>
    <row r="5507" spans="3:12" x14ac:dyDescent="0.15">
      <c r="C5507" t="s">
        <v>53</v>
      </c>
      <c r="D5507" t="s">
        <v>5374</v>
      </c>
      <c r="E5507" t="s">
        <v>4786</v>
      </c>
      <c r="F5507" s="1">
        <v>40865</v>
      </c>
      <c r="G5507" t="s">
        <v>57</v>
      </c>
      <c r="H5507" t="s">
        <v>452</v>
      </c>
      <c r="I5507" t="s">
        <v>4818</v>
      </c>
      <c r="J5507">
        <v>2000000</v>
      </c>
      <c r="L5507">
        <v>2707375</v>
      </c>
    </row>
    <row r="5508" spans="3:12" x14ac:dyDescent="0.15">
      <c r="C5508" t="s">
        <v>53</v>
      </c>
      <c r="D5508" t="s">
        <v>5374</v>
      </c>
      <c r="E5508" t="s">
        <v>4786</v>
      </c>
      <c r="F5508" s="1">
        <v>40899</v>
      </c>
      <c r="G5508" t="s">
        <v>560</v>
      </c>
      <c r="H5508" t="s">
        <v>1421</v>
      </c>
      <c r="I5508" t="s">
        <v>4819</v>
      </c>
      <c r="K5508">
        <v>2981250</v>
      </c>
      <c r="L5508">
        <v>-273875</v>
      </c>
    </row>
    <row r="5509" spans="3:12" x14ac:dyDescent="0.15">
      <c r="C5509" t="s">
        <v>53</v>
      </c>
      <c r="D5509" t="s">
        <v>5374</v>
      </c>
      <c r="E5509" t="s">
        <v>4786</v>
      </c>
      <c r="F5509" s="1">
        <v>40899</v>
      </c>
      <c r="G5509" t="s">
        <v>560</v>
      </c>
      <c r="H5509" t="s">
        <v>3950</v>
      </c>
      <c r="I5509" t="s">
        <v>4820</v>
      </c>
      <c r="K5509">
        <v>2385000</v>
      </c>
      <c r="L5509">
        <v>-2658875</v>
      </c>
    </row>
    <row r="5510" spans="3:12" x14ac:dyDescent="0.15">
      <c r="C5510" t="s">
        <v>53</v>
      </c>
      <c r="D5510" t="s">
        <v>5374</v>
      </c>
      <c r="E5510" t="s">
        <v>4786</v>
      </c>
      <c r="F5510" s="1">
        <v>40908</v>
      </c>
      <c r="G5510" t="s">
        <v>560</v>
      </c>
      <c r="H5510" t="s">
        <v>411</v>
      </c>
      <c r="I5510" t="s">
        <v>4821</v>
      </c>
      <c r="K5510">
        <v>866250</v>
      </c>
      <c r="L5510">
        <v>-3525125</v>
      </c>
    </row>
    <row r="5511" spans="3:12" x14ac:dyDescent="0.15">
      <c r="C5511" t="s">
        <v>53</v>
      </c>
      <c r="D5511" t="s">
        <v>5374</v>
      </c>
      <c r="E5511" t="s">
        <v>4786</v>
      </c>
      <c r="F5511" s="1">
        <v>40908</v>
      </c>
      <c r="G5511" t="s">
        <v>54</v>
      </c>
      <c r="H5511" t="s">
        <v>1491</v>
      </c>
      <c r="I5511" t="s">
        <v>4822</v>
      </c>
      <c r="K5511">
        <v>2670000</v>
      </c>
      <c r="L5511">
        <v>-6195125</v>
      </c>
    </row>
    <row r="5512" spans="3:12" x14ac:dyDescent="0.15">
      <c r="C5512" t="s">
        <v>53</v>
      </c>
      <c r="D5512" t="s">
        <v>5374</v>
      </c>
      <c r="E5512" t="s">
        <v>4823</v>
      </c>
      <c r="F5512" s="1">
        <v>40544</v>
      </c>
      <c r="G5512" t="s">
        <v>4410</v>
      </c>
      <c r="H5512" t="s">
        <v>55</v>
      </c>
      <c r="I5512" t="s">
        <v>4411</v>
      </c>
      <c r="K5512">
        <v>3095971</v>
      </c>
      <c r="L5512">
        <v>-3095971</v>
      </c>
    </row>
    <row r="5513" spans="3:12" x14ac:dyDescent="0.15">
      <c r="C5513" t="s">
        <v>53</v>
      </c>
      <c r="D5513" t="s">
        <v>5374</v>
      </c>
      <c r="E5513" t="s">
        <v>4823</v>
      </c>
      <c r="F5513" s="1">
        <v>40560</v>
      </c>
      <c r="G5513" t="s">
        <v>57</v>
      </c>
      <c r="H5513" t="s">
        <v>2452</v>
      </c>
      <c r="I5513" t="s">
        <v>4824</v>
      </c>
      <c r="J5513">
        <v>968116</v>
      </c>
      <c r="L5513">
        <v>-2127855</v>
      </c>
    </row>
    <row r="5514" spans="3:12" x14ac:dyDescent="0.15">
      <c r="C5514" t="s">
        <v>53</v>
      </c>
      <c r="D5514" t="s">
        <v>5374</v>
      </c>
      <c r="E5514" t="s">
        <v>4823</v>
      </c>
      <c r="F5514" s="1">
        <v>40597</v>
      </c>
      <c r="G5514" t="s">
        <v>57</v>
      </c>
      <c r="H5514" t="s">
        <v>802</v>
      </c>
      <c r="I5514" t="s">
        <v>4824</v>
      </c>
      <c r="J5514">
        <v>669570</v>
      </c>
      <c r="L5514">
        <v>-1458285</v>
      </c>
    </row>
    <row r="5515" spans="3:12" x14ac:dyDescent="0.15">
      <c r="C5515" t="s">
        <v>53</v>
      </c>
      <c r="D5515" t="s">
        <v>5374</v>
      </c>
      <c r="E5515" t="s">
        <v>4823</v>
      </c>
      <c r="F5515" s="1">
        <v>40598</v>
      </c>
      <c r="G5515" t="s">
        <v>526</v>
      </c>
      <c r="H5515" t="s">
        <v>353</v>
      </c>
      <c r="I5515" t="s">
        <v>4825</v>
      </c>
      <c r="J5515">
        <v>3578</v>
      </c>
      <c r="L5515">
        <v>-1454707</v>
      </c>
    </row>
    <row r="5516" spans="3:12" x14ac:dyDescent="0.15">
      <c r="C5516" t="s">
        <v>53</v>
      </c>
      <c r="D5516" t="s">
        <v>5374</v>
      </c>
      <c r="E5516" t="s">
        <v>4823</v>
      </c>
      <c r="F5516" s="1">
        <v>40602</v>
      </c>
      <c r="G5516" t="s">
        <v>560</v>
      </c>
      <c r="H5516" t="s">
        <v>1363</v>
      </c>
      <c r="I5516" t="s">
        <v>2947</v>
      </c>
      <c r="K5516">
        <v>3578</v>
      </c>
      <c r="L5516">
        <v>-1458285</v>
      </c>
    </row>
    <row r="5517" spans="3:12" x14ac:dyDescent="0.15">
      <c r="C5517" t="s">
        <v>53</v>
      </c>
      <c r="D5517" t="s">
        <v>5374</v>
      </c>
      <c r="E5517" t="s">
        <v>4823</v>
      </c>
      <c r="F5517" s="1">
        <v>40602</v>
      </c>
      <c r="G5517" t="s">
        <v>560</v>
      </c>
      <c r="H5517" t="s">
        <v>87</v>
      </c>
      <c r="I5517" t="s">
        <v>2906</v>
      </c>
      <c r="K5517">
        <v>530964</v>
      </c>
      <c r="L5517">
        <v>-1989249</v>
      </c>
    </row>
    <row r="5518" spans="3:12" x14ac:dyDescent="0.15">
      <c r="C5518" t="s">
        <v>53</v>
      </c>
      <c r="D5518" t="s">
        <v>5374</v>
      </c>
      <c r="E5518" t="s">
        <v>4823</v>
      </c>
      <c r="F5518" s="1">
        <v>40602</v>
      </c>
      <c r="G5518" t="s">
        <v>560</v>
      </c>
      <c r="H5518" t="s">
        <v>90</v>
      </c>
      <c r="I5518" t="s">
        <v>2907</v>
      </c>
      <c r="K5518">
        <v>336238</v>
      </c>
      <c r="L5518">
        <v>-2325487</v>
      </c>
    </row>
    <row r="5519" spans="3:12" x14ac:dyDescent="0.15">
      <c r="C5519" t="s">
        <v>53</v>
      </c>
      <c r="D5519" t="s">
        <v>5374</v>
      </c>
      <c r="E5519" t="s">
        <v>4823</v>
      </c>
      <c r="F5519" s="1">
        <v>40617</v>
      </c>
      <c r="G5519" t="s">
        <v>57</v>
      </c>
      <c r="H5519" t="s">
        <v>125</v>
      </c>
      <c r="I5519" t="s">
        <v>4826</v>
      </c>
      <c r="J5519">
        <v>867202</v>
      </c>
      <c r="L5519">
        <v>-1458285</v>
      </c>
    </row>
    <row r="5520" spans="3:12" x14ac:dyDescent="0.15">
      <c r="C5520" t="s">
        <v>53</v>
      </c>
      <c r="D5520" t="s">
        <v>5374</v>
      </c>
      <c r="E5520" t="s">
        <v>4823</v>
      </c>
      <c r="F5520" s="1">
        <v>40617</v>
      </c>
      <c r="G5520" t="s">
        <v>526</v>
      </c>
      <c r="H5520" t="s">
        <v>1480</v>
      </c>
      <c r="I5520" t="s">
        <v>4827</v>
      </c>
      <c r="J5520">
        <v>9578</v>
      </c>
      <c r="L5520">
        <v>-1448707</v>
      </c>
    </row>
    <row r="5521" spans="3:12" x14ac:dyDescent="0.15">
      <c r="C5521" t="s">
        <v>53</v>
      </c>
      <c r="D5521" t="s">
        <v>5374</v>
      </c>
      <c r="E5521" t="s">
        <v>4823</v>
      </c>
      <c r="F5521" s="1">
        <v>40622</v>
      </c>
      <c r="G5521" t="s">
        <v>560</v>
      </c>
      <c r="H5521" t="s">
        <v>922</v>
      </c>
      <c r="I5521" t="s">
        <v>2910</v>
      </c>
      <c r="K5521">
        <v>270023</v>
      </c>
      <c r="L5521">
        <v>-1718730</v>
      </c>
    </row>
    <row r="5522" spans="3:12" x14ac:dyDescent="0.15">
      <c r="C5522" t="s">
        <v>53</v>
      </c>
      <c r="D5522" t="s">
        <v>5374</v>
      </c>
      <c r="E5522" t="s">
        <v>4823</v>
      </c>
      <c r="F5522" s="1">
        <v>40623</v>
      </c>
      <c r="G5522" t="s">
        <v>560</v>
      </c>
      <c r="H5522" t="s">
        <v>99</v>
      </c>
      <c r="I5522" t="s">
        <v>2910</v>
      </c>
      <c r="K5522">
        <v>440313</v>
      </c>
      <c r="L5522">
        <v>-2159043</v>
      </c>
    </row>
    <row r="5523" spans="3:12" x14ac:dyDescent="0.15">
      <c r="C5523" t="s">
        <v>53</v>
      </c>
      <c r="D5523" t="s">
        <v>5374</v>
      </c>
      <c r="E5523" t="s">
        <v>4823</v>
      </c>
      <c r="F5523" s="1">
        <v>40626</v>
      </c>
      <c r="G5523" t="s">
        <v>560</v>
      </c>
      <c r="H5523" t="s">
        <v>103</v>
      </c>
      <c r="I5523" t="s">
        <v>2908</v>
      </c>
      <c r="K5523">
        <v>9578</v>
      </c>
      <c r="L5523">
        <v>-2168621</v>
      </c>
    </row>
    <row r="5524" spans="3:12" x14ac:dyDescent="0.15">
      <c r="C5524" t="s">
        <v>53</v>
      </c>
      <c r="D5524" t="s">
        <v>5374</v>
      </c>
      <c r="E5524" t="s">
        <v>4823</v>
      </c>
      <c r="F5524" s="1">
        <v>40627</v>
      </c>
      <c r="G5524" t="s">
        <v>57</v>
      </c>
      <c r="H5524" t="s">
        <v>822</v>
      </c>
      <c r="I5524" t="s">
        <v>4828</v>
      </c>
      <c r="J5524">
        <v>710336</v>
      </c>
      <c r="L5524">
        <v>-1458285</v>
      </c>
    </row>
    <row r="5525" spans="3:12" x14ac:dyDescent="0.15">
      <c r="C5525" t="s">
        <v>53</v>
      </c>
      <c r="D5525" t="s">
        <v>5374</v>
      </c>
      <c r="E5525" t="s">
        <v>4823</v>
      </c>
      <c r="F5525" s="1">
        <v>40631</v>
      </c>
      <c r="G5525" t="s">
        <v>526</v>
      </c>
      <c r="H5525" t="s">
        <v>1522</v>
      </c>
      <c r="I5525" t="s">
        <v>4829</v>
      </c>
      <c r="J5525">
        <v>3578</v>
      </c>
      <c r="L5525">
        <v>-1454707</v>
      </c>
    </row>
    <row r="5526" spans="3:12" x14ac:dyDescent="0.15">
      <c r="C5526" t="s">
        <v>53</v>
      </c>
      <c r="D5526" t="s">
        <v>5374</v>
      </c>
      <c r="E5526" t="s">
        <v>4823</v>
      </c>
      <c r="F5526" s="1">
        <v>40633</v>
      </c>
      <c r="G5526" t="s">
        <v>560</v>
      </c>
      <c r="H5526" t="s">
        <v>156</v>
      </c>
      <c r="I5526" t="s">
        <v>2911</v>
      </c>
      <c r="K5526">
        <v>3578</v>
      </c>
      <c r="L5526">
        <v>-1458285</v>
      </c>
    </row>
    <row r="5527" spans="3:12" x14ac:dyDescent="0.15">
      <c r="C5527" t="s">
        <v>53</v>
      </c>
      <c r="D5527" t="s">
        <v>5374</v>
      </c>
      <c r="E5527" t="s">
        <v>4823</v>
      </c>
      <c r="F5527" s="1">
        <v>40658</v>
      </c>
      <c r="G5527" t="s">
        <v>560</v>
      </c>
      <c r="H5527" t="s">
        <v>529</v>
      </c>
      <c r="I5527" t="s">
        <v>2912</v>
      </c>
      <c r="K5527">
        <v>336850</v>
      </c>
      <c r="L5527">
        <v>-1795135</v>
      </c>
    </row>
    <row r="5528" spans="3:12" x14ac:dyDescent="0.15">
      <c r="C5528" t="s">
        <v>53</v>
      </c>
      <c r="D5528" t="s">
        <v>5374</v>
      </c>
      <c r="E5528" t="s">
        <v>4823</v>
      </c>
      <c r="F5528" s="1">
        <v>40659</v>
      </c>
      <c r="G5528" t="s">
        <v>560</v>
      </c>
      <c r="H5528" t="s">
        <v>1379</v>
      </c>
      <c r="I5528" t="s">
        <v>2913</v>
      </c>
      <c r="K5528">
        <v>3578</v>
      </c>
      <c r="L5528">
        <v>-1798713</v>
      </c>
    </row>
    <row r="5529" spans="3:12" x14ac:dyDescent="0.15">
      <c r="C5529" t="s">
        <v>53</v>
      </c>
      <c r="D5529" t="s">
        <v>5374</v>
      </c>
      <c r="E5529" t="s">
        <v>4823</v>
      </c>
      <c r="F5529" s="1">
        <v>40659</v>
      </c>
      <c r="G5529" t="s">
        <v>560</v>
      </c>
      <c r="H5529" t="s">
        <v>562</v>
      </c>
      <c r="I5529" t="s">
        <v>2914</v>
      </c>
      <c r="K5529">
        <v>3578</v>
      </c>
      <c r="L5529">
        <v>-1802291</v>
      </c>
    </row>
    <row r="5530" spans="3:12" x14ac:dyDescent="0.15">
      <c r="C5530" t="s">
        <v>53</v>
      </c>
      <c r="D5530" t="s">
        <v>5374</v>
      </c>
      <c r="E5530" t="s">
        <v>4823</v>
      </c>
      <c r="F5530" s="1">
        <v>40659</v>
      </c>
      <c r="G5530" t="s">
        <v>560</v>
      </c>
      <c r="H5530" t="s">
        <v>2915</v>
      </c>
      <c r="I5530" t="s">
        <v>2916</v>
      </c>
      <c r="K5530">
        <v>532178</v>
      </c>
      <c r="L5530">
        <v>-2334469</v>
      </c>
    </row>
    <row r="5531" spans="3:12" x14ac:dyDescent="0.15">
      <c r="C5531" t="s">
        <v>53</v>
      </c>
      <c r="D5531" t="s">
        <v>5374</v>
      </c>
      <c r="E5531" t="s">
        <v>4823</v>
      </c>
      <c r="F5531" s="1">
        <v>40668</v>
      </c>
      <c r="G5531" t="s">
        <v>57</v>
      </c>
      <c r="H5531" t="s">
        <v>229</v>
      </c>
      <c r="I5531" t="s">
        <v>4825</v>
      </c>
      <c r="J5531">
        <v>532178</v>
      </c>
      <c r="L5531">
        <v>-1802291</v>
      </c>
    </row>
    <row r="5532" spans="3:12" x14ac:dyDescent="0.15">
      <c r="C5532" t="s">
        <v>53</v>
      </c>
      <c r="D5532" t="s">
        <v>5374</v>
      </c>
      <c r="E5532" t="s">
        <v>4823</v>
      </c>
      <c r="F5532" s="1">
        <v>40668</v>
      </c>
      <c r="G5532" t="s">
        <v>526</v>
      </c>
      <c r="H5532" t="s">
        <v>4830</v>
      </c>
      <c r="I5532" t="s">
        <v>4831</v>
      </c>
      <c r="J5532">
        <v>336850</v>
      </c>
      <c r="L5532">
        <v>-1465441</v>
      </c>
    </row>
    <row r="5533" spans="3:12" x14ac:dyDescent="0.15">
      <c r="C5533" t="s">
        <v>53</v>
      </c>
      <c r="D5533" t="s">
        <v>5374</v>
      </c>
      <c r="E5533" t="s">
        <v>4823</v>
      </c>
      <c r="F5533" s="1">
        <v>40668</v>
      </c>
      <c r="G5533" t="s">
        <v>526</v>
      </c>
      <c r="H5533" t="s">
        <v>4830</v>
      </c>
      <c r="I5533" t="s">
        <v>4832</v>
      </c>
      <c r="J5533">
        <v>3578</v>
      </c>
      <c r="L5533">
        <v>-1461863</v>
      </c>
    </row>
    <row r="5534" spans="3:12" x14ac:dyDescent="0.15">
      <c r="C5534" t="s">
        <v>53</v>
      </c>
      <c r="D5534" t="s">
        <v>5374</v>
      </c>
      <c r="E5534" t="s">
        <v>4823</v>
      </c>
      <c r="F5534" s="1">
        <v>40669</v>
      </c>
      <c r="G5534" t="s">
        <v>560</v>
      </c>
      <c r="H5534" t="s">
        <v>146</v>
      </c>
      <c r="I5534" t="s">
        <v>2917</v>
      </c>
      <c r="K5534">
        <v>679854</v>
      </c>
      <c r="L5534">
        <v>-2141717</v>
      </c>
    </row>
    <row r="5535" spans="3:12" x14ac:dyDescent="0.15">
      <c r="C5535" t="s">
        <v>53</v>
      </c>
      <c r="D5535" t="s">
        <v>5374</v>
      </c>
      <c r="E5535" t="s">
        <v>4823</v>
      </c>
      <c r="F5535" s="1">
        <v>40669</v>
      </c>
      <c r="G5535" t="s">
        <v>560</v>
      </c>
      <c r="H5535" t="s">
        <v>151</v>
      </c>
      <c r="I5535" t="s">
        <v>2918</v>
      </c>
      <c r="K5535">
        <v>273887</v>
      </c>
      <c r="L5535">
        <v>-2415604</v>
      </c>
    </row>
    <row r="5536" spans="3:12" x14ac:dyDescent="0.15">
      <c r="C5536" t="s">
        <v>53</v>
      </c>
      <c r="D5536" t="s">
        <v>5374</v>
      </c>
      <c r="E5536" t="s">
        <v>4823</v>
      </c>
      <c r="F5536" s="1">
        <v>40669</v>
      </c>
      <c r="G5536" t="s">
        <v>560</v>
      </c>
      <c r="H5536" t="s">
        <v>167</v>
      </c>
      <c r="I5536" t="s">
        <v>2919</v>
      </c>
      <c r="K5536">
        <v>3578</v>
      </c>
      <c r="L5536">
        <v>-2419182</v>
      </c>
    </row>
    <row r="5537" spans="3:12" x14ac:dyDescent="0.15">
      <c r="C5537" t="s">
        <v>53</v>
      </c>
      <c r="D5537" t="s">
        <v>5374</v>
      </c>
      <c r="E5537" t="s">
        <v>4823</v>
      </c>
      <c r="F5537" s="1">
        <v>40689</v>
      </c>
      <c r="G5537" t="s">
        <v>57</v>
      </c>
      <c r="H5537" t="s">
        <v>658</v>
      </c>
      <c r="I5537" t="s">
        <v>4833</v>
      </c>
      <c r="J5537">
        <v>679854</v>
      </c>
      <c r="L5537">
        <v>-1739328</v>
      </c>
    </row>
    <row r="5538" spans="3:12" x14ac:dyDescent="0.15">
      <c r="C5538" t="s">
        <v>53</v>
      </c>
      <c r="D5538" t="s">
        <v>5374</v>
      </c>
      <c r="E5538" t="s">
        <v>4823</v>
      </c>
      <c r="F5538" s="1">
        <v>40690</v>
      </c>
      <c r="G5538" t="s">
        <v>526</v>
      </c>
      <c r="H5538" t="s">
        <v>4834</v>
      </c>
      <c r="I5538" t="s">
        <v>4835</v>
      </c>
      <c r="J5538">
        <v>3578</v>
      </c>
      <c r="L5538">
        <v>-1735750</v>
      </c>
    </row>
    <row r="5539" spans="3:12" x14ac:dyDescent="0.15">
      <c r="C5539" t="s">
        <v>53</v>
      </c>
      <c r="D5539" t="s">
        <v>5374</v>
      </c>
      <c r="E5539" t="s">
        <v>4823</v>
      </c>
      <c r="F5539" s="1">
        <v>40690</v>
      </c>
      <c r="G5539" t="s">
        <v>526</v>
      </c>
      <c r="H5539" t="s">
        <v>4836</v>
      </c>
      <c r="I5539" t="s">
        <v>4837</v>
      </c>
      <c r="J5539">
        <v>273887</v>
      </c>
      <c r="L5539">
        <v>-1461863</v>
      </c>
    </row>
    <row r="5540" spans="3:12" x14ac:dyDescent="0.15">
      <c r="C5540" t="s">
        <v>53</v>
      </c>
      <c r="D5540" t="s">
        <v>5374</v>
      </c>
      <c r="E5540" t="s">
        <v>4823</v>
      </c>
      <c r="F5540" s="1">
        <v>40695</v>
      </c>
      <c r="G5540" t="s">
        <v>560</v>
      </c>
      <c r="H5540" t="s">
        <v>232</v>
      </c>
      <c r="I5540" t="s">
        <v>4838</v>
      </c>
      <c r="K5540">
        <v>618329</v>
      </c>
      <c r="L5540">
        <v>-2080192</v>
      </c>
    </row>
    <row r="5541" spans="3:12" x14ac:dyDescent="0.15">
      <c r="C5541" t="s">
        <v>53</v>
      </c>
      <c r="D5541" t="s">
        <v>5374</v>
      </c>
      <c r="E5541" t="s">
        <v>4823</v>
      </c>
      <c r="F5541" s="1">
        <v>40714</v>
      </c>
      <c r="G5541" t="s">
        <v>560</v>
      </c>
      <c r="H5541" t="s">
        <v>1392</v>
      </c>
      <c r="I5541" t="s">
        <v>3004</v>
      </c>
      <c r="K5541">
        <v>310000</v>
      </c>
      <c r="L5541">
        <v>-2390192</v>
      </c>
    </row>
    <row r="5542" spans="3:12" x14ac:dyDescent="0.15">
      <c r="C5542" t="s">
        <v>53</v>
      </c>
      <c r="D5542" t="s">
        <v>5374</v>
      </c>
      <c r="E5542" t="s">
        <v>4823</v>
      </c>
      <c r="F5542" s="1">
        <v>40714</v>
      </c>
      <c r="G5542" t="s">
        <v>526</v>
      </c>
      <c r="H5542" t="s">
        <v>1931</v>
      </c>
      <c r="I5542" t="s">
        <v>4839</v>
      </c>
      <c r="J5542">
        <v>310000</v>
      </c>
      <c r="L5542">
        <v>-2080192</v>
      </c>
    </row>
    <row r="5543" spans="3:12" x14ac:dyDescent="0.15">
      <c r="C5543" t="s">
        <v>53</v>
      </c>
      <c r="D5543" t="s">
        <v>5374</v>
      </c>
      <c r="E5543" t="s">
        <v>4823</v>
      </c>
      <c r="F5543" s="1">
        <v>40725</v>
      </c>
      <c r="G5543" t="s">
        <v>560</v>
      </c>
      <c r="H5543" t="s">
        <v>238</v>
      </c>
      <c r="I5543" t="s">
        <v>4840</v>
      </c>
      <c r="K5543">
        <v>388862</v>
      </c>
      <c r="L5543">
        <v>-2469054</v>
      </c>
    </row>
    <row r="5544" spans="3:12" x14ac:dyDescent="0.15">
      <c r="C5544" t="s">
        <v>53</v>
      </c>
      <c r="D5544" t="s">
        <v>5374</v>
      </c>
      <c r="E5544" t="s">
        <v>4823</v>
      </c>
      <c r="F5544" s="1">
        <v>40725</v>
      </c>
      <c r="G5544" t="s">
        <v>560</v>
      </c>
      <c r="H5544" t="s">
        <v>219</v>
      </c>
      <c r="I5544" t="s">
        <v>4841</v>
      </c>
      <c r="K5544">
        <v>381605</v>
      </c>
      <c r="L5544">
        <v>-2850659</v>
      </c>
    </row>
    <row r="5545" spans="3:12" x14ac:dyDescent="0.15">
      <c r="C5545" t="s">
        <v>53</v>
      </c>
      <c r="D5545" t="s">
        <v>5374</v>
      </c>
      <c r="E5545" t="s">
        <v>4823</v>
      </c>
      <c r="F5545" s="1">
        <v>40729</v>
      </c>
      <c r="G5545" t="s">
        <v>560</v>
      </c>
      <c r="H5545" t="s">
        <v>2926</v>
      </c>
      <c r="I5545" t="s">
        <v>4842</v>
      </c>
      <c r="K5545">
        <v>747597</v>
      </c>
      <c r="L5545">
        <v>-3598256</v>
      </c>
    </row>
    <row r="5546" spans="3:12" x14ac:dyDescent="0.15">
      <c r="C5546" t="s">
        <v>53</v>
      </c>
      <c r="D5546" t="s">
        <v>5374</v>
      </c>
      <c r="E5546" t="s">
        <v>4823</v>
      </c>
      <c r="F5546" s="1">
        <v>40729</v>
      </c>
      <c r="G5546" t="s">
        <v>560</v>
      </c>
      <c r="H5546" t="s">
        <v>1394</v>
      </c>
      <c r="I5546" t="s">
        <v>4843</v>
      </c>
      <c r="K5546">
        <v>3578</v>
      </c>
      <c r="L5546">
        <v>-3601834</v>
      </c>
    </row>
    <row r="5547" spans="3:12" x14ac:dyDescent="0.15">
      <c r="C5547" t="s">
        <v>53</v>
      </c>
      <c r="D5547" t="s">
        <v>5374</v>
      </c>
      <c r="E5547" t="s">
        <v>4823</v>
      </c>
      <c r="F5547" s="1">
        <v>40729</v>
      </c>
      <c r="G5547" t="s">
        <v>526</v>
      </c>
      <c r="H5547" t="s">
        <v>4844</v>
      </c>
      <c r="I5547" t="s">
        <v>4845</v>
      </c>
      <c r="J5547">
        <v>388862</v>
      </c>
      <c r="L5547">
        <v>-3212972</v>
      </c>
    </row>
    <row r="5548" spans="3:12" x14ac:dyDescent="0.15">
      <c r="C5548" t="s">
        <v>53</v>
      </c>
      <c r="D5548" t="s">
        <v>5374</v>
      </c>
      <c r="E5548" t="s">
        <v>4823</v>
      </c>
      <c r="F5548" s="1">
        <v>40729</v>
      </c>
      <c r="G5548" t="s">
        <v>526</v>
      </c>
      <c r="H5548" t="s">
        <v>4846</v>
      </c>
      <c r="I5548" t="s">
        <v>4847</v>
      </c>
      <c r="J5548">
        <v>3578</v>
      </c>
      <c r="L5548">
        <v>-3209394</v>
      </c>
    </row>
    <row r="5549" spans="3:12" x14ac:dyDescent="0.15">
      <c r="C5549" t="s">
        <v>53</v>
      </c>
      <c r="D5549" t="s">
        <v>5374</v>
      </c>
      <c r="E5549" t="s">
        <v>4823</v>
      </c>
      <c r="F5549" s="1">
        <v>40737</v>
      </c>
      <c r="G5549" t="s">
        <v>560</v>
      </c>
      <c r="H5549" t="s">
        <v>233</v>
      </c>
      <c r="I5549" t="s">
        <v>4848</v>
      </c>
      <c r="K5549">
        <v>1550</v>
      </c>
      <c r="L5549">
        <v>-3210944</v>
      </c>
    </row>
    <row r="5550" spans="3:12" x14ac:dyDescent="0.15">
      <c r="C5550" t="s">
        <v>53</v>
      </c>
      <c r="D5550" t="s">
        <v>5374</v>
      </c>
      <c r="E5550" t="s">
        <v>4823</v>
      </c>
      <c r="F5550" s="1">
        <v>40737</v>
      </c>
      <c r="G5550" t="s">
        <v>560</v>
      </c>
      <c r="H5550" t="s">
        <v>240</v>
      </c>
      <c r="I5550" t="s">
        <v>4849</v>
      </c>
      <c r="K5550">
        <v>1550</v>
      </c>
      <c r="L5550">
        <v>-3212494</v>
      </c>
    </row>
    <row r="5551" spans="3:12" x14ac:dyDescent="0.15">
      <c r="C5551" t="s">
        <v>53</v>
      </c>
      <c r="D5551" t="s">
        <v>5374</v>
      </c>
      <c r="E5551" t="s">
        <v>4823</v>
      </c>
      <c r="F5551" s="1">
        <v>40737</v>
      </c>
      <c r="G5551" t="s">
        <v>526</v>
      </c>
      <c r="H5551" t="s">
        <v>4850</v>
      </c>
      <c r="I5551" t="s">
        <v>4851</v>
      </c>
      <c r="J5551">
        <v>618329</v>
      </c>
      <c r="L5551">
        <v>-2594165</v>
      </c>
    </row>
    <row r="5552" spans="3:12" x14ac:dyDescent="0.15">
      <c r="C5552" t="s">
        <v>53</v>
      </c>
      <c r="D5552" t="s">
        <v>5374</v>
      </c>
      <c r="E5552" t="s">
        <v>4823</v>
      </c>
      <c r="F5552" s="1">
        <v>40737</v>
      </c>
      <c r="G5552" t="s">
        <v>526</v>
      </c>
      <c r="H5552" t="s">
        <v>4850</v>
      </c>
      <c r="I5552" t="s">
        <v>4852</v>
      </c>
      <c r="J5552">
        <v>1550</v>
      </c>
      <c r="L5552">
        <v>-2592615</v>
      </c>
    </row>
    <row r="5553" spans="3:12" x14ac:dyDescent="0.15">
      <c r="C5553" t="s">
        <v>53</v>
      </c>
      <c r="D5553" t="s">
        <v>5374</v>
      </c>
      <c r="E5553" t="s">
        <v>4823</v>
      </c>
      <c r="F5553" s="1">
        <v>40737</v>
      </c>
      <c r="G5553" t="s">
        <v>526</v>
      </c>
      <c r="H5553" t="s">
        <v>4850</v>
      </c>
      <c r="I5553" t="s">
        <v>4853</v>
      </c>
      <c r="J5553">
        <v>1550</v>
      </c>
      <c r="L5553">
        <v>-2591065</v>
      </c>
    </row>
    <row r="5554" spans="3:12" x14ac:dyDescent="0.15">
      <c r="C5554" t="s">
        <v>53</v>
      </c>
      <c r="D5554" t="s">
        <v>5374</v>
      </c>
      <c r="E5554" t="s">
        <v>4823</v>
      </c>
      <c r="F5554" s="1">
        <v>40749</v>
      </c>
      <c r="G5554" t="s">
        <v>526</v>
      </c>
      <c r="H5554" t="s">
        <v>687</v>
      </c>
      <c r="I5554" t="s">
        <v>4854</v>
      </c>
      <c r="J5554">
        <v>3578</v>
      </c>
      <c r="L5554">
        <v>-2587487</v>
      </c>
    </row>
    <row r="5555" spans="3:12" x14ac:dyDescent="0.15">
      <c r="C5555" t="s">
        <v>53</v>
      </c>
      <c r="D5555" t="s">
        <v>5374</v>
      </c>
      <c r="E5555" t="s">
        <v>4823</v>
      </c>
      <c r="F5555" s="1">
        <v>40751</v>
      </c>
      <c r="G5555" t="s">
        <v>57</v>
      </c>
      <c r="H5555" t="s">
        <v>1410</v>
      </c>
      <c r="I5555" t="s">
        <v>4855</v>
      </c>
      <c r="J5555">
        <v>747597</v>
      </c>
      <c r="L5555">
        <v>-1839890</v>
      </c>
    </row>
    <row r="5556" spans="3:12" x14ac:dyDescent="0.15">
      <c r="C5556" t="s">
        <v>53</v>
      </c>
      <c r="D5556" t="s">
        <v>5374</v>
      </c>
      <c r="E5556" t="s">
        <v>4823</v>
      </c>
      <c r="F5556" s="1">
        <v>40757</v>
      </c>
      <c r="G5556" t="s">
        <v>526</v>
      </c>
      <c r="H5556" t="s">
        <v>4856</v>
      </c>
      <c r="I5556" t="s">
        <v>4857</v>
      </c>
      <c r="J5556">
        <v>381605</v>
      </c>
      <c r="L5556">
        <v>-1458285</v>
      </c>
    </row>
    <row r="5557" spans="3:12" x14ac:dyDescent="0.15">
      <c r="C5557" t="s">
        <v>53</v>
      </c>
      <c r="D5557" t="s">
        <v>5374</v>
      </c>
      <c r="E5557" t="s">
        <v>4823</v>
      </c>
      <c r="F5557" s="1">
        <v>40761</v>
      </c>
      <c r="G5557" t="s">
        <v>560</v>
      </c>
      <c r="H5557" t="s">
        <v>249</v>
      </c>
      <c r="I5557" t="s">
        <v>4858</v>
      </c>
      <c r="K5557">
        <v>622441</v>
      </c>
      <c r="L5557">
        <v>-2080726</v>
      </c>
    </row>
    <row r="5558" spans="3:12" x14ac:dyDescent="0.15">
      <c r="C5558" t="s">
        <v>53</v>
      </c>
      <c r="D5558" t="s">
        <v>5374</v>
      </c>
      <c r="E5558" t="s">
        <v>4823</v>
      </c>
      <c r="F5558" s="1">
        <v>40761</v>
      </c>
      <c r="G5558" t="s">
        <v>560</v>
      </c>
      <c r="H5558" t="s">
        <v>251</v>
      </c>
      <c r="I5558" t="s">
        <v>4859</v>
      </c>
      <c r="K5558">
        <v>372402</v>
      </c>
      <c r="L5558">
        <v>-2453128</v>
      </c>
    </row>
    <row r="5559" spans="3:12" x14ac:dyDescent="0.15">
      <c r="C5559" t="s">
        <v>53</v>
      </c>
      <c r="D5559" t="s">
        <v>5374</v>
      </c>
      <c r="E5559" t="s">
        <v>4823</v>
      </c>
      <c r="F5559" s="1">
        <v>40777</v>
      </c>
      <c r="G5559" t="s">
        <v>57</v>
      </c>
      <c r="H5559" t="s">
        <v>2844</v>
      </c>
      <c r="I5559" t="s">
        <v>4860</v>
      </c>
      <c r="J5559">
        <v>622441</v>
      </c>
      <c r="L5559">
        <v>-1830687</v>
      </c>
    </row>
    <row r="5560" spans="3:12" x14ac:dyDescent="0.15">
      <c r="C5560" t="s">
        <v>53</v>
      </c>
      <c r="D5560" t="s">
        <v>5374</v>
      </c>
      <c r="E5560" t="s">
        <v>4823</v>
      </c>
      <c r="F5560" s="1">
        <v>40778</v>
      </c>
      <c r="G5560" t="s">
        <v>560</v>
      </c>
      <c r="H5560" t="s">
        <v>914</v>
      </c>
      <c r="I5560" t="s">
        <v>4861</v>
      </c>
      <c r="K5560">
        <v>3578</v>
      </c>
      <c r="L5560">
        <v>-1834265</v>
      </c>
    </row>
    <row r="5561" spans="3:12" x14ac:dyDescent="0.15">
      <c r="C5561" t="s">
        <v>53</v>
      </c>
      <c r="D5561" t="s">
        <v>5374</v>
      </c>
      <c r="E5561" t="s">
        <v>4823</v>
      </c>
      <c r="F5561" s="1">
        <v>40778</v>
      </c>
      <c r="G5561" t="s">
        <v>526</v>
      </c>
      <c r="H5561" t="s">
        <v>4862</v>
      </c>
      <c r="I5561" t="s">
        <v>4863</v>
      </c>
      <c r="J5561">
        <v>372402</v>
      </c>
      <c r="L5561">
        <v>-1461863</v>
      </c>
    </row>
    <row r="5562" spans="3:12" x14ac:dyDescent="0.15">
      <c r="C5562" t="s">
        <v>53</v>
      </c>
      <c r="D5562" t="s">
        <v>5374</v>
      </c>
      <c r="E5562" t="s">
        <v>4823</v>
      </c>
      <c r="F5562" s="1">
        <v>40778</v>
      </c>
      <c r="G5562" t="s">
        <v>526</v>
      </c>
      <c r="H5562" t="s">
        <v>4862</v>
      </c>
      <c r="I5562" t="s">
        <v>4864</v>
      </c>
      <c r="J5562">
        <v>3578</v>
      </c>
      <c r="L5562">
        <v>-1458285</v>
      </c>
    </row>
    <row r="5563" spans="3:12" x14ac:dyDescent="0.15">
      <c r="C5563" t="s">
        <v>53</v>
      </c>
      <c r="D5563" t="s">
        <v>5374</v>
      </c>
      <c r="E5563" t="s">
        <v>4823</v>
      </c>
      <c r="F5563" s="1">
        <v>40787</v>
      </c>
      <c r="G5563" t="s">
        <v>560</v>
      </c>
      <c r="H5563" t="s">
        <v>330</v>
      </c>
      <c r="I5563" t="s">
        <v>4865</v>
      </c>
      <c r="K5563">
        <v>3578</v>
      </c>
      <c r="L5563">
        <v>-1461863</v>
      </c>
    </row>
    <row r="5564" spans="3:12" x14ac:dyDescent="0.15">
      <c r="C5564" t="s">
        <v>53</v>
      </c>
      <c r="D5564" t="s">
        <v>5374</v>
      </c>
      <c r="E5564" t="s">
        <v>4823</v>
      </c>
      <c r="F5564" s="1">
        <v>40794</v>
      </c>
      <c r="G5564" t="s">
        <v>560</v>
      </c>
      <c r="H5564" t="s">
        <v>1407</v>
      </c>
      <c r="I5564" t="s">
        <v>4866</v>
      </c>
      <c r="K5564">
        <v>324820</v>
      </c>
      <c r="L5564">
        <v>-1786683</v>
      </c>
    </row>
    <row r="5565" spans="3:12" x14ac:dyDescent="0.15">
      <c r="C5565" t="s">
        <v>53</v>
      </c>
      <c r="D5565" t="s">
        <v>5374</v>
      </c>
      <c r="E5565" t="s">
        <v>4823</v>
      </c>
      <c r="F5565" s="1">
        <v>40794</v>
      </c>
      <c r="G5565" t="s">
        <v>560</v>
      </c>
      <c r="H5565" t="s">
        <v>309</v>
      </c>
      <c r="I5565" t="s">
        <v>4867</v>
      </c>
      <c r="K5565">
        <v>735563</v>
      </c>
      <c r="L5565">
        <v>-2522246</v>
      </c>
    </row>
    <row r="5566" spans="3:12" x14ac:dyDescent="0.15">
      <c r="C5566" t="s">
        <v>53</v>
      </c>
      <c r="D5566" t="s">
        <v>5374</v>
      </c>
      <c r="E5566" t="s">
        <v>4823</v>
      </c>
      <c r="F5566" s="1">
        <v>40806</v>
      </c>
      <c r="G5566" t="s">
        <v>526</v>
      </c>
      <c r="H5566" t="s">
        <v>4868</v>
      </c>
      <c r="I5566" t="s">
        <v>4869</v>
      </c>
      <c r="J5566">
        <v>324820</v>
      </c>
      <c r="L5566">
        <v>-2197426</v>
      </c>
    </row>
    <row r="5567" spans="3:12" x14ac:dyDescent="0.15">
      <c r="C5567" t="s">
        <v>53</v>
      </c>
      <c r="D5567" t="s">
        <v>5374</v>
      </c>
      <c r="E5567" t="s">
        <v>4823</v>
      </c>
      <c r="F5567" s="1">
        <v>40813</v>
      </c>
      <c r="G5567" t="s">
        <v>57</v>
      </c>
      <c r="H5567" t="s">
        <v>2936</v>
      </c>
      <c r="I5567" t="s">
        <v>4870</v>
      </c>
      <c r="J5567">
        <v>735563</v>
      </c>
      <c r="L5567">
        <v>-1461863</v>
      </c>
    </row>
    <row r="5568" spans="3:12" x14ac:dyDescent="0.15">
      <c r="C5568" t="s">
        <v>53</v>
      </c>
      <c r="D5568" t="s">
        <v>5374</v>
      </c>
      <c r="E5568" t="s">
        <v>4823</v>
      </c>
      <c r="F5568" s="1">
        <v>40825</v>
      </c>
      <c r="G5568" t="s">
        <v>560</v>
      </c>
      <c r="H5568" t="s">
        <v>306</v>
      </c>
      <c r="I5568" t="s">
        <v>4871</v>
      </c>
      <c r="K5568">
        <v>359058</v>
      </c>
      <c r="L5568">
        <v>-1820921</v>
      </c>
    </row>
    <row r="5569" spans="3:12" x14ac:dyDescent="0.15">
      <c r="C5569" t="s">
        <v>53</v>
      </c>
      <c r="D5569" t="s">
        <v>5374</v>
      </c>
      <c r="E5569" t="s">
        <v>4823</v>
      </c>
      <c r="F5569" s="1">
        <v>40825</v>
      </c>
      <c r="G5569" t="s">
        <v>560</v>
      </c>
      <c r="H5569" t="s">
        <v>323</v>
      </c>
      <c r="I5569" t="s">
        <v>4872</v>
      </c>
      <c r="K5569">
        <v>570654</v>
      </c>
      <c r="L5569">
        <v>-2391575</v>
      </c>
    </row>
    <row r="5570" spans="3:12" x14ac:dyDescent="0.15">
      <c r="C5570" t="s">
        <v>53</v>
      </c>
      <c r="D5570" t="s">
        <v>5374</v>
      </c>
      <c r="E5570" t="s">
        <v>4823</v>
      </c>
      <c r="F5570" s="1">
        <v>40825</v>
      </c>
      <c r="G5570" t="s">
        <v>560</v>
      </c>
      <c r="H5570" t="s">
        <v>332</v>
      </c>
      <c r="I5570" t="s">
        <v>4873</v>
      </c>
      <c r="K5570">
        <v>3578</v>
      </c>
      <c r="L5570">
        <v>-2395153</v>
      </c>
    </row>
    <row r="5571" spans="3:12" x14ac:dyDescent="0.15">
      <c r="C5571" t="s">
        <v>53</v>
      </c>
      <c r="D5571" t="s">
        <v>5374</v>
      </c>
      <c r="E5571" t="s">
        <v>4823</v>
      </c>
      <c r="F5571" s="1">
        <v>40847</v>
      </c>
      <c r="G5571" t="s">
        <v>560</v>
      </c>
      <c r="H5571" t="s">
        <v>334</v>
      </c>
      <c r="I5571" t="s">
        <v>4874</v>
      </c>
      <c r="K5571">
        <v>1550</v>
      </c>
      <c r="L5571">
        <v>-2396703</v>
      </c>
    </row>
    <row r="5572" spans="3:12" x14ac:dyDescent="0.15">
      <c r="C5572" t="s">
        <v>53</v>
      </c>
      <c r="D5572" t="s">
        <v>5374</v>
      </c>
      <c r="E5572" t="s">
        <v>4823</v>
      </c>
      <c r="F5572" s="1">
        <v>40847</v>
      </c>
      <c r="G5572" t="s">
        <v>57</v>
      </c>
      <c r="H5572" t="s">
        <v>429</v>
      </c>
      <c r="I5572" t="s">
        <v>4875</v>
      </c>
      <c r="J5572">
        <v>570654</v>
      </c>
      <c r="L5572">
        <v>-1826049</v>
      </c>
    </row>
    <row r="5573" spans="3:12" x14ac:dyDescent="0.15">
      <c r="C5573" t="s">
        <v>53</v>
      </c>
      <c r="D5573" t="s">
        <v>5374</v>
      </c>
      <c r="E5573" t="s">
        <v>4823</v>
      </c>
      <c r="F5573" s="1">
        <v>40847</v>
      </c>
      <c r="G5573" t="s">
        <v>526</v>
      </c>
      <c r="H5573" t="s">
        <v>4876</v>
      </c>
      <c r="I5573" t="s">
        <v>4877</v>
      </c>
      <c r="J5573">
        <v>3578</v>
      </c>
      <c r="L5573">
        <v>-1822471</v>
      </c>
    </row>
    <row r="5574" spans="3:12" x14ac:dyDescent="0.15">
      <c r="C5574" t="s">
        <v>53</v>
      </c>
      <c r="D5574" t="s">
        <v>5374</v>
      </c>
      <c r="E5574" t="s">
        <v>4823</v>
      </c>
      <c r="F5574" s="1">
        <v>40847</v>
      </c>
      <c r="G5574" t="s">
        <v>526</v>
      </c>
      <c r="H5574" t="s">
        <v>4876</v>
      </c>
      <c r="I5574" t="s">
        <v>4878</v>
      </c>
      <c r="J5574">
        <v>1550</v>
      </c>
      <c r="L5574">
        <v>-1820921</v>
      </c>
    </row>
    <row r="5575" spans="3:12" x14ac:dyDescent="0.15">
      <c r="C5575" t="s">
        <v>53</v>
      </c>
      <c r="D5575" t="s">
        <v>5374</v>
      </c>
      <c r="E5575" t="s">
        <v>4823</v>
      </c>
      <c r="F5575" s="1">
        <v>40847</v>
      </c>
      <c r="G5575" t="s">
        <v>526</v>
      </c>
      <c r="H5575" t="s">
        <v>4876</v>
      </c>
      <c r="I5575" t="s">
        <v>4879</v>
      </c>
      <c r="J5575">
        <v>359058</v>
      </c>
      <c r="L5575">
        <v>-1461863</v>
      </c>
    </row>
    <row r="5576" spans="3:12" x14ac:dyDescent="0.15">
      <c r="C5576" t="s">
        <v>53</v>
      </c>
      <c r="D5576" t="s">
        <v>5374</v>
      </c>
      <c r="E5576" t="s">
        <v>4823</v>
      </c>
      <c r="F5576" s="1">
        <v>40851</v>
      </c>
      <c r="G5576" t="s">
        <v>560</v>
      </c>
      <c r="H5576" t="s">
        <v>1412</v>
      </c>
      <c r="I5576" t="s">
        <v>4880</v>
      </c>
      <c r="K5576">
        <v>194580</v>
      </c>
      <c r="L5576">
        <v>-1656443</v>
      </c>
    </row>
    <row r="5577" spans="3:12" x14ac:dyDescent="0.15">
      <c r="C5577" t="s">
        <v>53</v>
      </c>
      <c r="D5577" t="s">
        <v>5374</v>
      </c>
      <c r="E5577" t="s">
        <v>4823</v>
      </c>
      <c r="F5577" s="1">
        <v>40851</v>
      </c>
      <c r="G5577" t="s">
        <v>560</v>
      </c>
      <c r="H5577" t="s">
        <v>1414</v>
      </c>
      <c r="I5577" t="s">
        <v>4881</v>
      </c>
      <c r="K5577">
        <v>792987</v>
      </c>
      <c r="L5577">
        <v>-2449430</v>
      </c>
    </row>
    <row r="5578" spans="3:12" x14ac:dyDescent="0.15">
      <c r="C5578" t="s">
        <v>53</v>
      </c>
      <c r="D5578" t="s">
        <v>5374</v>
      </c>
      <c r="E5578" t="s">
        <v>4823</v>
      </c>
      <c r="F5578" s="1">
        <v>40877</v>
      </c>
      <c r="G5578" t="s">
        <v>57</v>
      </c>
      <c r="H5578" t="s">
        <v>549</v>
      </c>
      <c r="I5578" t="s">
        <v>4882</v>
      </c>
      <c r="J5578">
        <v>792987</v>
      </c>
      <c r="L5578">
        <v>-1656443</v>
      </c>
    </row>
    <row r="5579" spans="3:12" x14ac:dyDescent="0.15">
      <c r="C5579" t="s">
        <v>53</v>
      </c>
      <c r="D5579" t="s">
        <v>5374</v>
      </c>
      <c r="E5579" t="s">
        <v>4823</v>
      </c>
      <c r="F5579" s="1">
        <v>40878</v>
      </c>
      <c r="G5579" t="s">
        <v>526</v>
      </c>
      <c r="H5579" t="s">
        <v>4883</v>
      </c>
      <c r="I5579" t="s">
        <v>4884</v>
      </c>
      <c r="J5579">
        <v>3578</v>
      </c>
      <c r="L5579">
        <v>-1652865</v>
      </c>
    </row>
    <row r="5580" spans="3:12" x14ac:dyDescent="0.15">
      <c r="C5580" t="s">
        <v>53</v>
      </c>
      <c r="D5580" t="s">
        <v>5374</v>
      </c>
      <c r="E5580" t="s">
        <v>4823</v>
      </c>
      <c r="F5580" s="1">
        <v>40878</v>
      </c>
      <c r="G5580" t="s">
        <v>526</v>
      </c>
      <c r="H5580" t="s">
        <v>4883</v>
      </c>
      <c r="I5580" t="s">
        <v>4885</v>
      </c>
      <c r="J5580">
        <v>194580</v>
      </c>
      <c r="L5580">
        <v>-1458285</v>
      </c>
    </row>
    <row r="5581" spans="3:12" x14ac:dyDescent="0.15">
      <c r="C5581" t="s">
        <v>53</v>
      </c>
      <c r="D5581" t="s">
        <v>5374</v>
      </c>
      <c r="E5581" t="s">
        <v>4823</v>
      </c>
      <c r="F5581" s="1">
        <v>40883</v>
      </c>
      <c r="G5581" t="s">
        <v>560</v>
      </c>
      <c r="H5581" t="s">
        <v>918</v>
      </c>
      <c r="I5581" t="s">
        <v>2934</v>
      </c>
      <c r="K5581">
        <v>354088</v>
      </c>
      <c r="L5581">
        <v>-1812373</v>
      </c>
    </row>
    <row r="5582" spans="3:12" x14ac:dyDescent="0.15">
      <c r="C5582" t="s">
        <v>53</v>
      </c>
      <c r="D5582" t="s">
        <v>5374</v>
      </c>
      <c r="E5582" t="s">
        <v>4823</v>
      </c>
      <c r="F5582" s="1">
        <v>40883</v>
      </c>
      <c r="G5582" t="s">
        <v>560</v>
      </c>
      <c r="H5582" t="s">
        <v>920</v>
      </c>
      <c r="I5582" t="s">
        <v>2935</v>
      </c>
      <c r="K5582">
        <v>13284</v>
      </c>
      <c r="L5582">
        <v>-1825657</v>
      </c>
    </row>
    <row r="5583" spans="3:12" x14ac:dyDescent="0.15">
      <c r="C5583" t="s">
        <v>53</v>
      </c>
      <c r="D5583" t="s">
        <v>5374</v>
      </c>
      <c r="E5583" t="s">
        <v>4823</v>
      </c>
      <c r="F5583" s="1">
        <v>40883</v>
      </c>
      <c r="G5583" t="s">
        <v>560</v>
      </c>
      <c r="H5583" t="s">
        <v>2936</v>
      </c>
      <c r="I5583" t="s">
        <v>2937</v>
      </c>
      <c r="K5583">
        <v>3578</v>
      </c>
      <c r="L5583">
        <v>-1829235</v>
      </c>
    </row>
    <row r="5584" spans="3:12" x14ac:dyDescent="0.15">
      <c r="C5584" t="s">
        <v>53</v>
      </c>
      <c r="D5584" t="s">
        <v>5374</v>
      </c>
      <c r="E5584" t="s">
        <v>4823</v>
      </c>
      <c r="F5584" s="1">
        <v>40906</v>
      </c>
      <c r="G5584" t="s">
        <v>57</v>
      </c>
      <c r="H5584" t="s">
        <v>512</v>
      </c>
      <c r="I5584" t="s">
        <v>4886</v>
      </c>
      <c r="J5584">
        <v>354088</v>
      </c>
      <c r="L5584">
        <v>-1475147</v>
      </c>
    </row>
    <row r="5585" spans="3:12" x14ac:dyDescent="0.15">
      <c r="C5585" t="s">
        <v>53</v>
      </c>
      <c r="D5585" t="s">
        <v>5374</v>
      </c>
      <c r="E5585" t="s">
        <v>4823</v>
      </c>
      <c r="F5585" s="1">
        <v>40907</v>
      </c>
      <c r="G5585" t="s">
        <v>526</v>
      </c>
      <c r="H5585" t="s">
        <v>2532</v>
      </c>
      <c r="I5585" t="s">
        <v>4755</v>
      </c>
      <c r="J5585">
        <v>16862</v>
      </c>
      <c r="L5585">
        <v>-1458285</v>
      </c>
    </row>
    <row r="5586" spans="3:12" x14ac:dyDescent="0.15">
      <c r="C5586" t="s">
        <v>53</v>
      </c>
      <c r="D5586" t="s">
        <v>5374</v>
      </c>
      <c r="E5586" t="s">
        <v>4823</v>
      </c>
      <c r="F5586" s="1">
        <v>40908</v>
      </c>
      <c r="G5586" t="s">
        <v>560</v>
      </c>
      <c r="H5586" t="s">
        <v>380</v>
      </c>
      <c r="I5586" t="s">
        <v>2938</v>
      </c>
      <c r="K5586">
        <v>7727</v>
      </c>
      <c r="L5586">
        <v>-1466012</v>
      </c>
    </row>
    <row r="5587" spans="3:12" x14ac:dyDescent="0.15">
      <c r="C5587" t="s">
        <v>53</v>
      </c>
      <c r="D5587" t="s">
        <v>5374</v>
      </c>
      <c r="E5587" t="s">
        <v>4823</v>
      </c>
      <c r="F5587" s="1">
        <v>40908</v>
      </c>
      <c r="G5587" t="s">
        <v>560</v>
      </c>
      <c r="H5587" t="s">
        <v>394</v>
      </c>
      <c r="I5587" t="s">
        <v>2940</v>
      </c>
      <c r="K5587">
        <v>3578</v>
      </c>
      <c r="L5587">
        <v>-1469590</v>
      </c>
    </row>
    <row r="5588" spans="3:12" x14ac:dyDescent="0.15">
      <c r="C5588" t="s">
        <v>53</v>
      </c>
      <c r="D5588" t="s">
        <v>5374</v>
      </c>
      <c r="E5588" t="s">
        <v>4823</v>
      </c>
      <c r="F5588" s="1">
        <v>40908</v>
      </c>
      <c r="G5588" t="s">
        <v>560</v>
      </c>
      <c r="H5588" t="s">
        <v>397</v>
      </c>
      <c r="I5588" t="s">
        <v>4887</v>
      </c>
      <c r="K5588">
        <v>496595</v>
      </c>
      <c r="L5588">
        <v>-1966185</v>
      </c>
    </row>
    <row r="5589" spans="3:12" x14ac:dyDescent="0.15">
      <c r="C5589" t="s">
        <v>53</v>
      </c>
      <c r="D5589" t="s">
        <v>5374</v>
      </c>
      <c r="E5589" t="s">
        <v>4888</v>
      </c>
      <c r="F5589" s="1">
        <v>40544</v>
      </c>
      <c r="G5589" t="s">
        <v>4410</v>
      </c>
      <c r="H5589" t="s">
        <v>55</v>
      </c>
      <c r="I5589" t="s">
        <v>4411</v>
      </c>
      <c r="J5589">
        <v>357750</v>
      </c>
      <c r="L5589">
        <v>357750</v>
      </c>
    </row>
    <row r="5590" spans="3:12" x14ac:dyDescent="0.15">
      <c r="C5590" t="s">
        <v>53</v>
      </c>
      <c r="D5590" t="s">
        <v>5374</v>
      </c>
      <c r="E5590" t="s">
        <v>4889</v>
      </c>
      <c r="F5590" s="1">
        <v>40544</v>
      </c>
      <c r="G5590" t="s">
        <v>4410</v>
      </c>
      <c r="H5590" t="s">
        <v>55</v>
      </c>
      <c r="I5590" t="s">
        <v>4411</v>
      </c>
      <c r="J5590">
        <v>698000</v>
      </c>
      <c r="L5590">
        <v>698000</v>
      </c>
    </row>
    <row r="5591" spans="3:12" x14ac:dyDescent="0.15">
      <c r="C5591" t="s">
        <v>53</v>
      </c>
      <c r="D5591" t="s">
        <v>5374</v>
      </c>
      <c r="E5591" t="s">
        <v>4890</v>
      </c>
      <c r="F5591" s="1">
        <v>40694</v>
      </c>
      <c r="G5591" t="s">
        <v>560</v>
      </c>
      <c r="H5591" t="s">
        <v>635</v>
      </c>
      <c r="I5591" t="s">
        <v>636</v>
      </c>
      <c r="K5591">
        <v>2500</v>
      </c>
      <c r="L5591">
        <v>-2500</v>
      </c>
    </row>
    <row r="5592" spans="3:12" x14ac:dyDescent="0.15">
      <c r="C5592" t="s">
        <v>53</v>
      </c>
      <c r="D5592" t="s">
        <v>5374</v>
      </c>
      <c r="E5592" t="s">
        <v>4890</v>
      </c>
      <c r="F5592" s="1">
        <v>40694</v>
      </c>
      <c r="G5592" t="s">
        <v>526</v>
      </c>
      <c r="H5592" t="s">
        <v>1854</v>
      </c>
      <c r="I5592" t="s">
        <v>4891</v>
      </c>
      <c r="J5592">
        <v>2500</v>
      </c>
    </row>
    <row r="5593" spans="3:12" x14ac:dyDescent="0.15">
      <c r="C5593" t="s">
        <v>53</v>
      </c>
      <c r="D5593" t="s">
        <v>5374</v>
      </c>
      <c r="E5593" t="s">
        <v>4892</v>
      </c>
      <c r="F5593" s="1">
        <v>40544</v>
      </c>
      <c r="G5593" t="s">
        <v>4410</v>
      </c>
      <c r="H5593" t="s">
        <v>55</v>
      </c>
      <c r="I5593" t="s">
        <v>4411</v>
      </c>
      <c r="J5593">
        <v>1580000</v>
      </c>
      <c r="L5593">
        <v>1580000</v>
      </c>
    </row>
    <row r="5594" spans="3:12" x14ac:dyDescent="0.15">
      <c r="C5594" t="s">
        <v>53</v>
      </c>
      <c r="D5594" t="s">
        <v>5374</v>
      </c>
      <c r="E5594" t="s">
        <v>4893</v>
      </c>
      <c r="F5594" s="1">
        <v>40544</v>
      </c>
      <c r="G5594" t="s">
        <v>4410</v>
      </c>
      <c r="H5594" t="s">
        <v>55</v>
      </c>
      <c r="I5594" t="s">
        <v>4411</v>
      </c>
      <c r="J5594">
        <v>7200000</v>
      </c>
      <c r="L5594">
        <v>7200000</v>
      </c>
    </row>
    <row r="5595" spans="3:12" x14ac:dyDescent="0.15">
      <c r="C5595" t="s">
        <v>53</v>
      </c>
      <c r="D5595" t="s">
        <v>5374</v>
      </c>
      <c r="E5595" t="s">
        <v>4894</v>
      </c>
      <c r="F5595" s="1">
        <v>40695</v>
      </c>
      <c r="G5595" t="s">
        <v>526</v>
      </c>
      <c r="H5595" t="s">
        <v>4895</v>
      </c>
      <c r="I5595" t="s">
        <v>4896</v>
      </c>
      <c r="J5595">
        <v>80000</v>
      </c>
      <c r="L5595">
        <v>80000</v>
      </c>
    </row>
    <row r="5596" spans="3:12" x14ac:dyDescent="0.15">
      <c r="C5596" t="s">
        <v>53</v>
      </c>
      <c r="D5596" t="s">
        <v>5374</v>
      </c>
      <c r="E5596" t="s">
        <v>4897</v>
      </c>
      <c r="F5596" s="1">
        <v>40544</v>
      </c>
      <c r="G5596" t="s">
        <v>4410</v>
      </c>
      <c r="H5596" t="s">
        <v>55</v>
      </c>
      <c r="I5596" t="s">
        <v>4411</v>
      </c>
      <c r="J5596">
        <v>1988411</v>
      </c>
      <c r="L5596">
        <v>1988411</v>
      </c>
    </row>
    <row r="5597" spans="3:12" x14ac:dyDescent="0.15">
      <c r="C5597" t="s">
        <v>53</v>
      </c>
      <c r="D5597" t="s">
        <v>5374</v>
      </c>
      <c r="E5597" t="s">
        <v>4898</v>
      </c>
      <c r="F5597" s="1">
        <v>40544</v>
      </c>
      <c r="G5597" t="s">
        <v>4410</v>
      </c>
      <c r="H5597" t="s">
        <v>55</v>
      </c>
      <c r="I5597" t="s">
        <v>4411</v>
      </c>
      <c r="K5597">
        <v>6323078</v>
      </c>
      <c r="L5597">
        <v>-6323078</v>
      </c>
    </row>
    <row r="5598" spans="3:12" x14ac:dyDescent="0.15">
      <c r="C5598" t="s">
        <v>53</v>
      </c>
      <c r="D5598" t="s">
        <v>5374</v>
      </c>
      <c r="E5598" t="s">
        <v>4898</v>
      </c>
      <c r="F5598" s="1">
        <v>40545</v>
      </c>
      <c r="G5598" t="s">
        <v>560</v>
      </c>
      <c r="H5598" t="s">
        <v>55</v>
      </c>
      <c r="I5598" t="s">
        <v>2980</v>
      </c>
      <c r="K5598">
        <v>1129148</v>
      </c>
      <c r="L5598">
        <v>-7452226</v>
      </c>
    </row>
    <row r="5599" spans="3:12" x14ac:dyDescent="0.15">
      <c r="C5599" t="s">
        <v>53</v>
      </c>
      <c r="D5599" t="s">
        <v>5374</v>
      </c>
      <c r="E5599" t="s">
        <v>4898</v>
      </c>
      <c r="F5599" s="1">
        <v>40602</v>
      </c>
      <c r="G5599" t="s">
        <v>560</v>
      </c>
      <c r="H5599" t="s">
        <v>1355</v>
      </c>
      <c r="I5599" t="s">
        <v>2987</v>
      </c>
      <c r="K5599">
        <v>1129148</v>
      </c>
      <c r="L5599">
        <v>-8581374</v>
      </c>
    </row>
    <row r="5600" spans="3:12" x14ac:dyDescent="0.15">
      <c r="C5600" t="s">
        <v>53</v>
      </c>
      <c r="D5600" t="s">
        <v>5374</v>
      </c>
      <c r="E5600" t="s">
        <v>4898</v>
      </c>
      <c r="F5600" s="1">
        <v>40618</v>
      </c>
      <c r="G5600" t="s">
        <v>57</v>
      </c>
      <c r="H5600" t="s">
        <v>163</v>
      </c>
      <c r="I5600" t="s">
        <v>4899</v>
      </c>
      <c r="J5600">
        <v>1129148</v>
      </c>
      <c r="L5600">
        <v>-7452226</v>
      </c>
    </row>
    <row r="5601" spans="3:12" x14ac:dyDescent="0.15">
      <c r="C5601" t="s">
        <v>53</v>
      </c>
      <c r="D5601" t="s">
        <v>5374</v>
      </c>
      <c r="E5601" t="s">
        <v>4898</v>
      </c>
      <c r="F5601" s="1">
        <v>40623</v>
      </c>
      <c r="G5601" t="s">
        <v>560</v>
      </c>
      <c r="H5601" t="s">
        <v>2364</v>
      </c>
      <c r="I5601" t="s">
        <v>4900</v>
      </c>
      <c r="K5601">
        <v>1129148</v>
      </c>
      <c r="L5601">
        <v>-8581374</v>
      </c>
    </row>
    <row r="5602" spans="3:12" x14ac:dyDescent="0.15">
      <c r="C5602" t="s">
        <v>53</v>
      </c>
      <c r="D5602" t="s">
        <v>5374</v>
      </c>
      <c r="E5602" t="s">
        <v>4898</v>
      </c>
      <c r="F5602" s="1">
        <v>40634</v>
      </c>
      <c r="G5602" t="s">
        <v>560</v>
      </c>
      <c r="H5602" t="s">
        <v>2604</v>
      </c>
      <c r="I5602" t="s">
        <v>2997</v>
      </c>
      <c r="K5602">
        <v>1129148</v>
      </c>
      <c r="L5602">
        <v>-9710522</v>
      </c>
    </row>
    <row r="5603" spans="3:12" x14ac:dyDescent="0.15">
      <c r="C5603" t="s">
        <v>53</v>
      </c>
      <c r="D5603" t="s">
        <v>5374</v>
      </c>
      <c r="E5603" t="s">
        <v>4898</v>
      </c>
      <c r="F5603" s="1">
        <v>40639</v>
      </c>
      <c r="G5603" t="s">
        <v>57</v>
      </c>
      <c r="H5603" t="s">
        <v>1383</v>
      </c>
      <c r="I5603" t="s">
        <v>4901</v>
      </c>
      <c r="J5603">
        <v>1129148</v>
      </c>
      <c r="L5603">
        <v>-8581374</v>
      </c>
    </row>
    <row r="5604" spans="3:12" x14ac:dyDescent="0.15">
      <c r="C5604" t="s">
        <v>53</v>
      </c>
      <c r="D5604" t="s">
        <v>5374</v>
      </c>
      <c r="E5604" t="s">
        <v>4898</v>
      </c>
      <c r="F5604" s="1">
        <v>40663</v>
      </c>
      <c r="G5604" t="s">
        <v>57</v>
      </c>
      <c r="H5604" t="s">
        <v>660</v>
      </c>
      <c r="I5604" t="s">
        <v>4902</v>
      </c>
      <c r="J5604">
        <v>1129148</v>
      </c>
      <c r="L5604">
        <v>-7452226</v>
      </c>
    </row>
    <row r="5605" spans="3:12" x14ac:dyDescent="0.15">
      <c r="C5605" t="s">
        <v>53</v>
      </c>
      <c r="D5605" t="s">
        <v>5374</v>
      </c>
      <c r="E5605" t="s">
        <v>4898</v>
      </c>
      <c r="F5605" s="1">
        <v>40664</v>
      </c>
      <c r="G5605" t="s">
        <v>560</v>
      </c>
      <c r="H5605" t="s">
        <v>137</v>
      </c>
      <c r="I5605" t="s">
        <v>634</v>
      </c>
      <c r="K5605">
        <v>1129148</v>
      </c>
      <c r="L5605">
        <v>-8581374</v>
      </c>
    </row>
    <row r="5606" spans="3:12" x14ac:dyDescent="0.15">
      <c r="C5606" t="s">
        <v>53</v>
      </c>
      <c r="D5606" t="s">
        <v>5374</v>
      </c>
      <c r="E5606" t="s">
        <v>4898</v>
      </c>
      <c r="F5606" s="1">
        <v>40694</v>
      </c>
      <c r="G5606" t="s">
        <v>57</v>
      </c>
      <c r="H5606" t="s">
        <v>243</v>
      </c>
      <c r="I5606" t="s">
        <v>244</v>
      </c>
      <c r="J5606">
        <v>1129148</v>
      </c>
      <c r="L5606">
        <v>-7452226</v>
      </c>
    </row>
    <row r="5607" spans="3:12" x14ac:dyDescent="0.15">
      <c r="C5607" t="s">
        <v>53</v>
      </c>
      <c r="D5607" t="s">
        <v>5374</v>
      </c>
      <c r="E5607" t="s">
        <v>4898</v>
      </c>
      <c r="F5607" s="1">
        <v>40695</v>
      </c>
      <c r="G5607" t="s">
        <v>560</v>
      </c>
      <c r="H5607" t="s">
        <v>189</v>
      </c>
      <c r="I5607" t="s">
        <v>4903</v>
      </c>
      <c r="K5607">
        <v>1129148</v>
      </c>
      <c r="L5607">
        <v>-8581374</v>
      </c>
    </row>
    <row r="5608" spans="3:12" x14ac:dyDescent="0.15">
      <c r="C5608" t="s">
        <v>53</v>
      </c>
      <c r="D5608" t="s">
        <v>5374</v>
      </c>
      <c r="E5608" t="s">
        <v>4898</v>
      </c>
      <c r="F5608" s="1">
        <v>40724</v>
      </c>
      <c r="G5608" t="s">
        <v>57</v>
      </c>
      <c r="H5608" t="s">
        <v>276</v>
      </c>
      <c r="I5608" t="s">
        <v>277</v>
      </c>
      <c r="J5608">
        <v>1129148</v>
      </c>
      <c r="L5608">
        <v>-7452226</v>
      </c>
    </row>
    <row r="5609" spans="3:12" x14ac:dyDescent="0.15">
      <c r="C5609" t="s">
        <v>53</v>
      </c>
      <c r="D5609" t="s">
        <v>5374</v>
      </c>
      <c r="E5609" t="s">
        <v>4898</v>
      </c>
      <c r="F5609" s="1">
        <v>40729</v>
      </c>
      <c r="G5609" t="s">
        <v>560</v>
      </c>
      <c r="H5609" t="s">
        <v>3007</v>
      </c>
      <c r="I5609" t="s">
        <v>4904</v>
      </c>
      <c r="K5609">
        <v>1129148</v>
      </c>
      <c r="L5609">
        <v>-8581374</v>
      </c>
    </row>
    <row r="5610" spans="3:12" x14ac:dyDescent="0.15">
      <c r="C5610" t="s">
        <v>53</v>
      </c>
      <c r="D5610" t="s">
        <v>5374</v>
      </c>
      <c r="E5610" t="s">
        <v>4898</v>
      </c>
      <c r="F5610" s="1">
        <v>40756</v>
      </c>
      <c r="G5610" t="s">
        <v>560</v>
      </c>
      <c r="H5610" t="s">
        <v>959</v>
      </c>
      <c r="I5610" t="s">
        <v>4905</v>
      </c>
      <c r="K5610">
        <v>1129148</v>
      </c>
      <c r="L5610">
        <v>-9710522</v>
      </c>
    </row>
    <row r="5611" spans="3:12" x14ac:dyDescent="0.15">
      <c r="C5611" t="s">
        <v>53</v>
      </c>
      <c r="D5611" t="s">
        <v>5374</v>
      </c>
      <c r="E5611" t="s">
        <v>4898</v>
      </c>
      <c r="F5611" s="1">
        <v>40763</v>
      </c>
      <c r="G5611" t="s">
        <v>57</v>
      </c>
      <c r="H5611" t="s">
        <v>338</v>
      </c>
      <c r="I5611" t="s">
        <v>4906</v>
      </c>
      <c r="J5611">
        <v>1129148</v>
      </c>
      <c r="L5611">
        <v>-8581374</v>
      </c>
    </row>
    <row r="5612" spans="3:12" x14ac:dyDescent="0.15">
      <c r="C5612" t="s">
        <v>53</v>
      </c>
      <c r="D5612" t="s">
        <v>5374</v>
      </c>
      <c r="E5612" t="s">
        <v>4898</v>
      </c>
      <c r="F5612" s="1">
        <v>40787</v>
      </c>
      <c r="G5612" t="s">
        <v>560</v>
      </c>
      <c r="H5612" t="s">
        <v>286</v>
      </c>
      <c r="I5612" t="s">
        <v>4907</v>
      </c>
      <c r="K5612">
        <v>1129148</v>
      </c>
      <c r="L5612">
        <v>-9710522</v>
      </c>
    </row>
    <row r="5613" spans="3:12" x14ac:dyDescent="0.15">
      <c r="C5613" t="s">
        <v>53</v>
      </c>
      <c r="D5613" t="s">
        <v>5374</v>
      </c>
      <c r="E5613" t="s">
        <v>4898</v>
      </c>
      <c r="F5613" s="1">
        <v>40787</v>
      </c>
      <c r="G5613" t="s">
        <v>57</v>
      </c>
      <c r="H5613" t="s">
        <v>354</v>
      </c>
      <c r="I5613" t="s">
        <v>4908</v>
      </c>
      <c r="J5613">
        <v>1129148</v>
      </c>
      <c r="L5613">
        <v>-8581374</v>
      </c>
    </row>
    <row r="5614" spans="3:12" x14ac:dyDescent="0.15">
      <c r="C5614" t="s">
        <v>53</v>
      </c>
      <c r="D5614" t="s">
        <v>5374</v>
      </c>
      <c r="E5614" t="s">
        <v>4898</v>
      </c>
      <c r="F5614" s="1">
        <v>40816</v>
      </c>
      <c r="G5614" t="s">
        <v>57</v>
      </c>
      <c r="H5614" t="s">
        <v>380</v>
      </c>
      <c r="I5614" t="s">
        <v>4909</v>
      </c>
      <c r="J5614">
        <v>5645740</v>
      </c>
      <c r="L5614">
        <v>-2935634</v>
      </c>
    </row>
    <row r="5615" spans="3:12" x14ac:dyDescent="0.15">
      <c r="C5615" t="s">
        <v>53</v>
      </c>
      <c r="D5615" t="s">
        <v>5374</v>
      </c>
      <c r="E5615" t="s">
        <v>4898</v>
      </c>
      <c r="F5615" s="1">
        <v>40817</v>
      </c>
      <c r="G5615" t="s">
        <v>560</v>
      </c>
      <c r="H5615" t="s">
        <v>1409</v>
      </c>
      <c r="I5615" t="s">
        <v>4910</v>
      </c>
      <c r="K5615">
        <v>1129148</v>
      </c>
      <c r="L5615">
        <v>-4064782</v>
      </c>
    </row>
    <row r="5616" spans="3:12" x14ac:dyDescent="0.15">
      <c r="C5616" t="s">
        <v>53</v>
      </c>
      <c r="D5616" t="s">
        <v>5374</v>
      </c>
      <c r="E5616" t="s">
        <v>4898</v>
      </c>
      <c r="F5616" s="1">
        <v>40842</v>
      </c>
      <c r="G5616" t="s">
        <v>57</v>
      </c>
      <c r="H5616" t="s">
        <v>420</v>
      </c>
      <c r="I5616" t="s">
        <v>4911</v>
      </c>
      <c r="J5616">
        <v>1129148</v>
      </c>
      <c r="L5616">
        <v>-2935634</v>
      </c>
    </row>
    <row r="5617" spans="3:12" x14ac:dyDescent="0.15">
      <c r="C5617" t="s">
        <v>53</v>
      </c>
      <c r="D5617" t="s">
        <v>5374</v>
      </c>
      <c r="E5617" t="s">
        <v>4898</v>
      </c>
      <c r="F5617" s="1">
        <v>40848</v>
      </c>
      <c r="G5617" t="s">
        <v>560</v>
      </c>
      <c r="H5617" t="s">
        <v>2185</v>
      </c>
      <c r="I5617" t="s">
        <v>4912</v>
      </c>
      <c r="K5617">
        <v>1129148</v>
      </c>
      <c r="L5617">
        <v>-4064782</v>
      </c>
    </row>
    <row r="5618" spans="3:12" x14ac:dyDescent="0.15">
      <c r="C5618" t="s">
        <v>53</v>
      </c>
      <c r="D5618" t="s">
        <v>5374</v>
      </c>
      <c r="E5618" t="s">
        <v>4898</v>
      </c>
      <c r="F5618" s="1">
        <v>40856</v>
      </c>
      <c r="G5618" t="s">
        <v>57</v>
      </c>
      <c r="H5618" t="s">
        <v>433</v>
      </c>
      <c r="I5618" t="s">
        <v>4913</v>
      </c>
      <c r="J5618">
        <v>1129148</v>
      </c>
      <c r="L5618">
        <v>-2935634</v>
      </c>
    </row>
    <row r="5619" spans="3:12" x14ac:dyDescent="0.15">
      <c r="C5619" t="s">
        <v>53</v>
      </c>
      <c r="D5619" t="s">
        <v>5374</v>
      </c>
      <c r="E5619" t="s">
        <v>4898</v>
      </c>
      <c r="F5619" s="1">
        <v>40878</v>
      </c>
      <c r="G5619" t="s">
        <v>560</v>
      </c>
      <c r="H5619" t="s">
        <v>371</v>
      </c>
      <c r="I5619" t="s">
        <v>4914</v>
      </c>
      <c r="K5619">
        <v>1129148</v>
      </c>
      <c r="L5619">
        <v>-4064782</v>
      </c>
    </row>
    <row r="5620" spans="3:12" x14ac:dyDescent="0.15">
      <c r="C5620" t="s">
        <v>53</v>
      </c>
      <c r="D5620" t="s">
        <v>5374</v>
      </c>
      <c r="E5620" t="s">
        <v>4898</v>
      </c>
      <c r="F5620" s="1">
        <v>40892</v>
      </c>
      <c r="G5620" t="s">
        <v>57</v>
      </c>
      <c r="H5620" t="s">
        <v>480</v>
      </c>
      <c r="I5620" t="s">
        <v>4915</v>
      </c>
      <c r="J5620">
        <v>2935634</v>
      </c>
      <c r="L5620">
        <v>-1129148</v>
      </c>
    </row>
    <row r="5621" spans="3:12" x14ac:dyDescent="0.15">
      <c r="C5621" t="s">
        <v>53</v>
      </c>
      <c r="D5621" t="s">
        <v>5374</v>
      </c>
      <c r="E5621" t="s">
        <v>4916</v>
      </c>
      <c r="F5621" s="1">
        <v>40544</v>
      </c>
      <c r="G5621" t="s">
        <v>4410</v>
      </c>
      <c r="H5621" t="s">
        <v>55</v>
      </c>
      <c r="I5621" t="s">
        <v>4411</v>
      </c>
      <c r="K5621">
        <v>225960</v>
      </c>
      <c r="L5621">
        <v>-225960</v>
      </c>
    </row>
    <row r="5622" spans="3:12" x14ac:dyDescent="0.15">
      <c r="C5622" t="s">
        <v>53</v>
      </c>
      <c r="D5622" t="s">
        <v>5374</v>
      </c>
      <c r="E5622" t="s">
        <v>4916</v>
      </c>
      <c r="F5622" s="1">
        <v>40554</v>
      </c>
      <c r="G5622" t="s">
        <v>536</v>
      </c>
      <c r="H5622" t="s">
        <v>59</v>
      </c>
      <c r="I5622" t="s">
        <v>4917</v>
      </c>
      <c r="J5622">
        <v>100000</v>
      </c>
      <c r="L5622">
        <v>-125960</v>
      </c>
    </row>
    <row r="5623" spans="3:12" x14ac:dyDescent="0.15">
      <c r="C5623" t="s">
        <v>53</v>
      </c>
      <c r="D5623" t="s">
        <v>5374</v>
      </c>
      <c r="E5623" t="s">
        <v>4916</v>
      </c>
      <c r="F5623" s="1">
        <v>40574</v>
      </c>
      <c r="G5623" t="s">
        <v>560</v>
      </c>
      <c r="H5623" t="s">
        <v>82</v>
      </c>
      <c r="I5623" t="s">
        <v>3110</v>
      </c>
      <c r="K5623">
        <v>800000</v>
      </c>
      <c r="L5623">
        <v>-925960</v>
      </c>
    </row>
    <row r="5624" spans="3:12" x14ac:dyDescent="0.15">
      <c r="C5624" t="s">
        <v>53</v>
      </c>
      <c r="D5624" t="s">
        <v>5374</v>
      </c>
      <c r="E5624" t="s">
        <v>4916</v>
      </c>
      <c r="F5624" s="1">
        <v>40602</v>
      </c>
      <c r="G5624" t="s">
        <v>560</v>
      </c>
      <c r="H5624" t="s">
        <v>97</v>
      </c>
      <c r="I5624" t="s">
        <v>4918</v>
      </c>
      <c r="K5624">
        <v>800000</v>
      </c>
      <c r="L5624">
        <v>-1725960</v>
      </c>
    </row>
    <row r="5625" spans="3:12" x14ac:dyDescent="0.15">
      <c r="C5625" t="s">
        <v>53</v>
      </c>
      <c r="D5625" t="s">
        <v>5374</v>
      </c>
      <c r="E5625" t="s">
        <v>4916</v>
      </c>
      <c r="F5625" s="1">
        <v>40625</v>
      </c>
      <c r="G5625" t="s">
        <v>526</v>
      </c>
      <c r="H5625" t="s">
        <v>4919</v>
      </c>
      <c r="I5625" t="s">
        <v>4920</v>
      </c>
      <c r="J5625">
        <v>100000</v>
      </c>
      <c r="L5625">
        <v>-1625960</v>
      </c>
    </row>
    <row r="5626" spans="3:12" x14ac:dyDescent="0.15">
      <c r="C5626" t="s">
        <v>53</v>
      </c>
      <c r="D5626" t="s">
        <v>5374</v>
      </c>
      <c r="E5626" t="s">
        <v>4916</v>
      </c>
      <c r="F5626" s="1">
        <v>40633</v>
      </c>
      <c r="G5626" t="s">
        <v>560</v>
      </c>
      <c r="H5626" t="s">
        <v>142</v>
      </c>
      <c r="I5626" t="s">
        <v>3110</v>
      </c>
      <c r="K5626">
        <v>800000</v>
      </c>
      <c r="L5626">
        <v>-2425960</v>
      </c>
    </row>
    <row r="5627" spans="3:12" x14ac:dyDescent="0.15">
      <c r="C5627" t="s">
        <v>53</v>
      </c>
      <c r="D5627" t="s">
        <v>5374</v>
      </c>
      <c r="E5627" t="s">
        <v>4916</v>
      </c>
      <c r="F5627" s="1">
        <v>40634</v>
      </c>
      <c r="G5627" t="s">
        <v>560</v>
      </c>
      <c r="H5627" t="s">
        <v>1057</v>
      </c>
      <c r="I5627" t="s">
        <v>1236</v>
      </c>
      <c r="K5627">
        <v>520000</v>
      </c>
      <c r="L5627">
        <v>-2945960</v>
      </c>
    </row>
    <row r="5628" spans="3:12" x14ac:dyDescent="0.15">
      <c r="C5628" t="s">
        <v>53</v>
      </c>
      <c r="D5628" t="s">
        <v>5374</v>
      </c>
      <c r="E5628" t="s">
        <v>4916</v>
      </c>
      <c r="F5628" s="1">
        <v>40634</v>
      </c>
      <c r="G5628" t="s">
        <v>560</v>
      </c>
      <c r="H5628" t="s">
        <v>1373</v>
      </c>
      <c r="I5628" t="s">
        <v>4007</v>
      </c>
      <c r="K5628">
        <v>145000</v>
      </c>
      <c r="L5628">
        <v>-3090960</v>
      </c>
    </row>
    <row r="5629" spans="3:12" x14ac:dyDescent="0.15">
      <c r="C5629" t="s">
        <v>53</v>
      </c>
      <c r="D5629" t="s">
        <v>5374</v>
      </c>
      <c r="E5629" t="s">
        <v>4916</v>
      </c>
      <c r="F5629" s="1">
        <v>40634</v>
      </c>
      <c r="G5629" t="s">
        <v>560</v>
      </c>
      <c r="H5629" t="s">
        <v>1153</v>
      </c>
      <c r="I5629" t="s">
        <v>4007</v>
      </c>
      <c r="K5629">
        <v>65000</v>
      </c>
      <c r="L5629">
        <v>-3155960</v>
      </c>
    </row>
    <row r="5630" spans="3:12" x14ac:dyDescent="0.15">
      <c r="C5630" t="s">
        <v>53</v>
      </c>
      <c r="D5630" t="s">
        <v>5374</v>
      </c>
      <c r="E5630" t="s">
        <v>4916</v>
      </c>
      <c r="F5630" s="1">
        <v>40643</v>
      </c>
      <c r="G5630" t="s">
        <v>536</v>
      </c>
      <c r="H5630" t="s">
        <v>576</v>
      </c>
      <c r="I5630" t="s">
        <v>4921</v>
      </c>
      <c r="J5630">
        <v>2400000</v>
      </c>
      <c r="L5630">
        <v>-755960</v>
      </c>
    </row>
    <row r="5631" spans="3:12" x14ac:dyDescent="0.15">
      <c r="C5631" t="s">
        <v>53</v>
      </c>
      <c r="D5631" t="s">
        <v>5374</v>
      </c>
      <c r="E5631" t="s">
        <v>4916</v>
      </c>
      <c r="F5631" s="1">
        <v>40645</v>
      </c>
      <c r="G5631" t="s">
        <v>526</v>
      </c>
      <c r="H5631" t="s">
        <v>4922</v>
      </c>
      <c r="I5631" t="s">
        <v>4923</v>
      </c>
      <c r="J5631">
        <v>420000</v>
      </c>
      <c r="L5631">
        <v>-335960</v>
      </c>
    </row>
    <row r="5632" spans="3:12" x14ac:dyDescent="0.15">
      <c r="C5632" t="s">
        <v>53</v>
      </c>
      <c r="D5632" t="s">
        <v>5374</v>
      </c>
      <c r="E5632" t="s">
        <v>4916</v>
      </c>
      <c r="F5632" s="1">
        <v>40647</v>
      </c>
      <c r="G5632" t="s">
        <v>526</v>
      </c>
      <c r="H5632" t="s">
        <v>4924</v>
      </c>
      <c r="I5632" t="s">
        <v>4925</v>
      </c>
      <c r="J5632">
        <v>110000</v>
      </c>
      <c r="L5632">
        <v>-225960</v>
      </c>
    </row>
    <row r="5633" spans="3:12" x14ac:dyDescent="0.15">
      <c r="C5633" t="s">
        <v>53</v>
      </c>
      <c r="D5633" t="s">
        <v>5374</v>
      </c>
      <c r="E5633" t="s">
        <v>4916</v>
      </c>
      <c r="F5633" s="1">
        <v>40650</v>
      </c>
      <c r="G5633" t="s">
        <v>536</v>
      </c>
      <c r="H5633" t="s">
        <v>78</v>
      </c>
      <c r="I5633" t="s">
        <v>4921</v>
      </c>
      <c r="J5633">
        <v>2400000</v>
      </c>
      <c r="L5633">
        <v>2174040</v>
      </c>
    </row>
    <row r="5634" spans="3:12" x14ac:dyDescent="0.15">
      <c r="C5634" t="s">
        <v>53</v>
      </c>
      <c r="D5634" t="s">
        <v>5374</v>
      </c>
      <c r="E5634" t="s">
        <v>4916</v>
      </c>
      <c r="F5634" s="1">
        <v>40663</v>
      </c>
      <c r="G5634" t="s">
        <v>560</v>
      </c>
      <c r="H5634" t="s">
        <v>822</v>
      </c>
      <c r="I5634" t="s">
        <v>3110</v>
      </c>
      <c r="K5634">
        <v>800000</v>
      </c>
      <c r="L5634">
        <v>1374040</v>
      </c>
    </row>
    <row r="5635" spans="3:12" x14ac:dyDescent="0.15">
      <c r="C5635" t="s">
        <v>53</v>
      </c>
      <c r="D5635" t="s">
        <v>5374</v>
      </c>
      <c r="E5635" t="s">
        <v>4916</v>
      </c>
      <c r="F5635" s="1">
        <v>40682</v>
      </c>
      <c r="G5635" t="s">
        <v>526</v>
      </c>
      <c r="H5635" t="s">
        <v>4926</v>
      </c>
      <c r="I5635" t="s">
        <v>4927</v>
      </c>
      <c r="J5635">
        <v>100000</v>
      </c>
      <c r="L5635">
        <v>1474040</v>
      </c>
    </row>
    <row r="5636" spans="3:12" x14ac:dyDescent="0.15">
      <c r="C5636" t="s">
        <v>53</v>
      </c>
      <c r="D5636" t="s">
        <v>5374</v>
      </c>
      <c r="E5636" t="s">
        <v>4916</v>
      </c>
      <c r="F5636" s="1">
        <v>40694</v>
      </c>
      <c r="G5636" t="s">
        <v>560</v>
      </c>
      <c r="H5636" t="s">
        <v>181</v>
      </c>
      <c r="I5636" t="s">
        <v>3110</v>
      </c>
      <c r="K5636">
        <v>800000</v>
      </c>
      <c r="L5636">
        <v>674040</v>
      </c>
    </row>
    <row r="5637" spans="3:12" x14ac:dyDescent="0.15">
      <c r="C5637" t="s">
        <v>53</v>
      </c>
      <c r="D5637" t="s">
        <v>5374</v>
      </c>
      <c r="E5637" t="s">
        <v>4916</v>
      </c>
      <c r="F5637" s="1">
        <v>40724</v>
      </c>
      <c r="G5637" t="s">
        <v>560</v>
      </c>
      <c r="H5637" t="s">
        <v>207</v>
      </c>
      <c r="I5637" t="s">
        <v>3110</v>
      </c>
      <c r="K5637">
        <v>800000</v>
      </c>
      <c r="L5637">
        <v>-125960</v>
      </c>
    </row>
    <row r="5638" spans="3:12" x14ac:dyDescent="0.15">
      <c r="C5638" t="s">
        <v>53</v>
      </c>
      <c r="D5638" t="s">
        <v>5374</v>
      </c>
      <c r="E5638" t="s">
        <v>4916</v>
      </c>
      <c r="F5638" s="1">
        <v>40755</v>
      </c>
      <c r="G5638" t="s">
        <v>560</v>
      </c>
      <c r="H5638" t="s">
        <v>1399</v>
      </c>
      <c r="I5638" t="s">
        <v>3118</v>
      </c>
      <c r="K5638">
        <v>800000</v>
      </c>
      <c r="L5638">
        <v>-925960</v>
      </c>
    </row>
    <row r="5639" spans="3:12" x14ac:dyDescent="0.15">
      <c r="C5639" t="s">
        <v>53</v>
      </c>
      <c r="D5639" t="s">
        <v>5374</v>
      </c>
      <c r="E5639" t="s">
        <v>4916</v>
      </c>
      <c r="F5639" s="1">
        <v>40786</v>
      </c>
      <c r="G5639" t="s">
        <v>560</v>
      </c>
      <c r="H5639" t="s">
        <v>664</v>
      </c>
      <c r="I5639" t="s">
        <v>4928</v>
      </c>
      <c r="K5639">
        <v>800000</v>
      </c>
      <c r="L5639">
        <v>-1725960</v>
      </c>
    </row>
    <row r="5640" spans="3:12" x14ac:dyDescent="0.15">
      <c r="C5640" t="s">
        <v>53</v>
      </c>
      <c r="D5640" t="s">
        <v>5374</v>
      </c>
      <c r="E5640" t="s">
        <v>4916</v>
      </c>
      <c r="F5640" s="1">
        <v>40816</v>
      </c>
      <c r="G5640" t="s">
        <v>560</v>
      </c>
      <c r="H5640" t="s">
        <v>1166</v>
      </c>
      <c r="I5640" t="s">
        <v>3126</v>
      </c>
      <c r="K5640">
        <v>800000</v>
      </c>
      <c r="L5640">
        <v>-2525960</v>
      </c>
    </row>
    <row r="5641" spans="3:12" x14ac:dyDescent="0.15">
      <c r="C5641" t="s">
        <v>53</v>
      </c>
      <c r="D5641" t="s">
        <v>5374</v>
      </c>
      <c r="E5641" t="s">
        <v>4916</v>
      </c>
      <c r="F5641" s="1">
        <v>40817</v>
      </c>
      <c r="G5641" t="s">
        <v>536</v>
      </c>
      <c r="H5641" t="s">
        <v>1365</v>
      </c>
      <c r="I5641" t="s">
        <v>4929</v>
      </c>
      <c r="J5641">
        <v>2400000</v>
      </c>
      <c r="L5641">
        <v>-125960</v>
      </c>
    </row>
    <row r="5642" spans="3:12" x14ac:dyDescent="0.15">
      <c r="C5642" t="s">
        <v>53</v>
      </c>
      <c r="D5642" t="s">
        <v>5374</v>
      </c>
      <c r="E5642" t="s">
        <v>4916</v>
      </c>
      <c r="F5642" s="1">
        <v>40847</v>
      </c>
      <c r="G5642" t="s">
        <v>560</v>
      </c>
      <c r="H5642" t="s">
        <v>3130</v>
      </c>
      <c r="I5642" t="s">
        <v>3125</v>
      </c>
      <c r="K5642">
        <v>800000</v>
      </c>
      <c r="L5642">
        <v>-925960</v>
      </c>
    </row>
    <row r="5643" spans="3:12" x14ac:dyDescent="0.15">
      <c r="C5643" t="s">
        <v>53</v>
      </c>
      <c r="D5643" t="s">
        <v>5374</v>
      </c>
      <c r="E5643" t="s">
        <v>4916</v>
      </c>
      <c r="F5643" s="1">
        <v>40877</v>
      </c>
      <c r="G5643" t="s">
        <v>560</v>
      </c>
      <c r="H5643" t="s">
        <v>367</v>
      </c>
      <c r="I5643" t="s">
        <v>4930</v>
      </c>
      <c r="K5643">
        <v>800000</v>
      </c>
      <c r="L5643">
        <v>-1725960</v>
      </c>
    </row>
    <row r="5644" spans="3:12" x14ac:dyDescent="0.15">
      <c r="C5644" t="s">
        <v>53</v>
      </c>
      <c r="D5644" t="s">
        <v>5374</v>
      </c>
      <c r="E5644" t="s">
        <v>4916</v>
      </c>
      <c r="F5644" s="1">
        <v>40908</v>
      </c>
      <c r="G5644" t="s">
        <v>560</v>
      </c>
      <c r="H5644" t="s">
        <v>378</v>
      </c>
      <c r="I5644" t="s">
        <v>4931</v>
      </c>
      <c r="K5644">
        <v>800000</v>
      </c>
      <c r="L5644">
        <v>-2525960</v>
      </c>
    </row>
    <row r="5645" spans="3:12" x14ac:dyDescent="0.15">
      <c r="C5645" t="s">
        <v>53</v>
      </c>
      <c r="D5645" t="s">
        <v>5374</v>
      </c>
      <c r="E5645" t="s">
        <v>4932</v>
      </c>
      <c r="F5645" s="1">
        <v>40544</v>
      </c>
      <c r="G5645" t="s">
        <v>4410</v>
      </c>
      <c r="H5645" t="s">
        <v>55</v>
      </c>
      <c r="I5645" t="s">
        <v>4411</v>
      </c>
      <c r="J5645">
        <v>50000</v>
      </c>
      <c r="L5645">
        <v>50000</v>
      </c>
    </row>
    <row r="5646" spans="3:12" x14ac:dyDescent="0.15">
      <c r="C5646" t="s">
        <v>53</v>
      </c>
      <c r="D5646" t="s">
        <v>5374</v>
      </c>
      <c r="E5646" t="s">
        <v>4043</v>
      </c>
      <c r="F5646" s="1">
        <v>40544</v>
      </c>
      <c r="G5646" t="s">
        <v>4410</v>
      </c>
      <c r="H5646" t="s">
        <v>55</v>
      </c>
      <c r="I5646" t="s">
        <v>4411</v>
      </c>
      <c r="K5646">
        <v>93035</v>
      </c>
      <c r="L5646">
        <v>-93035</v>
      </c>
    </row>
    <row r="5647" spans="3:12" x14ac:dyDescent="0.15">
      <c r="C5647" t="s">
        <v>53</v>
      </c>
      <c r="D5647" t="s">
        <v>5374</v>
      </c>
      <c r="E5647" t="s">
        <v>4043</v>
      </c>
      <c r="F5647" s="1">
        <v>40545</v>
      </c>
      <c r="G5647" t="s">
        <v>560</v>
      </c>
      <c r="H5647" t="s">
        <v>61</v>
      </c>
      <c r="I5647" t="s">
        <v>3991</v>
      </c>
      <c r="K5647">
        <v>194974</v>
      </c>
      <c r="L5647">
        <v>-288009</v>
      </c>
    </row>
    <row r="5648" spans="3:12" x14ac:dyDescent="0.15">
      <c r="C5648" t="s">
        <v>53</v>
      </c>
      <c r="D5648" t="s">
        <v>5374</v>
      </c>
      <c r="E5648" t="s">
        <v>4043</v>
      </c>
      <c r="F5648" s="1">
        <v>40620</v>
      </c>
      <c r="G5648" t="s">
        <v>57</v>
      </c>
      <c r="H5648" t="s">
        <v>1065</v>
      </c>
      <c r="I5648" t="s">
        <v>4933</v>
      </c>
      <c r="J5648">
        <v>194994</v>
      </c>
      <c r="L5648">
        <v>-93015</v>
      </c>
    </row>
    <row r="5649" spans="3:12" x14ac:dyDescent="0.15">
      <c r="C5649" t="s">
        <v>53</v>
      </c>
      <c r="D5649" t="s">
        <v>5374</v>
      </c>
      <c r="E5649" t="s">
        <v>4043</v>
      </c>
      <c r="F5649" s="1">
        <v>40634</v>
      </c>
      <c r="G5649" t="s">
        <v>560</v>
      </c>
      <c r="H5649" t="s">
        <v>165</v>
      </c>
      <c r="I5649" t="s">
        <v>4934</v>
      </c>
      <c r="K5649">
        <v>202129</v>
      </c>
      <c r="L5649">
        <v>-295144</v>
      </c>
    </row>
    <row r="5650" spans="3:12" x14ac:dyDescent="0.15">
      <c r="C5650" t="s">
        <v>53</v>
      </c>
      <c r="D5650" t="s">
        <v>5374</v>
      </c>
      <c r="E5650" t="s">
        <v>4043</v>
      </c>
      <c r="F5650" s="1">
        <v>40707</v>
      </c>
      <c r="G5650" t="s">
        <v>560</v>
      </c>
      <c r="H5650" t="s">
        <v>1388</v>
      </c>
      <c r="I5650" t="s">
        <v>4025</v>
      </c>
      <c r="K5650">
        <v>202129</v>
      </c>
      <c r="L5650">
        <v>-497273</v>
      </c>
    </row>
    <row r="5651" spans="3:12" x14ac:dyDescent="0.15">
      <c r="C5651" t="s">
        <v>53</v>
      </c>
      <c r="D5651" t="s">
        <v>5374</v>
      </c>
      <c r="E5651" t="s">
        <v>4043</v>
      </c>
      <c r="F5651" s="1">
        <v>40743</v>
      </c>
      <c r="G5651" t="s">
        <v>57</v>
      </c>
      <c r="H5651" t="s">
        <v>1096</v>
      </c>
      <c r="I5651" t="s">
        <v>4935</v>
      </c>
      <c r="J5651">
        <v>404258</v>
      </c>
      <c r="L5651">
        <v>-93015</v>
      </c>
    </row>
    <row r="5652" spans="3:12" x14ac:dyDescent="0.15">
      <c r="C5652" t="s">
        <v>53</v>
      </c>
      <c r="D5652" t="s">
        <v>5374</v>
      </c>
      <c r="E5652" t="s">
        <v>4043</v>
      </c>
      <c r="F5652" s="1">
        <v>40819</v>
      </c>
      <c r="G5652" t="s">
        <v>560</v>
      </c>
      <c r="H5652" t="s">
        <v>184</v>
      </c>
      <c r="I5652" t="s">
        <v>4936</v>
      </c>
      <c r="K5652">
        <v>201533</v>
      </c>
      <c r="L5652">
        <v>-294548</v>
      </c>
    </row>
    <row r="5653" spans="3:12" x14ac:dyDescent="0.15">
      <c r="C5653" t="s">
        <v>53</v>
      </c>
      <c r="D5653" t="s">
        <v>5374</v>
      </c>
      <c r="E5653" t="s">
        <v>4043</v>
      </c>
      <c r="F5653" s="1">
        <v>40861</v>
      </c>
      <c r="G5653" t="s">
        <v>57</v>
      </c>
      <c r="H5653" t="s">
        <v>1183</v>
      </c>
      <c r="I5653" t="s">
        <v>4937</v>
      </c>
      <c r="J5653">
        <v>201513</v>
      </c>
      <c r="L5653">
        <v>-93035</v>
      </c>
    </row>
    <row r="5654" spans="3:12" x14ac:dyDescent="0.15">
      <c r="C5654" t="s">
        <v>53</v>
      </c>
      <c r="D5654" t="s">
        <v>5374</v>
      </c>
      <c r="E5654" t="s">
        <v>4938</v>
      </c>
      <c r="F5654" s="1">
        <v>40544</v>
      </c>
      <c r="G5654" t="s">
        <v>4410</v>
      </c>
      <c r="H5654" t="s">
        <v>55</v>
      </c>
      <c r="I5654" t="s">
        <v>4411</v>
      </c>
      <c r="K5654">
        <v>3000000</v>
      </c>
      <c r="L5654">
        <v>-3000000</v>
      </c>
    </row>
    <row r="5655" spans="3:12" x14ac:dyDescent="0.15">
      <c r="C5655" t="s">
        <v>53</v>
      </c>
      <c r="D5655" t="s">
        <v>5374</v>
      </c>
      <c r="E5655" t="s">
        <v>4938</v>
      </c>
      <c r="F5655" s="1">
        <v>40567</v>
      </c>
      <c r="G5655" t="s">
        <v>536</v>
      </c>
      <c r="H5655" t="s">
        <v>86</v>
      </c>
      <c r="I5655" t="s">
        <v>4939</v>
      </c>
      <c r="J5655">
        <v>7000000</v>
      </c>
      <c r="L5655">
        <v>4000000</v>
      </c>
    </row>
    <row r="5656" spans="3:12" x14ac:dyDescent="0.15">
      <c r="C5656" t="s">
        <v>53</v>
      </c>
      <c r="D5656" t="s">
        <v>5374</v>
      </c>
      <c r="E5656" t="s">
        <v>4938</v>
      </c>
      <c r="F5656" s="1">
        <v>40568</v>
      </c>
      <c r="G5656" t="s">
        <v>57</v>
      </c>
      <c r="H5656" t="s">
        <v>2018</v>
      </c>
      <c r="I5656" t="s">
        <v>4940</v>
      </c>
      <c r="J5656">
        <v>16000000</v>
      </c>
      <c r="L5656">
        <v>20000000</v>
      </c>
    </row>
    <row r="5657" spans="3:12" x14ac:dyDescent="0.15">
      <c r="C5657" t="s">
        <v>53</v>
      </c>
      <c r="D5657" t="s">
        <v>5374</v>
      </c>
      <c r="E5657" t="s">
        <v>4938</v>
      </c>
      <c r="F5657" s="1">
        <v>40574</v>
      </c>
      <c r="G5657" t="s">
        <v>560</v>
      </c>
      <c r="H5657" t="s">
        <v>76</v>
      </c>
      <c r="I5657" t="s">
        <v>4941</v>
      </c>
      <c r="K5657">
        <v>14500000</v>
      </c>
      <c r="L5657">
        <v>5500000</v>
      </c>
    </row>
    <row r="5658" spans="3:12" x14ac:dyDescent="0.15">
      <c r="C5658" t="s">
        <v>53</v>
      </c>
      <c r="D5658" t="s">
        <v>5374</v>
      </c>
      <c r="E5658" t="s">
        <v>4938</v>
      </c>
      <c r="F5658" s="1">
        <v>40602</v>
      </c>
      <c r="G5658" t="s">
        <v>560</v>
      </c>
      <c r="H5658" t="s">
        <v>89</v>
      </c>
      <c r="I5658" t="s">
        <v>4942</v>
      </c>
      <c r="K5658">
        <v>14500000</v>
      </c>
      <c r="L5658">
        <v>-9000000</v>
      </c>
    </row>
    <row r="5659" spans="3:12" x14ac:dyDescent="0.15">
      <c r="C5659" t="s">
        <v>53</v>
      </c>
      <c r="D5659" t="s">
        <v>5374</v>
      </c>
      <c r="E5659" t="s">
        <v>4938</v>
      </c>
      <c r="F5659" s="1">
        <v>40626</v>
      </c>
      <c r="G5659" t="s">
        <v>57</v>
      </c>
      <c r="H5659" t="s">
        <v>562</v>
      </c>
      <c r="I5659" t="s">
        <v>4943</v>
      </c>
      <c r="J5659">
        <v>5000000</v>
      </c>
      <c r="L5659">
        <v>-4000000</v>
      </c>
    </row>
    <row r="5660" spans="3:12" x14ac:dyDescent="0.15">
      <c r="C5660" t="s">
        <v>53</v>
      </c>
      <c r="D5660" t="s">
        <v>5374</v>
      </c>
      <c r="E5660" t="s">
        <v>4938</v>
      </c>
      <c r="F5660" s="1">
        <v>40633</v>
      </c>
      <c r="G5660" t="s">
        <v>536</v>
      </c>
      <c r="H5660" t="s">
        <v>76</v>
      </c>
      <c r="I5660" t="s">
        <v>4944</v>
      </c>
      <c r="J5660">
        <v>9500000</v>
      </c>
      <c r="L5660">
        <v>5500000</v>
      </c>
    </row>
    <row r="5661" spans="3:12" x14ac:dyDescent="0.15">
      <c r="C5661" t="s">
        <v>53</v>
      </c>
      <c r="D5661" t="s">
        <v>5374</v>
      </c>
      <c r="E5661" t="s">
        <v>4938</v>
      </c>
      <c r="F5661" s="1">
        <v>40633</v>
      </c>
      <c r="G5661" t="s">
        <v>560</v>
      </c>
      <c r="H5661" t="s">
        <v>134</v>
      </c>
      <c r="I5661" t="s">
        <v>3839</v>
      </c>
      <c r="K5661">
        <v>14500000</v>
      </c>
      <c r="L5661">
        <v>-9000000</v>
      </c>
    </row>
    <row r="5662" spans="3:12" x14ac:dyDescent="0.15">
      <c r="C5662" t="s">
        <v>53</v>
      </c>
      <c r="D5662" t="s">
        <v>5374</v>
      </c>
      <c r="E5662" t="s">
        <v>4938</v>
      </c>
      <c r="F5662" s="1">
        <v>40634</v>
      </c>
      <c r="G5662" t="s">
        <v>536</v>
      </c>
      <c r="H5662" t="s">
        <v>79</v>
      </c>
      <c r="I5662" t="s">
        <v>4945</v>
      </c>
      <c r="J5662">
        <v>14500000</v>
      </c>
      <c r="L5662">
        <v>5500000</v>
      </c>
    </row>
    <row r="5663" spans="3:12" x14ac:dyDescent="0.15">
      <c r="C5663" t="s">
        <v>53</v>
      </c>
      <c r="D5663" t="s">
        <v>5374</v>
      </c>
      <c r="E5663" t="s">
        <v>4938</v>
      </c>
      <c r="F5663" s="1">
        <v>40636</v>
      </c>
      <c r="G5663" t="s">
        <v>536</v>
      </c>
      <c r="H5663" t="s">
        <v>82</v>
      </c>
      <c r="I5663" t="s">
        <v>4946</v>
      </c>
      <c r="J5663">
        <v>9500000</v>
      </c>
      <c r="L5663">
        <v>15000000</v>
      </c>
    </row>
    <row r="5664" spans="3:12" x14ac:dyDescent="0.15">
      <c r="C5664" t="s">
        <v>53</v>
      </c>
      <c r="D5664" t="s">
        <v>5374</v>
      </c>
      <c r="E5664" t="s">
        <v>4938</v>
      </c>
      <c r="F5664" s="1">
        <v>40663</v>
      </c>
      <c r="G5664" t="s">
        <v>560</v>
      </c>
      <c r="H5664" t="s">
        <v>1380</v>
      </c>
      <c r="I5664" t="s">
        <v>4947</v>
      </c>
      <c r="K5664">
        <v>17000000</v>
      </c>
      <c r="L5664">
        <v>-2000000</v>
      </c>
    </row>
    <row r="5665" spans="3:12" x14ac:dyDescent="0.15">
      <c r="C5665" t="s">
        <v>53</v>
      </c>
      <c r="D5665" t="s">
        <v>5374</v>
      </c>
      <c r="E5665" t="s">
        <v>4938</v>
      </c>
      <c r="F5665" s="1">
        <v>40694</v>
      </c>
      <c r="G5665" t="s">
        <v>560</v>
      </c>
      <c r="H5665" t="s">
        <v>173</v>
      </c>
      <c r="I5665" t="s">
        <v>4948</v>
      </c>
      <c r="K5665">
        <v>17000000</v>
      </c>
      <c r="L5665">
        <v>-19000000</v>
      </c>
    </row>
    <row r="5666" spans="3:12" x14ac:dyDescent="0.15">
      <c r="C5666" t="s">
        <v>53</v>
      </c>
      <c r="D5666" t="s">
        <v>5374</v>
      </c>
      <c r="E5666" t="s">
        <v>4938</v>
      </c>
      <c r="F5666" s="1">
        <v>40724</v>
      </c>
      <c r="G5666" t="s">
        <v>560</v>
      </c>
      <c r="H5666" t="s">
        <v>199</v>
      </c>
      <c r="I5666" t="s">
        <v>4949</v>
      </c>
      <c r="K5666">
        <v>17000000</v>
      </c>
      <c r="L5666">
        <v>-36000000</v>
      </c>
    </row>
    <row r="5667" spans="3:12" x14ac:dyDescent="0.15">
      <c r="C5667" t="s">
        <v>53</v>
      </c>
      <c r="D5667" t="s">
        <v>5374</v>
      </c>
      <c r="E5667" t="s">
        <v>4938</v>
      </c>
      <c r="F5667" s="1">
        <v>40725</v>
      </c>
      <c r="G5667" t="s">
        <v>536</v>
      </c>
      <c r="H5667" t="s">
        <v>1362</v>
      </c>
      <c r="I5667" t="s">
        <v>4950</v>
      </c>
      <c r="J5667">
        <v>14500000</v>
      </c>
      <c r="L5667">
        <v>-21500000</v>
      </c>
    </row>
    <row r="5668" spans="3:12" x14ac:dyDescent="0.15">
      <c r="C5668" t="s">
        <v>53</v>
      </c>
      <c r="D5668" t="s">
        <v>5374</v>
      </c>
      <c r="E5668" t="s">
        <v>4938</v>
      </c>
      <c r="F5668" s="1">
        <v>40725</v>
      </c>
      <c r="G5668" t="s">
        <v>536</v>
      </c>
      <c r="H5668" t="s">
        <v>1362</v>
      </c>
      <c r="I5668" t="s">
        <v>4951</v>
      </c>
      <c r="J5668">
        <v>14500000</v>
      </c>
      <c r="L5668">
        <v>-7000000</v>
      </c>
    </row>
    <row r="5669" spans="3:12" x14ac:dyDescent="0.15">
      <c r="C5669" t="s">
        <v>53</v>
      </c>
      <c r="D5669" t="s">
        <v>5374</v>
      </c>
      <c r="E5669" t="s">
        <v>4938</v>
      </c>
      <c r="F5669" s="1">
        <v>40755</v>
      </c>
      <c r="G5669" t="s">
        <v>560</v>
      </c>
      <c r="H5669" t="s">
        <v>950</v>
      </c>
      <c r="I5669" t="s">
        <v>3882</v>
      </c>
      <c r="K5669">
        <v>17000000</v>
      </c>
      <c r="L5669">
        <v>-24000000</v>
      </c>
    </row>
    <row r="5670" spans="3:12" x14ac:dyDescent="0.15">
      <c r="C5670" t="s">
        <v>53</v>
      </c>
      <c r="D5670" t="s">
        <v>5374</v>
      </c>
      <c r="E5670" t="s">
        <v>4938</v>
      </c>
      <c r="F5670" s="1">
        <v>40786</v>
      </c>
      <c r="G5670" t="s">
        <v>560</v>
      </c>
      <c r="H5670" t="s">
        <v>1406</v>
      </c>
      <c r="I5670" t="s">
        <v>4952</v>
      </c>
      <c r="K5670">
        <v>17000000</v>
      </c>
      <c r="L5670">
        <v>-41000000</v>
      </c>
    </row>
    <row r="5671" spans="3:12" x14ac:dyDescent="0.15">
      <c r="C5671" t="s">
        <v>53</v>
      </c>
      <c r="D5671" t="s">
        <v>5374</v>
      </c>
      <c r="E5671" t="s">
        <v>4938</v>
      </c>
      <c r="F5671" s="1">
        <v>40816</v>
      </c>
      <c r="G5671" t="s">
        <v>560</v>
      </c>
      <c r="H5671" t="s">
        <v>1162</v>
      </c>
      <c r="I5671" t="s">
        <v>3900</v>
      </c>
      <c r="K5671">
        <v>17000000</v>
      </c>
      <c r="L5671">
        <v>-58000000</v>
      </c>
    </row>
    <row r="5672" spans="3:12" x14ac:dyDescent="0.15">
      <c r="C5672" t="s">
        <v>53</v>
      </c>
      <c r="D5672" t="s">
        <v>5374</v>
      </c>
      <c r="E5672" t="s">
        <v>4938</v>
      </c>
      <c r="F5672" s="1">
        <v>40817</v>
      </c>
      <c r="G5672" t="s">
        <v>536</v>
      </c>
      <c r="H5672" t="s">
        <v>759</v>
      </c>
      <c r="I5672" t="s">
        <v>4953</v>
      </c>
      <c r="J5672">
        <v>34000000</v>
      </c>
      <c r="L5672">
        <v>-24000000</v>
      </c>
    </row>
    <row r="5673" spans="3:12" x14ac:dyDescent="0.15">
      <c r="C5673" t="s">
        <v>53</v>
      </c>
      <c r="D5673" t="s">
        <v>5374</v>
      </c>
      <c r="E5673" t="s">
        <v>4938</v>
      </c>
      <c r="F5673" s="1">
        <v>40835</v>
      </c>
      <c r="G5673" t="s">
        <v>536</v>
      </c>
      <c r="H5673" t="s">
        <v>922</v>
      </c>
      <c r="I5673" t="s">
        <v>4503</v>
      </c>
      <c r="J5673">
        <v>17000000</v>
      </c>
      <c r="L5673">
        <v>-7000000</v>
      </c>
    </row>
    <row r="5674" spans="3:12" x14ac:dyDescent="0.15">
      <c r="C5674" t="s">
        <v>53</v>
      </c>
      <c r="D5674" t="s">
        <v>5374</v>
      </c>
      <c r="E5674" t="s">
        <v>4938</v>
      </c>
      <c r="F5674" s="1">
        <v>40843</v>
      </c>
      <c r="G5674" t="s">
        <v>536</v>
      </c>
      <c r="H5674" t="s">
        <v>99</v>
      </c>
      <c r="I5674" t="s">
        <v>4541</v>
      </c>
      <c r="J5674">
        <v>17000000</v>
      </c>
      <c r="L5674">
        <v>10000000</v>
      </c>
    </row>
    <row r="5675" spans="3:12" x14ac:dyDescent="0.15">
      <c r="C5675" t="s">
        <v>53</v>
      </c>
      <c r="D5675" t="s">
        <v>5374</v>
      </c>
      <c r="E5675" t="s">
        <v>4938</v>
      </c>
      <c r="F5675" s="1">
        <v>40847</v>
      </c>
      <c r="G5675" t="s">
        <v>560</v>
      </c>
      <c r="H5675" t="s">
        <v>321</v>
      </c>
      <c r="I5675" t="s">
        <v>3908</v>
      </c>
      <c r="K5675">
        <v>17000000</v>
      </c>
      <c r="L5675">
        <v>-7000000</v>
      </c>
    </row>
    <row r="5676" spans="3:12" x14ac:dyDescent="0.15">
      <c r="C5676" t="s">
        <v>53</v>
      </c>
      <c r="D5676" t="s">
        <v>5374</v>
      </c>
      <c r="E5676" t="s">
        <v>4938</v>
      </c>
      <c r="F5676" s="1">
        <v>40847</v>
      </c>
      <c r="G5676" t="s">
        <v>57</v>
      </c>
      <c r="H5676" t="s">
        <v>1341</v>
      </c>
      <c r="I5676" t="s">
        <v>4954</v>
      </c>
      <c r="J5676">
        <v>17000000</v>
      </c>
      <c r="L5676">
        <v>10000000</v>
      </c>
    </row>
    <row r="5677" spans="3:12" x14ac:dyDescent="0.15">
      <c r="C5677" t="s">
        <v>53</v>
      </c>
      <c r="D5677" t="s">
        <v>5374</v>
      </c>
      <c r="E5677" t="s">
        <v>4938</v>
      </c>
      <c r="F5677" s="1">
        <v>40877</v>
      </c>
      <c r="G5677" t="s">
        <v>560</v>
      </c>
      <c r="H5677" t="s">
        <v>369</v>
      </c>
      <c r="I5677" t="s">
        <v>3921</v>
      </c>
      <c r="K5677">
        <v>17000000</v>
      </c>
      <c r="L5677">
        <v>-7000000</v>
      </c>
    </row>
    <row r="5678" spans="3:12" x14ac:dyDescent="0.15">
      <c r="C5678" t="s">
        <v>53</v>
      </c>
      <c r="D5678" t="s">
        <v>5374</v>
      </c>
      <c r="E5678" t="s">
        <v>4938</v>
      </c>
      <c r="F5678" s="1">
        <v>40891</v>
      </c>
      <c r="G5678" t="s">
        <v>536</v>
      </c>
      <c r="H5678" t="s">
        <v>116</v>
      </c>
      <c r="I5678" t="s">
        <v>4773</v>
      </c>
      <c r="J5678">
        <v>17000000</v>
      </c>
      <c r="L5678">
        <v>10000000</v>
      </c>
    </row>
    <row r="5679" spans="3:12" x14ac:dyDescent="0.15">
      <c r="C5679" t="s">
        <v>53</v>
      </c>
      <c r="D5679" t="s">
        <v>5374</v>
      </c>
      <c r="E5679" t="s">
        <v>4938</v>
      </c>
      <c r="F5679" s="1">
        <v>40908</v>
      </c>
      <c r="G5679" t="s">
        <v>560</v>
      </c>
      <c r="H5679" t="s">
        <v>1420</v>
      </c>
      <c r="I5679" t="s">
        <v>4955</v>
      </c>
      <c r="K5679">
        <v>17000000</v>
      </c>
      <c r="L5679">
        <v>-7000000</v>
      </c>
    </row>
    <row r="5680" spans="3:12" x14ac:dyDescent="0.15">
      <c r="C5680" t="s">
        <v>53</v>
      </c>
      <c r="D5680" t="s">
        <v>5374</v>
      </c>
      <c r="E5680" t="s">
        <v>4956</v>
      </c>
      <c r="F5680" s="1">
        <v>40544</v>
      </c>
      <c r="G5680" t="s">
        <v>4410</v>
      </c>
      <c r="H5680" t="s">
        <v>55</v>
      </c>
      <c r="I5680" t="s">
        <v>4411</v>
      </c>
      <c r="K5680">
        <v>300000</v>
      </c>
      <c r="L5680">
        <v>-300000</v>
      </c>
    </row>
    <row r="5681" spans="3:12" x14ac:dyDescent="0.15">
      <c r="C5681" t="s">
        <v>53</v>
      </c>
      <c r="D5681" t="s">
        <v>5374</v>
      </c>
      <c r="E5681" t="s">
        <v>4957</v>
      </c>
      <c r="F5681" s="1">
        <v>40544</v>
      </c>
      <c r="G5681" t="s">
        <v>4410</v>
      </c>
      <c r="H5681" t="s">
        <v>55</v>
      </c>
      <c r="I5681" t="s">
        <v>4411</v>
      </c>
      <c r="J5681">
        <v>50000</v>
      </c>
      <c r="L5681">
        <v>50000</v>
      </c>
    </row>
    <row r="5682" spans="3:12" x14ac:dyDescent="0.15">
      <c r="C5682" t="s">
        <v>53</v>
      </c>
      <c r="D5682" t="s">
        <v>5374</v>
      </c>
      <c r="E5682" t="s">
        <v>4958</v>
      </c>
      <c r="F5682" s="1">
        <v>40787</v>
      </c>
      <c r="G5682" t="s">
        <v>560</v>
      </c>
      <c r="H5682" t="s">
        <v>1357</v>
      </c>
      <c r="I5682" t="s">
        <v>4959</v>
      </c>
      <c r="K5682">
        <v>8100000</v>
      </c>
      <c r="L5682">
        <v>-8100000</v>
      </c>
    </row>
    <row r="5683" spans="3:12" x14ac:dyDescent="0.15">
      <c r="C5683" t="s">
        <v>53</v>
      </c>
      <c r="D5683" t="s">
        <v>5374</v>
      </c>
      <c r="E5683" t="s">
        <v>4958</v>
      </c>
      <c r="F5683" s="1">
        <v>40840</v>
      </c>
      <c r="G5683" t="s">
        <v>57</v>
      </c>
      <c r="H5683" t="s">
        <v>1441</v>
      </c>
      <c r="I5683" t="s">
        <v>4960</v>
      </c>
      <c r="J5683">
        <v>5000000</v>
      </c>
      <c r="L5683">
        <v>-3100000</v>
      </c>
    </row>
    <row r="5684" spans="3:12" x14ac:dyDescent="0.15">
      <c r="C5684" t="s">
        <v>53</v>
      </c>
      <c r="D5684" t="s">
        <v>5374</v>
      </c>
      <c r="E5684" t="s">
        <v>4958</v>
      </c>
      <c r="F5684" s="1">
        <v>40857</v>
      </c>
      <c r="G5684" t="s">
        <v>57</v>
      </c>
      <c r="H5684" t="s">
        <v>435</v>
      </c>
      <c r="I5684" t="s">
        <v>4961</v>
      </c>
      <c r="J5684">
        <v>3100000</v>
      </c>
    </row>
    <row r="5685" spans="3:12" x14ac:dyDescent="0.15">
      <c r="C5685" t="s">
        <v>53</v>
      </c>
      <c r="D5685" t="s">
        <v>5374</v>
      </c>
      <c r="E5685" t="s">
        <v>4962</v>
      </c>
      <c r="F5685" s="1">
        <v>40544</v>
      </c>
      <c r="G5685" t="s">
        <v>4410</v>
      </c>
      <c r="H5685" t="s">
        <v>55</v>
      </c>
      <c r="I5685" t="s">
        <v>4411</v>
      </c>
      <c r="K5685">
        <v>50000</v>
      </c>
      <c r="L5685">
        <v>-50000</v>
      </c>
    </row>
    <row r="5686" spans="3:12" x14ac:dyDescent="0.15">
      <c r="C5686" t="s">
        <v>53</v>
      </c>
      <c r="D5686" t="s">
        <v>5374</v>
      </c>
      <c r="E5686" t="s">
        <v>4963</v>
      </c>
      <c r="F5686" s="1">
        <v>40544</v>
      </c>
      <c r="G5686" t="s">
        <v>4410</v>
      </c>
      <c r="H5686" t="s">
        <v>55</v>
      </c>
      <c r="I5686" t="s">
        <v>4411</v>
      </c>
      <c r="J5686">
        <v>4399866</v>
      </c>
      <c r="L5686">
        <v>4399866</v>
      </c>
    </row>
    <row r="5687" spans="3:12" x14ac:dyDescent="0.15">
      <c r="C5687" t="s">
        <v>53</v>
      </c>
      <c r="D5687" t="s">
        <v>5374</v>
      </c>
      <c r="E5687" t="s">
        <v>4963</v>
      </c>
      <c r="F5687" s="1">
        <v>40574</v>
      </c>
      <c r="G5687" t="s">
        <v>54</v>
      </c>
      <c r="H5687" t="s">
        <v>2018</v>
      </c>
      <c r="I5687" t="s">
        <v>4964</v>
      </c>
      <c r="K5687">
        <v>13200000</v>
      </c>
      <c r="L5687">
        <v>-8800134</v>
      </c>
    </row>
    <row r="5688" spans="3:12" x14ac:dyDescent="0.15">
      <c r="C5688" t="s">
        <v>53</v>
      </c>
      <c r="D5688" t="s">
        <v>5374</v>
      </c>
      <c r="E5688" t="s">
        <v>4963</v>
      </c>
      <c r="F5688" s="1">
        <v>40675</v>
      </c>
      <c r="G5688" t="s">
        <v>526</v>
      </c>
      <c r="H5688" t="s">
        <v>4965</v>
      </c>
      <c r="I5688" t="s">
        <v>4966</v>
      </c>
      <c r="J5688">
        <v>522500</v>
      </c>
      <c r="L5688">
        <v>-8277634</v>
      </c>
    </row>
    <row r="5689" spans="3:12" x14ac:dyDescent="0.15">
      <c r="C5689" t="s">
        <v>53</v>
      </c>
      <c r="D5689" t="s">
        <v>5374</v>
      </c>
      <c r="E5689" t="s">
        <v>4963</v>
      </c>
      <c r="F5689" s="1">
        <v>40694</v>
      </c>
      <c r="G5689" t="s">
        <v>57</v>
      </c>
      <c r="H5689" t="s">
        <v>243</v>
      </c>
      <c r="I5689" t="s">
        <v>4967</v>
      </c>
      <c r="J5689">
        <v>6599996</v>
      </c>
      <c r="L5689">
        <v>-1677638</v>
      </c>
    </row>
    <row r="5690" spans="3:12" x14ac:dyDescent="0.15">
      <c r="C5690" t="s">
        <v>53</v>
      </c>
      <c r="D5690" t="s">
        <v>5374</v>
      </c>
      <c r="E5690" t="s">
        <v>4963</v>
      </c>
      <c r="F5690" s="1">
        <v>40855</v>
      </c>
      <c r="G5690" t="s">
        <v>57</v>
      </c>
      <c r="H5690" t="s">
        <v>1452</v>
      </c>
      <c r="I5690" t="s">
        <v>4968</v>
      </c>
      <c r="J5690">
        <v>6599996</v>
      </c>
      <c r="L5690">
        <v>4922358</v>
      </c>
    </row>
    <row r="5691" spans="3:12" x14ac:dyDescent="0.15">
      <c r="C5691" t="s">
        <v>53</v>
      </c>
      <c r="D5691" t="s">
        <v>5374</v>
      </c>
      <c r="E5691" t="s">
        <v>4969</v>
      </c>
      <c r="F5691" s="1">
        <v>40544</v>
      </c>
      <c r="G5691" t="s">
        <v>4410</v>
      </c>
      <c r="H5691" t="s">
        <v>55</v>
      </c>
      <c r="I5691" t="s">
        <v>4411</v>
      </c>
      <c r="K5691">
        <v>436868</v>
      </c>
      <c r="L5691">
        <v>-436868</v>
      </c>
    </row>
    <row r="5692" spans="3:12" x14ac:dyDescent="0.15">
      <c r="C5692" t="s">
        <v>53</v>
      </c>
      <c r="D5692" t="s">
        <v>5374</v>
      </c>
      <c r="E5692" t="s">
        <v>4969</v>
      </c>
      <c r="F5692" s="1">
        <v>40554</v>
      </c>
      <c r="G5692" t="s">
        <v>57</v>
      </c>
      <c r="H5692" t="s">
        <v>72</v>
      </c>
      <c r="I5692" t="s">
        <v>4970</v>
      </c>
      <c r="J5692">
        <v>354217</v>
      </c>
      <c r="L5692">
        <v>-82651</v>
      </c>
    </row>
    <row r="5693" spans="3:12" x14ac:dyDescent="0.15">
      <c r="C5693" t="s">
        <v>53</v>
      </c>
      <c r="D5693" t="s">
        <v>5374</v>
      </c>
      <c r="E5693" t="s">
        <v>4969</v>
      </c>
      <c r="F5693" s="1">
        <v>40618</v>
      </c>
      <c r="G5693" t="s">
        <v>57</v>
      </c>
      <c r="H5693" t="s">
        <v>156</v>
      </c>
      <c r="I5693" t="s">
        <v>4971</v>
      </c>
      <c r="J5693">
        <v>247952</v>
      </c>
      <c r="L5693">
        <v>165301</v>
      </c>
    </row>
    <row r="5694" spans="3:12" x14ac:dyDescent="0.15">
      <c r="C5694" t="s">
        <v>53</v>
      </c>
      <c r="D5694" t="s">
        <v>5374</v>
      </c>
      <c r="E5694" t="s">
        <v>4969</v>
      </c>
      <c r="F5694" s="1">
        <v>40633</v>
      </c>
      <c r="G5694" t="s">
        <v>560</v>
      </c>
      <c r="H5694" t="s">
        <v>130</v>
      </c>
      <c r="I5694" t="s">
        <v>4972</v>
      </c>
      <c r="K5694">
        <v>165301</v>
      </c>
    </row>
    <row r="5695" spans="3:12" x14ac:dyDescent="0.15">
      <c r="C5695" t="s">
        <v>53</v>
      </c>
      <c r="D5695" t="s">
        <v>5374</v>
      </c>
      <c r="E5695" t="s">
        <v>4969</v>
      </c>
      <c r="F5695" s="1">
        <v>40659</v>
      </c>
      <c r="G5695" t="s">
        <v>560</v>
      </c>
      <c r="H5695" t="s">
        <v>589</v>
      </c>
      <c r="I5695" t="s">
        <v>590</v>
      </c>
      <c r="K5695">
        <v>64940</v>
      </c>
      <c r="L5695">
        <v>-64940</v>
      </c>
    </row>
    <row r="5696" spans="3:12" x14ac:dyDescent="0.15">
      <c r="C5696" t="s">
        <v>53</v>
      </c>
      <c r="D5696" t="s">
        <v>5374</v>
      </c>
      <c r="E5696" t="s">
        <v>4969</v>
      </c>
      <c r="F5696" s="1">
        <v>40724</v>
      </c>
      <c r="G5696" t="s">
        <v>560</v>
      </c>
      <c r="H5696" t="s">
        <v>662</v>
      </c>
      <c r="I5696" t="s">
        <v>663</v>
      </c>
      <c r="K5696">
        <v>155855</v>
      </c>
      <c r="L5696">
        <v>-220795</v>
      </c>
    </row>
    <row r="5697" spans="3:12" x14ac:dyDescent="0.15">
      <c r="C5697" t="s">
        <v>53</v>
      </c>
      <c r="D5697" t="s">
        <v>5374</v>
      </c>
      <c r="E5697" t="s">
        <v>4969</v>
      </c>
      <c r="F5697" s="1">
        <v>40755</v>
      </c>
      <c r="G5697" t="s">
        <v>560</v>
      </c>
      <c r="H5697" t="s">
        <v>689</v>
      </c>
      <c r="I5697" t="s">
        <v>690</v>
      </c>
      <c r="K5697">
        <v>165301</v>
      </c>
      <c r="L5697">
        <v>-386096</v>
      </c>
    </row>
    <row r="5698" spans="3:12" x14ac:dyDescent="0.15">
      <c r="C5698" t="s">
        <v>53</v>
      </c>
      <c r="D5698" t="s">
        <v>5374</v>
      </c>
      <c r="E5698" t="s">
        <v>4969</v>
      </c>
      <c r="F5698" s="1">
        <v>40755</v>
      </c>
      <c r="G5698" t="s">
        <v>560</v>
      </c>
      <c r="H5698" t="s">
        <v>223</v>
      </c>
      <c r="I5698" t="s">
        <v>691</v>
      </c>
      <c r="K5698">
        <v>330602</v>
      </c>
      <c r="L5698">
        <v>-716698</v>
      </c>
    </row>
    <row r="5699" spans="3:12" x14ac:dyDescent="0.15">
      <c r="C5699" t="s">
        <v>53</v>
      </c>
      <c r="D5699" t="s">
        <v>5374</v>
      </c>
      <c r="E5699" t="s">
        <v>4969</v>
      </c>
      <c r="F5699" s="1">
        <v>40770</v>
      </c>
      <c r="G5699" t="s">
        <v>560</v>
      </c>
      <c r="H5699" t="s">
        <v>278</v>
      </c>
      <c r="I5699" t="s">
        <v>4973</v>
      </c>
      <c r="K5699">
        <v>64940</v>
      </c>
      <c r="L5699">
        <v>-781638</v>
      </c>
    </row>
    <row r="5700" spans="3:12" x14ac:dyDescent="0.15">
      <c r="C5700" t="s">
        <v>53</v>
      </c>
      <c r="D5700" t="s">
        <v>5374</v>
      </c>
      <c r="E5700" t="s">
        <v>4969</v>
      </c>
      <c r="F5700" s="1">
        <v>40801</v>
      </c>
      <c r="G5700" t="s">
        <v>57</v>
      </c>
      <c r="H5700" t="s">
        <v>363</v>
      </c>
      <c r="I5700" t="s">
        <v>4974</v>
      </c>
      <c r="J5700">
        <v>330603</v>
      </c>
      <c r="L5700">
        <v>-451035</v>
      </c>
    </row>
    <row r="5701" spans="3:12" x14ac:dyDescent="0.15">
      <c r="C5701" t="s">
        <v>53</v>
      </c>
      <c r="D5701" t="s">
        <v>5374</v>
      </c>
      <c r="E5701" t="s">
        <v>4969</v>
      </c>
      <c r="F5701" s="1">
        <v>40801</v>
      </c>
      <c r="G5701" t="s">
        <v>57</v>
      </c>
      <c r="H5701" t="s">
        <v>363</v>
      </c>
      <c r="I5701" t="s">
        <v>4975</v>
      </c>
      <c r="J5701">
        <v>165301</v>
      </c>
      <c r="L5701">
        <v>-285734</v>
      </c>
    </row>
    <row r="5702" spans="3:12" x14ac:dyDescent="0.15">
      <c r="C5702" t="s">
        <v>53</v>
      </c>
      <c r="D5702" t="s">
        <v>5374</v>
      </c>
      <c r="E5702" t="s">
        <v>4969</v>
      </c>
      <c r="F5702" s="1">
        <v>40801</v>
      </c>
      <c r="G5702" t="s">
        <v>57</v>
      </c>
      <c r="H5702" t="s">
        <v>363</v>
      </c>
      <c r="I5702" t="s">
        <v>4976</v>
      </c>
      <c r="J5702">
        <v>155855</v>
      </c>
      <c r="L5702">
        <v>-129879</v>
      </c>
    </row>
    <row r="5703" spans="3:12" x14ac:dyDescent="0.15">
      <c r="C5703" t="s">
        <v>53</v>
      </c>
      <c r="D5703" t="s">
        <v>5374</v>
      </c>
      <c r="E5703" t="s">
        <v>4969</v>
      </c>
      <c r="F5703" s="1">
        <v>40801</v>
      </c>
      <c r="G5703" t="s">
        <v>57</v>
      </c>
      <c r="H5703" t="s">
        <v>363</v>
      </c>
      <c r="I5703" t="s">
        <v>4977</v>
      </c>
      <c r="J5703">
        <v>64940</v>
      </c>
      <c r="L5703">
        <v>-64939</v>
      </c>
    </row>
    <row r="5704" spans="3:12" x14ac:dyDescent="0.15">
      <c r="C5704" t="s">
        <v>53</v>
      </c>
      <c r="D5704" t="s">
        <v>5374</v>
      </c>
      <c r="E5704" t="s">
        <v>4969</v>
      </c>
      <c r="F5704" s="1">
        <v>40829</v>
      </c>
      <c r="G5704" t="s">
        <v>560</v>
      </c>
      <c r="H5704" t="s">
        <v>403</v>
      </c>
      <c r="I5704" t="s">
        <v>4978</v>
      </c>
      <c r="K5704">
        <v>36209</v>
      </c>
      <c r="L5704">
        <v>-101148</v>
      </c>
    </row>
    <row r="5705" spans="3:12" x14ac:dyDescent="0.15">
      <c r="C5705" t="s">
        <v>53</v>
      </c>
      <c r="D5705" t="s">
        <v>5374</v>
      </c>
      <c r="E5705" t="s">
        <v>4969</v>
      </c>
      <c r="F5705" s="1">
        <v>40905</v>
      </c>
      <c r="G5705" t="s">
        <v>560</v>
      </c>
      <c r="H5705" t="s">
        <v>388</v>
      </c>
      <c r="I5705" t="s">
        <v>4979</v>
      </c>
      <c r="K5705">
        <v>181044</v>
      </c>
      <c r="L5705">
        <v>-282192</v>
      </c>
    </row>
    <row r="5706" spans="3:12" x14ac:dyDescent="0.15">
      <c r="C5706" t="s">
        <v>53</v>
      </c>
      <c r="D5706" t="s">
        <v>5374</v>
      </c>
      <c r="E5706" t="s">
        <v>4980</v>
      </c>
      <c r="F5706" s="1">
        <v>40544</v>
      </c>
      <c r="G5706" t="s">
        <v>4410</v>
      </c>
      <c r="H5706" t="s">
        <v>55</v>
      </c>
      <c r="I5706" t="s">
        <v>4411</v>
      </c>
      <c r="J5706">
        <v>1743646</v>
      </c>
      <c r="L5706">
        <v>1743646</v>
      </c>
    </row>
    <row r="5707" spans="3:12" x14ac:dyDescent="0.15">
      <c r="C5707" t="s">
        <v>53</v>
      </c>
      <c r="D5707" t="s">
        <v>5374</v>
      </c>
      <c r="E5707" t="s">
        <v>4980</v>
      </c>
      <c r="F5707" s="1">
        <v>40672</v>
      </c>
      <c r="G5707" t="s">
        <v>526</v>
      </c>
      <c r="H5707" t="s">
        <v>4981</v>
      </c>
      <c r="I5707" t="s">
        <v>4982</v>
      </c>
      <c r="J5707">
        <v>100000</v>
      </c>
      <c r="L5707">
        <v>1843646</v>
      </c>
    </row>
    <row r="5708" spans="3:12" x14ac:dyDescent="0.15">
      <c r="C5708" t="s">
        <v>53</v>
      </c>
      <c r="D5708" t="s">
        <v>5374</v>
      </c>
      <c r="E5708" t="s">
        <v>4980</v>
      </c>
      <c r="F5708" s="1">
        <v>40694</v>
      </c>
      <c r="G5708" t="s">
        <v>560</v>
      </c>
      <c r="H5708" t="s">
        <v>170</v>
      </c>
      <c r="I5708" t="s">
        <v>4022</v>
      </c>
      <c r="K5708">
        <v>258000</v>
      </c>
      <c r="L5708">
        <v>1585646</v>
      </c>
    </row>
    <row r="5709" spans="3:12" x14ac:dyDescent="0.15">
      <c r="C5709" t="s">
        <v>53</v>
      </c>
      <c r="D5709" t="s">
        <v>5374</v>
      </c>
      <c r="E5709" t="s">
        <v>4980</v>
      </c>
      <c r="F5709" s="1">
        <v>40694</v>
      </c>
      <c r="G5709" t="s">
        <v>57</v>
      </c>
      <c r="H5709" t="s">
        <v>243</v>
      </c>
      <c r="I5709" t="s">
        <v>244</v>
      </c>
      <c r="J5709">
        <v>158000</v>
      </c>
      <c r="L5709">
        <v>1743646</v>
      </c>
    </row>
    <row r="5710" spans="3:12" x14ac:dyDescent="0.15">
      <c r="C5710" t="s">
        <v>53</v>
      </c>
      <c r="D5710" t="s">
        <v>5374</v>
      </c>
      <c r="E5710" t="s">
        <v>4983</v>
      </c>
      <c r="F5710" s="1">
        <v>40544</v>
      </c>
      <c r="G5710" t="s">
        <v>4410</v>
      </c>
      <c r="H5710" t="s">
        <v>55</v>
      </c>
      <c r="I5710" t="s">
        <v>4411</v>
      </c>
      <c r="K5710">
        <v>497713</v>
      </c>
      <c r="L5710">
        <v>-497713</v>
      </c>
    </row>
    <row r="5711" spans="3:12" x14ac:dyDescent="0.15">
      <c r="C5711" t="s">
        <v>53</v>
      </c>
      <c r="D5711" t="s">
        <v>5374</v>
      </c>
      <c r="E5711" t="s">
        <v>4983</v>
      </c>
      <c r="F5711" s="1">
        <v>40568</v>
      </c>
      <c r="G5711" t="s">
        <v>560</v>
      </c>
      <c r="H5711" t="s">
        <v>67</v>
      </c>
      <c r="I5711" t="s">
        <v>3818</v>
      </c>
      <c r="K5711">
        <v>190800</v>
      </c>
      <c r="L5711">
        <v>-688513</v>
      </c>
    </row>
    <row r="5712" spans="3:12" x14ac:dyDescent="0.15">
      <c r="C5712" t="s">
        <v>53</v>
      </c>
      <c r="D5712" t="s">
        <v>5374</v>
      </c>
      <c r="E5712" t="s">
        <v>4983</v>
      </c>
      <c r="F5712" s="1">
        <v>40568</v>
      </c>
      <c r="G5712" t="s">
        <v>560</v>
      </c>
      <c r="H5712" t="s">
        <v>69</v>
      </c>
      <c r="I5712" t="s">
        <v>3819</v>
      </c>
      <c r="K5712">
        <v>172913</v>
      </c>
      <c r="L5712">
        <v>-861426</v>
      </c>
    </row>
    <row r="5713" spans="3:12" x14ac:dyDescent="0.15">
      <c r="C5713" t="s">
        <v>53</v>
      </c>
      <c r="D5713" t="s">
        <v>5374</v>
      </c>
      <c r="E5713" t="s">
        <v>4983</v>
      </c>
      <c r="F5713" s="1">
        <v>40602</v>
      </c>
      <c r="G5713" t="s">
        <v>560</v>
      </c>
      <c r="H5713" t="s">
        <v>1324</v>
      </c>
      <c r="I5713" t="s">
        <v>3825</v>
      </c>
      <c r="K5713">
        <v>172913</v>
      </c>
      <c r="L5713">
        <v>-1034339</v>
      </c>
    </row>
    <row r="5714" spans="3:12" x14ac:dyDescent="0.15">
      <c r="C5714" t="s">
        <v>53</v>
      </c>
      <c r="D5714" t="s">
        <v>5374</v>
      </c>
      <c r="E5714" t="s">
        <v>4983</v>
      </c>
      <c r="F5714" s="1">
        <v>40602</v>
      </c>
      <c r="G5714" t="s">
        <v>560</v>
      </c>
      <c r="H5714" t="s">
        <v>834</v>
      </c>
      <c r="I5714" t="s">
        <v>3827</v>
      </c>
      <c r="K5714">
        <v>190800</v>
      </c>
      <c r="L5714">
        <v>-1225139</v>
      </c>
    </row>
    <row r="5715" spans="3:12" x14ac:dyDescent="0.15">
      <c r="C5715" t="s">
        <v>53</v>
      </c>
      <c r="D5715" t="s">
        <v>5374</v>
      </c>
      <c r="E5715" t="s">
        <v>4983</v>
      </c>
      <c r="F5715" s="1">
        <v>40603</v>
      </c>
      <c r="G5715" t="s">
        <v>57</v>
      </c>
      <c r="H5715" t="s">
        <v>2754</v>
      </c>
      <c r="I5715" t="s">
        <v>4984</v>
      </c>
      <c r="J5715">
        <v>727426</v>
      </c>
      <c r="L5715">
        <v>-497713</v>
      </c>
    </row>
    <row r="5716" spans="3:12" x14ac:dyDescent="0.15">
      <c r="C5716" t="s">
        <v>53</v>
      </c>
      <c r="D5716" t="s">
        <v>5374</v>
      </c>
      <c r="E5716" t="s">
        <v>4983</v>
      </c>
      <c r="F5716" s="1">
        <v>40617</v>
      </c>
      <c r="G5716" t="s">
        <v>57</v>
      </c>
      <c r="H5716" t="s">
        <v>144</v>
      </c>
      <c r="I5716" t="s">
        <v>4985</v>
      </c>
      <c r="J5716">
        <v>363713</v>
      </c>
      <c r="L5716">
        <v>-134000</v>
      </c>
    </row>
    <row r="5717" spans="3:12" x14ac:dyDescent="0.15">
      <c r="C5717" t="s">
        <v>53</v>
      </c>
      <c r="D5717" t="s">
        <v>5374</v>
      </c>
      <c r="E5717" t="s">
        <v>4983</v>
      </c>
      <c r="F5717" s="1">
        <v>40623</v>
      </c>
      <c r="G5717" t="s">
        <v>560</v>
      </c>
      <c r="H5717" t="s">
        <v>802</v>
      </c>
      <c r="I5717" t="s">
        <v>3835</v>
      </c>
      <c r="K5717">
        <v>172913</v>
      </c>
      <c r="L5717">
        <v>-306913</v>
      </c>
    </row>
    <row r="5718" spans="3:12" x14ac:dyDescent="0.15">
      <c r="C5718" t="s">
        <v>53</v>
      </c>
      <c r="D5718" t="s">
        <v>5374</v>
      </c>
      <c r="E5718" t="s">
        <v>4983</v>
      </c>
      <c r="F5718" s="1">
        <v>40623</v>
      </c>
      <c r="G5718" t="s">
        <v>560</v>
      </c>
      <c r="H5718" t="s">
        <v>2458</v>
      </c>
      <c r="I5718" t="s">
        <v>3836</v>
      </c>
      <c r="K5718">
        <v>190800</v>
      </c>
      <c r="L5718">
        <v>-497713</v>
      </c>
    </row>
    <row r="5719" spans="3:12" x14ac:dyDescent="0.15">
      <c r="C5719" t="s">
        <v>53</v>
      </c>
      <c r="D5719" t="s">
        <v>5374</v>
      </c>
      <c r="E5719" t="s">
        <v>4983</v>
      </c>
      <c r="F5719" s="1">
        <v>40627</v>
      </c>
      <c r="G5719" t="s">
        <v>57</v>
      </c>
      <c r="H5719" t="s">
        <v>564</v>
      </c>
      <c r="I5719" t="s">
        <v>4986</v>
      </c>
      <c r="J5719">
        <v>363713</v>
      </c>
      <c r="L5719">
        <v>-134000</v>
      </c>
    </row>
    <row r="5720" spans="3:12" x14ac:dyDescent="0.15">
      <c r="C5720" t="s">
        <v>53</v>
      </c>
      <c r="D5720" t="s">
        <v>5374</v>
      </c>
      <c r="E5720" t="s">
        <v>4983</v>
      </c>
      <c r="F5720" s="1">
        <v>40634</v>
      </c>
      <c r="G5720" t="s">
        <v>560</v>
      </c>
      <c r="H5720" t="s">
        <v>1065</v>
      </c>
      <c r="I5720" t="s">
        <v>3840</v>
      </c>
      <c r="K5720">
        <v>190800</v>
      </c>
      <c r="L5720">
        <v>-324800</v>
      </c>
    </row>
    <row r="5721" spans="3:12" x14ac:dyDescent="0.15">
      <c r="C5721" t="s">
        <v>53</v>
      </c>
      <c r="D5721" t="s">
        <v>5374</v>
      </c>
      <c r="E5721" t="s">
        <v>4983</v>
      </c>
      <c r="F5721" s="1">
        <v>40634</v>
      </c>
      <c r="G5721" t="s">
        <v>560</v>
      </c>
      <c r="H5721" t="s">
        <v>3841</v>
      </c>
      <c r="I5721" t="s">
        <v>3842</v>
      </c>
      <c r="K5721">
        <v>172913</v>
      </c>
      <c r="L5721">
        <v>-497713</v>
      </c>
    </row>
    <row r="5722" spans="3:12" x14ac:dyDescent="0.15">
      <c r="C5722" t="s">
        <v>53</v>
      </c>
      <c r="D5722" t="s">
        <v>5374</v>
      </c>
      <c r="E5722" t="s">
        <v>4983</v>
      </c>
      <c r="F5722" s="1">
        <v>40664</v>
      </c>
      <c r="G5722" t="s">
        <v>560</v>
      </c>
      <c r="H5722" t="s">
        <v>129</v>
      </c>
      <c r="I5722" t="s">
        <v>3850</v>
      </c>
      <c r="K5722">
        <v>190800</v>
      </c>
      <c r="L5722">
        <v>-688513</v>
      </c>
    </row>
    <row r="5723" spans="3:12" x14ac:dyDescent="0.15">
      <c r="C5723" t="s">
        <v>53</v>
      </c>
      <c r="D5723" t="s">
        <v>5374</v>
      </c>
      <c r="E5723" t="s">
        <v>4983</v>
      </c>
      <c r="F5723" s="1">
        <v>40664</v>
      </c>
      <c r="G5723" t="s">
        <v>560</v>
      </c>
      <c r="H5723" t="s">
        <v>136</v>
      </c>
      <c r="I5723" t="s">
        <v>3851</v>
      </c>
      <c r="K5723">
        <v>172913</v>
      </c>
      <c r="L5723">
        <v>-861426</v>
      </c>
    </row>
    <row r="5724" spans="3:12" x14ac:dyDescent="0.15">
      <c r="C5724" t="s">
        <v>53</v>
      </c>
      <c r="D5724" t="s">
        <v>5374</v>
      </c>
      <c r="E5724" t="s">
        <v>4983</v>
      </c>
      <c r="F5724" s="1">
        <v>40724</v>
      </c>
      <c r="G5724" t="s">
        <v>560</v>
      </c>
      <c r="H5724" t="s">
        <v>196</v>
      </c>
      <c r="I5724" t="s">
        <v>3869</v>
      </c>
      <c r="K5724">
        <v>190800</v>
      </c>
      <c r="L5724">
        <v>-1052226</v>
      </c>
    </row>
    <row r="5725" spans="3:12" x14ac:dyDescent="0.15">
      <c r="C5725" t="s">
        <v>53</v>
      </c>
      <c r="D5725" t="s">
        <v>5374</v>
      </c>
      <c r="E5725" t="s">
        <v>4983</v>
      </c>
      <c r="F5725" s="1">
        <v>40724</v>
      </c>
      <c r="G5725" t="s">
        <v>560</v>
      </c>
      <c r="H5725" t="s">
        <v>191</v>
      </c>
      <c r="I5725" t="s">
        <v>3870</v>
      </c>
      <c r="K5725">
        <v>172913</v>
      </c>
      <c r="L5725">
        <v>-1225139</v>
      </c>
    </row>
    <row r="5726" spans="3:12" x14ac:dyDescent="0.15">
      <c r="C5726" t="s">
        <v>53</v>
      </c>
      <c r="D5726" t="s">
        <v>5374</v>
      </c>
      <c r="E5726" t="s">
        <v>4983</v>
      </c>
      <c r="F5726" s="1">
        <v>40724</v>
      </c>
      <c r="G5726" t="s">
        <v>57</v>
      </c>
      <c r="H5726" t="s">
        <v>276</v>
      </c>
      <c r="I5726" t="s">
        <v>4987</v>
      </c>
      <c r="J5726">
        <v>363713</v>
      </c>
      <c r="L5726">
        <v>-861426</v>
      </c>
    </row>
    <row r="5727" spans="3:12" x14ac:dyDescent="0.15">
      <c r="C5727" t="s">
        <v>53</v>
      </c>
      <c r="D5727" t="s">
        <v>5374</v>
      </c>
      <c r="E5727" t="s">
        <v>4983</v>
      </c>
      <c r="F5727" s="1">
        <v>40725</v>
      </c>
      <c r="G5727" t="s">
        <v>560</v>
      </c>
      <c r="H5727" t="s">
        <v>1073</v>
      </c>
      <c r="I5727" t="s">
        <v>4988</v>
      </c>
      <c r="K5727">
        <v>172913</v>
      </c>
      <c r="L5727">
        <v>-1034339</v>
      </c>
    </row>
    <row r="5728" spans="3:12" x14ac:dyDescent="0.15">
      <c r="C5728" t="s">
        <v>53</v>
      </c>
      <c r="D5728" t="s">
        <v>5374</v>
      </c>
      <c r="E5728" t="s">
        <v>4983</v>
      </c>
      <c r="F5728" s="1">
        <v>40725</v>
      </c>
      <c r="G5728" t="s">
        <v>560</v>
      </c>
      <c r="H5728" t="s">
        <v>3874</v>
      </c>
      <c r="I5728" t="s">
        <v>4989</v>
      </c>
      <c r="K5728">
        <v>190800</v>
      </c>
      <c r="L5728">
        <v>-1225139</v>
      </c>
    </row>
    <row r="5729" spans="3:12" x14ac:dyDescent="0.15">
      <c r="C5729" t="s">
        <v>53</v>
      </c>
      <c r="D5729" t="s">
        <v>5374</v>
      </c>
      <c r="E5729" t="s">
        <v>4983</v>
      </c>
      <c r="F5729" s="1">
        <v>40725</v>
      </c>
      <c r="G5729" t="s">
        <v>57</v>
      </c>
      <c r="H5729" t="s">
        <v>1166</v>
      </c>
      <c r="I5729" t="s">
        <v>4990</v>
      </c>
      <c r="J5729">
        <v>363713</v>
      </c>
      <c r="L5729">
        <v>-861426</v>
      </c>
    </row>
    <row r="5730" spans="3:12" x14ac:dyDescent="0.15">
      <c r="C5730" t="s">
        <v>53</v>
      </c>
      <c r="D5730" t="s">
        <v>5374</v>
      </c>
      <c r="E5730" t="s">
        <v>4983</v>
      </c>
      <c r="F5730" s="1">
        <v>40742</v>
      </c>
      <c r="G5730" t="s">
        <v>57</v>
      </c>
      <c r="H5730" t="s">
        <v>1407</v>
      </c>
      <c r="I5730" t="s">
        <v>4991</v>
      </c>
      <c r="J5730">
        <v>172913</v>
      </c>
      <c r="L5730">
        <v>-688513</v>
      </c>
    </row>
    <row r="5731" spans="3:12" x14ac:dyDescent="0.15">
      <c r="C5731" t="s">
        <v>53</v>
      </c>
      <c r="D5731" t="s">
        <v>5374</v>
      </c>
      <c r="E5731" t="s">
        <v>4983</v>
      </c>
      <c r="F5731" s="1">
        <v>40742</v>
      </c>
      <c r="G5731" t="s">
        <v>57</v>
      </c>
      <c r="H5731" t="s">
        <v>309</v>
      </c>
      <c r="I5731" t="s">
        <v>4992</v>
      </c>
      <c r="J5731">
        <v>172913</v>
      </c>
      <c r="L5731">
        <v>-515600</v>
      </c>
    </row>
    <row r="5732" spans="3:12" x14ac:dyDescent="0.15">
      <c r="C5732" t="s">
        <v>53</v>
      </c>
      <c r="D5732" t="s">
        <v>5374</v>
      </c>
      <c r="E5732" t="s">
        <v>4983</v>
      </c>
      <c r="F5732" s="1">
        <v>40742</v>
      </c>
      <c r="G5732" t="s">
        <v>57</v>
      </c>
      <c r="H5732" t="s">
        <v>964</v>
      </c>
      <c r="I5732" t="s">
        <v>4993</v>
      </c>
      <c r="J5732">
        <v>190800</v>
      </c>
      <c r="L5732">
        <v>-324800</v>
      </c>
    </row>
    <row r="5733" spans="3:12" x14ac:dyDescent="0.15">
      <c r="C5733" t="s">
        <v>53</v>
      </c>
      <c r="D5733" t="s">
        <v>5374</v>
      </c>
      <c r="E5733" t="s">
        <v>4983</v>
      </c>
      <c r="F5733" s="1">
        <v>40742</v>
      </c>
      <c r="G5733" t="s">
        <v>57</v>
      </c>
      <c r="H5733" t="s">
        <v>311</v>
      </c>
      <c r="I5733" t="s">
        <v>4994</v>
      </c>
      <c r="J5733">
        <v>190800</v>
      </c>
      <c r="L5733">
        <v>-134000</v>
      </c>
    </row>
    <row r="5734" spans="3:12" x14ac:dyDescent="0.15">
      <c r="C5734" t="s">
        <v>53</v>
      </c>
      <c r="D5734" t="s">
        <v>5374</v>
      </c>
      <c r="E5734" t="s">
        <v>4983</v>
      </c>
      <c r="F5734" s="1">
        <v>40756</v>
      </c>
      <c r="G5734" t="s">
        <v>560</v>
      </c>
      <c r="H5734" t="s">
        <v>258</v>
      </c>
      <c r="I5734" t="s">
        <v>3883</v>
      </c>
      <c r="K5734">
        <v>190800</v>
      </c>
      <c r="L5734">
        <v>-324800</v>
      </c>
    </row>
    <row r="5735" spans="3:12" x14ac:dyDescent="0.15">
      <c r="C5735" t="s">
        <v>53</v>
      </c>
      <c r="D5735" t="s">
        <v>5374</v>
      </c>
      <c r="E5735" t="s">
        <v>4983</v>
      </c>
      <c r="F5735" s="1">
        <v>40761</v>
      </c>
      <c r="G5735" t="s">
        <v>560</v>
      </c>
      <c r="H5735" t="s">
        <v>255</v>
      </c>
      <c r="I5735" t="s">
        <v>3884</v>
      </c>
      <c r="K5735">
        <v>172913</v>
      </c>
      <c r="L5735">
        <v>-497713</v>
      </c>
    </row>
    <row r="5736" spans="3:12" x14ac:dyDescent="0.15">
      <c r="C5736" t="s">
        <v>53</v>
      </c>
      <c r="D5736" t="s">
        <v>5374</v>
      </c>
      <c r="E5736" t="s">
        <v>4983</v>
      </c>
      <c r="F5736" s="1">
        <v>40774</v>
      </c>
      <c r="G5736" t="s">
        <v>57</v>
      </c>
      <c r="H5736" t="s">
        <v>341</v>
      </c>
      <c r="I5736" t="s">
        <v>4995</v>
      </c>
      <c r="J5736">
        <v>727426</v>
      </c>
      <c r="L5736">
        <v>229713</v>
      </c>
    </row>
    <row r="5737" spans="3:12" x14ac:dyDescent="0.15">
      <c r="C5737" t="s">
        <v>53</v>
      </c>
      <c r="D5737" t="s">
        <v>5374</v>
      </c>
      <c r="E5737" t="s">
        <v>4983</v>
      </c>
      <c r="F5737" s="1">
        <v>40787</v>
      </c>
      <c r="G5737" t="s">
        <v>560</v>
      </c>
      <c r="H5737" t="s">
        <v>280</v>
      </c>
      <c r="I5737" t="s">
        <v>3892</v>
      </c>
      <c r="K5737">
        <v>190800</v>
      </c>
      <c r="L5737">
        <v>38913</v>
      </c>
    </row>
    <row r="5738" spans="3:12" x14ac:dyDescent="0.15">
      <c r="C5738" t="s">
        <v>53</v>
      </c>
      <c r="D5738" t="s">
        <v>5374</v>
      </c>
      <c r="E5738" t="s">
        <v>4983</v>
      </c>
      <c r="F5738" s="1">
        <v>40787</v>
      </c>
      <c r="G5738" t="s">
        <v>560</v>
      </c>
      <c r="H5738" t="s">
        <v>281</v>
      </c>
      <c r="I5738" t="s">
        <v>3893</v>
      </c>
      <c r="K5738">
        <v>172913</v>
      </c>
      <c r="L5738">
        <v>-134000</v>
      </c>
    </row>
    <row r="5739" spans="3:12" x14ac:dyDescent="0.15">
      <c r="C5739" t="s">
        <v>53</v>
      </c>
      <c r="D5739" t="s">
        <v>5374</v>
      </c>
      <c r="E5739" t="s">
        <v>4983</v>
      </c>
      <c r="F5739" s="1">
        <v>40806</v>
      </c>
      <c r="G5739" t="s">
        <v>57</v>
      </c>
      <c r="H5739" t="s">
        <v>920</v>
      </c>
      <c r="I5739" t="s">
        <v>4996</v>
      </c>
      <c r="J5739">
        <v>918046</v>
      </c>
      <c r="L5739">
        <v>784046</v>
      </c>
    </row>
    <row r="5740" spans="3:12" x14ac:dyDescent="0.15">
      <c r="C5740" t="s">
        <v>53</v>
      </c>
      <c r="D5740" t="s">
        <v>5374</v>
      </c>
      <c r="E5740" t="s">
        <v>4983</v>
      </c>
      <c r="F5740" s="1">
        <v>40817</v>
      </c>
      <c r="G5740" t="s">
        <v>560</v>
      </c>
      <c r="H5740" t="s">
        <v>1176</v>
      </c>
      <c r="I5740" t="s">
        <v>3903</v>
      </c>
      <c r="K5740">
        <v>172913</v>
      </c>
      <c r="L5740">
        <v>611133</v>
      </c>
    </row>
    <row r="5741" spans="3:12" x14ac:dyDescent="0.15">
      <c r="C5741" t="s">
        <v>53</v>
      </c>
      <c r="D5741" t="s">
        <v>5374</v>
      </c>
      <c r="E5741" t="s">
        <v>4983</v>
      </c>
      <c r="F5741" s="1">
        <v>40817</v>
      </c>
      <c r="G5741" t="s">
        <v>560</v>
      </c>
      <c r="H5741" t="s">
        <v>198</v>
      </c>
      <c r="I5741" t="s">
        <v>3904</v>
      </c>
      <c r="K5741">
        <v>190800</v>
      </c>
      <c r="L5741">
        <v>420333</v>
      </c>
    </row>
    <row r="5742" spans="3:12" x14ac:dyDescent="0.15">
      <c r="C5742" t="s">
        <v>53</v>
      </c>
      <c r="D5742" t="s">
        <v>5374</v>
      </c>
      <c r="E5742" t="s">
        <v>4983</v>
      </c>
      <c r="F5742" s="1">
        <v>40848</v>
      </c>
      <c r="G5742" t="s">
        <v>560</v>
      </c>
      <c r="H5742" t="s">
        <v>3910</v>
      </c>
      <c r="I5742" t="s">
        <v>3911</v>
      </c>
      <c r="K5742">
        <v>190800</v>
      </c>
      <c r="L5742">
        <v>229533</v>
      </c>
    </row>
    <row r="5743" spans="3:12" x14ac:dyDescent="0.15">
      <c r="C5743" t="s">
        <v>53</v>
      </c>
      <c r="D5743" t="s">
        <v>5374</v>
      </c>
      <c r="E5743" t="s">
        <v>4983</v>
      </c>
      <c r="F5743" s="1">
        <v>40848</v>
      </c>
      <c r="G5743" t="s">
        <v>560</v>
      </c>
      <c r="H5743" t="s">
        <v>3070</v>
      </c>
      <c r="I5743" t="s">
        <v>3912</v>
      </c>
      <c r="K5743">
        <v>172913</v>
      </c>
      <c r="L5743">
        <v>56620</v>
      </c>
    </row>
    <row r="5744" spans="3:12" x14ac:dyDescent="0.15">
      <c r="C5744" t="s">
        <v>53</v>
      </c>
      <c r="D5744" t="s">
        <v>5374</v>
      </c>
      <c r="E5744" t="s">
        <v>4983</v>
      </c>
      <c r="F5744" s="1">
        <v>40856</v>
      </c>
      <c r="G5744" t="s">
        <v>57</v>
      </c>
      <c r="H5744" t="s">
        <v>3165</v>
      </c>
      <c r="I5744" t="s">
        <v>4997</v>
      </c>
      <c r="J5744">
        <v>363713</v>
      </c>
      <c r="L5744">
        <v>420333</v>
      </c>
    </row>
    <row r="5745" spans="3:12" x14ac:dyDescent="0.15">
      <c r="C5745" t="s">
        <v>53</v>
      </c>
      <c r="D5745" t="s">
        <v>5374</v>
      </c>
      <c r="E5745" t="s">
        <v>4983</v>
      </c>
      <c r="F5745" s="1">
        <v>40878</v>
      </c>
      <c r="G5745" t="s">
        <v>560</v>
      </c>
      <c r="H5745" t="s">
        <v>347</v>
      </c>
      <c r="I5745" t="s">
        <v>4998</v>
      </c>
      <c r="K5745">
        <v>172913</v>
      </c>
      <c r="L5745">
        <v>247420</v>
      </c>
    </row>
    <row r="5746" spans="3:12" x14ac:dyDescent="0.15">
      <c r="C5746" t="s">
        <v>53</v>
      </c>
      <c r="D5746" t="s">
        <v>5374</v>
      </c>
      <c r="E5746" t="s">
        <v>4983</v>
      </c>
      <c r="F5746" s="1">
        <v>40878</v>
      </c>
      <c r="G5746" t="s">
        <v>560</v>
      </c>
      <c r="H5746" t="s">
        <v>363</v>
      </c>
      <c r="I5746" t="s">
        <v>3923</v>
      </c>
      <c r="K5746">
        <v>190800</v>
      </c>
      <c r="L5746">
        <v>56620</v>
      </c>
    </row>
    <row r="5747" spans="3:12" x14ac:dyDescent="0.15">
      <c r="C5747" t="s">
        <v>53</v>
      </c>
      <c r="D5747" t="s">
        <v>5374</v>
      </c>
      <c r="E5747" t="s">
        <v>4999</v>
      </c>
      <c r="F5747" s="1">
        <v>40544</v>
      </c>
      <c r="G5747" t="s">
        <v>4410</v>
      </c>
      <c r="H5747" t="s">
        <v>55</v>
      </c>
      <c r="I5747" t="s">
        <v>4411</v>
      </c>
      <c r="K5747">
        <v>657000</v>
      </c>
      <c r="L5747">
        <v>-657000</v>
      </c>
    </row>
    <row r="5748" spans="3:12" x14ac:dyDescent="0.15">
      <c r="C5748" t="s">
        <v>53</v>
      </c>
      <c r="D5748" t="s">
        <v>5374</v>
      </c>
      <c r="E5748" t="s">
        <v>5000</v>
      </c>
      <c r="F5748" s="1">
        <v>40544</v>
      </c>
      <c r="G5748" t="s">
        <v>4410</v>
      </c>
      <c r="H5748" t="s">
        <v>55</v>
      </c>
      <c r="I5748" t="s">
        <v>4411</v>
      </c>
      <c r="K5748">
        <v>12298035</v>
      </c>
      <c r="L5748">
        <v>-12298035</v>
      </c>
    </row>
    <row r="5749" spans="3:12" x14ac:dyDescent="0.15">
      <c r="C5749" t="s">
        <v>53</v>
      </c>
      <c r="D5749" t="s">
        <v>5374</v>
      </c>
      <c r="E5749" t="s">
        <v>5000</v>
      </c>
      <c r="F5749" s="1">
        <v>40620</v>
      </c>
      <c r="G5749" t="s">
        <v>57</v>
      </c>
      <c r="H5749" t="s">
        <v>160</v>
      </c>
      <c r="I5749" t="s">
        <v>5001</v>
      </c>
      <c r="J5749">
        <v>5000000</v>
      </c>
      <c r="L5749">
        <v>-7298035</v>
      </c>
    </row>
    <row r="5750" spans="3:12" x14ac:dyDescent="0.15">
      <c r="C5750" t="s">
        <v>53</v>
      </c>
      <c r="D5750" t="s">
        <v>5374</v>
      </c>
      <c r="E5750" t="s">
        <v>5000</v>
      </c>
      <c r="F5750" s="1">
        <v>40633</v>
      </c>
      <c r="G5750" t="s">
        <v>560</v>
      </c>
      <c r="H5750" t="s">
        <v>127</v>
      </c>
      <c r="I5750" t="s">
        <v>3953</v>
      </c>
      <c r="K5750">
        <v>316013</v>
      </c>
      <c r="L5750">
        <v>-7614048</v>
      </c>
    </row>
    <row r="5751" spans="3:12" x14ac:dyDescent="0.15">
      <c r="C5751" t="s">
        <v>53</v>
      </c>
      <c r="D5751" t="s">
        <v>5374</v>
      </c>
      <c r="E5751" t="s">
        <v>5000</v>
      </c>
      <c r="F5751" s="1">
        <v>40646</v>
      </c>
      <c r="G5751" t="s">
        <v>560</v>
      </c>
      <c r="H5751" t="s">
        <v>1188</v>
      </c>
      <c r="I5751" t="s">
        <v>1189</v>
      </c>
      <c r="K5751">
        <v>18586389</v>
      </c>
      <c r="L5751">
        <v>-26200437</v>
      </c>
    </row>
    <row r="5752" spans="3:12" x14ac:dyDescent="0.15">
      <c r="C5752" t="s">
        <v>53</v>
      </c>
      <c r="D5752" t="s">
        <v>5374</v>
      </c>
      <c r="E5752" t="s">
        <v>5000</v>
      </c>
      <c r="F5752" s="1">
        <v>40693</v>
      </c>
      <c r="G5752" t="s">
        <v>57</v>
      </c>
      <c r="H5752" t="s">
        <v>1398</v>
      </c>
      <c r="I5752" t="s">
        <v>5002</v>
      </c>
      <c r="J5752">
        <v>6723789</v>
      </c>
      <c r="L5752">
        <v>-19476648</v>
      </c>
    </row>
    <row r="5753" spans="3:12" x14ac:dyDescent="0.15">
      <c r="C5753" t="s">
        <v>53</v>
      </c>
      <c r="D5753" t="s">
        <v>5374</v>
      </c>
      <c r="E5753" t="s">
        <v>5000</v>
      </c>
      <c r="F5753" s="1">
        <v>40758</v>
      </c>
      <c r="G5753" t="s">
        <v>57</v>
      </c>
      <c r="H5753" t="s">
        <v>1111</v>
      </c>
      <c r="I5753" t="s">
        <v>5003</v>
      </c>
      <c r="J5753">
        <v>5000000</v>
      </c>
      <c r="L5753">
        <v>-14476648</v>
      </c>
    </row>
    <row r="5754" spans="3:12" x14ac:dyDescent="0.15">
      <c r="C5754" t="s">
        <v>53</v>
      </c>
      <c r="D5754" t="s">
        <v>5374</v>
      </c>
      <c r="E5754" t="s">
        <v>5000</v>
      </c>
      <c r="F5754" s="1">
        <v>40760</v>
      </c>
      <c r="G5754" t="s">
        <v>560</v>
      </c>
      <c r="H5754" t="s">
        <v>1190</v>
      </c>
      <c r="I5754" t="s">
        <v>5004</v>
      </c>
      <c r="J5754">
        <v>660679</v>
      </c>
      <c r="L5754">
        <v>-13815969</v>
      </c>
    </row>
    <row r="5755" spans="3:12" x14ac:dyDescent="0.15">
      <c r="C5755" t="s">
        <v>53</v>
      </c>
      <c r="D5755" t="s">
        <v>5374</v>
      </c>
      <c r="E5755" t="s">
        <v>5000</v>
      </c>
      <c r="F5755" s="1">
        <v>40777</v>
      </c>
      <c r="G5755" t="s">
        <v>57</v>
      </c>
      <c r="H5755" t="s">
        <v>343</v>
      </c>
      <c r="I5755" t="s">
        <v>5005</v>
      </c>
      <c r="J5755">
        <v>5000000</v>
      </c>
      <c r="L5755">
        <v>-8815969</v>
      </c>
    </row>
    <row r="5756" spans="3:12" x14ac:dyDescent="0.15">
      <c r="C5756" t="s">
        <v>53</v>
      </c>
      <c r="D5756" t="s">
        <v>5374</v>
      </c>
      <c r="E5756" t="s">
        <v>5000</v>
      </c>
      <c r="F5756" s="1">
        <v>40792</v>
      </c>
      <c r="G5756" t="s">
        <v>57</v>
      </c>
      <c r="H5756" t="s">
        <v>359</v>
      </c>
      <c r="I5756" t="s">
        <v>5006</v>
      </c>
      <c r="J5756">
        <v>5000000</v>
      </c>
      <c r="L5756">
        <v>-3815969</v>
      </c>
    </row>
    <row r="5757" spans="3:12" x14ac:dyDescent="0.15">
      <c r="C5757" t="s">
        <v>53</v>
      </c>
      <c r="D5757" t="s">
        <v>5374</v>
      </c>
      <c r="E5757" t="s">
        <v>5000</v>
      </c>
      <c r="F5757" s="1">
        <v>40823</v>
      </c>
      <c r="G5757" t="s">
        <v>560</v>
      </c>
      <c r="H5757" t="s">
        <v>292</v>
      </c>
      <c r="I5757" t="s">
        <v>5007</v>
      </c>
      <c r="K5757">
        <v>58280</v>
      </c>
      <c r="L5757">
        <v>-3874249</v>
      </c>
    </row>
    <row r="5758" spans="3:12" x14ac:dyDescent="0.15">
      <c r="C5758" t="s">
        <v>53</v>
      </c>
      <c r="D5758" t="s">
        <v>5374</v>
      </c>
      <c r="E5758" t="s">
        <v>5000</v>
      </c>
      <c r="F5758" s="1">
        <v>40829</v>
      </c>
      <c r="G5758" t="s">
        <v>57</v>
      </c>
      <c r="H5758" t="s">
        <v>388</v>
      </c>
      <c r="I5758" t="s">
        <v>5008</v>
      </c>
      <c r="J5758">
        <v>903779</v>
      </c>
      <c r="L5758">
        <v>-2970470</v>
      </c>
    </row>
    <row r="5759" spans="3:12" x14ac:dyDescent="0.15">
      <c r="C5759" t="s">
        <v>53</v>
      </c>
      <c r="D5759" t="s">
        <v>5374</v>
      </c>
      <c r="E5759" t="s">
        <v>5000</v>
      </c>
      <c r="F5759" s="1">
        <v>40834</v>
      </c>
      <c r="G5759" t="s">
        <v>560</v>
      </c>
      <c r="H5759" t="s">
        <v>2760</v>
      </c>
      <c r="I5759" t="s">
        <v>3956</v>
      </c>
      <c r="K5759">
        <v>903777</v>
      </c>
      <c r="L5759">
        <v>-3874247</v>
      </c>
    </row>
    <row r="5760" spans="3:12" x14ac:dyDescent="0.15">
      <c r="C5760" t="s">
        <v>53</v>
      </c>
      <c r="D5760" t="s">
        <v>5374</v>
      </c>
      <c r="E5760" t="s">
        <v>5000</v>
      </c>
      <c r="F5760" s="1">
        <v>40851</v>
      </c>
      <c r="G5760" t="s">
        <v>57</v>
      </c>
      <c r="H5760" t="s">
        <v>1447</v>
      </c>
      <c r="I5760" t="s">
        <v>5009</v>
      </c>
      <c r="J5760">
        <v>316013</v>
      </c>
      <c r="L5760">
        <v>-3558234</v>
      </c>
    </row>
    <row r="5761" spans="3:12" x14ac:dyDescent="0.15">
      <c r="C5761" t="s">
        <v>53</v>
      </c>
      <c r="D5761" t="s">
        <v>5374</v>
      </c>
      <c r="E5761" t="s">
        <v>5000</v>
      </c>
      <c r="F5761" s="1">
        <v>40851</v>
      </c>
      <c r="G5761" t="s">
        <v>57</v>
      </c>
      <c r="H5761" t="s">
        <v>1449</v>
      </c>
      <c r="I5761" t="s">
        <v>5010</v>
      </c>
      <c r="J5761">
        <v>3644669</v>
      </c>
      <c r="L5761">
        <v>86435</v>
      </c>
    </row>
    <row r="5762" spans="3:12" x14ac:dyDescent="0.15">
      <c r="C5762" t="s">
        <v>53</v>
      </c>
      <c r="D5762" t="s">
        <v>5374</v>
      </c>
      <c r="E5762" t="s">
        <v>5000</v>
      </c>
      <c r="F5762" s="1">
        <v>40899</v>
      </c>
      <c r="G5762" t="s">
        <v>560</v>
      </c>
      <c r="H5762" t="s">
        <v>365</v>
      </c>
      <c r="I5762" t="s">
        <v>1193</v>
      </c>
      <c r="J5762">
        <v>80237</v>
      </c>
      <c r="L5762">
        <v>166672</v>
      </c>
    </row>
    <row r="5763" spans="3:12" x14ac:dyDescent="0.15">
      <c r="C5763" t="s">
        <v>53</v>
      </c>
      <c r="D5763" t="s">
        <v>5374</v>
      </c>
      <c r="E5763" t="s">
        <v>5011</v>
      </c>
      <c r="F5763" s="1">
        <v>40544</v>
      </c>
      <c r="G5763" t="s">
        <v>4410</v>
      </c>
      <c r="H5763" t="s">
        <v>55</v>
      </c>
      <c r="I5763" t="s">
        <v>4411</v>
      </c>
      <c r="J5763">
        <v>19005</v>
      </c>
      <c r="L5763">
        <v>19005</v>
      </c>
    </row>
    <row r="5764" spans="3:12" x14ac:dyDescent="0.15">
      <c r="C5764" t="s">
        <v>53</v>
      </c>
      <c r="D5764" t="s">
        <v>5374</v>
      </c>
      <c r="E5764" t="s">
        <v>5012</v>
      </c>
      <c r="F5764" s="1">
        <v>40816</v>
      </c>
      <c r="G5764" t="s">
        <v>526</v>
      </c>
      <c r="H5764" t="s">
        <v>752</v>
      </c>
      <c r="I5764" t="s">
        <v>5013</v>
      </c>
      <c r="J5764">
        <v>70000</v>
      </c>
      <c r="L5764">
        <v>70000</v>
      </c>
    </row>
    <row r="5765" spans="3:12" x14ac:dyDescent="0.15">
      <c r="C5765" t="s">
        <v>53</v>
      </c>
      <c r="D5765" t="s">
        <v>5374</v>
      </c>
      <c r="E5765" t="s">
        <v>5012</v>
      </c>
      <c r="F5765" s="1">
        <v>40853</v>
      </c>
      <c r="G5765" t="s">
        <v>560</v>
      </c>
      <c r="H5765" t="s">
        <v>345</v>
      </c>
      <c r="I5765" t="s">
        <v>3023</v>
      </c>
      <c r="K5765">
        <v>70000</v>
      </c>
    </row>
    <row r="5766" spans="3:12" x14ac:dyDescent="0.15">
      <c r="C5766" t="s">
        <v>53</v>
      </c>
      <c r="D5766" t="s">
        <v>5374</v>
      </c>
      <c r="E5766" t="s">
        <v>5012</v>
      </c>
      <c r="F5766" s="1">
        <v>40853</v>
      </c>
      <c r="G5766" t="s">
        <v>560</v>
      </c>
      <c r="H5766" t="s">
        <v>1334</v>
      </c>
      <c r="I5766" t="s">
        <v>3024</v>
      </c>
      <c r="K5766">
        <v>70000</v>
      </c>
      <c r="L5766">
        <v>-70000</v>
      </c>
    </row>
    <row r="5767" spans="3:12" x14ac:dyDescent="0.15">
      <c r="C5767" t="s">
        <v>53</v>
      </c>
      <c r="D5767" t="s">
        <v>5374</v>
      </c>
      <c r="E5767" t="s">
        <v>5012</v>
      </c>
      <c r="F5767" s="1">
        <v>40868</v>
      </c>
      <c r="G5767" t="s">
        <v>526</v>
      </c>
      <c r="H5767" t="s">
        <v>5014</v>
      </c>
      <c r="I5767" t="s">
        <v>4773</v>
      </c>
      <c r="J5767">
        <v>70000</v>
      </c>
    </row>
    <row r="5768" spans="3:12" x14ac:dyDescent="0.15">
      <c r="C5768" t="s">
        <v>53</v>
      </c>
      <c r="D5768" t="s">
        <v>5374</v>
      </c>
      <c r="E5768" t="s">
        <v>5012</v>
      </c>
      <c r="F5768" s="1">
        <v>40883</v>
      </c>
      <c r="G5768" t="s">
        <v>560</v>
      </c>
      <c r="H5768" t="s">
        <v>1199</v>
      </c>
      <c r="I5768" t="s">
        <v>3029</v>
      </c>
      <c r="K5768">
        <v>35000</v>
      </c>
      <c r="L5768">
        <v>-35000</v>
      </c>
    </row>
    <row r="5769" spans="3:12" x14ac:dyDescent="0.15">
      <c r="C5769" t="s">
        <v>53</v>
      </c>
      <c r="D5769" t="s">
        <v>5374</v>
      </c>
      <c r="E5769" t="s">
        <v>5012</v>
      </c>
      <c r="F5769" s="1">
        <v>40883</v>
      </c>
      <c r="G5769" t="s">
        <v>560</v>
      </c>
      <c r="H5769" t="s">
        <v>3030</v>
      </c>
      <c r="I5769" t="s">
        <v>5015</v>
      </c>
      <c r="K5769">
        <v>35000</v>
      </c>
      <c r="L5769">
        <v>-70000</v>
      </c>
    </row>
    <row r="5770" spans="3:12" x14ac:dyDescent="0.15">
      <c r="C5770" t="s">
        <v>53</v>
      </c>
      <c r="D5770" t="s">
        <v>5374</v>
      </c>
      <c r="E5770" t="s">
        <v>5012</v>
      </c>
      <c r="F5770" s="1">
        <v>40896</v>
      </c>
      <c r="G5770" t="s">
        <v>526</v>
      </c>
      <c r="H5770" t="s">
        <v>5016</v>
      </c>
      <c r="I5770" t="s">
        <v>4755</v>
      </c>
      <c r="J5770">
        <v>70000</v>
      </c>
    </row>
    <row r="5771" spans="3:12" x14ac:dyDescent="0.15">
      <c r="C5771" t="s">
        <v>53</v>
      </c>
      <c r="D5771" t="s">
        <v>5374</v>
      </c>
      <c r="E5771" t="s">
        <v>5012</v>
      </c>
      <c r="F5771" s="1">
        <v>40908</v>
      </c>
      <c r="G5771" t="s">
        <v>560</v>
      </c>
      <c r="H5771" t="s">
        <v>3033</v>
      </c>
      <c r="I5771" t="s">
        <v>3034</v>
      </c>
      <c r="K5771">
        <v>35000</v>
      </c>
      <c r="L5771">
        <v>-35000</v>
      </c>
    </row>
    <row r="5772" spans="3:12" x14ac:dyDescent="0.15">
      <c r="C5772" t="s">
        <v>53</v>
      </c>
      <c r="D5772" t="s">
        <v>5374</v>
      </c>
      <c r="E5772" t="s">
        <v>5012</v>
      </c>
      <c r="F5772" s="1">
        <v>40908</v>
      </c>
      <c r="G5772" t="s">
        <v>560</v>
      </c>
      <c r="H5772" t="s">
        <v>541</v>
      </c>
      <c r="I5772" t="s">
        <v>3035</v>
      </c>
      <c r="K5772">
        <v>35000</v>
      </c>
      <c r="L5772">
        <v>-70000</v>
      </c>
    </row>
    <row r="5773" spans="3:12" x14ac:dyDescent="0.15">
      <c r="C5773" t="s">
        <v>53</v>
      </c>
      <c r="D5773" t="s">
        <v>5374</v>
      </c>
      <c r="E5773" t="s">
        <v>5017</v>
      </c>
      <c r="F5773" s="1">
        <v>40786</v>
      </c>
      <c r="G5773" t="s">
        <v>560</v>
      </c>
      <c r="H5773" t="s">
        <v>1405</v>
      </c>
      <c r="I5773" t="s">
        <v>5018</v>
      </c>
      <c r="K5773">
        <v>75700</v>
      </c>
      <c r="L5773">
        <v>-75700</v>
      </c>
    </row>
    <row r="5774" spans="3:12" x14ac:dyDescent="0.15">
      <c r="C5774" t="s">
        <v>53</v>
      </c>
      <c r="D5774" t="s">
        <v>5374</v>
      </c>
      <c r="E5774" t="s">
        <v>5017</v>
      </c>
      <c r="F5774" s="1">
        <v>40802</v>
      </c>
      <c r="G5774" t="s">
        <v>526</v>
      </c>
      <c r="H5774" t="s">
        <v>5019</v>
      </c>
      <c r="I5774" t="s">
        <v>5020</v>
      </c>
      <c r="J5774">
        <v>75700</v>
      </c>
    </row>
    <row r="5775" spans="3:12" x14ac:dyDescent="0.15">
      <c r="C5775" t="s">
        <v>53</v>
      </c>
      <c r="D5775" t="s">
        <v>5374</v>
      </c>
      <c r="E5775" t="s">
        <v>5017</v>
      </c>
      <c r="F5775" s="1">
        <v>40816</v>
      </c>
      <c r="G5775" t="s">
        <v>560</v>
      </c>
      <c r="H5775" t="s">
        <v>3379</v>
      </c>
      <c r="I5775" t="s">
        <v>5021</v>
      </c>
      <c r="K5775">
        <v>76000</v>
      </c>
      <c r="L5775">
        <v>-76000</v>
      </c>
    </row>
    <row r="5776" spans="3:12" x14ac:dyDescent="0.15">
      <c r="C5776" t="s">
        <v>53</v>
      </c>
      <c r="D5776" t="s">
        <v>5374</v>
      </c>
      <c r="E5776" t="s">
        <v>5017</v>
      </c>
      <c r="F5776" s="1">
        <v>40828</v>
      </c>
      <c r="G5776" t="s">
        <v>526</v>
      </c>
      <c r="H5776" t="s">
        <v>5022</v>
      </c>
      <c r="I5776" t="s">
        <v>4509</v>
      </c>
      <c r="J5776">
        <v>76000</v>
      </c>
    </row>
    <row r="5777" spans="3:12" x14ac:dyDescent="0.15">
      <c r="C5777" t="s">
        <v>53</v>
      </c>
      <c r="D5777" t="s">
        <v>5374</v>
      </c>
      <c r="E5777" t="s">
        <v>5017</v>
      </c>
      <c r="F5777" s="1">
        <v>40847</v>
      </c>
      <c r="G5777" t="s">
        <v>560</v>
      </c>
      <c r="H5777" t="s">
        <v>328</v>
      </c>
      <c r="I5777" t="s">
        <v>5023</v>
      </c>
      <c r="K5777">
        <v>67200</v>
      </c>
      <c r="L5777">
        <v>-67200</v>
      </c>
    </row>
    <row r="5778" spans="3:12" x14ac:dyDescent="0.15">
      <c r="C5778" t="s">
        <v>53</v>
      </c>
      <c r="D5778" t="s">
        <v>5374</v>
      </c>
      <c r="E5778" t="s">
        <v>5017</v>
      </c>
      <c r="F5778" s="1">
        <v>40856</v>
      </c>
      <c r="G5778" t="s">
        <v>526</v>
      </c>
      <c r="H5778" t="s">
        <v>5024</v>
      </c>
      <c r="I5778" t="s">
        <v>5025</v>
      </c>
      <c r="J5778">
        <v>67200</v>
      </c>
    </row>
    <row r="5779" spans="3:12" x14ac:dyDescent="0.15">
      <c r="C5779" t="s">
        <v>53</v>
      </c>
      <c r="D5779" t="s">
        <v>5374</v>
      </c>
      <c r="E5779" t="s">
        <v>5017</v>
      </c>
      <c r="F5779" s="1">
        <v>40877</v>
      </c>
      <c r="G5779" t="s">
        <v>560</v>
      </c>
      <c r="H5779" t="s">
        <v>357</v>
      </c>
      <c r="I5779" t="s">
        <v>3781</v>
      </c>
      <c r="K5779">
        <v>66900</v>
      </c>
      <c r="L5779">
        <v>-66900</v>
      </c>
    </row>
    <row r="5780" spans="3:12" x14ac:dyDescent="0.15">
      <c r="C5780" t="s">
        <v>53</v>
      </c>
      <c r="D5780" t="s">
        <v>5374</v>
      </c>
      <c r="E5780" t="s">
        <v>5017</v>
      </c>
      <c r="F5780" s="1">
        <v>40892</v>
      </c>
      <c r="G5780" t="s">
        <v>526</v>
      </c>
      <c r="H5780" t="s">
        <v>5026</v>
      </c>
      <c r="I5780" t="s">
        <v>4550</v>
      </c>
      <c r="J5780">
        <v>66900</v>
      </c>
    </row>
    <row r="5781" spans="3:12" x14ac:dyDescent="0.15">
      <c r="C5781" t="s">
        <v>53</v>
      </c>
      <c r="D5781" t="s">
        <v>5374</v>
      </c>
      <c r="E5781" t="s">
        <v>5017</v>
      </c>
      <c r="F5781" s="1">
        <v>40907</v>
      </c>
      <c r="G5781" t="s">
        <v>560</v>
      </c>
      <c r="H5781" t="s">
        <v>1423</v>
      </c>
      <c r="I5781" t="s">
        <v>3808</v>
      </c>
      <c r="K5781">
        <v>72400</v>
      </c>
      <c r="L5781">
        <v>-72400</v>
      </c>
    </row>
    <row r="5782" spans="3:12" x14ac:dyDescent="0.15">
      <c r="C5782" t="s">
        <v>53</v>
      </c>
      <c r="D5782" t="s">
        <v>5374</v>
      </c>
      <c r="E5782" t="s">
        <v>5027</v>
      </c>
      <c r="F5782" s="1">
        <v>40694</v>
      </c>
      <c r="G5782" t="s">
        <v>560</v>
      </c>
      <c r="H5782" t="s">
        <v>637</v>
      </c>
      <c r="I5782" t="s">
        <v>638</v>
      </c>
      <c r="K5782">
        <v>50310</v>
      </c>
      <c r="L5782">
        <v>-50310</v>
      </c>
    </row>
    <row r="5783" spans="3:12" x14ac:dyDescent="0.15">
      <c r="C5783" t="s">
        <v>53</v>
      </c>
      <c r="D5783" t="s">
        <v>5374</v>
      </c>
      <c r="E5783" t="s">
        <v>5027</v>
      </c>
      <c r="F5783" s="1">
        <v>40694</v>
      </c>
      <c r="G5783" t="s">
        <v>526</v>
      </c>
      <c r="H5783" t="s">
        <v>1854</v>
      </c>
      <c r="I5783" t="s">
        <v>5028</v>
      </c>
      <c r="J5783">
        <v>50310</v>
      </c>
    </row>
    <row r="5784" spans="3:12" x14ac:dyDescent="0.15">
      <c r="C5784" t="s">
        <v>53</v>
      </c>
      <c r="D5784" t="s">
        <v>5374</v>
      </c>
      <c r="E5784" t="s">
        <v>5029</v>
      </c>
      <c r="F5784" s="1">
        <v>40544</v>
      </c>
      <c r="G5784" t="s">
        <v>4410</v>
      </c>
      <c r="H5784" t="s">
        <v>55</v>
      </c>
      <c r="I5784" t="s">
        <v>4411</v>
      </c>
      <c r="K5784">
        <v>188477</v>
      </c>
      <c r="L5784">
        <v>-188477</v>
      </c>
    </row>
    <row r="5785" spans="3:12" x14ac:dyDescent="0.15">
      <c r="C5785" t="s">
        <v>53</v>
      </c>
      <c r="D5785" t="s">
        <v>5374</v>
      </c>
      <c r="E5785" t="s">
        <v>5029</v>
      </c>
      <c r="F5785" s="1">
        <v>40568</v>
      </c>
      <c r="G5785" t="s">
        <v>560</v>
      </c>
      <c r="H5785" t="s">
        <v>70</v>
      </c>
      <c r="I5785" t="s">
        <v>2733</v>
      </c>
      <c r="K5785">
        <v>1348793</v>
      </c>
      <c r="L5785">
        <v>-1537270</v>
      </c>
    </row>
    <row r="5786" spans="3:12" x14ac:dyDescent="0.15">
      <c r="C5786" t="s">
        <v>53</v>
      </c>
      <c r="D5786" t="s">
        <v>5374</v>
      </c>
      <c r="E5786" t="s">
        <v>5029</v>
      </c>
      <c r="F5786" s="1">
        <v>40602</v>
      </c>
      <c r="G5786" t="s">
        <v>560</v>
      </c>
      <c r="H5786" t="s">
        <v>2452</v>
      </c>
      <c r="I5786" t="s">
        <v>2905</v>
      </c>
      <c r="K5786">
        <v>105572</v>
      </c>
      <c r="L5786">
        <v>-1642842</v>
      </c>
    </row>
    <row r="5787" spans="3:12" x14ac:dyDescent="0.15">
      <c r="C5787" t="s">
        <v>53</v>
      </c>
      <c r="D5787" t="s">
        <v>5374</v>
      </c>
      <c r="E5787" t="s">
        <v>5029</v>
      </c>
      <c r="F5787" s="1">
        <v>40626</v>
      </c>
      <c r="G5787" t="s">
        <v>57</v>
      </c>
      <c r="H5787" t="s">
        <v>2915</v>
      </c>
      <c r="I5787" t="s">
        <v>5030</v>
      </c>
      <c r="J5787">
        <v>2382699</v>
      </c>
      <c r="L5787">
        <v>739857</v>
      </c>
    </row>
    <row r="5788" spans="3:12" x14ac:dyDescent="0.15">
      <c r="C5788" t="s">
        <v>53</v>
      </c>
      <c r="D5788" t="s">
        <v>5374</v>
      </c>
      <c r="E5788" t="s">
        <v>5029</v>
      </c>
      <c r="F5788" s="1">
        <v>40633</v>
      </c>
      <c r="G5788" t="s">
        <v>560</v>
      </c>
      <c r="H5788" t="s">
        <v>1369</v>
      </c>
      <c r="I5788" t="s">
        <v>2738</v>
      </c>
      <c r="K5788">
        <v>740277</v>
      </c>
      <c r="L5788">
        <v>-420</v>
      </c>
    </row>
    <row r="5789" spans="3:12" x14ac:dyDescent="0.15">
      <c r="C5789" t="s">
        <v>53</v>
      </c>
      <c r="D5789" t="s">
        <v>5374</v>
      </c>
      <c r="E5789" t="s">
        <v>5029</v>
      </c>
      <c r="F5789" s="1">
        <v>40670</v>
      </c>
      <c r="G5789" t="s">
        <v>560</v>
      </c>
      <c r="H5789" t="s">
        <v>162</v>
      </c>
      <c r="I5789" t="s">
        <v>5031</v>
      </c>
      <c r="K5789">
        <v>5366</v>
      </c>
      <c r="L5789">
        <v>-5786</v>
      </c>
    </row>
    <row r="5790" spans="3:12" x14ac:dyDescent="0.15">
      <c r="C5790" t="s">
        <v>53</v>
      </c>
      <c r="D5790" t="s">
        <v>5374</v>
      </c>
      <c r="E5790" t="s">
        <v>5029</v>
      </c>
      <c r="F5790" s="1">
        <v>40716</v>
      </c>
      <c r="G5790" t="s">
        <v>57</v>
      </c>
      <c r="H5790" t="s">
        <v>267</v>
      </c>
      <c r="I5790" t="s">
        <v>5032</v>
      </c>
      <c r="J5790">
        <v>2220830</v>
      </c>
      <c r="L5790">
        <v>2215044</v>
      </c>
    </row>
    <row r="5791" spans="3:12" x14ac:dyDescent="0.15">
      <c r="C5791" t="s">
        <v>53</v>
      </c>
      <c r="D5791" t="s">
        <v>5374</v>
      </c>
      <c r="E5791" t="s">
        <v>5029</v>
      </c>
      <c r="F5791" s="1">
        <v>40724</v>
      </c>
      <c r="G5791" t="s">
        <v>560</v>
      </c>
      <c r="H5791" t="s">
        <v>204</v>
      </c>
      <c r="I5791" t="s">
        <v>2745</v>
      </c>
      <c r="K5791">
        <v>2220830</v>
      </c>
      <c r="L5791">
        <v>-5786</v>
      </c>
    </row>
    <row r="5792" spans="3:12" x14ac:dyDescent="0.15">
      <c r="C5792" t="s">
        <v>53</v>
      </c>
      <c r="D5792" t="s">
        <v>5374</v>
      </c>
      <c r="E5792" t="s">
        <v>5029</v>
      </c>
      <c r="F5792" s="1">
        <v>40724</v>
      </c>
      <c r="G5792" t="s">
        <v>560</v>
      </c>
      <c r="H5792" t="s">
        <v>215</v>
      </c>
      <c r="I5792" t="s">
        <v>2961</v>
      </c>
      <c r="K5792">
        <v>5366</v>
      </c>
      <c r="L5792">
        <v>-11152</v>
      </c>
    </row>
    <row r="5793" spans="3:12" x14ac:dyDescent="0.15">
      <c r="C5793" t="s">
        <v>53</v>
      </c>
      <c r="D5793" t="s">
        <v>5374</v>
      </c>
      <c r="E5793" t="s">
        <v>5029</v>
      </c>
      <c r="F5793" s="1">
        <v>40731</v>
      </c>
      <c r="G5793" t="s">
        <v>57</v>
      </c>
      <c r="H5793" t="s">
        <v>294</v>
      </c>
      <c r="I5793" t="s">
        <v>5033</v>
      </c>
      <c r="J5793">
        <v>548893</v>
      </c>
      <c r="L5793">
        <v>537741</v>
      </c>
    </row>
    <row r="5794" spans="3:12" x14ac:dyDescent="0.15">
      <c r="C5794" t="s">
        <v>53</v>
      </c>
      <c r="D5794" t="s">
        <v>5374</v>
      </c>
      <c r="E5794" t="s">
        <v>5029</v>
      </c>
      <c r="F5794" s="1">
        <v>40752</v>
      </c>
      <c r="G5794" t="s">
        <v>526</v>
      </c>
      <c r="H5794" t="s">
        <v>5034</v>
      </c>
      <c r="I5794" t="s">
        <v>5035</v>
      </c>
      <c r="J5794">
        <v>10732</v>
      </c>
      <c r="L5794">
        <v>548473</v>
      </c>
    </row>
    <row r="5795" spans="3:12" x14ac:dyDescent="0.15">
      <c r="C5795" t="s">
        <v>53</v>
      </c>
      <c r="D5795" t="s">
        <v>5374</v>
      </c>
      <c r="E5795" t="s">
        <v>5029</v>
      </c>
      <c r="F5795" s="1">
        <v>40756</v>
      </c>
      <c r="G5795" t="s">
        <v>560</v>
      </c>
      <c r="H5795" t="s">
        <v>253</v>
      </c>
      <c r="I5795" t="s">
        <v>5036</v>
      </c>
      <c r="K5795">
        <v>11448</v>
      </c>
      <c r="L5795">
        <v>537025</v>
      </c>
    </row>
    <row r="5796" spans="3:12" x14ac:dyDescent="0.15">
      <c r="C5796" t="s">
        <v>53</v>
      </c>
      <c r="D5796" t="s">
        <v>5374</v>
      </c>
      <c r="E5796" t="s">
        <v>5029</v>
      </c>
      <c r="F5796" s="1">
        <v>40787</v>
      </c>
      <c r="G5796" t="s">
        <v>560</v>
      </c>
      <c r="H5796" t="s">
        <v>276</v>
      </c>
      <c r="I5796" t="s">
        <v>5037</v>
      </c>
      <c r="K5796">
        <v>6511</v>
      </c>
      <c r="L5796">
        <v>530514</v>
      </c>
    </row>
    <row r="5797" spans="3:12" x14ac:dyDescent="0.15">
      <c r="C5797" t="s">
        <v>53</v>
      </c>
      <c r="D5797" t="s">
        <v>5374</v>
      </c>
      <c r="E5797" t="s">
        <v>5029</v>
      </c>
      <c r="F5797" s="1">
        <v>40787</v>
      </c>
      <c r="G5797" t="s">
        <v>560</v>
      </c>
      <c r="H5797" t="s">
        <v>284</v>
      </c>
      <c r="I5797" t="s">
        <v>5038</v>
      </c>
      <c r="K5797">
        <v>73792</v>
      </c>
      <c r="L5797">
        <v>456722</v>
      </c>
    </row>
    <row r="5798" spans="3:12" x14ac:dyDescent="0.15">
      <c r="C5798" t="s">
        <v>53</v>
      </c>
      <c r="D5798" t="s">
        <v>5374</v>
      </c>
      <c r="E5798" t="s">
        <v>5029</v>
      </c>
      <c r="F5798" s="1">
        <v>40799</v>
      </c>
      <c r="G5798" t="s">
        <v>560</v>
      </c>
      <c r="H5798" t="s">
        <v>300</v>
      </c>
      <c r="I5798" t="s">
        <v>5039</v>
      </c>
      <c r="K5798">
        <v>13714</v>
      </c>
      <c r="L5798">
        <v>443008</v>
      </c>
    </row>
    <row r="5799" spans="3:12" x14ac:dyDescent="0.15">
      <c r="C5799" t="s">
        <v>53</v>
      </c>
      <c r="D5799" t="s">
        <v>5374</v>
      </c>
      <c r="E5799" t="s">
        <v>5029</v>
      </c>
      <c r="F5799" s="1">
        <v>40806</v>
      </c>
      <c r="G5799" t="s">
        <v>57</v>
      </c>
      <c r="H5799" t="s">
        <v>918</v>
      </c>
      <c r="I5799" t="s">
        <v>5040</v>
      </c>
      <c r="J5799">
        <v>11448</v>
      </c>
      <c r="L5799">
        <v>454456</v>
      </c>
    </row>
    <row r="5800" spans="3:12" x14ac:dyDescent="0.15">
      <c r="C5800" t="s">
        <v>53</v>
      </c>
      <c r="D5800" t="s">
        <v>5374</v>
      </c>
      <c r="E5800" t="s">
        <v>5029</v>
      </c>
      <c r="F5800" s="1">
        <v>40828</v>
      </c>
      <c r="G5800" t="s">
        <v>57</v>
      </c>
      <c r="H5800" t="s">
        <v>397</v>
      </c>
      <c r="I5800" t="s">
        <v>5041</v>
      </c>
      <c r="J5800">
        <v>85928</v>
      </c>
      <c r="L5800">
        <v>540384</v>
      </c>
    </row>
    <row r="5801" spans="3:12" x14ac:dyDescent="0.15">
      <c r="C5801" t="s">
        <v>53</v>
      </c>
      <c r="D5801" t="s">
        <v>5374</v>
      </c>
      <c r="E5801" t="s">
        <v>5029</v>
      </c>
      <c r="F5801" s="1">
        <v>40840</v>
      </c>
      <c r="G5801" t="s">
        <v>560</v>
      </c>
      <c r="H5801" t="s">
        <v>336</v>
      </c>
      <c r="I5801" t="s">
        <v>5042</v>
      </c>
      <c r="K5801">
        <v>64561</v>
      </c>
      <c r="L5801">
        <v>475823</v>
      </c>
    </row>
    <row r="5802" spans="3:12" x14ac:dyDescent="0.15">
      <c r="C5802" t="s">
        <v>53</v>
      </c>
      <c r="D5802" t="s">
        <v>5374</v>
      </c>
      <c r="E5802" t="s">
        <v>5029</v>
      </c>
      <c r="F5802" s="1">
        <v>40840</v>
      </c>
      <c r="G5802" t="s">
        <v>526</v>
      </c>
      <c r="H5802" t="s">
        <v>5043</v>
      </c>
      <c r="I5802" t="s">
        <v>4542</v>
      </c>
      <c r="J5802">
        <v>13715</v>
      </c>
      <c r="L5802">
        <v>489538</v>
      </c>
    </row>
    <row r="5803" spans="3:12" x14ac:dyDescent="0.15">
      <c r="C5803" t="s">
        <v>53</v>
      </c>
      <c r="D5803" t="s">
        <v>5374</v>
      </c>
      <c r="E5803" t="s">
        <v>5029</v>
      </c>
      <c r="F5803" s="1">
        <v>40862</v>
      </c>
      <c r="G5803" t="s">
        <v>560</v>
      </c>
      <c r="H5803" t="s">
        <v>1413</v>
      </c>
      <c r="I5803" t="s">
        <v>5044</v>
      </c>
      <c r="K5803">
        <v>96096</v>
      </c>
      <c r="L5803">
        <v>393442</v>
      </c>
    </row>
    <row r="5804" spans="3:12" x14ac:dyDescent="0.15">
      <c r="C5804" t="s">
        <v>53</v>
      </c>
      <c r="D5804" t="s">
        <v>5374</v>
      </c>
      <c r="E5804" t="s">
        <v>5029</v>
      </c>
      <c r="F5804" s="1">
        <v>40877</v>
      </c>
      <c r="G5804" t="s">
        <v>560</v>
      </c>
      <c r="H5804" t="s">
        <v>356</v>
      </c>
      <c r="I5804" t="s">
        <v>2933</v>
      </c>
      <c r="K5804">
        <v>279127</v>
      </c>
      <c r="L5804">
        <v>114315</v>
      </c>
    </row>
    <row r="5805" spans="3:12" x14ac:dyDescent="0.15">
      <c r="C5805" t="s">
        <v>53</v>
      </c>
      <c r="D5805" t="s">
        <v>5374</v>
      </c>
      <c r="E5805" t="s">
        <v>5029</v>
      </c>
      <c r="F5805" s="1">
        <v>40908</v>
      </c>
      <c r="G5805" t="s">
        <v>560</v>
      </c>
      <c r="H5805" t="s">
        <v>386</v>
      </c>
      <c r="I5805" t="s">
        <v>2939</v>
      </c>
      <c r="K5805">
        <v>347495</v>
      </c>
      <c r="L5805">
        <v>-233180</v>
      </c>
    </row>
    <row r="5806" spans="3:12" x14ac:dyDescent="0.15">
      <c r="C5806" t="s">
        <v>53</v>
      </c>
      <c r="D5806" t="s">
        <v>5374</v>
      </c>
      <c r="E5806" t="s">
        <v>5045</v>
      </c>
      <c r="F5806" s="1">
        <v>40544</v>
      </c>
      <c r="G5806" t="s">
        <v>4410</v>
      </c>
      <c r="H5806" t="s">
        <v>55</v>
      </c>
      <c r="I5806" t="s">
        <v>4411</v>
      </c>
      <c r="J5806">
        <v>8065</v>
      </c>
      <c r="L5806">
        <v>8065</v>
      </c>
    </row>
    <row r="5807" spans="3:12" x14ac:dyDescent="0.15">
      <c r="C5807" t="s">
        <v>53</v>
      </c>
      <c r="D5807" t="s">
        <v>5374</v>
      </c>
      <c r="E5807" t="s">
        <v>5045</v>
      </c>
      <c r="F5807" s="1">
        <v>40545</v>
      </c>
      <c r="G5807" t="s">
        <v>560</v>
      </c>
      <c r="H5807" t="s">
        <v>59</v>
      </c>
      <c r="I5807" t="s">
        <v>2981</v>
      </c>
      <c r="K5807">
        <v>300000</v>
      </c>
      <c r="L5807">
        <v>-291935</v>
      </c>
    </row>
    <row r="5808" spans="3:12" x14ac:dyDescent="0.15">
      <c r="C5808" t="s">
        <v>53</v>
      </c>
      <c r="D5808" t="s">
        <v>5374</v>
      </c>
      <c r="E5808" t="s">
        <v>5045</v>
      </c>
      <c r="F5808" s="1">
        <v>40564</v>
      </c>
      <c r="G5808" t="s">
        <v>526</v>
      </c>
      <c r="H5808" t="s">
        <v>1382</v>
      </c>
      <c r="I5808" t="s">
        <v>5046</v>
      </c>
      <c r="J5808">
        <v>300000</v>
      </c>
      <c r="L5808">
        <v>8065</v>
      </c>
    </row>
    <row r="5809" spans="3:12" x14ac:dyDescent="0.15">
      <c r="C5809" t="s">
        <v>53</v>
      </c>
      <c r="D5809" t="s">
        <v>5374</v>
      </c>
      <c r="E5809" t="s">
        <v>5045</v>
      </c>
      <c r="F5809" s="1">
        <v>40597</v>
      </c>
      <c r="G5809" t="s">
        <v>526</v>
      </c>
      <c r="H5809" t="s">
        <v>357</v>
      </c>
      <c r="I5809" t="s">
        <v>5047</v>
      </c>
      <c r="J5809">
        <v>300000</v>
      </c>
      <c r="L5809">
        <v>308065</v>
      </c>
    </row>
    <row r="5810" spans="3:12" x14ac:dyDescent="0.15">
      <c r="C5810" t="s">
        <v>53</v>
      </c>
      <c r="D5810" t="s">
        <v>5374</v>
      </c>
      <c r="E5810" t="s">
        <v>5045</v>
      </c>
      <c r="F5810" s="1">
        <v>40602</v>
      </c>
      <c r="G5810" t="s">
        <v>560</v>
      </c>
      <c r="H5810" t="s">
        <v>669</v>
      </c>
      <c r="I5810" t="s">
        <v>2986</v>
      </c>
      <c r="K5810">
        <v>300000</v>
      </c>
      <c r="L5810">
        <v>8065</v>
      </c>
    </row>
    <row r="5811" spans="3:12" x14ac:dyDescent="0.15">
      <c r="C5811" t="s">
        <v>53</v>
      </c>
      <c r="D5811" t="s">
        <v>5374</v>
      </c>
      <c r="E5811" t="s">
        <v>5045</v>
      </c>
      <c r="F5811" s="1">
        <v>40620</v>
      </c>
      <c r="G5811" t="s">
        <v>57</v>
      </c>
      <c r="H5811" t="s">
        <v>3841</v>
      </c>
      <c r="I5811" t="s">
        <v>5048</v>
      </c>
      <c r="J5811">
        <v>300000</v>
      </c>
      <c r="L5811">
        <v>308065</v>
      </c>
    </row>
    <row r="5812" spans="3:12" x14ac:dyDescent="0.15">
      <c r="C5812" t="s">
        <v>53</v>
      </c>
      <c r="D5812" t="s">
        <v>5374</v>
      </c>
      <c r="E5812" t="s">
        <v>5045</v>
      </c>
      <c r="F5812" s="1">
        <v>40626</v>
      </c>
      <c r="G5812" t="s">
        <v>560</v>
      </c>
      <c r="H5812" t="s">
        <v>804</v>
      </c>
      <c r="I5812" t="s">
        <v>2994</v>
      </c>
      <c r="K5812">
        <v>300000</v>
      </c>
      <c r="L5812">
        <v>8065</v>
      </c>
    </row>
    <row r="5813" spans="3:12" x14ac:dyDescent="0.15">
      <c r="C5813" t="s">
        <v>53</v>
      </c>
      <c r="D5813" t="s">
        <v>5374</v>
      </c>
      <c r="E5813" t="s">
        <v>5045</v>
      </c>
      <c r="F5813" s="1">
        <v>40634</v>
      </c>
      <c r="G5813" t="s">
        <v>560</v>
      </c>
      <c r="H5813" t="s">
        <v>163</v>
      </c>
      <c r="I5813" t="s">
        <v>2996</v>
      </c>
      <c r="K5813">
        <v>300000</v>
      </c>
      <c r="L5813">
        <v>-291935</v>
      </c>
    </row>
    <row r="5814" spans="3:12" x14ac:dyDescent="0.15">
      <c r="C5814" t="s">
        <v>53</v>
      </c>
      <c r="D5814" t="s">
        <v>5374</v>
      </c>
      <c r="E5814" t="s">
        <v>5045</v>
      </c>
      <c r="F5814" s="1">
        <v>40664</v>
      </c>
      <c r="G5814" t="s">
        <v>560</v>
      </c>
      <c r="H5814" t="s">
        <v>593</v>
      </c>
      <c r="I5814" t="s">
        <v>2999</v>
      </c>
      <c r="K5814">
        <v>310000</v>
      </c>
      <c r="L5814">
        <v>-601935</v>
      </c>
    </row>
    <row r="5815" spans="3:12" x14ac:dyDescent="0.15">
      <c r="C5815" t="s">
        <v>53</v>
      </c>
      <c r="D5815" t="s">
        <v>5374</v>
      </c>
      <c r="E5815" t="s">
        <v>5045</v>
      </c>
      <c r="F5815" s="1">
        <v>40666</v>
      </c>
      <c r="G5815" t="s">
        <v>57</v>
      </c>
      <c r="H5815" t="s">
        <v>832</v>
      </c>
      <c r="I5815" t="s">
        <v>5049</v>
      </c>
      <c r="J5815">
        <v>300000</v>
      </c>
      <c r="L5815">
        <v>-301935</v>
      </c>
    </row>
    <row r="5816" spans="3:12" x14ac:dyDescent="0.15">
      <c r="C5816" t="s">
        <v>53</v>
      </c>
      <c r="D5816" t="s">
        <v>5374</v>
      </c>
      <c r="E5816" t="s">
        <v>5045</v>
      </c>
      <c r="F5816" s="1">
        <v>40682</v>
      </c>
      <c r="G5816" t="s">
        <v>57</v>
      </c>
      <c r="H5816" t="s">
        <v>1389</v>
      </c>
      <c r="I5816" t="s">
        <v>5050</v>
      </c>
      <c r="J5816">
        <v>310000</v>
      </c>
      <c r="L5816">
        <v>8065</v>
      </c>
    </row>
    <row r="5817" spans="3:12" x14ac:dyDescent="0.15">
      <c r="C5817" t="s">
        <v>53</v>
      </c>
      <c r="D5817" t="s">
        <v>5374</v>
      </c>
      <c r="E5817" t="s">
        <v>5045</v>
      </c>
      <c r="F5817" s="1">
        <v>40715</v>
      </c>
      <c r="G5817" t="s">
        <v>560</v>
      </c>
      <c r="H5817" t="s">
        <v>180</v>
      </c>
      <c r="I5817" t="s">
        <v>3005</v>
      </c>
      <c r="K5817">
        <v>300000</v>
      </c>
      <c r="L5817">
        <v>-291935</v>
      </c>
    </row>
    <row r="5818" spans="3:12" x14ac:dyDescent="0.15">
      <c r="C5818" t="s">
        <v>53</v>
      </c>
      <c r="D5818" t="s">
        <v>5374</v>
      </c>
      <c r="E5818" t="s">
        <v>5045</v>
      </c>
      <c r="F5818" s="1">
        <v>40724</v>
      </c>
      <c r="G5818" t="s">
        <v>57</v>
      </c>
      <c r="H5818" t="s">
        <v>263</v>
      </c>
      <c r="I5818" t="s">
        <v>5051</v>
      </c>
      <c r="J5818">
        <v>300000</v>
      </c>
      <c r="L5818">
        <v>8065</v>
      </c>
    </row>
    <row r="5819" spans="3:12" x14ac:dyDescent="0.15">
      <c r="C5819" t="s">
        <v>53</v>
      </c>
      <c r="D5819" t="s">
        <v>5374</v>
      </c>
      <c r="E5819" t="s">
        <v>5045</v>
      </c>
      <c r="F5819" s="1">
        <v>40724</v>
      </c>
      <c r="G5819" t="s">
        <v>57</v>
      </c>
      <c r="H5819" t="s">
        <v>281</v>
      </c>
      <c r="I5819" t="s">
        <v>277</v>
      </c>
      <c r="K5819">
        <v>300000</v>
      </c>
      <c r="L5819">
        <v>-291935</v>
      </c>
    </row>
    <row r="5820" spans="3:12" x14ac:dyDescent="0.15">
      <c r="C5820" t="s">
        <v>53</v>
      </c>
      <c r="D5820" t="s">
        <v>5374</v>
      </c>
      <c r="E5820" t="s">
        <v>5045</v>
      </c>
      <c r="F5820" s="1">
        <v>40725</v>
      </c>
      <c r="G5820" t="s">
        <v>560</v>
      </c>
      <c r="H5820" t="s">
        <v>1393</v>
      </c>
      <c r="I5820" t="s">
        <v>5052</v>
      </c>
      <c r="K5820">
        <v>310000</v>
      </c>
      <c r="L5820">
        <v>-601935</v>
      </c>
    </row>
    <row r="5821" spans="3:12" x14ac:dyDescent="0.15">
      <c r="C5821" t="s">
        <v>53</v>
      </c>
      <c r="D5821" t="s">
        <v>5374</v>
      </c>
      <c r="E5821" t="s">
        <v>5045</v>
      </c>
      <c r="F5821" s="1">
        <v>40737</v>
      </c>
      <c r="G5821" t="s">
        <v>57</v>
      </c>
      <c r="H5821" t="s">
        <v>300</v>
      </c>
      <c r="I5821" t="s">
        <v>5053</v>
      </c>
      <c r="J5821">
        <v>300000</v>
      </c>
      <c r="L5821">
        <v>-301935</v>
      </c>
    </row>
    <row r="5822" spans="3:12" x14ac:dyDescent="0.15">
      <c r="C5822" t="s">
        <v>53</v>
      </c>
      <c r="D5822" t="s">
        <v>5374</v>
      </c>
      <c r="E5822" t="s">
        <v>5045</v>
      </c>
      <c r="F5822" s="1">
        <v>40737</v>
      </c>
      <c r="G5822" t="s">
        <v>526</v>
      </c>
      <c r="H5822" t="s">
        <v>2058</v>
      </c>
      <c r="I5822" t="s">
        <v>4773</v>
      </c>
      <c r="J5822">
        <v>10000</v>
      </c>
      <c r="L5822">
        <v>-291935</v>
      </c>
    </row>
    <row r="5823" spans="3:12" x14ac:dyDescent="0.15">
      <c r="C5823" t="s">
        <v>53</v>
      </c>
      <c r="D5823" t="s">
        <v>5374</v>
      </c>
      <c r="E5823" t="s">
        <v>5045</v>
      </c>
      <c r="F5823" s="1">
        <v>40755</v>
      </c>
      <c r="G5823" t="s">
        <v>57</v>
      </c>
      <c r="H5823" t="s">
        <v>314</v>
      </c>
      <c r="I5823" t="s">
        <v>5054</v>
      </c>
      <c r="J5823">
        <v>300000</v>
      </c>
      <c r="L5823">
        <v>8065</v>
      </c>
    </row>
    <row r="5824" spans="3:12" x14ac:dyDescent="0.15">
      <c r="C5824" t="s">
        <v>53</v>
      </c>
      <c r="D5824" t="s">
        <v>5374</v>
      </c>
      <c r="E5824" t="s">
        <v>5045</v>
      </c>
      <c r="F5824" s="1">
        <v>40756</v>
      </c>
      <c r="G5824" t="s">
        <v>560</v>
      </c>
      <c r="H5824" t="s">
        <v>245</v>
      </c>
      <c r="I5824" t="s">
        <v>5055</v>
      </c>
      <c r="K5824">
        <v>300000</v>
      </c>
      <c r="L5824">
        <v>-291935</v>
      </c>
    </row>
    <row r="5825" spans="3:12" x14ac:dyDescent="0.15">
      <c r="C5825" t="s">
        <v>53</v>
      </c>
      <c r="D5825" t="s">
        <v>5374</v>
      </c>
      <c r="E5825" t="s">
        <v>5045</v>
      </c>
      <c r="F5825" s="1">
        <v>40760</v>
      </c>
      <c r="G5825" t="s">
        <v>57</v>
      </c>
      <c r="H5825" t="s">
        <v>319</v>
      </c>
      <c r="I5825" t="s">
        <v>5056</v>
      </c>
      <c r="J5825">
        <v>300000</v>
      </c>
      <c r="L5825">
        <v>8065</v>
      </c>
    </row>
    <row r="5826" spans="3:12" x14ac:dyDescent="0.15">
      <c r="C5826" t="s">
        <v>53</v>
      </c>
      <c r="D5826" t="s">
        <v>5374</v>
      </c>
      <c r="E5826" t="s">
        <v>5045</v>
      </c>
      <c r="F5826" s="1">
        <v>40787</v>
      </c>
      <c r="G5826" t="s">
        <v>560</v>
      </c>
      <c r="H5826" t="s">
        <v>288</v>
      </c>
      <c r="I5826" t="s">
        <v>5057</v>
      </c>
      <c r="K5826">
        <v>300000</v>
      </c>
      <c r="L5826">
        <v>-291935</v>
      </c>
    </row>
    <row r="5827" spans="3:12" x14ac:dyDescent="0.15">
      <c r="C5827" t="s">
        <v>53</v>
      </c>
      <c r="D5827" t="s">
        <v>5374</v>
      </c>
      <c r="E5827" t="s">
        <v>5045</v>
      </c>
      <c r="F5827" s="1">
        <v>40806</v>
      </c>
      <c r="G5827" t="s">
        <v>57</v>
      </c>
      <c r="H5827" t="s">
        <v>1417</v>
      </c>
      <c r="I5827" t="s">
        <v>5058</v>
      </c>
      <c r="J5827">
        <v>300000</v>
      </c>
      <c r="L5827">
        <v>8065</v>
      </c>
    </row>
    <row r="5828" spans="3:12" x14ac:dyDescent="0.15">
      <c r="C5828" t="s">
        <v>53</v>
      </c>
      <c r="D5828" t="s">
        <v>5374</v>
      </c>
      <c r="E5828" t="s">
        <v>5045</v>
      </c>
      <c r="F5828" s="1">
        <v>40817</v>
      </c>
      <c r="G5828" t="s">
        <v>560</v>
      </c>
      <c r="H5828" t="s">
        <v>1408</v>
      </c>
      <c r="I5828" t="s">
        <v>5059</v>
      </c>
      <c r="K5828">
        <v>300000</v>
      </c>
      <c r="L5828">
        <v>-291935</v>
      </c>
    </row>
    <row r="5829" spans="3:12" x14ac:dyDescent="0.15">
      <c r="C5829" t="s">
        <v>53</v>
      </c>
      <c r="D5829" t="s">
        <v>5374</v>
      </c>
      <c r="E5829" t="s">
        <v>5045</v>
      </c>
      <c r="F5829" s="1">
        <v>40835</v>
      </c>
      <c r="G5829" t="s">
        <v>526</v>
      </c>
      <c r="H5829" t="s">
        <v>5060</v>
      </c>
      <c r="I5829" t="s">
        <v>4547</v>
      </c>
      <c r="J5829">
        <v>300000</v>
      </c>
      <c r="L5829">
        <v>8065</v>
      </c>
    </row>
    <row r="5830" spans="3:12" x14ac:dyDescent="0.15">
      <c r="C5830" t="s">
        <v>53</v>
      </c>
      <c r="D5830" t="s">
        <v>5374</v>
      </c>
      <c r="E5830" t="s">
        <v>5045</v>
      </c>
      <c r="F5830" s="1">
        <v>40848</v>
      </c>
      <c r="G5830" t="s">
        <v>560</v>
      </c>
      <c r="H5830" t="s">
        <v>1179</v>
      </c>
      <c r="I5830" t="s">
        <v>5061</v>
      </c>
      <c r="K5830">
        <v>300000</v>
      </c>
      <c r="L5830">
        <v>-291935</v>
      </c>
    </row>
    <row r="5831" spans="3:12" x14ac:dyDescent="0.15">
      <c r="C5831" t="s">
        <v>53</v>
      </c>
      <c r="D5831" t="s">
        <v>5374</v>
      </c>
      <c r="E5831" t="s">
        <v>5045</v>
      </c>
      <c r="F5831" s="1">
        <v>40868</v>
      </c>
      <c r="G5831" t="s">
        <v>526</v>
      </c>
      <c r="H5831" t="s">
        <v>5062</v>
      </c>
      <c r="I5831" t="s">
        <v>4550</v>
      </c>
      <c r="J5831">
        <v>300000</v>
      </c>
      <c r="L5831">
        <v>8065</v>
      </c>
    </row>
    <row r="5832" spans="3:12" x14ac:dyDescent="0.15">
      <c r="C5832" t="s">
        <v>53</v>
      </c>
      <c r="D5832" t="s">
        <v>5374</v>
      </c>
      <c r="E5832" t="s">
        <v>5045</v>
      </c>
      <c r="F5832" s="1">
        <v>40878</v>
      </c>
      <c r="G5832" t="s">
        <v>560</v>
      </c>
      <c r="H5832" t="s">
        <v>373</v>
      </c>
      <c r="I5832" t="s">
        <v>3028</v>
      </c>
      <c r="K5832">
        <v>300000</v>
      </c>
      <c r="L5832">
        <v>-291935</v>
      </c>
    </row>
    <row r="5833" spans="3:12" x14ac:dyDescent="0.15">
      <c r="C5833" t="s">
        <v>53</v>
      </c>
      <c r="D5833" t="s">
        <v>5374</v>
      </c>
      <c r="E5833" t="s">
        <v>5045</v>
      </c>
      <c r="F5833" s="1">
        <v>40898</v>
      </c>
      <c r="G5833" t="s">
        <v>526</v>
      </c>
      <c r="H5833" t="s">
        <v>5063</v>
      </c>
      <c r="I5833" t="s">
        <v>4755</v>
      </c>
      <c r="J5833">
        <v>300000</v>
      </c>
      <c r="L5833">
        <v>8065</v>
      </c>
    </row>
    <row r="5834" spans="3:12" x14ac:dyDescent="0.15">
      <c r="C5834" t="s">
        <v>53</v>
      </c>
      <c r="D5834" t="s">
        <v>5374</v>
      </c>
      <c r="E5834" t="s">
        <v>5064</v>
      </c>
      <c r="F5834" s="1">
        <v>40544</v>
      </c>
      <c r="G5834" t="s">
        <v>4410</v>
      </c>
      <c r="H5834" t="s">
        <v>55</v>
      </c>
      <c r="I5834" t="s">
        <v>4411</v>
      </c>
      <c r="J5834">
        <v>393625</v>
      </c>
      <c r="L5834">
        <v>393625</v>
      </c>
    </row>
    <row r="5835" spans="3:12" x14ac:dyDescent="0.15">
      <c r="C5835" t="s">
        <v>53</v>
      </c>
      <c r="D5835" t="s">
        <v>5374</v>
      </c>
      <c r="E5835" t="s">
        <v>5064</v>
      </c>
      <c r="F5835" s="1">
        <v>40710</v>
      </c>
      <c r="G5835" t="s">
        <v>560</v>
      </c>
      <c r="H5835" t="s">
        <v>172</v>
      </c>
      <c r="I5835" t="s">
        <v>653</v>
      </c>
      <c r="K5835">
        <v>45000</v>
      </c>
      <c r="L5835">
        <v>348625</v>
      </c>
    </row>
    <row r="5836" spans="3:12" x14ac:dyDescent="0.15">
      <c r="C5836" t="s">
        <v>53</v>
      </c>
      <c r="D5836" t="s">
        <v>5374</v>
      </c>
      <c r="E5836" t="s">
        <v>5064</v>
      </c>
      <c r="F5836" s="1">
        <v>40718</v>
      </c>
      <c r="G5836" t="s">
        <v>560</v>
      </c>
      <c r="H5836" t="s">
        <v>175</v>
      </c>
      <c r="I5836" t="s">
        <v>655</v>
      </c>
      <c r="K5836">
        <v>160000</v>
      </c>
      <c r="L5836">
        <v>188625</v>
      </c>
    </row>
    <row r="5837" spans="3:12" x14ac:dyDescent="0.15">
      <c r="C5837" t="s">
        <v>53</v>
      </c>
      <c r="D5837" t="s">
        <v>5374</v>
      </c>
      <c r="E5837" t="s">
        <v>5064</v>
      </c>
      <c r="F5837" s="1">
        <v>40718</v>
      </c>
      <c r="G5837" t="s">
        <v>526</v>
      </c>
      <c r="H5837" t="s">
        <v>5065</v>
      </c>
      <c r="I5837" t="s">
        <v>5066</v>
      </c>
      <c r="J5837">
        <v>120000</v>
      </c>
      <c r="L5837">
        <v>308625</v>
      </c>
    </row>
    <row r="5838" spans="3:12" x14ac:dyDescent="0.15">
      <c r="C5838" t="s">
        <v>53</v>
      </c>
      <c r="D5838" t="s">
        <v>5374</v>
      </c>
      <c r="E5838" t="s">
        <v>5064</v>
      </c>
      <c r="F5838" s="1">
        <v>40722</v>
      </c>
      <c r="G5838" t="s">
        <v>526</v>
      </c>
      <c r="H5838" t="s">
        <v>5067</v>
      </c>
      <c r="I5838" t="s">
        <v>5068</v>
      </c>
      <c r="J5838">
        <v>40000</v>
      </c>
      <c r="L5838">
        <v>348625</v>
      </c>
    </row>
    <row r="5839" spans="3:12" x14ac:dyDescent="0.15">
      <c r="C5839" t="s">
        <v>53</v>
      </c>
      <c r="D5839" t="s">
        <v>5374</v>
      </c>
      <c r="E5839" t="s">
        <v>5069</v>
      </c>
      <c r="F5839" s="1">
        <v>40786</v>
      </c>
      <c r="G5839" t="s">
        <v>560</v>
      </c>
      <c r="H5839" t="s">
        <v>1160</v>
      </c>
      <c r="I5839" t="s">
        <v>5070</v>
      </c>
      <c r="K5839">
        <v>65000</v>
      </c>
      <c r="L5839">
        <v>-65000</v>
      </c>
    </row>
    <row r="5840" spans="3:12" x14ac:dyDescent="0.15">
      <c r="C5840" t="s">
        <v>53</v>
      </c>
      <c r="D5840" t="s">
        <v>5374</v>
      </c>
      <c r="E5840" t="s">
        <v>5069</v>
      </c>
      <c r="F5840" s="1">
        <v>40802</v>
      </c>
      <c r="G5840" t="s">
        <v>526</v>
      </c>
      <c r="H5840" t="s">
        <v>5071</v>
      </c>
      <c r="I5840" t="s">
        <v>4542</v>
      </c>
      <c r="J5840">
        <v>65000</v>
      </c>
    </row>
    <row r="5841" spans="3:12" x14ac:dyDescent="0.15">
      <c r="C5841" t="s">
        <v>53</v>
      </c>
      <c r="D5841" t="s">
        <v>5374</v>
      </c>
      <c r="E5841" t="s">
        <v>5069</v>
      </c>
      <c r="F5841" s="1">
        <v>40816</v>
      </c>
      <c r="G5841" t="s">
        <v>560</v>
      </c>
      <c r="H5841" t="s">
        <v>671</v>
      </c>
      <c r="I5841" t="s">
        <v>5072</v>
      </c>
      <c r="K5841">
        <v>65000</v>
      </c>
      <c r="L5841">
        <v>-65000</v>
      </c>
    </row>
    <row r="5842" spans="3:12" x14ac:dyDescent="0.15">
      <c r="C5842" t="s">
        <v>53</v>
      </c>
      <c r="D5842" t="s">
        <v>5374</v>
      </c>
      <c r="E5842" t="s">
        <v>5069</v>
      </c>
      <c r="F5842" s="1">
        <v>40835</v>
      </c>
      <c r="G5842" t="s">
        <v>526</v>
      </c>
      <c r="H5842" t="s">
        <v>5073</v>
      </c>
      <c r="I5842" t="s">
        <v>4509</v>
      </c>
      <c r="J5842">
        <v>65000</v>
      </c>
    </row>
    <row r="5843" spans="3:12" x14ac:dyDescent="0.15">
      <c r="C5843" t="s">
        <v>53</v>
      </c>
      <c r="D5843" t="s">
        <v>5374</v>
      </c>
      <c r="E5843" t="s">
        <v>5069</v>
      </c>
      <c r="F5843" s="1">
        <v>40847</v>
      </c>
      <c r="G5843" t="s">
        <v>560</v>
      </c>
      <c r="H5843" t="s">
        <v>338</v>
      </c>
      <c r="I5843" t="s">
        <v>4046</v>
      </c>
      <c r="K5843">
        <v>65000</v>
      </c>
      <c r="L5843">
        <v>-65000</v>
      </c>
    </row>
    <row r="5844" spans="3:12" x14ac:dyDescent="0.15">
      <c r="C5844" t="s">
        <v>53</v>
      </c>
      <c r="D5844" t="s">
        <v>5374</v>
      </c>
      <c r="E5844" t="s">
        <v>5069</v>
      </c>
      <c r="F5844" s="1">
        <v>40856</v>
      </c>
      <c r="G5844" t="s">
        <v>526</v>
      </c>
      <c r="H5844" t="s">
        <v>5074</v>
      </c>
      <c r="I5844" t="s">
        <v>4547</v>
      </c>
      <c r="J5844">
        <v>65000</v>
      </c>
    </row>
    <row r="5845" spans="3:12" x14ac:dyDescent="0.15">
      <c r="C5845" t="s">
        <v>53</v>
      </c>
      <c r="D5845" t="s">
        <v>5374</v>
      </c>
      <c r="E5845" t="s">
        <v>5069</v>
      </c>
      <c r="F5845" s="1">
        <v>40877</v>
      </c>
      <c r="G5845" t="s">
        <v>560</v>
      </c>
      <c r="H5845" t="s">
        <v>354</v>
      </c>
      <c r="I5845" t="s">
        <v>4052</v>
      </c>
      <c r="K5845">
        <v>65000</v>
      </c>
      <c r="L5845">
        <v>-65000</v>
      </c>
    </row>
    <row r="5846" spans="3:12" x14ac:dyDescent="0.15">
      <c r="C5846" t="s">
        <v>53</v>
      </c>
      <c r="D5846" t="s">
        <v>5374</v>
      </c>
      <c r="E5846" t="s">
        <v>5069</v>
      </c>
      <c r="F5846" s="1">
        <v>40898</v>
      </c>
      <c r="G5846" t="s">
        <v>526</v>
      </c>
      <c r="H5846" t="s">
        <v>5075</v>
      </c>
      <c r="I5846" t="s">
        <v>4550</v>
      </c>
      <c r="J5846">
        <v>65000</v>
      </c>
    </row>
    <row r="5847" spans="3:12" x14ac:dyDescent="0.15">
      <c r="C5847" t="s">
        <v>53</v>
      </c>
      <c r="D5847" t="s">
        <v>5374</v>
      </c>
      <c r="E5847" t="s">
        <v>5069</v>
      </c>
      <c r="F5847" s="1">
        <v>40908</v>
      </c>
      <c r="G5847" t="s">
        <v>560</v>
      </c>
      <c r="H5847" t="s">
        <v>374</v>
      </c>
      <c r="I5847" t="s">
        <v>4059</v>
      </c>
      <c r="K5847">
        <v>65000</v>
      </c>
      <c r="L5847">
        <v>-65000</v>
      </c>
    </row>
    <row r="5848" spans="3:12" x14ac:dyDescent="0.15">
      <c r="C5848" t="s">
        <v>53</v>
      </c>
      <c r="D5848" t="s">
        <v>5374</v>
      </c>
      <c r="E5848" t="s">
        <v>5076</v>
      </c>
      <c r="F5848" s="1">
        <v>40544</v>
      </c>
      <c r="G5848" t="s">
        <v>4410</v>
      </c>
      <c r="H5848" t="s">
        <v>55</v>
      </c>
      <c r="I5848" t="s">
        <v>4411</v>
      </c>
      <c r="K5848">
        <v>60000</v>
      </c>
      <c r="L5848">
        <v>-60000</v>
      </c>
    </row>
    <row r="5849" spans="3:12" x14ac:dyDescent="0.15">
      <c r="C5849" t="s">
        <v>53</v>
      </c>
      <c r="D5849" t="s">
        <v>5374</v>
      </c>
      <c r="E5849" t="s">
        <v>5077</v>
      </c>
      <c r="F5849" s="1">
        <v>40544</v>
      </c>
      <c r="G5849" t="s">
        <v>4410</v>
      </c>
      <c r="H5849" t="s">
        <v>55</v>
      </c>
      <c r="I5849" t="s">
        <v>4411</v>
      </c>
      <c r="K5849">
        <v>25000</v>
      </c>
      <c r="L5849">
        <v>-25000</v>
      </c>
    </row>
    <row r="5850" spans="3:12" x14ac:dyDescent="0.15">
      <c r="C5850" t="s">
        <v>53</v>
      </c>
      <c r="D5850" t="s">
        <v>5374</v>
      </c>
      <c r="E5850" t="s">
        <v>5078</v>
      </c>
      <c r="F5850" s="1">
        <v>40544</v>
      </c>
      <c r="G5850" t="s">
        <v>4410</v>
      </c>
      <c r="H5850" t="s">
        <v>55</v>
      </c>
      <c r="I5850" t="s">
        <v>4411</v>
      </c>
      <c r="K5850">
        <v>6905370</v>
      </c>
      <c r="L5850">
        <v>-6905370</v>
      </c>
    </row>
    <row r="5851" spans="3:12" x14ac:dyDescent="0.15">
      <c r="C5851" t="s">
        <v>53</v>
      </c>
      <c r="D5851" t="s">
        <v>5374</v>
      </c>
      <c r="E5851" t="s">
        <v>5078</v>
      </c>
      <c r="F5851" s="1">
        <v>40568</v>
      </c>
      <c r="G5851" t="s">
        <v>560</v>
      </c>
      <c r="H5851" t="s">
        <v>64</v>
      </c>
      <c r="I5851" t="s">
        <v>2943</v>
      </c>
      <c r="K5851">
        <v>2326040</v>
      </c>
      <c r="L5851">
        <v>-9231410</v>
      </c>
    </row>
    <row r="5852" spans="3:12" x14ac:dyDescent="0.15">
      <c r="C5852" t="s">
        <v>53</v>
      </c>
      <c r="D5852" t="s">
        <v>5374</v>
      </c>
      <c r="E5852" t="s">
        <v>5078</v>
      </c>
      <c r="F5852" s="1">
        <v>40602</v>
      </c>
      <c r="G5852" t="s">
        <v>560</v>
      </c>
      <c r="H5852" t="s">
        <v>1360</v>
      </c>
      <c r="I5852" t="s">
        <v>2946</v>
      </c>
      <c r="K5852">
        <v>2384010</v>
      </c>
      <c r="L5852">
        <v>-11615420</v>
      </c>
    </row>
    <row r="5853" spans="3:12" x14ac:dyDescent="0.15">
      <c r="C5853" t="s">
        <v>53</v>
      </c>
      <c r="D5853" t="s">
        <v>5374</v>
      </c>
      <c r="E5853" t="s">
        <v>5078</v>
      </c>
      <c r="F5853" s="1">
        <v>40603</v>
      </c>
      <c r="G5853" t="s">
        <v>57</v>
      </c>
      <c r="H5853" t="s">
        <v>2861</v>
      </c>
      <c r="I5853" t="s">
        <v>5079</v>
      </c>
      <c r="J5853">
        <v>2589743</v>
      </c>
      <c r="L5853">
        <v>-9025677</v>
      </c>
    </row>
    <row r="5854" spans="3:12" x14ac:dyDescent="0.15">
      <c r="C5854" t="s">
        <v>53</v>
      </c>
      <c r="D5854" t="s">
        <v>5374</v>
      </c>
      <c r="E5854" t="s">
        <v>5078</v>
      </c>
      <c r="F5854" s="1">
        <v>40620</v>
      </c>
      <c r="G5854" t="s">
        <v>57</v>
      </c>
      <c r="H5854" t="s">
        <v>1153</v>
      </c>
      <c r="I5854" t="s">
        <v>5080</v>
      </c>
      <c r="J5854">
        <v>2427480</v>
      </c>
      <c r="L5854">
        <v>-6598197</v>
      </c>
    </row>
    <row r="5855" spans="3:12" x14ac:dyDescent="0.15">
      <c r="C5855" t="s">
        <v>53</v>
      </c>
      <c r="D5855" t="s">
        <v>5374</v>
      </c>
      <c r="E5855" t="s">
        <v>5078</v>
      </c>
      <c r="F5855" s="1">
        <v>40623</v>
      </c>
      <c r="G5855" t="s">
        <v>560</v>
      </c>
      <c r="H5855" t="s">
        <v>1296</v>
      </c>
      <c r="I5855" t="s">
        <v>2950</v>
      </c>
      <c r="K5855">
        <v>1468991</v>
      </c>
      <c r="L5855">
        <v>-8067188</v>
      </c>
    </row>
    <row r="5856" spans="3:12" x14ac:dyDescent="0.15">
      <c r="C5856" t="s">
        <v>53</v>
      </c>
      <c r="D5856" t="s">
        <v>5374</v>
      </c>
      <c r="E5856" t="s">
        <v>5078</v>
      </c>
      <c r="F5856" s="1">
        <v>40634</v>
      </c>
      <c r="G5856" t="s">
        <v>57</v>
      </c>
      <c r="H5856" t="s">
        <v>1382</v>
      </c>
      <c r="I5856" t="s">
        <v>5081</v>
      </c>
      <c r="J5856">
        <v>1888147</v>
      </c>
      <c r="L5856">
        <v>-6179041</v>
      </c>
    </row>
    <row r="5857" spans="3:12" x14ac:dyDescent="0.15">
      <c r="C5857" t="s">
        <v>53</v>
      </c>
      <c r="D5857" t="s">
        <v>5374</v>
      </c>
      <c r="E5857" t="s">
        <v>5078</v>
      </c>
      <c r="F5857" s="1">
        <v>40647</v>
      </c>
      <c r="G5857" t="s">
        <v>57</v>
      </c>
      <c r="H5857" t="s">
        <v>187</v>
      </c>
      <c r="I5857" t="s">
        <v>5082</v>
      </c>
      <c r="J5857">
        <v>2384010</v>
      </c>
      <c r="L5857">
        <v>-3795031</v>
      </c>
    </row>
    <row r="5858" spans="3:12" x14ac:dyDescent="0.15">
      <c r="C5858" t="s">
        <v>53</v>
      </c>
      <c r="D5858" t="s">
        <v>5374</v>
      </c>
      <c r="E5858" t="s">
        <v>5078</v>
      </c>
      <c r="F5858" s="1">
        <v>40647</v>
      </c>
      <c r="G5858" t="s">
        <v>57</v>
      </c>
      <c r="H5858" t="s">
        <v>189</v>
      </c>
      <c r="I5858" t="s">
        <v>5083</v>
      </c>
      <c r="J5858">
        <v>2326040</v>
      </c>
      <c r="L5858">
        <v>-1468991</v>
      </c>
    </row>
    <row r="5859" spans="3:12" x14ac:dyDescent="0.15">
      <c r="C5859" t="s">
        <v>53</v>
      </c>
      <c r="D5859" t="s">
        <v>5374</v>
      </c>
      <c r="E5859" t="s">
        <v>5078</v>
      </c>
      <c r="F5859" s="1">
        <v>40658</v>
      </c>
      <c r="G5859" t="s">
        <v>560</v>
      </c>
      <c r="H5859" t="s">
        <v>160</v>
      </c>
      <c r="I5859" t="s">
        <v>2956</v>
      </c>
      <c r="K5859">
        <v>2775696</v>
      </c>
      <c r="L5859">
        <v>-4244687</v>
      </c>
    </row>
    <row r="5860" spans="3:12" x14ac:dyDescent="0.15">
      <c r="C5860" t="s">
        <v>53</v>
      </c>
      <c r="D5860" t="s">
        <v>5374</v>
      </c>
      <c r="E5860" t="s">
        <v>5078</v>
      </c>
      <c r="F5860" s="1">
        <v>40676</v>
      </c>
      <c r="G5860" t="s">
        <v>57</v>
      </c>
      <c r="H5860" t="s">
        <v>242</v>
      </c>
      <c r="I5860" t="s">
        <v>5084</v>
      </c>
      <c r="J5860">
        <v>1468991</v>
      </c>
      <c r="L5860">
        <v>-2775696</v>
      </c>
    </row>
    <row r="5861" spans="3:12" x14ac:dyDescent="0.15">
      <c r="C5861" t="s">
        <v>53</v>
      </c>
      <c r="D5861" t="s">
        <v>5374</v>
      </c>
      <c r="E5861" t="s">
        <v>5078</v>
      </c>
      <c r="F5861" s="1">
        <v>40685</v>
      </c>
      <c r="G5861" t="s">
        <v>560</v>
      </c>
      <c r="H5861" t="s">
        <v>140</v>
      </c>
      <c r="I5861" t="s">
        <v>2957</v>
      </c>
      <c r="K5861">
        <v>1877147</v>
      </c>
      <c r="L5861">
        <v>-4652843</v>
      </c>
    </row>
    <row r="5862" spans="3:12" x14ac:dyDescent="0.15">
      <c r="C5862" t="s">
        <v>53</v>
      </c>
      <c r="D5862" t="s">
        <v>5374</v>
      </c>
      <c r="E5862" t="s">
        <v>5078</v>
      </c>
      <c r="F5862" s="1">
        <v>40690</v>
      </c>
      <c r="G5862" t="s">
        <v>57</v>
      </c>
      <c r="H5862" t="s">
        <v>1399</v>
      </c>
      <c r="I5862" t="s">
        <v>5085</v>
      </c>
      <c r="J5862">
        <v>2775696</v>
      </c>
      <c r="L5862">
        <v>-1877147</v>
      </c>
    </row>
    <row r="5863" spans="3:12" x14ac:dyDescent="0.15">
      <c r="C5863" t="s">
        <v>53</v>
      </c>
      <c r="D5863" t="s">
        <v>5374</v>
      </c>
      <c r="E5863" t="s">
        <v>5078</v>
      </c>
      <c r="F5863" s="1">
        <v>40716</v>
      </c>
      <c r="G5863" t="s">
        <v>560</v>
      </c>
      <c r="H5863" t="s">
        <v>183</v>
      </c>
      <c r="I5863" t="s">
        <v>2960</v>
      </c>
      <c r="K5863">
        <v>1909988</v>
      </c>
      <c r="L5863">
        <v>-3787135</v>
      </c>
    </row>
    <row r="5864" spans="3:12" x14ac:dyDescent="0.15">
      <c r="C5864" t="s">
        <v>53</v>
      </c>
      <c r="D5864" t="s">
        <v>5374</v>
      </c>
      <c r="E5864" t="s">
        <v>5078</v>
      </c>
      <c r="F5864" s="1">
        <v>40721</v>
      </c>
      <c r="G5864" t="s">
        <v>560</v>
      </c>
      <c r="H5864" t="s">
        <v>658</v>
      </c>
      <c r="I5864" t="s">
        <v>659</v>
      </c>
      <c r="K5864">
        <v>27000</v>
      </c>
      <c r="L5864">
        <v>-3814135</v>
      </c>
    </row>
    <row r="5865" spans="3:12" x14ac:dyDescent="0.15">
      <c r="C5865" t="s">
        <v>53</v>
      </c>
      <c r="D5865" t="s">
        <v>5374</v>
      </c>
      <c r="E5865" t="s">
        <v>5078</v>
      </c>
      <c r="F5865" s="1">
        <v>40724</v>
      </c>
      <c r="G5865" t="s">
        <v>57</v>
      </c>
      <c r="H5865" t="s">
        <v>266</v>
      </c>
      <c r="I5865" t="s">
        <v>5086</v>
      </c>
      <c r="J5865">
        <v>1909988</v>
      </c>
      <c r="L5865">
        <v>-1904147</v>
      </c>
    </row>
    <row r="5866" spans="3:12" x14ac:dyDescent="0.15">
      <c r="C5866" t="s">
        <v>53</v>
      </c>
      <c r="D5866" t="s">
        <v>5374</v>
      </c>
      <c r="E5866" t="s">
        <v>5078</v>
      </c>
      <c r="F5866" s="1">
        <v>40724</v>
      </c>
      <c r="G5866" t="s">
        <v>57</v>
      </c>
      <c r="H5866" t="s">
        <v>281</v>
      </c>
      <c r="I5866" t="s">
        <v>277</v>
      </c>
      <c r="K5866">
        <v>1909988</v>
      </c>
      <c r="L5866">
        <v>-3814135</v>
      </c>
    </row>
    <row r="5867" spans="3:12" x14ac:dyDescent="0.15">
      <c r="C5867" t="s">
        <v>53</v>
      </c>
      <c r="D5867" t="s">
        <v>5374</v>
      </c>
      <c r="E5867" t="s">
        <v>5078</v>
      </c>
      <c r="F5867" s="1">
        <v>40725</v>
      </c>
      <c r="G5867" t="s">
        <v>560</v>
      </c>
      <c r="H5867" t="s">
        <v>2962</v>
      </c>
      <c r="I5867" t="s">
        <v>5087</v>
      </c>
      <c r="K5867">
        <v>2068229</v>
      </c>
      <c r="L5867">
        <v>-5882364</v>
      </c>
    </row>
    <row r="5868" spans="3:12" x14ac:dyDescent="0.15">
      <c r="C5868" t="s">
        <v>53</v>
      </c>
      <c r="D5868" t="s">
        <v>5374</v>
      </c>
      <c r="E5868" t="s">
        <v>5078</v>
      </c>
      <c r="F5868" s="1">
        <v>40743</v>
      </c>
      <c r="G5868" t="s">
        <v>57</v>
      </c>
      <c r="H5868" t="s">
        <v>3377</v>
      </c>
      <c r="I5868" t="s">
        <v>5088</v>
      </c>
      <c r="J5868">
        <v>1877147</v>
      </c>
      <c r="L5868">
        <v>-4005217</v>
      </c>
    </row>
    <row r="5869" spans="3:12" x14ac:dyDescent="0.15">
      <c r="C5869" t="s">
        <v>53</v>
      </c>
      <c r="D5869" t="s">
        <v>5374</v>
      </c>
      <c r="E5869" t="s">
        <v>5078</v>
      </c>
      <c r="F5869" s="1">
        <v>40755</v>
      </c>
      <c r="G5869" t="s">
        <v>57</v>
      </c>
      <c r="H5869" t="s">
        <v>314</v>
      </c>
      <c r="I5869" t="s">
        <v>5089</v>
      </c>
      <c r="J5869">
        <v>1909988</v>
      </c>
      <c r="L5869">
        <v>-2095229</v>
      </c>
    </row>
    <row r="5870" spans="3:12" x14ac:dyDescent="0.15">
      <c r="C5870" t="s">
        <v>53</v>
      </c>
      <c r="D5870" t="s">
        <v>5374</v>
      </c>
      <c r="E5870" t="s">
        <v>5078</v>
      </c>
      <c r="F5870" s="1">
        <v>40756</v>
      </c>
      <c r="G5870" t="s">
        <v>560</v>
      </c>
      <c r="H5870" t="s">
        <v>1404</v>
      </c>
      <c r="I5870" t="s">
        <v>5090</v>
      </c>
      <c r="K5870">
        <v>2898635</v>
      </c>
      <c r="L5870">
        <v>-4993864</v>
      </c>
    </row>
    <row r="5871" spans="3:12" x14ac:dyDescent="0.15">
      <c r="C5871" t="s">
        <v>53</v>
      </c>
      <c r="D5871" t="s">
        <v>5374</v>
      </c>
      <c r="E5871" t="s">
        <v>5078</v>
      </c>
      <c r="F5871" s="1">
        <v>40758</v>
      </c>
      <c r="G5871" t="s">
        <v>57</v>
      </c>
      <c r="H5871" t="s">
        <v>317</v>
      </c>
      <c r="I5871" t="s">
        <v>5091</v>
      </c>
      <c r="J5871">
        <v>2068229</v>
      </c>
      <c r="L5871">
        <v>-2925635</v>
      </c>
    </row>
    <row r="5872" spans="3:12" x14ac:dyDescent="0.15">
      <c r="C5872" t="s">
        <v>53</v>
      </c>
      <c r="D5872" t="s">
        <v>5374</v>
      </c>
      <c r="E5872" t="s">
        <v>5078</v>
      </c>
      <c r="F5872" s="1">
        <v>40786</v>
      </c>
      <c r="G5872" t="s">
        <v>526</v>
      </c>
      <c r="H5872" t="s">
        <v>5092</v>
      </c>
      <c r="I5872" t="s">
        <v>5093</v>
      </c>
      <c r="J5872">
        <v>27000</v>
      </c>
      <c r="L5872">
        <v>-2898635</v>
      </c>
    </row>
    <row r="5873" spans="3:12" x14ac:dyDescent="0.15">
      <c r="C5873" t="s">
        <v>53</v>
      </c>
      <c r="D5873" t="s">
        <v>5374</v>
      </c>
      <c r="E5873" t="s">
        <v>5078</v>
      </c>
      <c r="F5873" s="1">
        <v>40787</v>
      </c>
      <c r="G5873" t="s">
        <v>560</v>
      </c>
      <c r="H5873" t="s">
        <v>304</v>
      </c>
      <c r="I5873" t="s">
        <v>5094</v>
      </c>
      <c r="K5873">
        <v>2473378</v>
      </c>
      <c r="L5873">
        <v>-5372013</v>
      </c>
    </row>
    <row r="5874" spans="3:12" x14ac:dyDescent="0.15">
      <c r="C5874" t="s">
        <v>53</v>
      </c>
      <c r="D5874" t="s">
        <v>5374</v>
      </c>
      <c r="E5874" t="s">
        <v>5078</v>
      </c>
      <c r="F5874" s="1">
        <v>40805</v>
      </c>
      <c r="G5874" t="s">
        <v>57</v>
      </c>
      <c r="H5874" t="s">
        <v>1199</v>
      </c>
      <c r="I5874" t="s">
        <v>5095</v>
      </c>
      <c r="J5874">
        <v>3277084</v>
      </c>
      <c r="L5874">
        <v>-2094929</v>
      </c>
    </row>
    <row r="5875" spans="3:12" x14ac:dyDescent="0.15">
      <c r="C5875" t="s">
        <v>53</v>
      </c>
      <c r="D5875" t="s">
        <v>5374</v>
      </c>
      <c r="E5875" t="s">
        <v>5078</v>
      </c>
      <c r="F5875" s="1">
        <v>40805</v>
      </c>
      <c r="G5875" t="s">
        <v>57</v>
      </c>
      <c r="H5875" t="s">
        <v>1181</v>
      </c>
      <c r="I5875" t="s">
        <v>5096</v>
      </c>
      <c r="J5875">
        <v>2095229</v>
      </c>
      <c r="L5875">
        <v>300</v>
      </c>
    </row>
    <row r="5876" spans="3:12" x14ac:dyDescent="0.15">
      <c r="C5876" t="s">
        <v>53</v>
      </c>
      <c r="D5876" t="s">
        <v>5374</v>
      </c>
      <c r="E5876" t="s">
        <v>5078</v>
      </c>
      <c r="F5876" s="1">
        <v>40817</v>
      </c>
      <c r="G5876" t="s">
        <v>560</v>
      </c>
      <c r="H5876" t="s">
        <v>1172</v>
      </c>
      <c r="I5876" t="s">
        <v>5097</v>
      </c>
      <c r="K5876">
        <v>2252903</v>
      </c>
      <c r="L5876">
        <v>-2252603</v>
      </c>
    </row>
    <row r="5877" spans="3:12" x14ac:dyDescent="0.15">
      <c r="C5877" t="s">
        <v>53</v>
      </c>
      <c r="D5877" t="s">
        <v>5374</v>
      </c>
      <c r="E5877" t="s">
        <v>5078</v>
      </c>
      <c r="F5877" s="1">
        <v>40848</v>
      </c>
      <c r="G5877" t="s">
        <v>560</v>
      </c>
      <c r="H5877" t="s">
        <v>340</v>
      </c>
      <c r="I5877" t="s">
        <v>2975</v>
      </c>
      <c r="K5877">
        <v>2575804</v>
      </c>
      <c r="L5877">
        <v>-4828407</v>
      </c>
    </row>
    <row r="5878" spans="3:12" x14ac:dyDescent="0.15">
      <c r="C5878" t="s">
        <v>53</v>
      </c>
      <c r="D5878" t="s">
        <v>5374</v>
      </c>
      <c r="E5878" t="s">
        <v>5078</v>
      </c>
      <c r="F5878" s="1">
        <v>40856</v>
      </c>
      <c r="G5878" t="s">
        <v>57</v>
      </c>
      <c r="H5878" t="s">
        <v>4378</v>
      </c>
      <c r="I5878" t="s">
        <v>5098</v>
      </c>
      <c r="J5878">
        <v>2252603</v>
      </c>
      <c r="L5878">
        <v>-2575804</v>
      </c>
    </row>
    <row r="5879" spans="3:12" x14ac:dyDescent="0.15">
      <c r="C5879" t="s">
        <v>53</v>
      </c>
      <c r="D5879" t="s">
        <v>5374</v>
      </c>
      <c r="E5879" t="s">
        <v>5078</v>
      </c>
      <c r="F5879" s="1">
        <v>40878</v>
      </c>
      <c r="G5879" t="s">
        <v>560</v>
      </c>
      <c r="H5879" t="s">
        <v>353</v>
      </c>
      <c r="I5879" t="s">
        <v>5099</v>
      </c>
      <c r="K5879">
        <v>2386561</v>
      </c>
      <c r="L5879">
        <v>-4962365</v>
      </c>
    </row>
    <row r="5880" spans="3:12" x14ac:dyDescent="0.15">
      <c r="C5880" t="s">
        <v>53</v>
      </c>
      <c r="D5880" t="s">
        <v>5374</v>
      </c>
      <c r="E5880" t="s">
        <v>5100</v>
      </c>
      <c r="F5880" s="1">
        <v>40544</v>
      </c>
      <c r="G5880" t="s">
        <v>4410</v>
      </c>
      <c r="H5880" t="s">
        <v>55</v>
      </c>
      <c r="I5880" t="s">
        <v>5101</v>
      </c>
      <c r="K5880">
        <v>667800</v>
      </c>
      <c r="L5880">
        <v>-667800</v>
      </c>
    </row>
    <row r="5881" spans="3:12" x14ac:dyDescent="0.15">
      <c r="C5881" t="s">
        <v>53</v>
      </c>
      <c r="D5881" t="s">
        <v>5374</v>
      </c>
      <c r="E5881" t="s">
        <v>5100</v>
      </c>
      <c r="F5881" s="1">
        <v>40568</v>
      </c>
      <c r="G5881" t="s">
        <v>560</v>
      </c>
      <c r="H5881" t="s">
        <v>62</v>
      </c>
      <c r="I5881" t="s">
        <v>3817</v>
      </c>
      <c r="K5881">
        <v>166950</v>
      </c>
      <c r="L5881">
        <v>-834750</v>
      </c>
    </row>
    <row r="5882" spans="3:12" x14ac:dyDescent="0.15">
      <c r="C5882" t="s">
        <v>53</v>
      </c>
      <c r="D5882" t="s">
        <v>5374</v>
      </c>
      <c r="E5882" t="s">
        <v>5100</v>
      </c>
      <c r="F5882" s="1">
        <v>40592</v>
      </c>
      <c r="G5882" t="s">
        <v>57</v>
      </c>
      <c r="H5882" t="s">
        <v>2334</v>
      </c>
      <c r="I5882" t="s">
        <v>5102</v>
      </c>
      <c r="J5882">
        <v>333900</v>
      </c>
      <c r="L5882">
        <v>-500850</v>
      </c>
    </row>
    <row r="5883" spans="3:12" x14ac:dyDescent="0.15">
      <c r="C5883" t="s">
        <v>53</v>
      </c>
      <c r="D5883" t="s">
        <v>5374</v>
      </c>
      <c r="E5883" t="s">
        <v>5100</v>
      </c>
      <c r="F5883" s="1">
        <v>40602</v>
      </c>
      <c r="G5883" t="s">
        <v>560</v>
      </c>
      <c r="H5883" t="s">
        <v>681</v>
      </c>
      <c r="I5883" t="s">
        <v>3826</v>
      </c>
      <c r="K5883">
        <v>166950</v>
      </c>
      <c r="L5883">
        <v>-667800</v>
      </c>
    </row>
    <row r="5884" spans="3:12" x14ac:dyDescent="0.15">
      <c r="C5884" t="s">
        <v>53</v>
      </c>
      <c r="D5884" t="s">
        <v>5374</v>
      </c>
      <c r="E5884" t="s">
        <v>5100</v>
      </c>
      <c r="F5884" s="1">
        <v>40617</v>
      </c>
      <c r="G5884" t="s">
        <v>57</v>
      </c>
      <c r="H5884" t="s">
        <v>138</v>
      </c>
      <c r="I5884" t="s">
        <v>5103</v>
      </c>
      <c r="J5884">
        <v>166950</v>
      </c>
      <c r="L5884">
        <v>-500850</v>
      </c>
    </row>
    <row r="5885" spans="3:12" x14ac:dyDescent="0.15">
      <c r="C5885" t="s">
        <v>53</v>
      </c>
      <c r="D5885" t="s">
        <v>5374</v>
      </c>
      <c r="E5885" t="s">
        <v>5100</v>
      </c>
      <c r="F5885" s="1">
        <v>40626</v>
      </c>
      <c r="G5885" t="s">
        <v>560</v>
      </c>
      <c r="H5885" t="s">
        <v>805</v>
      </c>
      <c r="I5885" t="s">
        <v>3837</v>
      </c>
      <c r="K5885">
        <v>166950</v>
      </c>
      <c r="L5885">
        <v>-667800</v>
      </c>
    </row>
    <row r="5886" spans="3:12" x14ac:dyDescent="0.15">
      <c r="C5886" t="s">
        <v>53</v>
      </c>
      <c r="D5886" t="s">
        <v>5374</v>
      </c>
      <c r="E5886" t="s">
        <v>5100</v>
      </c>
      <c r="F5886" s="1">
        <v>40658</v>
      </c>
      <c r="G5886" t="s">
        <v>560</v>
      </c>
      <c r="H5886" t="s">
        <v>1155</v>
      </c>
      <c r="I5886" t="s">
        <v>3847</v>
      </c>
      <c r="K5886">
        <v>166950</v>
      </c>
      <c r="L5886">
        <v>-834750</v>
      </c>
    </row>
    <row r="5887" spans="3:12" x14ac:dyDescent="0.15">
      <c r="C5887" t="s">
        <v>53</v>
      </c>
      <c r="D5887" t="s">
        <v>5374</v>
      </c>
      <c r="E5887" t="s">
        <v>5100</v>
      </c>
      <c r="F5887" s="1">
        <v>40688</v>
      </c>
      <c r="G5887" t="s">
        <v>560</v>
      </c>
      <c r="H5887" t="s">
        <v>1382</v>
      </c>
      <c r="I5887" t="s">
        <v>3859</v>
      </c>
      <c r="K5887">
        <v>166950</v>
      </c>
      <c r="L5887">
        <v>-1001700</v>
      </c>
    </row>
    <row r="5888" spans="3:12" x14ac:dyDescent="0.15">
      <c r="C5888" t="s">
        <v>53</v>
      </c>
      <c r="D5888" t="s">
        <v>5374</v>
      </c>
      <c r="E5888" t="s">
        <v>5100</v>
      </c>
      <c r="F5888" s="1">
        <v>40719</v>
      </c>
      <c r="G5888" t="s">
        <v>560</v>
      </c>
      <c r="H5888" t="s">
        <v>193</v>
      </c>
      <c r="I5888" t="s">
        <v>3868</v>
      </c>
      <c r="K5888">
        <v>166950</v>
      </c>
      <c r="L5888">
        <v>-1168650</v>
      </c>
    </row>
    <row r="5889" spans="3:12" x14ac:dyDescent="0.15">
      <c r="C5889" t="s">
        <v>53</v>
      </c>
      <c r="D5889" t="s">
        <v>5374</v>
      </c>
      <c r="E5889" t="s">
        <v>5100</v>
      </c>
      <c r="F5889" s="1">
        <v>40724</v>
      </c>
      <c r="G5889" t="s">
        <v>57</v>
      </c>
      <c r="H5889" t="s">
        <v>276</v>
      </c>
      <c r="I5889" t="s">
        <v>5104</v>
      </c>
      <c r="J5889">
        <v>166950</v>
      </c>
      <c r="L5889">
        <v>-1001700</v>
      </c>
    </row>
    <row r="5890" spans="3:12" x14ac:dyDescent="0.15">
      <c r="C5890" t="s">
        <v>53</v>
      </c>
      <c r="D5890" t="s">
        <v>5374</v>
      </c>
      <c r="E5890" t="s">
        <v>5100</v>
      </c>
      <c r="F5890" s="1">
        <v>40725</v>
      </c>
      <c r="G5890" t="s">
        <v>57</v>
      </c>
      <c r="H5890" t="s">
        <v>1168</v>
      </c>
      <c r="I5890" t="s">
        <v>5105</v>
      </c>
      <c r="J5890">
        <v>166950</v>
      </c>
      <c r="L5890">
        <v>-834750</v>
      </c>
    </row>
    <row r="5891" spans="3:12" x14ac:dyDescent="0.15">
      <c r="C5891" t="s">
        <v>53</v>
      </c>
      <c r="D5891" t="s">
        <v>5374</v>
      </c>
      <c r="E5891" t="s">
        <v>5100</v>
      </c>
      <c r="F5891" s="1">
        <v>40737</v>
      </c>
      <c r="G5891" t="s">
        <v>57</v>
      </c>
      <c r="H5891" t="s">
        <v>302</v>
      </c>
      <c r="I5891" t="s">
        <v>5106</v>
      </c>
      <c r="J5891">
        <v>166950</v>
      </c>
      <c r="L5891">
        <v>-667800</v>
      </c>
    </row>
    <row r="5892" spans="3:12" x14ac:dyDescent="0.15">
      <c r="C5892" t="s">
        <v>53</v>
      </c>
      <c r="D5892" t="s">
        <v>5374</v>
      </c>
      <c r="E5892" t="s">
        <v>5100</v>
      </c>
      <c r="F5892" s="1">
        <v>40737</v>
      </c>
      <c r="G5892" t="s">
        <v>57</v>
      </c>
      <c r="H5892" t="s">
        <v>304</v>
      </c>
      <c r="I5892" t="s">
        <v>5107</v>
      </c>
      <c r="J5892">
        <v>166950</v>
      </c>
      <c r="L5892">
        <v>-500850</v>
      </c>
    </row>
    <row r="5893" spans="3:12" x14ac:dyDescent="0.15">
      <c r="C5893" t="s">
        <v>53</v>
      </c>
      <c r="D5893" t="s">
        <v>5374</v>
      </c>
      <c r="E5893" t="s">
        <v>5100</v>
      </c>
      <c r="F5893" s="1">
        <v>40749</v>
      </c>
      <c r="G5893" t="s">
        <v>560</v>
      </c>
      <c r="H5893" t="s">
        <v>235</v>
      </c>
      <c r="I5893" t="s">
        <v>5108</v>
      </c>
      <c r="K5893">
        <v>166950</v>
      </c>
      <c r="L5893">
        <v>-667800</v>
      </c>
    </row>
    <row r="5894" spans="3:12" x14ac:dyDescent="0.15">
      <c r="C5894" t="s">
        <v>53</v>
      </c>
      <c r="D5894" t="s">
        <v>5374</v>
      </c>
      <c r="E5894" t="s">
        <v>5100</v>
      </c>
      <c r="F5894" s="1">
        <v>40774</v>
      </c>
      <c r="G5894" t="s">
        <v>57</v>
      </c>
      <c r="H5894" t="s">
        <v>3070</v>
      </c>
      <c r="I5894" t="s">
        <v>5109</v>
      </c>
      <c r="J5894">
        <v>500850</v>
      </c>
      <c r="L5894">
        <v>-166950</v>
      </c>
    </row>
    <row r="5895" spans="3:12" x14ac:dyDescent="0.15">
      <c r="C5895" t="s">
        <v>53</v>
      </c>
      <c r="D5895" t="s">
        <v>5374</v>
      </c>
      <c r="E5895" t="s">
        <v>5100</v>
      </c>
      <c r="F5895" s="1">
        <v>40780</v>
      </c>
      <c r="G5895" t="s">
        <v>560</v>
      </c>
      <c r="H5895" t="s">
        <v>261</v>
      </c>
      <c r="I5895" t="s">
        <v>5110</v>
      </c>
      <c r="K5895">
        <v>166950</v>
      </c>
      <c r="L5895">
        <v>-333900</v>
      </c>
    </row>
    <row r="5896" spans="3:12" x14ac:dyDescent="0.15">
      <c r="C5896" t="s">
        <v>53</v>
      </c>
      <c r="D5896" t="s">
        <v>5374</v>
      </c>
      <c r="E5896" t="s">
        <v>5100</v>
      </c>
      <c r="F5896" s="1">
        <v>40805</v>
      </c>
      <c r="G5896" t="s">
        <v>57</v>
      </c>
      <c r="H5896" t="s">
        <v>3030</v>
      </c>
      <c r="I5896" t="s">
        <v>5111</v>
      </c>
      <c r="J5896">
        <v>333900</v>
      </c>
    </row>
    <row r="5897" spans="3:12" x14ac:dyDescent="0.15">
      <c r="C5897" t="s">
        <v>53</v>
      </c>
      <c r="D5897" t="s">
        <v>5374</v>
      </c>
      <c r="E5897" t="s">
        <v>5100</v>
      </c>
      <c r="F5897" s="1">
        <v>40811</v>
      </c>
      <c r="G5897" t="s">
        <v>560</v>
      </c>
      <c r="H5897" t="s">
        <v>307</v>
      </c>
      <c r="I5897" t="s">
        <v>3898</v>
      </c>
      <c r="K5897">
        <v>166950</v>
      </c>
      <c r="L5897">
        <v>-166950</v>
      </c>
    </row>
    <row r="5898" spans="3:12" x14ac:dyDescent="0.15">
      <c r="C5898" t="s">
        <v>53</v>
      </c>
      <c r="D5898" t="s">
        <v>5374</v>
      </c>
      <c r="E5898" t="s">
        <v>5100</v>
      </c>
      <c r="F5898" s="1">
        <v>40828</v>
      </c>
      <c r="G5898" t="s">
        <v>57</v>
      </c>
      <c r="H5898" t="s">
        <v>403</v>
      </c>
      <c r="I5898" t="s">
        <v>5112</v>
      </c>
      <c r="J5898">
        <v>166950</v>
      </c>
    </row>
    <row r="5899" spans="3:12" x14ac:dyDescent="0.15">
      <c r="C5899" t="s">
        <v>53</v>
      </c>
      <c r="D5899" t="s">
        <v>5374</v>
      </c>
      <c r="E5899" t="s">
        <v>5100</v>
      </c>
      <c r="F5899" s="1">
        <v>40841</v>
      </c>
      <c r="G5899" t="s">
        <v>560</v>
      </c>
      <c r="H5899" t="s">
        <v>291</v>
      </c>
      <c r="I5899" t="s">
        <v>3907</v>
      </c>
      <c r="K5899">
        <v>166950</v>
      </c>
      <c r="L5899">
        <v>-166950</v>
      </c>
    </row>
    <row r="5900" spans="3:12" x14ac:dyDescent="0.15">
      <c r="C5900" t="s">
        <v>53</v>
      </c>
      <c r="D5900" t="s">
        <v>5374</v>
      </c>
      <c r="E5900" t="s">
        <v>5100</v>
      </c>
      <c r="F5900" s="1">
        <v>40872</v>
      </c>
      <c r="G5900" t="s">
        <v>560</v>
      </c>
      <c r="H5900" t="s">
        <v>326</v>
      </c>
      <c r="I5900" t="s">
        <v>5113</v>
      </c>
      <c r="K5900">
        <v>166950</v>
      </c>
      <c r="L5900">
        <v>-333900</v>
      </c>
    </row>
    <row r="5901" spans="3:12" x14ac:dyDescent="0.15">
      <c r="C5901" t="s">
        <v>53</v>
      </c>
      <c r="D5901" t="s">
        <v>5374</v>
      </c>
      <c r="E5901" t="s">
        <v>5100</v>
      </c>
      <c r="F5901" s="1">
        <v>40897</v>
      </c>
      <c r="G5901" t="s">
        <v>560</v>
      </c>
      <c r="H5901" t="s">
        <v>1417</v>
      </c>
      <c r="I5901" t="s">
        <v>5114</v>
      </c>
      <c r="K5901">
        <v>166950</v>
      </c>
      <c r="L5901">
        <v>-500850</v>
      </c>
    </row>
    <row r="5902" spans="3:12" x14ac:dyDescent="0.15">
      <c r="C5902" t="s">
        <v>53</v>
      </c>
      <c r="D5902" t="s">
        <v>5374</v>
      </c>
      <c r="E5902" t="s">
        <v>5115</v>
      </c>
      <c r="F5902" s="1">
        <v>40544</v>
      </c>
      <c r="G5902" t="s">
        <v>4410</v>
      </c>
      <c r="H5902" t="s">
        <v>55</v>
      </c>
      <c r="I5902" t="s">
        <v>4411</v>
      </c>
      <c r="J5902">
        <v>175</v>
      </c>
      <c r="L5902">
        <v>175</v>
      </c>
    </row>
    <row r="5903" spans="3:12" x14ac:dyDescent="0.15">
      <c r="C5903" t="s">
        <v>53</v>
      </c>
      <c r="D5903" t="s">
        <v>5374</v>
      </c>
      <c r="E5903" t="s">
        <v>5116</v>
      </c>
      <c r="F5903" s="1">
        <v>40828</v>
      </c>
      <c r="G5903" t="s">
        <v>560</v>
      </c>
      <c r="H5903" t="s">
        <v>1289</v>
      </c>
      <c r="I5903" t="s">
        <v>5117</v>
      </c>
      <c r="K5903">
        <v>1000000</v>
      </c>
      <c r="L5903">
        <v>-1000000</v>
      </c>
    </row>
    <row r="5904" spans="3:12" x14ac:dyDescent="0.15">
      <c r="C5904" t="s">
        <v>53</v>
      </c>
      <c r="D5904" t="s">
        <v>5374</v>
      </c>
      <c r="E5904" t="s">
        <v>5116</v>
      </c>
      <c r="F5904" s="1">
        <v>40828</v>
      </c>
      <c r="G5904" t="s">
        <v>57</v>
      </c>
      <c r="H5904" t="s">
        <v>399</v>
      </c>
      <c r="I5904" t="s">
        <v>5118</v>
      </c>
      <c r="J5904">
        <v>500000</v>
      </c>
      <c r="L5904">
        <v>-500000</v>
      </c>
    </row>
    <row r="5905" spans="3:12" x14ac:dyDescent="0.15">
      <c r="C5905" t="s">
        <v>53</v>
      </c>
      <c r="D5905" t="s">
        <v>5374</v>
      </c>
      <c r="E5905" t="s">
        <v>5119</v>
      </c>
      <c r="F5905" s="1">
        <v>40694</v>
      </c>
      <c r="G5905" t="s">
        <v>560</v>
      </c>
      <c r="H5905" t="s">
        <v>843</v>
      </c>
      <c r="I5905" t="s">
        <v>640</v>
      </c>
      <c r="K5905">
        <v>87000</v>
      </c>
      <c r="L5905">
        <v>-87000</v>
      </c>
    </row>
    <row r="5906" spans="3:12" x14ac:dyDescent="0.15">
      <c r="C5906" t="s">
        <v>53</v>
      </c>
      <c r="D5906" t="s">
        <v>5374</v>
      </c>
      <c r="E5906" t="s">
        <v>5119</v>
      </c>
      <c r="F5906" s="1">
        <v>40695</v>
      </c>
      <c r="G5906" t="s">
        <v>560</v>
      </c>
      <c r="H5906" t="s">
        <v>199</v>
      </c>
      <c r="I5906" t="s">
        <v>3576</v>
      </c>
      <c r="K5906">
        <v>207000</v>
      </c>
      <c r="L5906">
        <v>-294000</v>
      </c>
    </row>
    <row r="5907" spans="3:12" x14ac:dyDescent="0.15">
      <c r="C5907" t="s">
        <v>53</v>
      </c>
      <c r="D5907" t="s">
        <v>5374</v>
      </c>
      <c r="E5907" t="s">
        <v>5119</v>
      </c>
      <c r="F5907" s="1">
        <v>40695</v>
      </c>
      <c r="G5907" t="s">
        <v>526</v>
      </c>
      <c r="H5907" t="s">
        <v>5120</v>
      </c>
      <c r="I5907" t="s">
        <v>5121</v>
      </c>
      <c r="J5907">
        <v>207000</v>
      </c>
      <c r="L5907">
        <v>-87000</v>
      </c>
    </row>
    <row r="5908" spans="3:12" x14ac:dyDescent="0.15">
      <c r="C5908" t="s">
        <v>53</v>
      </c>
      <c r="D5908" t="s">
        <v>5374</v>
      </c>
      <c r="E5908" t="s">
        <v>5119</v>
      </c>
      <c r="F5908" s="1">
        <v>40697</v>
      </c>
      <c r="G5908" t="s">
        <v>560</v>
      </c>
      <c r="H5908" t="s">
        <v>830</v>
      </c>
      <c r="I5908" t="s">
        <v>3579</v>
      </c>
      <c r="K5908">
        <v>258000</v>
      </c>
      <c r="L5908">
        <v>-345000</v>
      </c>
    </row>
    <row r="5909" spans="3:12" x14ac:dyDescent="0.15">
      <c r="C5909" t="s">
        <v>53</v>
      </c>
      <c r="D5909" t="s">
        <v>5374</v>
      </c>
      <c r="E5909" t="s">
        <v>5119</v>
      </c>
      <c r="F5909" s="1">
        <v>40697</v>
      </c>
      <c r="G5909" t="s">
        <v>526</v>
      </c>
      <c r="H5909" t="s">
        <v>830</v>
      </c>
      <c r="I5909" t="s">
        <v>5122</v>
      </c>
      <c r="J5909">
        <v>258000</v>
      </c>
      <c r="L5909">
        <v>-87000</v>
      </c>
    </row>
    <row r="5910" spans="3:12" x14ac:dyDescent="0.15">
      <c r="C5910" t="s">
        <v>53</v>
      </c>
      <c r="D5910" t="s">
        <v>5374</v>
      </c>
      <c r="E5910" t="s">
        <v>5119</v>
      </c>
      <c r="F5910" s="1">
        <v>40701</v>
      </c>
      <c r="G5910" t="s">
        <v>560</v>
      </c>
      <c r="H5910" t="s">
        <v>205</v>
      </c>
      <c r="I5910" t="s">
        <v>3582</v>
      </c>
      <c r="K5910">
        <v>88000</v>
      </c>
      <c r="L5910">
        <v>-175000</v>
      </c>
    </row>
    <row r="5911" spans="3:12" x14ac:dyDescent="0.15">
      <c r="C5911" t="s">
        <v>53</v>
      </c>
      <c r="D5911" t="s">
        <v>5374</v>
      </c>
      <c r="E5911" t="s">
        <v>5119</v>
      </c>
      <c r="F5911" s="1">
        <v>40701</v>
      </c>
      <c r="G5911" t="s">
        <v>526</v>
      </c>
      <c r="H5911" t="s">
        <v>5123</v>
      </c>
      <c r="I5911" t="s">
        <v>5124</v>
      </c>
      <c r="J5911">
        <v>88000</v>
      </c>
      <c r="L5911">
        <v>-87000</v>
      </c>
    </row>
    <row r="5912" spans="3:12" x14ac:dyDescent="0.15">
      <c r="C5912" t="s">
        <v>53</v>
      </c>
      <c r="D5912" t="s">
        <v>5374</v>
      </c>
      <c r="E5912" t="s">
        <v>5119</v>
      </c>
      <c r="F5912" s="1">
        <v>40702</v>
      </c>
      <c r="G5912" t="s">
        <v>560</v>
      </c>
      <c r="H5912" t="s">
        <v>202</v>
      </c>
      <c r="I5912" t="s">
        <v>3584</v>
      </c>
      <c r="K5912">
        <v>43000</v>
      </c>
      <c r="L5912">
        <v>-130000</v>
      </c>
    </row>
    <row r="5913" spans="3:12" x14ac:dyDescent="0.15">
      <c r="C5913" t="s">
        <v>53</v>
      </c>
      <c r="D5913" t="s">
        <v>5374</v>
      </c>
      <c r="E5913" t="s">
        <v>5119</v>
      </c>
      <c r="F5913" s="1">
        <v>40702</v>
      </c>
      <c r="G5913" t="s">
        <v>526</v>
      </c>
      <c r="H5913" t="s">
        <v>5125</v>
      </c>
      <c r="I5913" t="s">
        <v>5126</v>
      </c>
      <c r="J5913">
        <v>43000</v>
      </c>
      <c r="L5913">
        <v>-87000</v>
      </c>
    </row>
    <row r="5914" spans="3:12" x14ac:dyDescent="0.15">
      <c r="C5914" t="s">
        <v>53</v>
      </c>
      <c r="D5914" t="s">
        <v>5374</v>
      </c>
      <c r="E5914" t="s">
        <v>5119</v>
      </c>
      <c r="F5914" s="1">
        <v>40704</v>
      </c>
      <c r="G5914" t="s">
        <v>560</v>
      </c>
      <c r="H5914" t="s">
        <v>208</v>
      </c>
      <c r="I5914" t="s">
        <v>3585</v>
      </c>
      <c r="K5914">
        <v>150000</v>
      </c>
      <c r="L5914">
        <v>-237000</v>
      </c>
    </row>
    <row r="5915" spans="3:12" x14ac:dyDescent="0.15">
      <c r="C5915" t="s">
        <v>53</v>
      </c>
      <c r="D5915" t="s">
        <v>5374</v>
      </c>
      <c r="E5915" t="s">
        <v>5119</v>
      </c>
      <c r="F5915" s="1">
        <v>40704</v>
      </c>
      <c r="G5915" t="s">
        <v>526</v>
      </c>
      <c r="H5915" t="s">
        <v>5127</v>
      </c>
      <c r="I5915" t="s">
        <v>5128</v>
      </c>
      <c r="J5915">
        <v>150000</v>
      </c>
      <c r="L5915">
        <v>-87000</v>
      </c>
    </row>
    <row r="5916" spans="3:12" x14ac:dyDescent="0.15">
      <c r="C5916" t="s">
        <v>53</v>
      </c>
      <c r="D5916" t="s">
        <v>5374</v>
      </c>
      <c r="E5916" t="s">
        <v>5129</v>
      </c>
      <c r="F5916" s="1">
        <v>40544</v>
      </c>
      <c r="G5916" t="s">
        <v>4410</v>
      </c>
      <c r="H5916" t="s">
        <v>55</v>
      </c>
      <c r="I5916" t="s">
        <v>4411</v>
      </c>
      <c r="K5916">
        <v>7888</v>
      </c>
      <c r="L5916">
        <v>-7888</v>
      </c>
    </row>
    <row r="5917" spans="3:12" x14ac:dyDescent="0.15">
      <c r="C5917" t="s">
        <v>53</v>
      </c>
      <c r="D5917" t="s">
        <v>5374</v>
      </c>
      <c r="E5917" t="s">
        <v>5130</v>
      </c>
      <c r="F5917" s="1">
        <v>40694</v>
      </c>
      <c r="G5917" t="s">
        <v>560</v>
      </c>
      <c r="H5917" t="s">
        <v>633</v>
      </c>
      <c r="I5917" t="s">
        <v>634</v>
      </c>
      <c r="K5917">
        <v>40000</v>
      </c>
      <c r="L5917">
        <v>-40000</v>
      </c>
    </row>
    <row r="5918" spans="3:12" x14ac:dyDescent="0.15">
      <c r="C5918" t="s">
        <v>53</v>
      </c>
      <c r="D5918" t="s">
        <v>5374</v>
      </c>
      <c r="E5918" t="s">
        <v>5130</v>
      </c>
      <c r="F5918" s="1">
        <v>40694</v>
      </c>
      <c r="G5918" t="s">
        <v>526</v>
      </c>
      <c r="H5918" t="s">
        <v>1854</v>
      </c>
      <c r="I5918" t="s">
        <v>5131</v>
      </c>
      <c r="J5918">
        <v>40000</v>
      </c>
    </row>
    <row r="5919" spans="3:12" x14ac:dyDescent="0.15">
      <c r="C5919" t="s">
        <v>53</v>
      </c>
      <c r="D5919" t="s">
        <v>5374</v>
      </c>
      <c r="E5919" t="s">
        <v>5132</v>
      </c>
      <c r="F5919" s="1">
        <v>40544</v>
      </c>
      <c r="G5919" t="s">
        <v>4410</v>
      </c>
      <c r="H5919" t="s">
        <v>55</v>
      </c>
      <c r="I5919" t="s">
        <v>4411</v>
      </c>
      <c r="K5919">
        <v>3891</v>
      </c>
      <c r="L5919">
        <v>-3891</v>
      </c>
    </row>
    <row r="5920" spans="3:12" x14ac:dyDescent="0.15">
      <c r="C5920" t="s">
        <v>53</v>
      </c>
      <c r="D5920" t="s">
        <v>5374</v>
      </c>
      <c r="E5920" t="s">
        <v>5132</v>
      </c>
      <c r="F5920" s="1">
        <v>40556</v>
      </c>
      <c r="G5920" t="s">
        <v>526</v>
      </c>
      <c r="H5920" t="s">
        <v>138</v>
      </c>
      <c r="I5920" t="s">
        <v>5133</v>
      </c>
      <c r="J5920">
        <v>22261</v>
      </c>
      <c r="L5920">
        <v>18370</v>
      </c>
    </row>
    <row r="5921" spans="3:12" x14ac:dyDescent="0.15">
      <c r="C5921" t="s">
        <v>53</v>
      </c>
      <c r="D5921" t="s">
        <v>5374</v>
      </c>
      <c r="E5921" t="s">
        <v>5132</v>
      </c>
      <c r="F5921" s="1">
        <v>40574</v>
      </c>
      <c r="G5921" t="s">
        <v>560</v>
      </c>
      <c r="H5921" t="s">
        <v>667</v>
      </c>
      <c r="I5921" t="s">
        <v>2756</v>
      </c>
      <c r="K5921">
        <v>29640</v>
      </c>
      <c r="L5921">
        <v>-11270</v>
      </c>
    </row>
    <row r="5922" spans="3:12" x14ac:dyDescent="0.15">
      <c r="C5922" t="s">
        <v>53</v>
      </c>
      <c r="D5922" t="s">
        <v>5374</v>
      </c>
      <c r="E5922" t="s">
        <v>5132</v>
      </c>
      <c r="F5922" s="1">
        <v>40584</v>
      </c>
      <c r="G5922" t="s">
        <v>526</v>
      </c>
      <c r="H5922" t="s">
        <v>309</v>
      </c>
      <c r="I5922" t="s">
        <v>5134</v>
      </c>
      <c r="J5922">
        <v>29640</v>
      </c>
      <c r="L5922">
        <v>18370</v>
      </c>
    </row>
    <row r="5923" spans="3:12" x14ac:dyDescent="0.15">
      <c r="C5923" t="s">
        <v>53</v>
      </c>
      <c r="D5923" t="s">
        <v>5374</v>
      </c>
      <c r="E5923" t="s">
        <v>5132</v>
      </c>
      <c r="F5923" s="1">
        <v>40602</v>
      </c>
      <c r="G5923" t="s">
        <v>560</v>
      </c>
      <c r="H5923" t="s">
        <v>2018</v>
      </c>
      <c r="I5923" t="s">
        <v>2762</v>
      </c>
      <c r="K5923">
        <v>19223</v>
      </c>
      <c r="L5923">
        <v>-853</v>
      </c>
    </row>
    <row r="5924" spans="3:12" x14ac:dyDescent="0.15">
      <c r="C5924" t="s">
        <v>53</v>
      </c>
      <c r="D5924" t="s">
        <v>5374</v>
      </c>
      <c r="E5924" t="s">
        <v>5132</v>
      </c>
      <c r="F5924" s="1">
        <v>40613</v>
      </c>
      <c r="G5924" t="s">
        <v>526</v>
      </c>
      <c r="H5924" t="s">
        <v>501</v>
      </c>
      <c r="I5924" t="s">
        <v>5135</v>
      </c>
      <c r="J5924">
        <v>19223</v>
      </c>
      <c r="L5924">
        <v>18370</v>
      </c>
    </row>
    <row r="5925" spans="3:12" x14ac:dyDescent="0.15">
      <c r="C5925" t="s">
        <v>53</v>
      </c>
      <c r="D5925" t="s">
        <v>5374</v>
      </c>
      <c r="E5925" t="s">
        <v>5132</v>
      </c>
      <c r="F5925" s="1">
        <v>40633</v>
      </c>
      <c r="G5925" t="s">
        <v>560</v>
      </c>
      <c r="H5925" t="s">
        <v>120</v>
      </c>
      <c r="I5925" t="s">
        <v>5136</v>
      </c>
      <c r="K5925">
        <v>15316</v>
      </c>
      <c r="L5925">
        <v>3054</v>
      </c>
    </row>
    <row r="5926" spans="3:12" x14ac:dyDescent="0.15">
      <c r="C5926" t="s">
        <v>53</v>
      </c>
      <c r="D5926" t="s">
        <v>5374</v>
      </c>
      <c r="E5926" t="s">
        <v>5132</v>
      </c>
      <c r="F5926" s="1">
        <v>40641</v>
      </c>
      <c r="G5926" t="s">
        <v>526</v>
      </c>
      <c r="H5926" t="s">
        <v>1587</v>
      </c>
      <c r="I5926" t="s">
        <v>5137</v>
      </c>
      <c r="J5926">
        <v>15316</v>
      </c>
      <c r="L5926">
        <v>18370</v>
      </c>
    </row>
    <row r="5927" spans="3:12" x14ac:dyDescent="0.15">
      <c r="C5927" t="s">
        <v>53</v>
      </c>
      <c r="D5927" t="s">
        <v>5374</v>
      </c>
      <c r="E5927" t="s">
        <v>5132</v>
      </c>
      <c r="F5927" s="1">
        <v>40663</v>
      </c>
      <c r="G5927" t="s">
        <v>560</v>
      </c>
      <c r="H5927" t="s">
        <v>2792</v>
      </c>
      <c r="I5927" t="s">
        <v>2793</v>
      </c>
      <c r="K5927">
        <v>17487</v>
      </c>
      <c r="L5927">
        <v>883</v>
      </c>
    </row>
    <row r="5928" spans="3:12" x14ac:dyDescent="0.15">
      <c r="C5928" t="s">
        <v>53</v>
      </c>
      <c r="D5928" t="s">
        <v>5374</v>
      </c>
      <c r="E5928" t="s">
        <v>5132</v>
      </c>
      <c r="F5928" s="1">
        <v>40675</v>
      </c>
      <c r="G5928" t="s">
        <v>526</v>
      </c>
      <c r="H5928" t="s">
        <v>5138</v>
      </c>
      <c r="I5928" t="s">
        <v>5139</v>
      </c>
      <c r="J5928">
        <v>17487</v>
      </c>
      <c r="L5928">
        <v>18370</v>
      </c>
    </row>
    <row r="5929" spans="3:12" x14ac:dyDescent="0.15">
      <c r="C5929" t="s">
        <v>53</v>
      </c>
      <c r="D5929" t="s">
        <v>5374</v>
      </c>
      <c r="E5929" t="s">
        <v>5132</v>
      </c>
      <c r="F5929" s="1">
        <v>40697</v>
      </c>
      <c r="G5929" t="s">
        <v>560</v>
      </c>
      <c r="H5929" t="s">
        <v>1397</v>
      </c>
      <c r="I5929" t="s">
        <v>5140</v>
      </c>
      <c r="K5929">
        <v>30509</v>
      </c>
      <c r="L5929">
        <v>-12139</v>
      </c>
    </row>
    <row r="5930" spans="3:12" x14ac:dyDescent="0.15">
      <c r="C5930" t="s">
        <v>53</v>
      </c>
      <c r="D5930" t="s">
        <v>5374</v>
      </c>
      <c r="E5930" t="s">
        <v>5132</v>
      </c>
      <c r="F5930" s="1">
        <v>40704</v>
      </c>
      <c r="G5930" t="s">
        <v>526</v>
      </c>
      <c r="H5930" t="s">
        <v>1896</v>
      </c>
      <c r="I5930" t="s">
        <v>5141</v>
      </c>
      <c r="J5930">
        <v>30509</v>
      </c>
      <c r="L5930">
        <v>18370</v>
      </c>
    </row>
    <row r="5931" spans="3:12" x14ac:dyDescent="0.15">
      <c r="C5931" t="s">
        <v>53</v>
      </c>
      <c r="D5931" t="s">
        <v>5374</v>
      </c>
      <c r="E5931" t="s">
        <v>5132</v>
      </c>
      <c r="F5931" s="1">
        <v>40709</v>
      </c>
      <c r="G5931" t="s">
        <v>560</v>
      </c>
      <c r="H5931" t="s">
        <v>832</v>
      </c>
      <c r="I5931" t="s">
        <v>2807</v>
      </c>
      <c r="K5931">
        <v>17921</v>
      </c>
      <c r="L5931">
        <v>449</v>
      </c>
    </row>
    <row r="5932" spans="3:12" x14ac:dyDescent="0.15">
      <c r="C5932" t="s">
        <v>53</v>
      </c>
      <c r="D5932" t="s">
        <v>5374</v>
      </c>
      <c r="E5932" t="s">
        <v>5132</v>
      </c>
      <c r="F5932" s="1">
        <v>40726</v>
      </c>
      <c r="G5932" t="s">
        <v>560</v>
      </c>
      <c r="H5932" t="s">
        <v>1157</v>
      </c>
      <c r="I5932" t="s">
        <v>5142</v>
      </c>
      <c r="K5932">
        <v>17921</v>
      </c>
      <c r="L5932">
        <v>-17472</v>
      </c>
    </row>
    <row r="5933" spans="3:12" x14ac:dyDescent="0.15">
      <c r="C5933" t="s">
        <v>53</v>
      </c>
      <c r="D5933" t="s">
        <v>5374</v>
      </c>
      <c r="E5933" t="s">
        <v>5132</v>
      </c>
      <c r="F5933" s="1">
        <v>40731</v>
      </c>
      <c r="G5933" t="s">
        <v>526</v>
      </c>
      <c r="H5933" t="s">
        <v>2038</v>
      </c>
      <c r="I5933" t="s">
        <v>5132</v>
      </c>
      <c r="J5933">
        <v>17921</v>
      </c>
      <c r="L5933">
        <v>449</v>
      </c>
    </row>
    <row r="5934" spans="3:12" x14ac:dyDescent="0.15">
      <c r="C5934" t="s">
        <v>53</v>
      </c>
      <c r="D5934" t="s">
        <v>5374</v>
      </c>
      <c r="E5934" t="s">
        <v>5132</v>
      </c>
      <c r="F5934" s="1">
        <v>40748</v>
      </c>
      <c r="G5934" t="s">
        <v>526</v>
      </c>
      <c r="H5934" t="s">
        <v>5143</v>
      </c>
      <c r="I5934" t="s">
        <v>5132</v>
      </c>
      <c r="J5934">
        <v>17921</v>
      </c>
      <c r="L5934">
        <v>18370</v>
      </c>
    </row>
    <row r="5935" spans="3:12" x14ac:dyDescent="0.15">
      <c r="C5935" t="s">
        <v>53</v>
      </c>
      <c r="D5935" t="s">
        <v>5374</v>
      </c>
      <c r="E5935" t="s">
        <v>5132</v>
      </c>
      <c r="F5935" s="1">
        <v>40758</v>
      </c>
      <c r="G5935" t="s">
        <v>560</v>
      </c>
      <c r="H5935" t="s">
        <v>247</v>
      </c>
      <c r="I5935" t="s">
        <v>5144</v>
      </c>
      <c r="K5935">
        <v>25734</v>
      </c>
      <c r="L5935">
        <v>-7364</v>
      </c>
    </row>
    <row r="5936" spans="3:12" x14ac:dyDescent="0.15">
      <c r="C5936" t="s">
        <v>53</v>
      </c>
      <c r="D5936" t="s">
        <v>5374</v>
      </c>
      <c r="E5936" t="s">
        <v>5132</v>
      </c>
      <c r="F5936" s="1">
        <v>40759</v>
      </c>
      <c r="G5936" t="s">
        <v>526</v>
      </c>
      <c r="H5936" t="s">
        <v>5145</v>
      </c>
      <c r="I5936" t="s">
        <v>5146</v>
      </c>
      <c r="J5936">
        <v>25734</v>
      </c>
      <c r="L5936">
        <v>18370</v>
      </c>
    </row>
    <row r="5937" spans="3:12" x14ac:dyDescent="0.15">
      <c r="C5937" t="s">
        <v>53</v>
      </c>
      <c r="D5937" t="s">
        <v>5374</v>
      </c>
      <c r="E5937" t="s">
        <v>5132</v>
      </c>
      <c r="F5937" s="1">
        <v>40788</v>
      </c>
      <c r="G5937" t="s">
        <v>560</v>
      </c>
      <c r="H5937" t="s">
        <v>296</v>
      </c>
      <c r="I5937" t="s">
        <v>5147</v>
      </c>
      <c r="K5937">
        <v>18355</v>
      </c>
      <c r="L5937">
        <v>15</v>
      </c>
    </row>
    <row r="5938" spans="3:12" x14ac:dyDescent="0.15">
      <c r="C5938" t="s">
        <v>53</v>
      </c>
      <c r="D5938" t="s">
        <v>5374</v>
      </c>
      <c r="E5938" t="s">
        <v>5132</v>
      </c>
      <c r="F5938" s="1">
        <v>40798</v>
      </c>
      <c r="G5938" t="s">
        <v>526</v>
      </c>
      <c r="H5938" t="s">
        <v>5148</v>
      </c>
      <c r="I5938" t="s">
        <v>5149</v>
      </c>
      <c r="J5938">
        <v>18355</v>
      </c>
      <c r="L5938">
        <v>18370</v>
      </c>
    </row>
    <row r="5939" spans="3:12" x14ac:dyDescent="0.15">
      <c r="C5939" t="s">
        <v>53</v>
      </c>
      <c r="D5939" t="s">
        <v>5374</v>
      </c>
      <c r="E5939" t="s">
        <v>5132</v>
      </c>
      <c r="F5939" s="1">
        <v>40819</v>
      </c>
      <c r="G5939" t="s">
        <v>560</v>
      </c>
      <c r="H5939" t="s">
        <v>1410</v>
      </c>
      <c r="I5939" t="s">
        <v>5150</v>
      </c>
      <c r="K5939">
        <v>8805</v>
      </c>
      <c r="L5939">
        <v>9565</v>
      </c>
    </row>
    <row r="5940" spans="3:12" x14ac:dyDescent="0.15">
      <c r="C5940" t="s">
        <v>53</v>
      </c>
      <c r="D5940" t="s">
        <v>5374</v>
      </c>
      <c r="E5940" t="s">
        <v>5132</v>
      </c>
      <c r="F5940" s="1">
        <v>40829</v>
      </c>
      <c r="G5940" t="s">
        <v>526</v>
      </c>
      <c r="H5940" t="s">
        <v>2362</v>
      </c>
      <c r="I5940" t="s">
        <v>4509</v>
      </c>
      <c r="J5940">
        <v>8805</v>
      </c>
      <c r="L5940">
        <v>18370</v>
      </c>
    </row>
    <row r="5941" spans="3:12" x14ac:dyDescent="0.15">
      <c r="C5941" t="s">
        <v>53</v>
      </c>
      <c r="D5941" t="s">
        <v>5374</v>
      </c>
      <c r="E5941" t="s">
        <v>5132</v>
      </c>
      <c r="F5941" s="1">
        <v>40849</v>
      </c>
      <c r="G5941" t="s">
        <v>560</v>
      </c>
      <c r="H5941" t="s">
        <v>341</v>
      </c>
      <c r="I5941" t="s">
        <v>5151</v>
      </c>
      <c r="K5941">
        <v>26602</v>
      </c>
      <c r="L5941">
        <v>-8232</v>
      </c>
    </row>
    <row r="5942" spans="3:12" x14ac:dyDescent="0.15">
      <c r="C5942" t="s">
        <v>53</v>
      </c>
      <c r="D5942" t="s">
        <v>5374</v>
      </c>
      <c r="E5942" t="s">
        <v>5132</v>
      </c>
      <c r="F5942" s="1">
        <v>40856</v>
      </c>
      <c r="G5942" t="s">
        <v>526</v>
      </c>
      <c r="H5942" t="s">
        <v>5152</v>
      </c>
      <c r="I5942" t="s">
        <v>4547</v>
      </c>
      <c r="J5942">
        <v>26602</v>
      </c>
      <c r="L5942">
        <v>18370</v>
      </c>
    </row>
    <row r="5943" spans="3:12" x14ac:dyDescent="0.15">
      <c r="C5943" t="s">
        <v>53</v>
      </c>
      <c r="D5943" t="s">
        <v>5374</v>
      </c>
      <c r="E5943" t="s">
        <v>5132</v>
      </c>
      <c r="F5943" s="1">
        <v>40879</v>
      </c>
      <c r="G5943" t="s">
        <v>560</v>
      </c>
      <c r="H5943" t="s">
        <v>1119</v>
      </c>
      <c r="I5943" t="s">
        <v>2849</v>
      </c>
      <c r="K5943">
        <v>39624</v>
      </c>
      <c r="L5943">
        <v>-21254</v>
      </c>
    </row>
    <row r="5944" spans="3:12" x14ac:dyDescent="0.15">
      <c r="C5944" t="s">
        <v>53</v>
      </c>
      <c r="D5944" t="s">
        <v>5374</v>
      </c>
      <c r="E5944" t="s">
        <v>5132</v>
      </c>
      <c r="F5944" s="1">
        <v>40889</v>
      </c>
      <c r="G5944" t="s">
        <v>526</v>
      </c>
      <c r="H5944" t="s">
        <v>5153</v>
      </c>
      <c r="I5944" t="s">
        <v>5154</v>
      </c>
      <c r="J5944">
        <v>39624</v>
      </c>
      <c r="L5944">
        <v>18370</v>
      </c>
    </row>
    <row r="5945" spans="3:12" x14ac:dyDescent="0.15">
      <c r="C5945" t="s">
        <v>53</v>
      </c>
      <c r="D5945" t="s">
        <v>5374</v>
      </c>
      <c r="E5945" t="s">
        <v>5132</v>
      </c>
      <c r="F5945" s="1">
        <v>40908</v>
      </c>
      <c r="G5945" t="s">
        <v>560</v>
      </c>
      <c r="H5945" t="s">
        <v>382</v>
      </c>
      <c r="I5945" t="s">
        <v>2855</v>
      </c>
      <c r="K5945">
        <v>60025</v>
      </c>
      <c r="L5945">
        <v>-41655</v>
      </c>
    </row>
    <row r="5946" spans="3:12" x14ac:dyDescent="0.15">
      <c r="C5946" t="s">
        <v>53</v>
      </c>
      <c r="D5946" t="s">
        <v>5374</v>
      </c>
      <c r="E5946" t="s">
        <v>5155</v>
      </c>
      <c r="F5946" s="1">
        <v>40544</v>
      </c>
      <c r="G5946" t="s">
        <v>4410</v>
      </c>
      <c r="H5946" t="s">
        <v>55</v>
      </c>
      <c r="I5946" t="s">
        <v>4411</v>
      </c>
      <c r="K5946">
        <v>29710030</v>
      </c>
      <c r="L5946">
        <v>-29710030</v>
      </c>
    </row>
    <row r="5947" spans="3:12" x14ac:dyDescent="0.15">
      <c r="C5947" t="s">
        <v>53</v>
      </c>
      <c r="D5947" t="s">
        <v>5374</v>
      </c>
      <c r="E5947" t="s">
        <v>5156</v>
      </c>
      <c r="F5947" s="1">
        <v>40544</v>
      </c>
      <c r="G5947" t="s">
        <v>4410</v>
      </c>
      <c r="H5947" t="s">
        <v>55</v>
      </c>
      <c r="I5947" t="s">
        <v>4411</v>
      </c>
      <c r="K5947">
        <v>31550614</v>
      </c>
      <c r="L5947">
        <v>-31550614</v>
      </c>
    </row>
    <row r="5948" spans="3:12" x14ac:dyDescent="0.15">
      <c r="C5948" t="s">
        <v>53</v>
      </c>
      <c r="D5948" t="s">
        <v>5374</v>
      </c>
      <c r="E5948" t="s">
        <v>5156</v>
      </c>
      <c r="F5948" s="1">
        <v>40633</v>
      </c>
      <c r="G5948" t="s">
        <v>560</v>
      </c>
      <c r="H5948" t="s">
        <v>132</v>
      </c>
      <c r="I5948" t="s">
        <v>5157</v>
      </c>
      <c r="K5948">
        <v>2180898</v>
      </c>
      <c r="L5948">
        <v>-33731512</v>
      </c>
    </row>
    <row r="5949" spans="3:12" x14ac:dyDescent="0.15">
      <c r="C5949" t="s">
        <v>53</v>
      </c>
      <c r="D5949" t="s">
        <v>5374</v>
      </c>
      <c r="E5949" t="s">
        <v>5156</v>
      </c>
      <c r="F5949" s="1">
        <v>40633</v>
      </c>
      <c r="G5949" t="s">
        <v>57</v>
      </c>
      <c r="H5949" t="s">
        <v>152</v>
      </c>
      <c r="I5949" t="s">
        <v>5158</v>
      </c>
      <c r="J5949">
        <v>2180898</v>
      </c>
      <c r="L5949">
        <v>-31550614</v>
      </c>
    </row>
    <row r="5950" spans="3:12" x14ac:dyDescent="0.15">
      <c r="C5950" t="s">
        <v>53</v>
      </c>
      <c r="D5950" t="s">
        <v>5374</v>
      </c>
      <c r="E5950" t="s">
        <v>5156</v>
      </c>
      <c r="F5950" s="1">
        <v>40659</v>
      </c>
      <c r="G5950" t="s">
        <v>57</v>
      </c>
      <c r="H5950" t="s">
        <v>830</v>
      </c>
      <c r="I5950" t="s">
        <v>5159</v>
      </c>
      <c r="J5950">
        <v>158742</v>
      </c>
      <c r="L5950">
        <v>-31391872</v>
      </c>
    </row>
    <row r="5951" spans="3:12" x14ac:dyDescent="0.15">
      <c r="C5951" t="s">
        <v>53</v>
      </c>
      <c r="D5951" t="s">
        <v>5374</v>
      </c>
      <c r="E5951" t="s">
        <v>5156</v>
      </c>
      <c r="F5951" s="1">
        <v>40663</v>
      </c>
      <c r="G5951" t="s">
        <v>57</v>
      </c>
      <c r="H5951" t="s">
        <v>660</v>
      </c>
      <c r="I5951" t="s">
        <v>4075</v>
      </c>
      <c r="J5951">
        <v>673940</v>
      </c>
      <c r="L5951">
        <v>-30717932</v>
      </c>
    </row>
    <row r="5952" spans="3:12" x14ac:dyDescent="0.15">
      <c r="C5952" t="s">
        <v>53</v>
      </c>
      <c r="D5952" t="s">
        <v>5374</v>
      </c>
      <c r="E5952" t="s">
        <v>5156</v>
      </c>
      <c r="F5952" s="1">
        <v>40739</v>
      </c>
      <c r="G5952" t="s">
        <v>526</v>
      </c>
      <c r="H5952" t="s">
        <v>5160</v>
      </c>
      <c r="I5952" t="s">
        <v>5161</v>
      </c>
      <c r="J5952">
        <v>398400</v>
      </c>
      <c r="L5952">
        <v>-30319532</v>
      </c>
    </row>
    <row r="5953" spans="3:12" x14ac:dyDescent="0.15">
      <c r="C5953" t="s">
        <v>53</v>
      </c>
      <c r="D5953" t="s">
        <v>5374</v>
      </c>
      <c r="E5953" t="s">
        <v>5156</v>
      </c>
      <c r="F5953" s="1">
        <v>40755</v>
      </c>
      <c r="G5953" t="s">
        <v>560</v>
      </c>
      <c r="H5953" t="s">
        <v>1401</v>
      </c>
      <c r="I5953" t="s">
        <v>5162</v>
      </c>
      <c r="K5953">
        <v>331570</v>
      </c>
      <c r="L5953">
        <v>-30651102</v>
      </c>
    </row>
    <row r="5954" spans="3:12" x14ac:dyDescent="0.15">
      <c r="C5954" t="s">
        <v>53</v>
      </c>
      <c r="D5954" t="s">
        <v>5374</v>
      </c>
      <c r="E5954" t="s">
        <v>5156</v>
      </c>
      <c r="F5954" s="1">
        <v>40755</v>
      </c>
      <c r="G5954" t="s">
        <v>57</v>
      </c>
      <c r="H5954" t="s">
        <v>314</v>
      </c>
      <c r="I5954" t="s">
        <v>5163</v>
      </c>
      <c r="J5954">
        <v>331570</v>
      </c>
      <c r="L5954">
        <v>-30319532</v>
      </c>
    </row>
    <row r="5955" spans="3:12" x14ac:dyDescent="0.15">
      <c r="C5955" t="s">
        <v>53</v>
      </c>
      <c r="D5955" t="s">
        <v>5374</v>
      </c>
      <c r="E5955" t="s">
        <v>5156</v>
      </c>
      <c r="F5955" s="1">
        <v>40780</v>
      </c>
      <c r="G5955" t="s">
        <v>560</v>
      </c>
      <c r="H5955" t="s">
        <v>274</v>
      </c>
      <c r="I5955" t="s">
        <v>5164</v>
      </c>
      <c r="K5955">
        <v>4620794</v>
      </c>
      <c r="L5955">
        <v>-34940326</v>
      </c>
    </row>
    <row r="5956" spans="3:12" x14ac:dyDescent="0.15">
      <c r="C5956" t="s">
        <v>53</v>
      </c>
      <c r="D5956" t="s">
        <v>5374</v>
      </c>
      <c r="E5956" t="s">
        <v>5156</v>
      </c>
      <c r="F5956" s="1">
        <v>40780</v>
      </c>
      <c r="G5956" t="s">
        <v>560</v>
      </c>
      <c r="H5956" t="s">
        <v>2694</v>
      </c>
      <c r="I5956" t="s">
        <v>5165</v>
      </c>
      <c r="K5956">
        <v>4494389</v>
      </c>
      <c r="L5956">
        <v>-39434715</v>
      </c>
    </row>
    <row r="5957" spans="3:12" x14ac:dyDescent="0.15">
      <c r="C5957" t="s">
        <v>53</v>
      </c>
      <c r="D5957" t="s">
        <v>5374</v>
      </c>
      <c r="E5957" t="s">
        <v>5166</v>
      </c>
      <c r="F5957" s="1">
        <v>40709</v>
      </c>
      <c r="G5957" t="s">
        <v>560</v>
      </c>
      <c r="H5957" t="s">
        <v>594</v>
      </c>
      <c r="I5957" t="s">
        <v>3589</v>
      </c>
      <c r="K5957">
        <v>143100</v>
      </c>
      <c r="L5957">
        <v>-143100</v>
      </c>
    </row>
    <row r="5958" spans="3:12" x14ac:dyDescent="0.15">
      <c r="C5958" t="s">
        <v>53</v>
      </c>
      <c r="D5958" t="s">
        <v>5374</v>
      </c>
      <c r="E5958" t="s">
        <v>5166</v>
      </c>
      <c r="F5958" s="1">
        <v>40716</v>
      </c>
      <c r="G5958" t="s">
        <v>526</v>
      </c>
      <c r="H5958" t="s">
        <v>5167</v>
      </c>
      <c r="I5958" t="s">
        <v>5168</v>
      </c>
      <c r="J5958">
        <v>143100</v>
      </c>
    </row>
    <row r="5959" spans="3:12" x14ac:dyDescent="0.15">
      <c r="C5959" t="s">
        <v>53</v>
      </c>
      <c r="D5959" t="s">
        <v>5374</v>
      </c>
      <c r="E5959" t="s">
        <v>5169</v>
      </c>
      <c r="F5959" s="1">
        <v>40544</v>
      </c>
      <c r="G5959" t="s">
        <v>4410</v>
      </c>
      <c r="H5959" t="s">
        <v>55</v>
      </c>
      <c r="I5959" t="s">
        <v>4411</v>
      </c>
      <c r="J5959">
        <v>108390</v>
      </c>
      <c r="L5959">
        <v>108390</v>
      </c>
    </row>
    <row r="5960" spans="3:12" x14ac:dyDescent="0.15">
      <c r="C5960" t="s">
        <v>53</v>
      </c>
      <c r="D5960" t="s">
        <v>5374</v>
      </c>
      <c r="E5960" t="s">
        <v>5170</v>
      </c>
      <c r="F5960" s="1">
        <v>40694</v>
      </c>
      <c r="G5960" t="s">
        <v>560</v>
      </c>
      <c r="H5960" t="s">
        <v>639</v>
      </c>
      <c r="I5960" t="s">
        <v>640</v>
      </c>
      <c r="K5960">
        <v>64000</v>
      </c>
      <c r="L5960">
        <v>-64000</v>
      </c>
    </row>
    <row r="5961" spans="3:12" x14ac:dyDescent="0.15">
      <c r="C5961" t="s">
        <v>53</v>
      </c>
      <c r="D5961" t="s">
        <v>5374</v>
      </c>
      <c r="E5961" t="s">
        <v>5170</v>
      </c>
      <c r="F5961" s="1">
        <v>40694</v>
      </c>
      <c r="G5961" t="s">
        <v>560</v>
      </c>
      <c r="H5961" t="s">
        <v>168</v>
      </c>
      <c r="I5961" t="s">
        <v>3572</v>
      </c>
      <c r="K5961">
        <v>24000</v>
      </c>
      <c r="L5961">
        <v>-88000</v>
      </c>
    </row>
    <row r="5962" spans="3:12" x14ac:dyDescent="0.15">
      <c r="C5962" t="s">
        <v>53</v>
      </c>
      <c r="D5962" t="s">
        <v>5374</v>
      </c>
      <c r="E5962" t="s">
        <v>5170</v>
      </c>
      <c r="F5962" s="1">
        <v>40694</v>
      </c>
      <c r="G5962" t="s">
        <v>526</v>
      </c>
      <c r="H5962" t="s">
        <v>1854</v>
      </c>
      <c r="I5962" t="s">
        <v>5171</v>
      </c>
      <c r="J5962">
        <v>64000</v>
      </c>
      <c r="L5962">
        <v>-24000</v>
      </c>
    </row>
    <row r="5963" spans="3:12" x14ac:dyDescent="0.15">
      <c r="C5963" t="s">
        <v>53</v>
      </c>
      <c r="D5963" t="s">
        <v>5374</v>
      </c>
      <c r="E5963" t="s">
        <v>5170</v>
      </c>
      <c r="F5963" s="1">
        <v>40695</v>
      </c>
      <c r="G5963" t="s">
        <v>526</v>
      </c>
      <c r="I5963" t="s">
        <v>5172</v>
      </c>
      <c r="J5963">
        <v>24000</v>
      </c>
    </row>
    <row r="5964" spans="3:12" x14ac:dyDescent="0.15">
      <c r="C5964" t="s">
        <v>53</v>
      </c>
      <c r="D5964" t="s">
        <v>5374</v>
      </c>
      <c r="E5964" t="s">
        <v>5170</v>
      </c>
      <c r="F5964" s="1">
        <v>40702</v>
      </c>
      <c r="G5964" t="s">
        <v>526</v>
      </c>
      <c r="H5964" t="s">
        <v>5125</v>
      </c>
      <c r="I5964" t="s">
        <v>5173</v>
      </c>
      <c r="J5964">
        <v>34000</v>
      </c>
      <c r="L5964">
        <v>34000</v>
      </c>
    </row>
    <row r="5965" spans="3:12" x14ac:dyDescent="0.15">
      <c r="C5965" t="s">
        <v>53</v>
      </c>
      <c r="D5965" t="s">
        <v>5374</v>
      </c>
      <c r="E5965" t="s">
        <v>5170</v>
      </c>
      <c r="F5965" s="1">
        <v>40703</v>
      </c>
      <c r="G5965" t="s">
        <v>560</v>
      </c>
      <c r="H5965" t="s">
        <v>645</v>
      </c>
      <c r="I5965" t="s">
        <v>646</v>
      </c>
      <c r="K5965">
        <v>110000</v>
      </c>
      <c r="L5965">
        <v>-76000</v>
      </c>
    </row>
    <row r="5966" spans="3:12" x14ac:dyDescent="0.15">
      <c r="C5966" t="s">
        <v>53</v>
      </c>
      <c r="D5966" t="s">
        <v>5374</v>
      </c>
      <c r="E5966" t="s">
        <v>5170</v>
      </c>
      <c r="F5966" s="1">
        <v>40703</v>
      </c>
      <c r="G5966" t="s">
        <v>526</v>
      </c>
      <c r="H5966" t="s">
        <v>647</v>
      </c>
      <c r="I5966" t="s">
        <v>5174</v>
      </c>
      <c r="J5966">
        <v>110000</v>
      </c>
      <c r="L5966">
        <v>34000</v>
      </c>
    </row>
    <row r="5967" spans="3:12" x14ac:dyDescent="0.15">
      <c r="C5967" t="s">
        <v>53</v>
      </c>
      <c r="D5967" t="s">
        <v>5374</v>
      </c>
      <c r="E5967" t="s">
        <v>5170</v>
      </c>
      <c r="F5967" s="1">
        <v>40724</v>
      </c>
      <c r="G5967" t="s">
        <v>560</v>
      </c>
      <c r="H5967" t="s">
        <v>660</v>
      </c>
      <c r="I5967" t="s">
        <v>661</v>
      </c>
      <c r="K5967">
        <v>34000</v>
      </c>
    </row>
    <row r="5968" spans="3:12" x14ac:dyDescent="0.15">
      <c r="C5968" t="s">
        <v>5191</v>
      </c>
      <c r="D5968" t="s">
        <v>5189</v>
      </c>
      <c r="E5968" t="s">
        <v>2</v>
      </c>
      <c r="F5968" s="1">
        <v>40914</v>
      </c>
      <c r="G5968" t="s">
        <v>54</v>
      </c>
      <c r="H5968" t="s">
        <v>78</v>
      </c>
      <c r="I5968" t="s">
        <v>5192</v>
      </c>
      <c r="J5968">
        <v>990739</v>
      </c>
      <c r="L5968">
        <v>990739</v>
      </c>
    </row>
    <row r="5969" spans="3:12" x14ac:dyDescent="0.15">
      <c r="C5969" t="s">
        <v>5191</v>
      </c>
      <c r="D5969" t="s">
        <v>5189</v>
      </c>
      <c r="E5969" t="s">
        <v>2</v>
      </c>
      <c r="F5969" s="1">
        <v>40919</v>
      </c>
      <c r="G5969" t="s">
        <v>54</v>
      </c>
      <c r="H5969" t="s">
        <v>81</v>
      </c>
      <c r="I5969" t="s">
        <v>5192</v>
      </c>
      <c r="J5969">
        <v>100000</v>
      </c>
      <c r="L5969">
        <v>1090739</v>
      </c>
    </row>
    <row r="5970" spans="3:12" x14ac:dyDescent="0.15">
      <c r="C5970" t="s">
        <v>5191</v>
      </c>
      <c r="D5970" t="s">
        <v>5189</v>
      </c>
      <c r="E5970" t="s">
        <v>2</v>
      </c>
      <c r="F5970" s="1">
        <v>40920</v>
      </c>
      <c r="G5970" t="s">
        <v>54</v>
      </c>
      <c r="H5970" t="s">
        <v>59</v>
      </c>
      <c r="I5970" t="s">
        <v>5193</v>
      </c>
      <c r="J5970">
        <v>40000</v>
      </c>
      <c r="L5970">
        <v>1130739</v>
      </c>
    </row>
    <row r="5971" spans="3:12" x14ac:dyDescent="0.15">
      <c r="C5971" t="s">
        <v>5191</v>
      </c>
      <c r="D5971" t="s">
        <v>5189</v>
      </c>
      <c r="E5971" t="s">
        <v>2</v>
      </c>
      <c r="F5971" s="1">
        <v>40922</v>
      </c>
      <c r="G5971" t="s">
        <v>54</v>
      </c>
      <c r="H5971" t="s">
        <v>86</v>
      </c>
      <c r="I5971" t="s">
        <v>5194</v>
      </c>
      <c r="J5971">
        <v>2050942</v>
      </c>
      <c r="L5971">
        <v>3181681</v>
      </c>
    </row>
    <row r="5972" spans="3:12" x14ac:dyDescent="0.15">
      <c r="C5972" t="s">
        <v>5191</v>
      </c>
      <c r="D5972" t="s">
        <v>5189</v>
      </c>
      <c r="E5972" t="s">
        <v>2</v>
      </c>
      <c r="F5972" s="1">
        <v>40925</v>
      </c>
      <c r="G5972" t="s">
        <v>54</v>
      </c>
      <c r="H5972" t="s">
        <v>61</v>
      </c>
      <c r="I5972" t="s">
        <v>5193</v>
      </c>
      <c r="J5972">
        <v>220000</v>
      </c>
      <c r="L5972">
        <v>3401681</v>
      </c>
    </row>
    <row r="5973" spans="3:12" x14ac:dyDescent="0.15">
      <c r="C5973" t="s">
        <v>5191</v>
      </c>
      <c r="D5973" t="s">
        <v>5189</v>
      </c>
      <c r="E5973" t="s">
        <v>2</v>
      </c>
      <c r="F5973" s="1">
        <v>40927</v>
      </c>
      <c r="G5973" t="s">
        <v>54</v>
      </c>
      <c r="H5973" t="s">
        <v>2014</v>
      </c>
      <c r="I5973" t="s">
        <v>5195</v>
      </c>
      <c r="J5973">
        <v>100000</v>
      </c>
      <c r="L5973">
        <v>3501681</v>
      </c>
    </row>
    <row r="5974" spans="3:12" x14ac:dyDescent="0.15">
      <c r="C5974" t="s">
        <v>5191</v>
      </c>
      <c r="D5974" t="s">
        <v>5189</v>
      </c>
      <c r="E5974" t="s">
        <v>2</v>
      </c>
      <c r="F5974" s="1">
        <v>40929</v>
      </c>
      <c r="G5974" t="s">
        <v>54</v>
      </c>
      <c r="H5974" t="s">
        <v>667</v>
      </c>
      <c r="I5974" t="s">
        <v>5196</v>
      </c>
      <c r="J5974">
        <v>1203936</v>
      </c>
      <c r="L5974">
        <v>4705617</v>
      </c>
    </row>
    <row r="5975" spans="3:12" x14ac:dyDescent="0.15">
      <c r="C5975" t="s">
        <v>5191</v>
      </c>
      <c r="D5975" t="s">
        <v>5189</v>
      </c>
      <c r="E5975" t="s">
        <v>2</v>
      </c>
      <c r="F5975" s="1">
        <v>40930</v>
      </c>
      <c r="G5975" t="s">
        <v>54</v>
      </c>
      <c r="H5975" t="s">
        <v>1150</v>
      </c>
      <c r="I5975" t="s">
        <v>5194</v>
      </c>
      <c r="J5975">
        <v>1520237</v>
      </c>
      <c r="L5975">
        <v>6225854</v>
      </c>
    </row>
    <row r="5976" spans="3:12" x14ac:dyDescent="0.15">
      <c r="C5976" t="s">
        <v>5191</v>
      </c>
      <c r="D5976" t="s">
        <v>5189</v>
      </c>
      <c r="E5976" t="s">
        <v>2</v>
      </c>
      <c r="F5976" s="1">
        <v>40931</v>
      </c>
      <c r="G5976" t="s">
        <v>54</v>
      </c>
      <c r="H5976" t="s">
        <v>669</v>
      </c>
      <c r="I5976" t="s">
        <v>5194</v>
      </c>
      <c r="J5976">
        <v>100000</v>
      </c>
      <c r="L5976">
        <v>6325854</v>
      </c>
    </row>
    <row r="5977" spans="3:12" x14ac:dyDescent="0.15">
      <c r="C5977" t="s">
        <v>5191</v>
      </c>
      <c r="D5977" t="s">
        <v>5189</v>
      </c>
      <c r="E5977" t="s">
        <v>2</v>
      </c>
      <c r="F5977" s="1">
        <v>40932</v>
      </c>
      <c r="G5977" t="s">
        <v>54</v>
      </c>
      <c r="H5977" t="s">
        <v>69</v>
      </c>
      <c r="I5977" t="s">
        <v>5197</v>
      </c>
      <c r="J5977">
        <v>60000</v>
      </c>
      <c r="L5977">
        <v>6385854</v>
      </c>
    </row>
    <row r="5978" spans="3:12" x14ac:dyDescent="0.15">
      <c r="C5978" t="s">
        <v>5191</v>
      </c>
      <c r="D5978" t="s">
        <v>5189</v>
      </c>
      <c r="E5978" t="s">
        <v>2</v>
      </c>
      <c r="F5978" s="1">
        <v>40933</v>
      </c>
      <c r="G5978" t="s">
        <v>54</v>
      </c>
      <c r="H5978" t="s">
        <v>1324</v>
      </c>
      <c r="I5978" t="s">
        <v>5194</v>
      </c>
      <c r="J5978">
        <v>812314</v>
      </c>
      <c r="L5978">
        <v>7198168</v>
      </c>
    </row>
    <row r="5979" spans="3:12" x14ac:dyDescent="0.15">
      <c r="C5979" t="s">
        <v>5191</v>
      </c>
      <c r="D5979" t="s">
        <v>5189</v>
      </c>
      <c r="E5979" t="s">
        <v>2</v>
      </c>
      <c r="F5979" s="1">
        <v>40935</v>
      </c>
      <c r="G5979" t="s">
        <v>54</v>
      </c>
      <c r="H5979" t="s">
        <v>1424</v>
      </c>
      <c r="I5979" t="s">
        <v>5198</v>
      </c>
      <c r="J5979">
        <v>50000</v>
      </c>
      <c r="L5979">
        <v>7248168</v>
      </c>
    </row>
    <row r="5980" spans="3:12" x14ac:dyDescent="0.15">
      <c r="C5980" t="s">
        <v>5191</v>
      </c>
      <c r="D5980" t="s">
        <v>5189</v>
      </c>
      <c r="E5980" t="s">
        <v>2</v>
      </c>
      <c r="F5980" s="1">
        <v>40937</v>
      </c>
      <c r="G5980" t="s">
        <v>54</v>
      </c>
      <c r="H5980" t="s">
        <v>1355</v>
      </c>
      <c r="I5980" t="s">
        <v>5192</v>
      </c>
      <c r="J5980">
        <v>996617</v>
      </c>
      <c r="L5980">
        <v>8244785</v>
      </c>
    </row>
    <row r="5981" spans="3:12" x14ac:dyDescent="0.15">
      <c r="C5981" t="s">
        <v>5191</v>
      </c>
      <c r="D5981" t="s">
        <v>5189</v>
      </c>
      <c r="E5981" t="s">
        <v>2</v>
      </c>
      <c r="F5981" s="1">
        <v>40937</v>
      </c>
      <c r="G5981" t="s">
        <v>54</v>
      </c>
      <c r="H5981" t="s">
        <v>908</v>
      </c>
      <c r="I5981" t="s">
        <v>5199</v>
      </c>
      <c r="J5981">
        <v>7098937</v>
      </c>
      <c r="L5981">
        <v>15343722</v>
      </c>
    </row>
    <row r="5982" spans="3:12" x14ac:dyDescent="0.15">
      <c r="C5982" t="s">
        <v>5191</v>
      </c>
      <c r="D5982" t="s">
        <v>5189</v>
      </c>
      <c r="E5982" t="s">
        <v>2</v>
      </c>
      <c r="F5982" s="1">
        <v>40939</v>
      </c>
      <c r="G5982" t="s">
        <v>54</v>
      </c>
      <c r="H5982" t="s">
        <v>74</v>
      </c>
      <c r="I5982" t="s">
        <v>5200</v>
      </c>
      <c r="J5982">
        <v>50000</v>
      </c>
      <c r="L5982">
        <v>15393722</v>
      </c>
    </row>
    <row r="5983" spans="3:12" x14ac:dyDescent="0.15">
      <c r="C5983" t="s">
        <v>5191</v>
      </c>
      <c r="D5983" t="s">
        <v>5189</v>
      </c>
      <c r="E5983" t="s">
        <v>2</v>
      </c>
      <c r="F5983" s="1">
        <v>40939</v>
      </c>
      <c r="G5983" t="s">
        <v>54</v>
      </c>
      <c r="H5983" t="s">
        <v>76</v>
      </c>
      <c r="I5983" t="s">
        <v>5201</v>
      </c>
      <c r="J5983">
        <v>40000</v>
      </c>
      <c r="L5983">
        <v>15433722</v>
      </c>
    </row>
    <row r="5984" spans="3:12" x14ac:dyDescent="0.15">
      <c r="C5984" t="s">
        <v>5191</v>
      </c>
      <c r="D5984" t="s">
        <v>5189</v>
      </c>
      <c r="E5984" t="s">
        <v>2</v>
      </c>
      <c r="F5984" s="1">
        <v>40939</v>
      </c>
      <c r="G5984" t="s">
        <v>54</v>
      </c>
      <c r="H5984" t="s">
        <v>79</v>
      </c>
      <c r="I5984" t="s">
        <v>5202</v>
      </c>
      <c r="J5984">
        <v>20000</v>
      </c>
      <c r="L5984">
        <v>15453722</v>
      </c>
    </row>
    <row r="5985" spans="3:12" x14ac:dyDescent="0.15">
      <c r="C5985" t="s">
        <v>5191</v>
      </c>
      <c r="D5985" t="s">
        <v>5189</v>
      </c>
      <c r="E5985" t="s">
        <v>2</v>
      </c>
      <c r="F5985" s="1">
        <v>40939</v>
      </c>
      <c r="G5985" t="s">
        <v>54</v>
      </c>
      <c r="H5985" t="s">
        <v>82</v>
      </c>
      <c r="I5985" t="s">
        <v>5203</v>
      </c>
      <c r="J5985">
        <v>150000</v>
      </c>
      <c r="L5985">
        <v>15603722</v>
      </c>
    </row>
    <row r="5986" spans="3:12" x14ac:dyDescent="0.15">
      <c r="C5986" t="s">
        <v>5191</v>
      </c>
      <c r="D5986" t="s">
        <v>5189</v>
      </c>
      <c r="E5986" t="s">
        <v>2</v>
      </c>
      <c r="F5986" s="1">
        <v>40939</v>
      </c>
      <c r="G5986" t="s">
        <v>54</v>
      </c>
      <c r="H5986" t="s">
        <v>2018</v>
      </c>
      <c r="I5986" t="s">
        <v>73</v>
      </c>
      <c r="J5986">
        <v>100000</v>
      </c>
      <c r="L5986">
        <v>15703722</v>
      </c>
    </row>
    <row r="5987" spans="3:12" x14ac:dyDescent="0.15">
      <c r="C5987" t="s">
        <v>5191</v>
      </c>
      <c r="D5987" t="s">
        <v>5189</v>
      </c>
      <c r="E5987" t="s">
        <v>2</v>
      </c>
      <c r="F5987" s="1">
        <v>40939</v>
      </c>
      <c r="G5987" t="s">
        <v>57</v>
      </c>
      <c r="H5987" t="s">
        <v>90</v>
      </c>
      <c r="I5987" t="s">
        <v>5204</v>
      </c>
      <c r="J5987">
        <v>172089</v>
      </c>
      <c r="L5987">
        <v>15875811</v>
      </c>
    </row>
    <row r="5988" spans="3:12" x14ac:dyDescent="0.15">
      <c r="C5988" t="s">
        <v>5191</v>
      </c>
      <c r="D5988" t="s">
        <v>5189</v>
      </c>
      <c r="E5988" t="s">
        <v>2</v>
      </c>
      <c r="F5988" s="1">
        <v>40939</v>
      </c>
      <c r="G5988" t="s">
        <v>57</v>
      </c>
      <c r="H5988" t="s">
        <v>90</v>
      </c>
      <c r="I5988" t="s">
        <v>5204</v>
      </c>
      <c r="J5988">
        <v>140421</v>
      </c>
      <c r="L5988">
        <v>16016232</v>
      </c>
    </row>
    <row r="5989" spans="3:12" x14ac:dyDescent="0.15">
      <c r="C5989" t="s">
        <v>5191</v>
      </c>
      <c r="D5989" t="s">
        <v>5189</v>
      </c>
      <c r="E5989" t="s">
        <v>3</v>
      </c>
      <c r="F5989" s="1">
        <v>40912</v>
      </c>
      <c r="G5989" t="s">
        <v>526</v>
      </c>
      <c r="H5989" t="s">
        <v>70</v>
      </c>
      <c r="I5989" t="s">
        <v>5205</v>
      </c>
      <c r="J5989">
        <v>12000</v>
      </c>
      <c r="L5989">
        <v>57043873</v>
      </c>
    </row>
    <row r="5990" spans="3:12" x14ac:dyDescent="0.15">
      <c r="C5990" t="s">
        <v>5191</v>
      </c>
      <c r="D5990" t="s">
        <v>5189</v>
      </c>
      <c r="E5990" t="s">
        <v>3</v>
      </c>
      <c r="F5990" s="1">
        <v>40914</v>
      </c>
      <c r="G5990" t="s">
        <v>5206</v>
      </c>
      <c r="H5990" t="s">
        <v>1424</v>
      </c>
      <c r="I5990" t="s">
        <v>5207</v>
      </c>
      <c r="J5990">
        <v>20000</v>
      </c>
      <c r="L5990">
        <v>57063873</v>
      </c>
    </row>
    <row r="5991" spans="3:12" x14ac:dyDescent="0.15">
      <c r="C5991" t="s">
        <v>5191</v>
      </c>
      <c r="D5991" t="s">
        <v>5189</v>
      </c>
      <c r="E5991" t="s">
        <v>3</v>
      </c>
      <c r="F5991" s="1">
        <v>40915</v>
      </c>
      <c r="G5991" t="s">
        <v>5206</v>
      </c>
      <c r="H5991" t="s">
        <v>74</v>
      </c>
      <c r="I5991" t="s">
        <v>540</v>
      </c>
      <c r="J5991">
        <v>50000</v>
      </c>
      <c r="L5991">
        <v>57113873</v>
      </c>
    </row>
    <row r="5992" spans="3:12" x14ac:dyDescent="0.15">
      <c r="C5992" t="s">
        <v>5191</v>
      </c>
      <c r="D5992" t="s">
        <v>5189</v>
      </c>
      <c r="E5992" t="s">
        <v>3</v>
      </c>
      <c r="F5992" s="1">
        <v>40917</v>
      </c>
      <c r="G5992" t="s">
        <v>526</v>
      </c>
      <c r="H5992" t="s">
        <v>1360</v>
      </c>
      <c r="I5992" t="s">
        <v>540</v>
      </c>
      <c r="J5992">
        <v>43520</v>
      </c>
      <c r="L5992">
        <v>57157393</v>
      </c>
    </row>
    <row r="5993" spans="3:12" x14ac:dyDescent="0.15">
      <c r="C5993" t="s">
        <v>5191</v>
      </c>
      <c r="D5993" t="s">
        <v>5189</v>
      </c>
      <c r="E5993" t="s">
        <v>3</v>
      </c>
      <c r="F5993" s="1">
        <v>40917</v>
      </c>
      <c r="G5993" t="s">
        <v>526</v>
      </c>
      <c r="H5993" t="s">
        <v>1362</v>
      </c>
      <c r="I5993" t="s">
        <v>735</v>
      </c>
      <c r="J5993">
        <v>8400</v>
      </c>
      <c r="L5993">
        <v>57165793</v>
      </c>
    </row>
    <row r="5994" spans="3:12" x14ac:dyDescent="0.15">
      <c r="C5994" t="s">
        <v>5191</v>
      </c>
      <c r="D5994" t="s">
        <v>5189</v>
      </c>
      <c r="E5994" t="s">
        <v>3</v>
      </c>
      <c r="F5994" s="1">
        <v>40918</v>
      </c>
      <c r="G5994" t="s">
        <v>526</v>
      </c>
      <c r="H5994" t="s">
        <v>97</v>
      </c>
      <c r="I5994" t="s">
        <v>5208</v>
      </c>
      <c r="J5994">
        <v>54800</v>
      </c>
      <c r="L5994">
        <v>57220593</v>
      </c>
    </row>
    <row r="5995" spans="3:12" x14ac:dyDescent="0.15">
      <c r="C5995" t="s">
        <v>5191</v>
      </c>
      <c r="D5995" t="s">
        <v>5189</v>
      </c>
      <c r="E5995" t="s">
        <v>3</v>
      </c>
      <c r="F5995" s="1">
        <v>40920</v>
      </c>
      <c r="G5995" t="s">
        <v>526</v>
      </c>
      <c r="H5995" t="s">
        <v>802</v>
      </c>
      <c r="I5995" t="s">
        <v>5209</v>
      </c>
      <c r="J5995">
        <v>25000</v>
      </c>
      <c r="L5995">
        <v>57245593</v>
      </c>
    </row>
    <row r="5996" spans="3:12" x14ac:dyDescent="0.15">
      <c r="C5996" t="s">
        <v>5191</v>
      </c>
      <c r="D5996" t="s">
        <v>5189</v>
      </c>
      <c r="E5996" t="s">
        <v>3</v>
      </c>
      <c r="F5996" s="1">
        <v>40925</v>
      </c>
      <c r="G5996" t="s">
        <v>526</v>
      </c>
      <c r="H5996" t="s">
        <v>142</v>
      </c>
      <c r="I5996" t="s">
        <v>540</v>
      </c>
      <c r="J5996">
        <v>40000</v>
      </c>
      <c r="L5996">
        <v>57285593</v>
      </c>
    </row>
    <row r="5997" spans="3:12" x14ac:dyDescent="0.15">
      <c r="C5997" t="s">
        <v>5191</v>
      </c>
      <c r="D5997" t="s">
        <v>5189</v>
      </c>
      <c r="E5997" t="s">
        <v>3</v>
      </c>
      <c r="F5997" s="1">
        <v>40929</v>
      </c>
      <c r="G5997" t="s">
        <v>54</v>
      </c>
      <c r="H5997" t="s">
        <v>62</v>
      </c>
      <c r="I5997" t="s">
        <v>786</v>
      </c>
      <c r="J5997">
        <v>2200</v>
      </c>
      <c r="L5997">
        <v>57287793</v>
      </c>
    </row>
    <row r="5998" spans="3:12" x14ac:dyDescent="0.15">
      <c r="C5998" t="s">
        <v>5191</v>
      </c>
      <c r="D5998" t="s">
        <v>5189</v>
      </c>
      <c r="E5998" t="s">
        <v>3</v>
      </c>
      <c r="F5998" s="1">
        <v>40931</v>
      </c>
      <c r="G5998" t="s">
        <v>526</v>
      </c>
      <c r="H5998" t="s">
        <v>167</v>
      </c>
      <c r="I5998" t="s">
        <v>5210</v>
      </c>
      <c r="J5998">
        <v>1500</v>
      </c>
      <c r="L5998">
        <v>57289293</v>
      </c>
    </row>
    <row r="5999" spans="3:12" x14ac:dyDescent="0.15">
      <c r="C5999" t="s">
        <v>5191</v>
      </c>
      <c r="D5999" t="s">
        <v>5189</v>
      </c>
      <c r="E5999" t="s">
        <v>3</v>
      </c>
      <c r="F5999" s="1">
        <v>40932</v>
      </c>
      <c r="G5999" t="s">
        <v>54</v>
      </c>
      <c r="H5999" t="s">
        <v>67</v>
      </c>
      <c r="I5999" t="s">
        <v>535</v>
      </c>
      <c r="J5999">
        <v>3800</v>
      </c>
      <c r="L5999">
        <v>57293093</v>
      </c>
    </row>
    <row r="6000" spans="3:12" x14ac:dyDescent="0.15">
      <c r="C6000" t="s">
        <v>5191</v>
      </c>
      <c r="D6000" t="s">
        <v>5189</v>
      </c>
      <c r="E6000" t="s">
        <v>3</v>
      </c>
      <c r="F6000" s="1">
        <v>40932</v>
      </c>
      <c r="G6000" t="s">
        <v>526</v>
      </c>
      <c r="H6000" t="s">
        <v>1383</v>
      </c>
      <c r="I6000" t="s">
        <v>587</v>
      </c>
      <c r="J6000">
        <v>14425</v>
      </c>
      <c r="L6000">
        <v>57307518</v>
      </c>
    </row>
    <row r="6001" spans="3:12" x14ac:dyDescent="0.15">
      <c r="C6001" t="s">
        <v>5191</v>
      </c>
      <c r="D6001" t="s">
        <v>5189</v>
      </c>
      <c r="E6001" t="s">
        <v>3</v>
      </c>
      <c r="F6001" s="1">
        <v>40933</v>
      </c>
      <c r="G6001" t="s">
        <v>5206</v>
      </c>
      <c r="H6001" t="s">
        <v>681</v>
      </c>
      <c r="I6001" t="s">
        <v>5211</v>
      </c>
      <c r="J6001">
        <v>10000</v>
      </c>
      <c r="L6001">
        <v>57317518</v>
      </c>
    </row>
    <row r="6002" spans="3:12" x14ac:dyDescent="0.15">
      <c r="C6002" t="s">
        <v>5191</v>
      </c>
      <c r="D6002" t="s">
        <v>5189</v>
      </c>
      <c r="E6002" t="s">
        <v>3</v>
      </c>
      <c r="F6002" s="1">
        <v>40938</v>
      </c>
      <c r="G6002" t="s">
        <v>526</v>
      </c>
      <c r="H6002" t="s">
        <v>658</v>
      </c>
      <c r="I6002" t="s">
        <v>5212</v>
      </c>
      <c r="J6002">
        <v>5050</v>
      </c>
      <c r="L6002">
        <v>57322568</v>
      </c>
    </row>
    <row r="6003" spans="3:12" x14ac:dyDescent="0.15">
      <c r="C6003" t="s">
        <v>5191</v>
      </c>
      <c r="D6003" t="s">
        <v>5189</v>
      </c>
      <c r="E6003" t="s">
        <v>3</v>
      </c>
      <c r="F6003" s="1">
        <v>40939</v>
      </c>
      <c r="G6003" t="s">
        <v>54</v>
      </c>
      <c r="H6003" t="s">
        <v>576</v>
      </c>
      <c r="I6003" t="s">
        <v>5213</v>
      </c>
      <c r="J6003">
        <v>5000</v>
      </c>
      <c r="L6003">
        <v>57327568</v>
      </c>
    </row>
    <row r="6004" spans="3:12" x14ac:dyDescent="0.15">
      <c r="C6004" t="s">
        <v>5191</v>
      </c>
      <c r="D6004" t="s">
        <v>5189</v>
      </c>
      <c r="E6004" t="s">
        <v>3</v>
      </c>
      <c r="F6004" s="1">
        <v>40939</v>
      </c>
      <c r="G6004" t="s">
        <v>5206</v>
      </c>
      <c r="H6004" t="s">
        <v>87</v>
      </c>
      <c r="I6004" t="s">
        <v>5214</v>
      </c>
      <c r="J6004">
        <v>25000</v>
      </c>
      <c r="L6004">
        <v>57352568</v>
      </c>
    </row>
    <row r="6005" spans="3:12" x14ac:dyDescent="0.15">
      <c r="C6005" t="s">
        <v>5191</v>
      </c>
      <c r="D6005" t="s">
        <v>5189</v>
      </c>
      <c r="E6005" t="s">
        <v>4</v>
      </c>
      <c r="F6005" s="1">
        <v>40914</v>
      </c>
      <c r="G6005" t="s">
        <v>526</v>
      </c>
      <c r="H6005" t="s">
        <v>81</v>
      </c>
      <c r="I6005" t="s">
        <v>5215</v>
      </c>
      <c r="J6005">
        <v>5000</v>
      </c>
      <c r="L6005">
        <v>57709403</v>
      </c>
    </row>
    <row r="6006" spans="3:12" x14ac:dyDescent="0.15">
      <c r="C6006" t="s">
        <v>5191</v>
      </c>
      <c r="D6006" t="s">
        <v>5189</v>
      </c>
      <c r="E6006" t="s">
        <v>4</v>
      </c>
      <c r="F6006" s="1">
        <v>40935</v>
      </c>
      <c r="G6006" t="s">
        <v>526</v>
      </c>
      <c r="H6006" t="s">
        <v>180</v>
      </c>
      <c r="I6006" t="s">
        <v>5216</v>
      </c>
      <c r="J6006">
        <v>28000</v>
      </c>
      <c r="L6006">
        <v>57737403</v>
      </c>
    </row>
    <row r="6007" spans="3:12" x14ac:dyDescent="0.15">
      <c r="C6007" t="s">
        <v>5191</v>
      </c>
      <c r="D6007" t="s">
        <v>5189</v>
      </c>
      <c r="E6007" t="s">
        <v>5</v>
      </c>
      <c r="F6007" s="1">
        <v>40917</v>
      </c>
      <c r="G6007" t="s">
        <v>526</v>
      </c>
      <c r="H6007" t="s">
        <v>2452</v>
      </c>
      <c r="I6007" t="s">
        <v>5217</v>
      </c>
      <c r="J6007">
        <v>45849</v>
      </c>
      <c r="L6007">
        <v>57879882</v>
      </c>
    </row>
    <row r="6008" spans="3:12" x14ac:dyDescent="0.15">
      <c r="C6008" t="s">
        <v>5191</v>
      </c>
      <c r="D6008" t="s">
        <v>5189</v>
      </c>
      <c r="E6008" t="s">
        <v>5</v>
      </c>
      <c r="F6008" s="1">
        <v>40920</v>
      </c>
      <c r="G6008" t="s">
        <v>526</v>
      </c>
      <c r="H6008" t="s">
        <v>805</v>
      </c>
      <c r="I6008" t="s">
        <v>5218</v>
      </c>
      <c r="J6008">
        <v>40000</v>
      </c>
      <c r="L6008">
        <v>57919882</v>
      </c>
    </row>
    <row r="6009" spans="3:12" x14ac:dyDescent="0.15">
      <c r="C6009" t="s">
        <v>5191</v>
      </c>
      <c r="D6009" t="s">
        <v>5189</v>
      </c>
      <c r="E6009" t="s">
        <v>5</v>
      </c>
      <c r="F6009" s="1">
        <v>40924</v>
      </c>
      <c r="G6009" t="s">
        <v>526</v>
      </c>
      <c r="H6009" t="s">
        <v>125</v>
      </c>
      <c r="I6009" t="s">
        <v>979</v>
      </c>
      <c r="J6009">
        <v>50000</v>
      </c>
      <c r="L6009">
        <v>57969882</v>
      </c>
    </row>
    <row r="6010" spans="3:12" x14ac:dyDescent="0.15">
      <c r="C6010" t="s">
        <v>5191</v>
      </c>
      <c r="D6010" t="s">
        <v>5189</v>
      </c>
      <c r="E6010" t="s">
        <v>5</v>
      </c>
      <c r="F6010" s="1">
        <v>40924</v>
      </c>
      <c r="G6010" t="s">
        <v>526</v>
      </c>
      <c r="H6010" t="s">
        <v>138</v>
      </c>
      <c r="I6010" t="s">
        <v>5218</v>
      </c>
      <c r="J6010">
        <v>41000</v>
      </c>
      <c r="L6010">
        <v>58010882</v>
      </c>
    </row>
    <row r="6011" spans="3:12" x14ac:dyDescent="0.15">
      <c r="C6011" t="s">
        <v>5191</v>
      </c>
      <c r="D6011" t="s">
        <v>5189</v>
      </c>
      <c r="E6011" t="s">
        <v>5</v>
      </c>
      <c r="F6011" s="1">
        <v>40926</v>
      </c>
      <c r="G6011" t="s">
        <v>526</v>
      </c>
      <c r="H6011" t="s">
        <v>163</v>
      </c>
      <c r="I6011" t="s">
        <v>1028</v>
      </c>
      <c r="J6011">
        <v>42700</v>
      </c>
      <c r="L6011">
        <v>58053582</v>
      </c>
    </row>
    <row r="6012" spans="3:12" x14ac:dyDescent="0.15">
      <c r="C6012" t="s">
        <v>5191</v>
      </c>
      <c r="D6012" t="s">
        <v>5189</v>
      </c>
      <c r="E6012" t="s">
        <v>5</v>
      </c>
      <c r="F6012" s="1">
        <v>40926</v>
      </c>
      <c r="G6012" t="s">
        <v>526</v>
      </c>
      <c r="H6012" t="s">
        <v>158</v>
      </c>
      <c r="I6012" t="s">
        <v>5219</v>
      </c>
      <c r="J6012">
        <v>80000</v>
      </c>
      <c r="L6012">
        <v>58133582</v>
      </c>
    </row>
    <row r="6013" spans="3:12" x14ac:dyDescent="0.15">
      <c r="C6013" t="s">
        <v>5191</v>
      </c>
      <c r="D6013" t="s">
        <v>5189</v>
      </c>
      <c r="E6013" t="s">
        <v>5</v>
      </c>
      <c r="F6013" s="1">
        <v>40931</v>
      </c>
      <c r="G6013" t="s">
        <v>526</v>
      </c>
      <c r="H6013" t="s">
        <v>136</v>
      </c>
      <c r="I6013" t="s">
        <v>1021</v>
      </c>
      <c r="J6013">
        <v>20000</v>
      </c>
      <c r="L6013">
        <v>58153582</v>
      </c>
    </row>
    <row r="6014" spans="3:12" x14ac:dyDescent="0.15">
      <c r="C6014" t="s">
        <v>5191</v>
      </c>
      <c r="D6014" t="s">
        <v>5189</v>
      </c>
      <c r="E6014" t="s">
        <v>5</v>
      </c>
      <c r="F6014" s="1">
        <v>40931</v>
      </c>
      <c r="G6014" t="s">
        <v>526</v>
      </c>
      <c r="H6014" t="s">
        <v>137</v>
      </c>
      <c r="I6014" t="s">
        <v>5220</v>
      </c>
      <c r="J6014">
        <v>107000</v>
      </c>
      <c r="L6014">
        <v>58260582</v>
      </c>
    </row>
    <row r="6015" spans="3:12" x14ac:dyDescent="0.15">
      <c r="C6015" t="s">
        <v>5191</v>
      </c>
      <c r="D6015" t="s">
        <v>5189</v>
      </c>
      <c r="E6015" t="s">
        <v>5</v>
      </c>
      <c r="F6015" s="1">
        <v>40932</v>
      </c>
      <c r="G6015" t="s">
        <v>54</v>
      </c>
      <c r="H6015" t="s">
        <v>67</v>
      </c>
      <c r="I6015" t="s">
        <v>5221</v>
      </c>
      <c r="J6015">
        <v>30000</v>
      </c>
      <c r="L6015">
        <v>58290582</v>
      </c>
    </row>
    <row r="6016" spans="3:12" x14ac:dyDescent="0.15">
      <c r="C6016" t="s">
        <v>5191</v>
      </c>
      <c r="D6016" t="s">
        <v>5189</v>
      </c>
      <c r="E6016" t="s">
        <v>5</v>
      </c>
      <c r="F6016" s="1">
        <v>40935</v>
      </c>
      <c r="G6016" t="s">
        <v>526</v>
      </c>
      <c r="H6016" t="s">
        <v>208</v>
      </c>
      <c r="I6016" t="s">
        <v>5222</v>
      </c>
      <c r="J6016">
        <v>15000</v>
      </c>
      <c r="L6016">
        <v>58305582</v>
      </c>
    </row>
    <row r="6017" spans="3:12" x14ac:dyDescent="0.15">
      <c r="C6017" t="s">
        <v>5191</v>
      </c>
      <c r="D6017" t="s">
        <v>5189</v>
      </c>
      <c r="E6017" t="s">
        <v>7</v>
      </c>
      <c r="F6017" s="1">
        <v>40939</v>
      </c>
      <c r="G6017" t="s">
        <v>5223</v>
      </c>
      <c r="H6017" t="s">
        <v>55</v>
      </c>
      <c r="I6017" t="s">
        <v>5224</v>
      </c>
      <c r="J6017">
        <v>10964707</v>
      </c>
      <c r="L6017">
        <v>69482239</v>
      </c>
    </row>
    <row r="6018" spans="3:12" x14ac:dyDescent="0.15">
      <c r="C6018" t="s">
        <v>5191</v>
      </c>
      <c r="D6018" t="s">
        <v>5189</v>
      </c>
      <c r="E6018" t="s">
        <v>7</v>
      </c>
      <c r="F6018" s="1">
        <v>40939</v>
      </c>
      <c r="G6018" t="s">
        <v>5223</v>
      </c>
      <c r="H6018" t="s">
        <v>55</v>
      </c>
      <c r="I6018" t="s">
        <v>5225</v>
      </c>
      <c r="J6018">
        <v>1209500</v>
      </c>
      <c r="L6018">
        <v>70691739</v>
      </c>
    </row>
    <row r="6019" spans="3:12" x14ac:dyDescent="0.15">
      <c r="C6019" t="s">
        <v>5191</v>
      </c>
      <c r="D6019" t="s">
        <v>5189</v>
      </c>
      <c r="E6019" t="s">
        <v>7</v>
      </c>
      <c r="F6019" s="1">
        <v>40939</v>
      </c>
      <c r="G6019" t="s">
        <v>5223</v>
      </c>
      <c r="H6019" t="s">
        <v>55</v>
      </c>
      <c r="I6019" t="s">
        <v>5226</v>
      </c>
      <c r="J6019">
        <v>2063000</v>
      </c>
      <c r="L6019">
        <v>72754739</v>
      </c>
    </row>
    <row r="6020" spans="3:12" x14ac:dyDescent="0.15">
      <c r="C6020" t="s">
        <v>5191</v>
      </c>
      <c r="D6020" t="s">
        <v>5189</v>
      </c>
      <c r="E6020" t="s">
        <v>7</v>
      </c>
      <c r="F6020" s="1">
        <v>40939</v>
      </c>
      <c r="G6020" t="s">
        <v>5223</v>
      </c>
      <c r="H6020" t="s">
        <v>55</v>
      </c>
      <c r="I6020" t="s">
        <v>5227</v>
      </c>
      <c r="J6020">
        <v>1883522</v>
      </c>
      <c r="L6020">
        <v>74638261</v>
      </c>
    </row>
    <row r="6021" spans="3:12" x14ac:dyDescent="0.15">
      <c r="C6021" t="s">
        <v>5191</v>
      </c>
      <c r="D6021" t="s">
        <v>5189</v>
      </c>
      <c r="E6021" t="s">
        <v>7</v>
      </c>
      <c r="F6021" s="1">
        <v>40939</v>
      </c>
      <c r="G6021" t="s">
        <v>5223</v>
      </c>
      <c r="H6021" t="s">
        <v>55</v>
      </c>
      <c r="I6021" t="s">
        <v>5228</v>
      </c>
      <c r="J6021">
        <v>1253950</v>
      </c>
      <c r="L6021">
        <v>75892211</v>
      </c>
    </row>
    <row r="6022" spans="3:12" x14ac:dyDescent="0.15">
      <c r="C6022" t="s">
        <v>5191</v>
      </c>
      <c r="D6022" t="s">
        <v>5189</v>
      </c>
      <c r="E6022" t="s">
        <v>7</v>
      </c>
      <c r="F6022" s="1">
        <v>40939</v>
      </c>
      <c r="G6022" t="s">
        <v>5223</v>
      </c>
      <c r="H6022" t="s">
        <v>55</v>
      </c>
      <c r="I6022" t="s">
        <v>5229</v>
      </c>
      <c r="J6022">
        <v>3790000</v>
      </c>
      <c r="L6022">
        <v>79682211</v>
      </c>
    </row>
    <row r="6023" spans="3:12" x14ac:dyDescent="0.15">
      <c r="C6023" t="s">
        <v>5191</v>
      </c>
      <c r="D6023" t="s">
        <v>5189</v>
      </c>
      <c r="E6023" t="s">
        <v>7</v>
      </c>
      <c r="F6023" s="1">
        <v>40939</v>
      </c>
      <c r="G6023" t="s">
        <v>5223</v>
      </c>
      <c r="H6023" t="s">
        <v>55</v>
      </c>
      <c r="I6023" t="s">
        <v>5230</v>
      </c>
      <c r="J6023">
        <v>1937500</v>
      </c>
      <c r="L6023">
        <v>81619711</v>
      </c>
    </row>
    <row r="6024" spans="3:12" x14ac:dyDescent="0.15">
      <c r="C6024" t="s">
        <v>5191</v>
      </c>
      <c r="D6024" t="s">
        <v>5189</v>
      </c>
      <c r="E6024" t="s">
        <v>8</v>
      </c>
      <c r="F6024" s="1">
        <v>40939</v>
      </c>
      <c r="G6024" t="s">
        <v>5223</v>
      </c>
      <c r="H6024" t="s">
        <v>59</v>
      </c>
      <c r="I6024" t="s">
        <v>5231</v>
      </c>
      <c r="J6024">
        <v>985757</v>
      </c>
      <c r="L6024">
        <v>128920309</v>
      </c>
    </row>
    <row r="6025" spans="3:12" x14ac:dyDescent="0.15">
      <c r="C6025" t="s">
        <v>5191</v>
      </c>
      <c r="D6025" t="s">
        <v>5189</v>
      </c>
      <c r="E6025" t="s">
        <v>8</v>
      </c>
      <c r="F6025" s="1">
        <v>40939</v>
      </c>
      <c r="G6025" t="s">
        <v>5223</v>
      </c>
      <c r="H6025" t="s">
        <v>59</v>
      </c>
      <c r="I6025" t="s">
        <v>5232</v>
      </c>
      <c r="J6025">
        <v>312335</v>
      </c>
      <c r="L6025">
        <v>129232644</v>
      </c>
    </row>
    <row r="6026" spans="3:12" x14ac:dyDescent="0.15">
      <c r="C6026" t="s">
        <v>5191</v>
      </c>
      <c r="D6026" t="s">
        <v>5189</v>
      </c>
      <c r="E6026" t="s">
        <v>8</v>
      </c>
      <c r="F6026" s="1">
        <v>40939</v>
      </c>
      <c r="G6026" t="s">
        <v>5223</v>
      </c>
      <c r="H6026" t="s">
        <v>59</v>
      </c>
      <c r="I6026" t="s">
        <v>5233</v>
      </c>
      <c r="J6026">
        <v>591454</v>
      </c>
      <c r="L6026">
        <v>129824098</v>
      </c>
    </row>
    <row r="6027" spans="3:12" x14ac:dyDescent="0.15">
      <c r="C6027" t="s">
        <v>5191</v>
      </c>
      <c r="D6027" t="s">
        <v>5189</v>
      </c>
      <c r="E6027" t="s">
        <v>9</v>
      </c>
      <c r="F6027" s="1">
        <v>40910</v>
      </c>
      <c r="G6027" t="s">
        <v>560</v>
      </c>
      <c r="H6027" t="s">
        <v>70</v>
      </c>
      <c r="I6027" t="s">
        <v>5234</v>
      </c>
      <c r="J6027">
        <v>8734842</v>
      </c>
      <c r="L6027">
        <v>142338837</v>
      </c>
    </row>
    <row r="6028" spans="3:12" x14ac:dyDescent="0.15">
      <c r="C6028" t="s">
        <v>5191</v>
      </c>
      <c r="D6028" t="s">
        <v>5189</v>
      </c>
      <c r="E6028" t="s">
        <v>11</v>
      </c>
      <c r="F6028" s="1">
        <v>40913</v>
      </c>
      <c r="G6028" t="s">
        <v>526</v>
      </c>
      <c r="H6028" t="s">
        <v>576</v>
      </c>
      <c r="I6028" t="s">
        <v>1224</v>
      </c>
      <c r="J6028">
        <v>6500</v>
      </c>
      <c r="L6028">
        <v>142345337</v>
      </c>
    </row>
    <row r="6029" spans="3:12" x14ac:dyDescent="0.15">
      <c r="C6029" t="s">
        <v>5191</v>
      </c>
      <c r="D6029" t="s">
        <v>5189</v>
      </c>
      <c r="E6029" t="s">
        <v>11</v>
      </c>
      <c r="F6029" s="1">
        <v>40934</v>
      </c>
      <c r="G6029" t="s">
        <v>526</v>
      </c>
      <c r="H6029" t="s">
        <v>185</v>
      </c>
      <c r="I6029" t="s">
        <v>1224</v>
      </c>
      <c r="J6029">
        <v>13000</v>
      </c>
      <c r="L6029">
        <v>142358337</v>
      </c>
    </row>
    <row r="6030" spans="3:12" x14ac:dyDescent="0.15">
      <c r="C6030" t="s">
        <v>5191</v>
      </c>
      <c r="D6030" t="s">
        <v>5189</v>
      </c>
      <c r="E6030" t="s">
        <v>12</v>
      </c>
      <c r="F6030" s="1">
        <v>40935</v>
      </c>
      <c r="G6030" t="s">
        <v>526</v>
      </c>
      <c r="H6030" t="s">
        <v>172</v>
      </c>
      <c r="I6030" t="s">
        <v>5235</v>
      </c>
      <c r="J6030">
        <v>12000</v>
      </c>
      <c r="L6030">
        <v>142370337</v>
      </c>
    </row>
    <row r="6031" spans="3:12" x14ac:dyDescent="0.15">
      <c r="C6031" t="s">
        <v>5191</v>
      </c>
      <c r="D6031" t="s">
        <v>5189</v>
      </c>
      <c r="E6031" t="s">
        <v>12</v>
      </c>
      <c r="F6031" s="1">
        <v>40935</v>
      </c>
      <c r="G6031" t="s">
        <v>526</v>
      </c>
      <c r="H6031" t="s">
        <v>195</v>
      </c>
      <c r="I6031" t="s">
        <v>5235</v>
      </c>
      <c r="J6031">
        <v>12000</v>
      </c>
      <c r="L6031">
        <v>142382337</v>
      </c>
    </row>
    <row r="6032" spans="3:12" x14ac:dyDescent="0.15">
      <c r="C6032" t="s">
        <v>5191</v>
      </c>
      <c r="D6032" t="s">
        <v>5189</v>
      </c>
      <c r="E6032" t="s">
        <v>13</v>
      </c>
      <c r="F6032" s="1">
        <v>40917</v>
      </c>
      <c r="G6032" t="s">
        <v>526</v>
      </c>
      <c r="H6032" t="s">
        <v>1041</v>
      </c>
      <c r="I6032" t="s">
        <v>5236</v>
      </c>
      <c r="J6032">
        <v>46775</v>
      </c>
      <c r="L6032">
        <v>142441112</v>
      </c>
    </row>
    <row r="6033" spans="3:12" x14ac:dyDescent="0.15">
      <c r="C6033" t="s">
        <v>5191</v>
      </c>
      <c r="D6033" t="s">
        <v>5189</v>
      </c>
      <c r="E6033" t="s">
        <v>13</v>
      </c>
      <c r="F6033" s="1">
        <v>40917</v>
      </c>
      <c r="G6033" t="s">
        <v>526</v>
      </c>
      <c r="H6033" t="s">
        <v>89</v>
      </c>
      <c r="I6033" t="s">
        <v>5237</v>
      </c>
      <c r="J6033">
        <v>34500</v>
      </c>
      <c r="L6033">
        <v>142475612</v>
      </c>
    </row>
    <row r="6034" spans="3:12" x14ac:dyDescent="0.15">
      <c r="C6034" t="s">
        <v>5191</v>
      </c>
      <c r="D6034" t="s">
        <v>5189</v>
      </c>
      <c r="E6034" t="s">
        <v>13</v>
      </c>
      <c r="F6034" s="1">
        <v>40921</v>
      </c>
      <c r="G6034" t="s">
        <v>526</v>
      </c>
      <c r="H6034" t="s">
        <v>116</v>
      </c>
      <c r="I6034" t="s">
        <v>5238</v>
      </c>
      <c r="J6034">
        <v>10000</v>
      </c>
      <c r="L6034">
        <v>142485612</v>
      </c>
    </row>
    <row r="6035" spans="3:12" x14ac:dyDescent="0.15">
      <c r="C6035" t="s">
        <v>5191</v>
      </c>
      <c r="D6035" t="s">
        <v>5189</v>
      </c>
      <c r="E6035" t="s">
        <v>13</v>
      </c>
      <c r="F6035" s="1">
        <v>40921</v>
      </c>
      <c r="G6035" t="s">
        <v>526</v>
      </c>
      <c r="H6035" t="s">
        <v>122</v>
      </c>
      <c r="I6035" t="s">
        <v>5239</v>
      </c>
      <c r="J6035">
        <v>110000</v>
      </c>
      <c r="L6035">
        <v>142595612</v>
      </c>
    </row>
    <row r="6036" spans="3:12" x14ac:dyDescent="0.15">
      <c r="C6036" t="s">
        <v>5191</v>
      </c>
      <c r="D6036" t="s">
        <v>5189</v>
      </c>
      <c r="E6036" t="s">
        <v>13</v>
      </c>
      <c r="F6036" s="1">
        <v>40929</v>
      </c>
      <c r="G6036" t="s">
        <v>54</v>
      </c>
      <c r="H6036" t="s">
        <v>62</v>
      </c>
      <c r="I6036" t="s">
        <v>5240</v>
      </c>
      <c r="J6036">
        <v>35100</v>
      </c>
      <c r="L6036">
        <v>142630712</v>
      </c>
    </row>
    <row r="6037" spans="3:12" x14ac:dyDescent="0.15">
      <c r="C6037" t="s">
        <v>5191</v>
      </c>
      <c r="D6037" t="s">
        <v>5189</v>
      </c>
      <c r="E6037" t="s">
        <v>15</v>
      </c>
      <c r="F6037" s="1">
        <v>40909</v>
      </c>
      <c r="G6037" t="s">
        <v>5206</v>
      </c>
      <c r="H6037" t="s">
        <v>55</v>
      </c>
      <c r="I6037" t="s">
        <v>2501</v>
      </c>
      <c r="J6037">
        <v>375000</v>
      </c>
      <c r="L6037">
        <v>144277387</v>
      </c>
    </row>
    <row r="6038" spans="3:12" x14ac:dyDescent="0.15">
      <c r="C6038" t="s">
        <v>5191</v>
      </c>
      <c r="D6038" t="s">
        <v>5189</v>
      </c>
      <c r="E6038" t="s">
        <v>15</v>
      </c>
      <c r="F6038" s="1">
        <v>40909</v>
      </c>
      <c r="G6038" t="s">
        <v>5206</v>
      </c>
      <c r="H6038" t="s">
        <v>59</v>
      </c>
      <c r="I6038" t="s">
        <v>5241</v>
      </c>
      <c r="J6038">
        <v>32500</v>
      </c>
      <c r="L6038">
        <v>144309887</v>
      </c>
    </row>
    <row r="6039" spans="3:12" x14ac:dyDescent="0.15">
      <c r="C6039" t="s">
        <v>5191</v>
      </c>
      <c r="D6039" t="s">
        <v>5189</v>
      </c>
      <c r="E6039" t="s">
        <v>15</v>
      </c>
      <c r="F6039" s="1">
        <v>40911</v>
      </c>
      <c r="G6039" t="s">
        <v>526</v>
      </c>
      <c r="H6039" t="s">
        <v>59</v>
      </c>
      <c r="I6039" t="s">
        <v>1418</v>
      </c>
      <c r="J6039">
        <v>500</v>
      </c>
      <c r="L6039">
        <v>144310387</v>
      </c>
    </row>
    <row r="6040" spans="3:12" x14ac:dyDescent="0.15">
      <c r="C6040" t="s">
        <v>5191</v>
      </c>
      <c r="D6040" t="s">
        <v>5189</v>
      </c>
      <c r="E6040" t="s">
        <v>15</v>
      </c>
      <c r="F6040" s="1">
        <v>40911</v>
      </c>
      <c r="G6040" t="s">
        <v>526</v>
      </c>
      <c r="H6040" t="s">
        <v>62</v>
      </c>
      <c r="I6040" t="s">
        <v>1418</v>
      </c>
      <c r="J6040">
        <v>4200</v>
      </c>
      <c r="L6040">
        <v>144314587</v>
      </c>
    </row>
    <row r="6041" spans="3:12" x14ac:dyDescent="0.15">
      <c r="C6041" t="s">
        <v>5191</v>
      </c>
      <c r="D6041" t="s">
        <v>5189</v>
      </c>
      <c r="E6041" t="s">
        <v>15</v>
      </c>
      <c r="F6041" s="1">
        <v>40911</v>
      </c>
      <c r="G6041" t="s">
        <v>526</v>
      </c>
      <c r="H6041" t="s">
        <v>69</v>
      </c>
      <c r="I6041" t="s">
        <v>1418</v>
      </c>
      <c r="J6041">
        <v>500</v>
      </c>
      <c r="L6041">
        <v>144315087</v>
      </c>
    </row>
    <row r="6042" spans="3:12" x14ac:dyDescent="0.15">
      <c r="C6042" t="s">
        <v>5191</v>
      </c>
      <c r="D6042" t="s">
        <v>5189</v>
      </c>
      <c r="E6042" t="s">
        <v>15</v>
      </c>
      <c r="F6042" s="1">
        <v>40912</v>
      </c>
      <c r="G6042" t="s">
        <v>526</v>
      </c>
      <c r="H6042" t="s">
        <v>1424</v>
      </c>
      <c r="I6042" t="s">
        <v>1418</v>
      </c>
      <c r="J6042">
        <v>3000</v>
      </c>
      <c r="L6042">
        <v>144318087</v>
      </c>
    </row>
    <row r="6043" spans="3:12" x14ac:dyDescent="0.15">
      <c r="C6043" t="s">
        <v>5191</v>
      </c>
      <c r="D6043" t="s">
        <v>5189</v>
      </c>
      <c r="E6043" t="s">
        <v>15</v>
      </c>
      <c r="F6043" s="1">
        <v>40912</v>
      </c>
      <c r="G6043" t="s">
        <v>526</v>
      </c>
      <c r="H6043" t="s">
        <v>72</v>
      </c>
      <c r="I6043" t="s">
        <v>1418</v>
      </c>
      <c r="J6043">
        <v>4000</v>
      </c>
      <c r="L6043">
        <v>144322087</v>
      </c>
    </row>
    <row r="6044" spans="3:12" x14ac:dyDescent="0.15">
      <c r="C6044" t="s">
        <v>5191</v>
      </c>
      <c r="D6044" t="s">
        <v>5189</v>
      </c>
      <c r="E6044" t="s">
        <v>15</v>
      </c>
      <c r="F6044" s="1">
        <v>40913</v>
      </c>
      <c r="G6044" t="s">
        <v>526</v>
      </c>
      <c r="H6044" t="s">
        <v>79</v>
      </c>
      <c r="I6044" t="s">
        <v>1418</v>
      </c>
      <c r="J6044">
        <v>1000</v>
      </c>
      <c r="L6044">
        <v>144323087</v>
      </c>
    </row>
    <row r="6045" spans="3:12" x14ac:dyDescent="0.15">
      <c r="C6045" t="s">
        <v>5191</v>
      </c>
      <c r="D6045" t="s">
        <v>5189</v>
      </c>
      <c r="E6045" t="s">
        <v>15</v>
      </c>
      <c r="F6045" s="1">
        <v>40913</v>
      </c>
      <c r="G6045" t="s">
        <v>526</v>
      </c>
      <c r="H6045" t="s">
        <v>82</v>
      </c>
      <c r="I6045" t="s">
        <v>1418</v>
      </c>
      <c r="J6045">
        <v>2500</v>
      </c>
      <c r="L6045">
        <v>144325587</v>
      </c>
    </row>
    <row r="6046" spans="3:12" x14ac:dyDescent="0.15">
      <c r="C6046" t="s">
        <v>5191</v>
      </c>
      <c r="D6046" t="s">
        <v>5189</v>
      </c>
      <c r="E6046" t="s">
        <v>15</v>
      </c>
      <c r="F6046" s="1">
        <v>40914</v>
      </c>
      <c r="G6046" t="s">
        <v>526</v>
      </c>
      <c r="H6046" t="s">
        <v>86</v>
      </c>
      <c r="I6046" t="s">
        <v>1418</v>
      </c>
      <c r="J6046">
        <v>1100</v>
      </c>
      <c r="L6046">
        <v>144326687</v>
      </c>
    </row>
    <row r="6047" spans="3:12" x14ac:dyDescent="0.15">
      <c r="C6047" t="s">
        <v>5191</v>
      </c>
      <c r="D6047" t="s">
        <v>5189</v>
      </c>
      <c r="E6047" t="s">
        <v>15</v>
      </c>
      <c r="F6047" s="1">
        <v>40914</v>
      </c>
      <c r="G6047" t="s">
        <v>526</v>
      </c>
      <c r="H6047" t="s">
        <v>667</v>
      </c>
      <c r="I6047" t="s">
        <v>5242</v>
      </c>
      <c r="J6047">
        <v>10000</v>
      </c>
      <c r="L6047">
        <v>144336687</v>
      </c>
    </row>
    <row r="6048" spans="3:12" x14ac:dyDescent="0.15">
      <c r="C6048" t="s">
        <v>5191</v>
      </c>
      <c r="D6048" t="s">
        <v>5189</v>
      </c>
      <c r="E6048" t="s">
        <v>15</v>
      </c>
      <c r="F6048" s="1">
        <v>40914</v>
      </c>
      <c r="G6048" t="s">
        <v>526</v>
      </c>
      <c r="H6048" t="s">
        <v>669</v>
      </c>
      <c r="I6048" t="s">
        <v>5242</v>
      </c>
      <c r="J6048">
        <v>10000</v>
      </c>
      <c r="L6048">
        <v>144346687</v>
      </c>
    </row>
    <row r="6049" spans="3:12" x14ac:dyDescent="0.15">
      <c r="C6049" t="s">
        <v>5191</v>
      </c>
      <c r="D6049" t="s">
        <v>5189</v>
      </c>
      <c r="E6049" t="s">
        <v>15</v>
      </c>
      <c r="F6049" s="1">
        <v>40914</v>
      </c>
      <c r="G6049" t="s">
        <v>526</v>
      </c>
      <c r="H6049" t="s">
        <v>1324</v>
      </c>
      <c r="I6049" t="s">
        <v>1418</v>
      </c>
      <c r="J6049">
        <v>500</v>
      </c>
      <c r="L6049">
        <v>144347187</v>
      </c>
    </row>
    <row r="6050" spans="3:12" x14ac:dyDescent="0.15">
      <c r="C6050" t="s">
        <v>5191</v>
      </c>
      <c r="D6050" t="s">
        <v>5189</v>
      </c>
      <c r="E6050" t="s">
        <v>15</v>
      </c>
      <c r="F6050" s="1">
        <v>40915</v>
      </c>
      <c r="G6050" t="s">
        <v>526</v>
      </c>
      <c r="H6050" t="s">
        <v>2018</v>
      </c>
      <c r="I6050" t="s">
        <v>1418</v>
      </c>
      <c r="J6050">
        <v>2000</v>
      </c>
      <c r="L6050">
        <v>144349187</v>
      </c>
    </row>
    <row r="6051" spans="3:12" x14ac:dyDescent="0.15">
      <c r="C6051" t="s">
        <v>5191</v>
      </c>
      <c r="D6051" t="s">
        <v>5189</v>
      </c>
      <c r="E6051" t="s">
        <v>15</v>
      </c>
      <c r="F6051" s="1">
        <v>40916</v>
      </c>
      <c r="G6051" t="s">
        <v>54</v>
      </c>
      <c r="H6051" t="s">
        <v>55</v>
      </c>
      <c r="I6051" t="s">
        <v>1359</v>
      </c>
      <c r="J6051">
        <v>23000</v>
      </c>
      <c r="L6051">
        <v>144372187</v>
      </c>
    </row>
    <row r="6052" spans="3:12" x14ac:dyDescent="0.15">
      <c r="C6052" t="s">
        <v>5191</v>
      </c>
      <c r="D6052" t="s">
        <v>5189</v>
      </c>
      <c r="E6052" t="s">
        <v>15</v>
      </c>
      <c r="F6052" s="1">
        <v>40917</v>
      </c>
      <c r="G6052" t="s">
        <v>5206</v>
      </c>
      <c r="H6052" t="s">
        <v>79</v>
      </c>
      <c r="I6052" t="s">
        <v>2501</v>
      </c>
      <c r="J6052">
        <v>375000</v>
      </c>
      <c r="L6052">
        <v>144747187</v>
      </c>
    </row>
    <row r="6053" spans="3:12" x14ac:dyDescent="0.15">
      <c r="C6053" t="s">
        <v>5191</v>
      </c>
      <c r="D6053" t="s">
        <v>5189</v>
      </c>
      <c r="E6053" t="s">
        <v>15</v>
      </c>
      <c r="F6053" s="1">
        <v>40917</v>
      </c>
      <c r="G6053" t="s">
        <v>526</v>
      </c>
      <c r="H6053" t="s">
        <v>87</v>
      </c>
      <c r="I6053" t="s">
        <v>1418</v>
      </c>
      <c r="J6053">
        <v>3000</v>
      </c>
      <c r="L6053">
        <v>144750187</v>
      </c>
    </row>
    <row r="6054" spans="3:12" x14ac:dyDescent="0.15">
      <c r="C6054" t="s">
        <v>5191</v>
      </c>
      <c r="D6054" t="s">
        <v>5189</v>
      </c>
      <c r="E6054" t="s">
        <v>15</v>
      </c>
      <c r="F6054" s="1">
        <v>40917</v>
      </c>
      <c r="G6054" t="s">
        <v>526</v>
      </c>
      <c r="H6054" t="s">
        <v>90</v>
      </c>
      <c r="I6054" t="s">
        <v>2021</v>
      </c>
      <c r="J6054">
        <v>4805</v>
      </c>
      <c r="L6054">
        <v>144754992</v>
      </c>
    </row>
    <row r="6055" spans="3:12" x14ac:dyDescent="0.15">
      <c r="C6055" t="s">
        <v>5191</v>
      </c>
      <c r="D6055" t="s">
        <v>5189</v>
      </c>
      <c r="E6055" t="s">
        <v>15</v>
      </c>
      <c r="F6055" s="1">
        <v>40918</v>
      </c>
      <c r="G6055" t="s">
        <v>526</v>
      </c>
      <c r="H6055" t="s">
        <v>101</v>
      </c>
      <c r="I6055" t="s">
        <v>1418</v>
      </c>
      <c r="J6055">
        <v>1600</v>
      </c>
      <c r="L6055">
        <v>144756592</v>
      </c>
    </row>
    <row r="6056" spans="3:12" x14ac:dyDescent="0.15">
      <c r="C6056" t="s">
        <v>5191</v>
      </c>
      <c r="D6056" t="s">
        <v>5189</v>
      </c>
      <c r="E6056" t="s">
        <v>15</v>
      </c>
      <c r="F6056" s="1">
        <v>40919</v>
      </c>
      <c r="G6056" t="s">
        <v>526</v>
      </c>
      <c r="H6056" t="s">
        <v>759</v>
      </c>
      <c r="I6056" t="s">
        <v>1418</v>
      </c>
      <c r="J6056">
        <v>1100</v>
      </c>
      <c r="L6056">
        <v>144757692</v>
      </c>
    </row>
    <row r="6057" spans="3:12" x14ac:dyDescent="0.15">
      <c r="C6057" t="s">
        <v>5191</v>
      </c>
      <c r="D6057" t="s">
        <v>5189</v>
      </c>
      <c r="E6057" t="s">
        <v>15</v>
      </c>
      <c r="F6057" s="1">
        <v>40919</v>
      </c>
      <c r="G6057" t="s">
        <v>526</v>
      </c>
      <c r="H6057" t="s">
        <v>2364</v>
      </c>
      <c r="I6057" t="s">
        <v>1418</v>
      </c>
      <c r="J6057">
        <v>3000</v>
      </c>
      <c r="L6057">
        <v>144760692</v>
      </c>
    </row>
    <row r="6058" spans="3:12" x14ac:dyDescent="0.15">
      <c r="C6058" t="s">
        <v>5191</v>
      </c>
      <c r="D6058" t="s">
        <v>5189</v>
      </c>
      <c r="E6058" t="s">
        <v>15</v>
      </c>
      <c r="F6058" s="1">
        <v>40920</v>
      </c>
      <c r="G6058" t="s">
        <v>526</v>
      </c>
      <c r="H6058" t="s">
        <v>802</v>
      </c>
      <c r="I6058" t="s">
        <v>1418</v>
      </c>
      <c r="J6058">
        <v>2000</v>
      </c>
      <c r="L6058">
        <v>144762692</v>
      </c>
    </row>
    <row r="6059" spans="3:12" x14ac:dyDescent="0.15">
      <c r="C6059" t="s">
        <v>5191</v>
      </c>
      <c r="D6059" t="s">
        <v>5189</v>
      </c>
      <c r="E6059" t="s">
        <v>15</v>
      </c>
      <c r="F6059" s="1">
        <v>40920</v>
      </c>
      <c r="G6059" t="s">
        <v>526</v>
      </c>
      <c r="H6059" t="s">
        <v>804</v>
      </c>
      <c r="I6059" t="s">
        <v>1418</v>
      </c>
      <c r="J6059">
        <v>500</v>
      </c>
      <c r="L6059">
        <v>144763192</v>
      </c>
    </row>
    <row r="6060" spans="3:12" x14ac:dyDescent="0.15">
      <c r="C6060" t="s">
        <v>5191</v>
      </c>
      <c r="D6060" t="s">
        <v>5189</v>
      </c>
      <c r="E6060" t="s">
        <v>15</v>
      </c>
      <c r="F6060" s="1">
        <v>40920</v>
      </c>
      <c r="G6060" t="s">
        <v>526</v>
      </c>
      <c r="H6060" t="s">
        <v>103</v>
      </c>
      <c r="I6060" t="s">
        <v>1418</v>
      </c>
      <c r="J6060">
        <v>3500</v>
      </c>
      <c r="L6060">
        <v>144766692</v>
      </c>
    </row>
    <row r="6061" spans="3:12" x14ac:dyDescent="0.15">
      <c r="C6061" t="s">
        <v>5191</v>
      </c>
      <c r="D6061" t="s">
        <v>5189</v>
      </c>
      <c r="E6061" t="s">
        <v>15</v>
      </c>
      <c r="F6061" s="1">
        <v>40921</v>
      </c>
      <c r="G6061" t="s">
        <v>526</v>
      </c>
      <c r="H6061" t="s">
        <v>118</v>
      </c>
      <c r="I6061" t="s">
        <v>1418</v>
      </c>
      <c r="J6061">
        <v>2000</v>
      </c>
      <c r="L6061">
        <v>144768692</v>
      </c>
    </row>
    <row r="6062" spans="3:12" x14ac:dyDescent="0.15">
      <c r="C6062" t="s">
        <v>5191</v>
      </c>
      <c r="D6062" t="s">
        <v>5189</v>
      </c>
      <c r="E6062" t="s">
        <v>15</v>
      </c>
      <c r="F6062" s="1">
        <v>40924</v>
      </c>
      <c r="G6062" t="s">
        <v>5206</v>
      </c>
      <c r="H6062" t="s">
        <v>2014</v>
      </c>
      <c r="I6062" t="s">
        <v>5243</v>
      </c>
      <c r="J6062">
        <v>375000</v>
      </c>
      <c r="L6062">
        <v>145143692</v>
      </c>
    </row>
    <row r="6063" spans="3:12" x14ac:dyDescent="0.15">
      <c r="C6063" t="s">
        <v>5191</v>
      </c>
      <c r="D6063" t="s">
        <v>5189</v>
      </c>
      <c r="E6063" t="s">
        <v>15</v>
      </c>
      <c r="F6063" s="1">
        <v>40924</v>
      </c>
      <c r="G6063" t="s">
        <v>526</v>
      </c>
      <c r="H6063" t="s">
        <v>134</v>
      </c>
      <c r="I6063" t="s">
        <v>1418</v>
      </c>
      <c r="J6063">
        <v>1000</v>
      </c>
      <c r="L6063">
        <v>145144692</v>
      </c>
    </row>
    <row r="6064" spans="3:12" x14ac:dyDescent="0.15">
      <c r="C6064" t="s">
        <v>5191</v>
      </c>
      <c r="D6064" t="s">
        <v>5189</v>
      </c>
      <c r="E6064" t="s">
        <v>15</v>
      </c>
      <c r="F6064" s="1">
        <v>40925</v>
      </c>
      <c r="G6064" t="s">
        <v>526</v>
      </c>
      <c r="H6064" t="s">
        <v>144</v>
      </c>
      <c r="I6064" t="s">
        <v>1418</v>
      </c>
      <c r="J6064">
        <v>8800</v>
      </c>
      <c r="L6064">
        <v>145153492</v>
      </c>
    </row>
    <row r="6065" spans="3:12" x14ac:dyDescent="0.15">
      <c r="C6065" t="s">
        <v>5191</v>
      </c>
      <c r="D6065" t="s">
        <v>5189</v>
      </c>
      <c r="E6065" t="s">
        <v>15</v>
      </c>
      <c r="F6065" s="1">
        <v>40926</v>
      </c>
      <c r="G6065" t="s">
        <v>5206</v>
      </c>
      <c r="H6065" t="s">
        <v>1324</v>
      </c>
      <c r="I6065" t="s">
        <v>5241</v>
      </c>
      <c r="J6065">
        <v>10000</v>
      </c>
      <c r="L6065">
        <v>145163492</v>
      </c>
    </row>
    <row r="6066" spans="3:12" x14ac:dyDescent="0.15">
      <c r="C6066" t="s">
        <v>5191</v>
      </c>
      <c r="D6066" t="s">
        <v>5189</v>
      </c>
      <c r="E6066" t="s">
        <v>15</v>
      </c>
      <c r="F6066" s="1">
        <v>40926</v>
      </c>
      <c r="G6066" t="s">
        <v>526</v>
      </c>
      <c r="H6066" t="s">
        <v>1057</v>
      </c>
      <c r="I6066" t="s">
        <v>1418</v>
      </c>
      <c r="J6066">
        <v>500</v>
      </c>
      <c r="L6066">
        <v>145163992</v>
      </c>
    </row>
    <row r="6067" spans="3:12" x14ac:dyDescent="0.15">
      <c r="C6067" t="s">
        <v>5191</v>
      </c>
      <c r="D6067" t="s">
        <v>5189</v>
      </c>
      <c r="E6067" t="s">
        <v>15</v>
      </c>
      <c r="F6067" s="1">
        <v>40926</v>
      </c>
      <c r="G6067" t="s">
        <v>526</v>
      </c>
      <c r="H6067" t="s">
        <v>1153</v>
      </c>
      <c r="I6067" t="s">
        <v>1418</v>
      </c>
      <c r="J6067">
        <v>21125</v>
      </c>
      <c r="L6067">
        <v>145185117</v>
      </c>
    </row>
    <row r="6068" spans="3:12" x14ac:dyDescent="0.15">
      <c r="C6068" t="s">
        <v>5191</v>
      </c>
      <c r="D6068" t="s">
        <v>5189</v>
      </c>
      <c r="E6068" t="s">
        <v>15</v>
      </c>
      <c r="F6068" s="1">
        <v>40926</v>
      </c>
      <c r="G6068" t="s">
        <v>526</v>
      </c>
      <c r="H6068" t="s">
        <v>1065</v>
      </c>
      <c r="I6068" t="s">
        <v>1418</v>
      </c>
      <c r="J6068">
        <v>1500</v>
      </c>
      <c r="L6068">
        <v>145186617</v>
      </c>
    </row>
    <row r="6069" spans="3:12" x14ac:dyDescent="0.15">
      <c r="C6069" t="s">
        <v>5191</v>
      </c>
      <c r="D6069" t="s">
        <v>5189</v>
      </c>
      <c r="E6069" t="s">
        <v>15</v>
      </c>
      <c r="F6069" s="1">
        <v>40927</v>
      </c>
      <c r="G6069" t="s">
        <v>526</v>
      </c>
      <c r="H6069" t="s">
        <v>3841</v>
      </c>
      <c r="I6069" t="s">
        <v>2021</v>
      </c>
      <c r="J6069">
        <v>32000</v>
      </c>
      <c r="L6069">
        <v>145218617</v>
      </c>
    </row>
    <row r="6070" spans="3:12" x14ac:dyDescent="0.15">
      <c r="C6070" t="s">
        <v>5191</v>
      </c>
      <c r="D6070" t="s">
        <v>5189</v>
      </c>
      <c r="E6070" t="s">
        <v>15</v>
      </c>
      <c r="F6070" s="1">
        <v>40927</v>
      </c>
      <c r="G6070" t="s">
        <v>526</v>
      </c>
      <c r="H6070" t="s">
        <v>160</v>
      </c>
      <c r="I6070" t="s">
        <v>1418</v>
      </c>
      <c r="J6070">
        <v>2500</v>
      </c>
      <c r="L6070">
        <v>145221117</v>
      </c>
    </row>
    <row r="6071" spans="3:12" x14ac:dyDescent="0.15">
      <c r="C6071" t="s">
        <v>5191</v>
      </c>
      <c r="D6071" t="s">
        <v>5189</v>
      </c>
      <c r="E6071" t="s">
        <v>15</v>
      </c>
      <c r="F6071" s="1">
        <v>40927</v>
      </c>
      <c r="G6071" t="s">
        <v>526</v>
      </c>
      <c r="H6071" t="s">
        <v>1228</v>
      </c>
      <c r="I6071" t="s">
        <v>5244</v>
      </c>
      <c r="J6071">
        <v>6000</v>
      </c>
      <c r="L6071">
        <v>145227117</v>
      </c>
    </row>
    <row r="6072" spans="3:12" x14ac:dyDescent="0.15">
      <c r="C6072" t="s">
        <v>5191</v>
      </c>
      <c r="D6072" t="s">
        <v>5189</v>
      </c>
      <c r="E6072" t="s">
        <v>15</v>
      </c>
      <c r="F6072" s="1">
        <v>40928</v>
      </c>
      <c r="G6072" t="s">
        <v>526</v>
      </c>
      <c r="H6072" t="s">
        <v>1379</v>
      </c>
      <c r="I6072" t="s">
        <v>1418</v>
      </c>
      <c r="J6072">
        <v>4160</v>
      </c>
      <c r="L6072">
        <v>145231277</v>
      </c>
    </row>
    <row r="6073" spans="3:12" x14ac:dyDescent="0.15">
      <c r="C6073" t="s">
        <v>5191</v>
      </c>
      <c r="D6073" t="s">
        <v>5189</v>
      </c>
      <c r="E6073" t="s">
        <v>15</v>
      </c>
      <c r="F6073" s="1">
        <v>40928</v>
      </c>
      <c r="G6073" t="s">
        <v>526</v>
      </c>
      <c r="H6073" t="s">
        <v>562</v>
      </c>
      <c r="I6073" t="s">
        <v>2021</v>
      </c>
      <c r="J6073">
        <v>1500</v>
      </c>
      <c r="L6073">
        <v>145232777</v>
      </c>
    </row>
    <row r="6074" spans="3:12" x14ac:dyDescent="0.15">
      <c r="C6074" t="s">
        <v>5191</v>
      </c>
      <c r="D6074" t="s">
        <v>5189</v>
      </c>
      <c r="E6074" t="s">
        <v>15</v>
      </c>
      <c r="F6074" s="1">
        <v>40928</v>
      </c>
      <c r="G6074" t="s">
        <v>526</v>
      </c>
      <c r="H6074" t="s">
        <v>2915</v>
      </c>
      <c r="I6074" t="s">
        <v>5244</v>
      </c>
      <c r="J6074">
        <v>6000</v>
      </c>
      <c r="L6074">
        <v>145238777</v>
      </c>
    </row>
    <row r="6075" spans="3:12" x14ac:dyDescent="0.15">
      <c r="C6075" t="s">
        <v>5191</v>
      </c>
      <c r="D6075" t="s">
        <v>5189</v>
      </c>
      <c r="E6075" t="s">
        <v>15</v>
      </c>
      <c r="F6075" s="1">
        <v>40928</v>
      </c>
      <c r="G6075" t="s">
        <v>526</v>
      </c>
      <c r="H6075" t="s">
        <v>530</v>
      </c>
      <c r="I6075" t="s">
        <v>5245</v>
      </c>
      <c r="J6075">
        <v>2000</v>
      </c>
      <c r="L6075">
        <v>145240777</v>
      </c>
    </row>
    <row r="6076" spans="3:12" x14ac:dyDescent="0.15">
      <c r="C6076" t="s">
        <v>5191</v>
      </c>
      <c r="D6076" t="s">
        <v>5189</v>
      </c>
      <c r="E6076" t="s">
        <v>15</v>
      </c>
      <c r="F6076" s="1">
        <v>40928</v>
      </c>
      <c r="G6076" t="s">
        <v>526</v>
      </c>
      <c r="H6076" t="s">
        <v>564</v>
      </c>
      <c r="I6076" t="s">
        <v>5244</v>
      </c>
      <c r="J6076">
        <v>6000</v>
      </c>
      <c r="L6076">
        <v>145246777</v>
      </c>
    </row>
    <row r="6077" spans="3:12" x14ac:dyDescent="0.15">
      <c r="C6077" t="s">
        <v>5191</v>
      </c>
      <c r="D6077" t="s">
        <v>5189</v>
      </c>
      <c r="E6077" t="s">
        <v>15</v>
      </c>
      <c r="F6077" s="1">
        <v>40928</v>
      </c>
      <c r="G6077" t="s">
        <v>526</v>
      </c>
      <c r="H6077" t="s">
        <v>589</v>
      </c>
      <c r="I6077" t="s">
        <v>1418</v>
      </c>
      <c r="J6077">
        <v>2000</v>
      </c>
      <c r="L6077">
        <v>145248777</v>
      </c>
    </row>
    <row r="6078" spans="3:12" x14ac:dyDescent="0.15">
      <c r="C6078" t="s">
        <v>5191</v>
      </c>
      <c r="D6078" t="s">
        <v>5189</v>
      </c>
      <c r="E6078" t="s">
        <v>15</v>
      </c>
      <c r="F6078" s="1">
        <v>40929</v>
      </c>
      <c r="G6078" t="s">
        <v>54</v>
      </c>
      <c r="H6078" t="s">
        <v>62</v>
      </c>
      <c r="I6078" t="s">
        <v>1359</v>
      </c>
      <c r="J6078">
        <v>10000</v>
      </c>
      <c r="L6078">
        <v>145258777</v>
      </c>
    </row>
    <row r="6079" spans="3:12" x14ac:dyDescent="0.15">
      <c r="C6079" t="s">
        <v>5191</v>
      </c>
      <c r="D6079" t="s">
        <v>5189</v>
      </c>
      <c r="E6079" t="s">
        <v>15</v>
      </c>
      <c r="F6079" s="1">
        <v>40929</v>
      </c>
      <c r="G6079" t="s">
        <v>54</v>
      </c>
      <c r="H6079" t="s">
        <v>62</v>
      </c>
      <c r="I6079" t="s">
        <v>1359</v>
      </c>
      <c r="J6079">
        <v>10000</v>
      </c>
      <c r="L6079">
        <v>145268777</v>
      </c>
    </row>
    <row r="6080" spans="3:12" x14ac:dyDescent="0.15">
      <c r="C6080" t="s">
        <v>5191</v>
      </c>
      <c r="D6080" t="s">
        <v>5189</v>
      </c>
      <c r="E6080" t="s">
        <v>15</v>
      </c>
      <c r="F6080" s="1">
        <v>40929</v>
      </c>
      <c r="G6080" t="s">
        <v>54</v>
      </c>
      <c r="H6080" t="s">
        <v>62</v>
      </c>
      <c r="I6080" t="s">
        <v>1359</v>
      </c>
      <c r="J6080">
        <v>2800</v>
      </c>
      <c r="L6080">
        <v>145271577</v>
      </c>
    </row>
    <row r="6081" spans="3:12" x14ac:dyDescent="0.15">
      <c r="C6081" t="s">
        <v>5191</v>
      </c>
      <c r="D6081" t="s">
        <v>5189</v>
      </c>
      <c r="E6081" t="s">
        <v>15</v>
      </c>
      <c r="F6081" s="1">
        <v>40929</v>
      </c>
      <c r="G6081" t="s">
        <v>54</v>
      </c>
      <c r="H6081" t="s">
        <v>62</v>
      </c>
      <c r="I6081" t="s">
        <v>1359</v>
      </c>
      <c r="J6081">
        <v>2000</v>
      </c>
      <c r="L6081">
        <v>145273577</v>
      </c>
    </row>
    <row r="6082" spans="3:12" x14ac:dyDescent="0.15">
      <c r="C6082" t="s">
        <v>5191</v>
      </c>
      <c r="D6082" t="s">
        <v>5189</v>
      </c>
      <c r="E6082" t="s">
        <v>15</v>
      </c>
      <c r="F6082" s="1">
        <v>40931</v>
      </c>
      <c r="G6082" t="s">
        <v>526</v>
      </c>
      <c r="H6082" t="s">
        <v>124</v>
      </c>
      <c r="I6082" t="s">
        <v>5246</v>
      </c>
      <c r="J6082">
        <v>2000</v>
      </c>
      <c r="L6082">
        <v>145275577</v>
      </c>
    </row>
    <row r="6083" spans="3:12" x14ac:dyDescent="0.15">
      <c r="C6083" t="s">
        <v>5191</v>
      </c>
      <c r="D6083" t="s">
        <v>5189</v>
      </c>
      <c r="E6083" t="s">
        <v>15</v>
      </c>
      <c r="F6083" s="1">
        <v>40931</v>
      </c>
      <c r="G6083" t="s">
        <v>526</v>
      </c>
      <c r="H6083" t="s">
        <v>593</v>
      </c>
      <c r="I6083" t="s">
        <v>2568</v>
      </c>
      <c r="J6083">
        <v>2000</v>
      </c>
      <c r="L6083">
        <v>145277577</v>
      </c>
    </row>
    <row r="6084" spans="3:12" x14ac:dyDescent="0.15">
      <c r="C6084" t="s">
        <v>5191</v>
      </c>
      <c r="D6084" t="s">
        <v>5189</v>
      </c>
      <c r="E6084" t="s">
        <v>15</v>
      </c>
      <c r="F6084" s="1">
        <v>40931</v>
      </c>
      <c r="G6084" t="s">
        <v>526</v>
      </c>
      <c r="H6084" t="s">
        <v>140</v>
      </c>
      <c r="I6084" t="s">
        <v>1418</v>
      </c>
      <c r="J6084">
        <v>3558</v>
      </c>
      <c r="L6084">
        <v>145281135</v>
      </c>
    </row>
    <row r="6085" spans="3:12" x14ac:dyDescent="0.15">
      <c r="C6085" t="s">
        <v>5191</v>
      </c>
      <c r="D6085" t="s">
        <v>5189</v>
      </c>
      <c r="E6085" t="s">
        <v>15</v>
      </c>
      <c r="F6085" s="1">
        <v>40931</v>
      </c>
      <c r="G6085" t="s">
        <v>526</v>
      </c>
      <c r="H6085" t="s">
        <v>152</v>
      </c>
      <c r="I6085" t="s">
        <v>2021</v>
      </c>
      <c r="J6085">
        <v>2000</v>
      </c>
      <c r="L6085">
        <v>145283135</v>
      </c>
    </row>
    <row r="6086" spans="3:12" x14ac:dyDescent="0.15">
      <c r="C6086" t="s">
        <v>5191</v>
      </c>
      <c r="D6086" t="s">
        <v>5189</v>
      </c>
      <c r="E6086" t="s">
        <v>15</v>
      </c>
      <c r="F6086" s="1">
        <v>40931</v>
      </c>
      <c r="G6086" t="s">
        <v>526</v>
      </c>
      <c r="H6086" t="s">
        <v>1382</v>
      </c>
      <c r="I6086" t="s">
        <v>1418</v>
      </c>
      <c r="J6086">
        <v>2000</v>
      </c>
      <c r="L6086">
        <v>145285135</v>
      </c>
    </row>
    <row r="6087" spans="3:12" x14ac:dyDescent="0.15">
      <c r="C6087" t="s">
        <v>5191</v>
      </c>
      <c r="D6087" t="s">
        <v>5189</v>
      </c>
      <c r="E6087" t="s">
        <v>15</v>
      </c>
      <c r="F6087" s="1">
        <v>40932</v>
      </c>
      <c r="G6087" t="s">
        <v>5206</v>
      </c>
      <c r="H6087" t="s">
        <v>1041</v>
      </c>
      <c r="I6087" t="s">
        <v>2501</v>
      </c>
      <c r="J6087">
        <v>360000</v>
      </c>
      <c r="L6087">
        <v>145645135</v>
      </c>
    </row>
    <row r="6088" spans="3:12" x14ac:dyDescent="0.15">
      <c r="C6088" t="s">
        <v>5191</v>
      </c>
      <c r="D6088" t="s">
        <v>5189</v>
      </c>
      <c r="E6088" t="s">
        <v>15</v>
      </c>
      <c r="F6088" s="1">
        <v>40932</v>
      </c>
      <c r="G6088" t="s">
        <v>526</v>
      </c>
      <c r="H6088" t="s">
        <v>1383</v>
      </c>
      <c r="I6088" t="s">
        <v>1418</v>
      </c>
      <c r="J6088">
        <v>2500</v>
      </c>
      <c r="L6088">
        <v>145647635</v>
      </c>
    </row>
    <row r="6089" spans="3:12" x14ac:dyDescent="0.15">
      <c r="C6089" t="s">
        <v>5191</v>
      </c>
      <c r="D6089" t="s">
        <v>5189</v>
      </c>
      <c r="E6089" t="s">
        <v>15</v>
      </c>
      <c r="F6089" s="1">
        <v>40933</v>
      </c>
      <c r="G6089" t="s">
        <v>526</v>
      </c>
      <c r="H6089" t="s">
        <v>170</v>
      </c>
      <c r="I6089" t="s">
        <v>1418</v>
      </c>
      <c r="J6089">
        <v>1500</v>
      </c>
      <c r="L6089">
        <v>145649135</v>
      </c>
    </row>
    <row r="6090" spans="3:12" x14ac:dyDescent="0.15">
      <c r="C6090" t="s">
        <v>5191</v>
      </c>
      <c r="D6090" t="s">
        <v>5189</v>
      </c>
      <c r="E6090" t="s">
        <v>15</v>
      </c>
      <c r="F6090" s="1">
        <v>40934</v>
      </c>
      <c r="G6090" t="s">
        <v>526</v>
      </c>
      <c r="H6090" t="s">
        <v>185</v>
      </c>
      <c r="I6090" t="s">
        <v>1418</v>
      </c>
      <c r="J6090">
        <v>3100</v>
      </c>
      <c r="L6090">
        <v>145652235</v>
      </c>
    </row>
    <row r="6091" spans="3:12" x14ac:dyDescent="0.15">
      <c r="C6091" t="s">
        <v>5191</v>
      </c>
      <c r="D6091" t="s">
        <v>5189</v>
      </c>
      <c r="E6091" t="s">
        <v>15</v>
      </c>
      <c r="F6091" s="1">
        <v>40934</v>
      </c>
      <c r="G6091" t="s">
        <v>526</v>
      </c>
      <c r="H6091" t="s">
        <v>189</v>
      </c>
      <c r="I6091" t="s">
        <v>1418</v>
      </c>
      <c r="J6091">
        <v>2000</v>
      </c>
      <c r="L6091">
        <v>145654235</v>
      </c>
    </row>
    <row r="6092" spans="3:12" x14ac:dyDescent="0.15">
      <c r="C6092" t="s">
        <v>5191</v>
      </c>
      <c r="D6092" t="s">
        <v>5189</v>
      </c>
      <c r="E6092" t="s">
        <v>15</v>
      </c>
      <c r="F6092" s="1">
        <v>40934</v>
      </c>
      <c r="G6092" t="s">
        <v>526</v>
      </c>
      <c r="H6092" t="s">
        <v>193</v>
      </c>
      <c r="I6092" t="s">
        <v>1371</v>
      </c>
      <c r="J6092">
        <v>4000</v>
      </c>
      <c r="L6092">
        <v>145658235</v>
      </c>
    </row>
    <row r="6093" spans="3:12" x14ac:dyDescent="0.15">
      <c r="C6093" t="s">
        <v>5191</v>
      </c>
      <c r="D6093" t="s">
        <v>5189</v>
      </c>
      <c r="E6093" t="s">
        <v>15</v>
      </c>
      <c r="F6093" s="1">
        <v>40934</v>
      </c>
      <c r="G6093" t="s">
        <v>526</v>
      </c>
      <c r="H6093" t="s">
        <v>196</v>
      </c>
      <c r="I6093" t="s">
        <v>1418</v>
      </c>
      <c r="J6093">
        <v>1500</v>
      </c>
      <c r="L6093">
        <v>145659735</v>
      </c>
    </row>
    <row r="6094" spans="3:12" x14ac:dyDescent="0.15">
      <c r="C6094" t="s">
        <v>5191</v>
      </c>
      <c r="D6094" t="s">
        <v>5189</v>
      </c>
      <c r="E6094" t="s">
        <v>15</v>
      </c>
      <c r="F6094" s="1">
        <v>40935</v>
      </c>
      <c r="G6094" t="s">
        <v>526</v>
      </c>
      <c r="H6094" t="s">
        <v>830</v>
      </c>
      <c r="I6094" t="s">
        <v>1371</v>
      </c>
      <c r="J6094">
        <v>4000</v>
      </c>
      <c r="L6094">
        <v>145663735</v>
      </c>
    </row>
    <row r="6095" spans="3:12" x14ac:dyDescent="0.15">
      <c r="C6095" t="s">
        <v>5191</v>
      </c>
      <c r="D6095" t="s">
        <v>5189</v>
      </c>
      <c r="E6095" t="s">
        <v>15</v>
      </c>
      <c r="F6095" s="1">
        <v>40935</v>
      </c>
      <c r="G6095" t="s">
        <v>526</v>
      </c>
      <c r="H6095" t="s">
        <v>175</v>
      </c>
      <c r="I6095" t="s">
        <v>1371</v>
      </c>
      <c r="J6095">
        <v>12000</v>
      </c>
      <c r="L6095">
        <v>145675735</v>
      </c>
    </row>
    <row r="6096" spans="3:12" x14ac:dyDescent="0.15">
      <c r="C6096" t="s">
        <v>5191</v>
      </c>
      <c r="D6096" t="s">
        <v>5189</v>
      </c>
      <c r="E6096" t="s">
        <v>15</v>
      </c>
      <c r="F6096" s="1">
        <v>40935</v>
      </c>
      <c r="G6096" t="s">
        <v>526</v>
      </c>
      <c r="H6096" t="s">
        <v>183</v>
      </c>
      <c r="I6096" t="s">
        <v>1371</v>
      </c>
      <c r="J6096">
        <v>6000</v>
      </c>
      <c r="L6096">
        <v>145681735</v>
      </c>
    </row>
    <row r="6097" spans="3:12" x14ac:dyDescent="0.15">
      <c r="C6097" t="s">
        <v>5191</v>
      </c>
      <c r="D6097" t="s">
        <v>5189</v>
      </c>
      <c r="E6097" t="s">
        <v>15</v>
      </c>
      <c r="F6097" s="1">
        <v>40935</v>
      </c>
      <c r="G6097" t="s">
        <v>526</v>
      </c>
      <c r="H6097" t="s">
        <v>201</v>
      </c>
      <c r="I6097" t="s">
        <v>5247</v>
      </c>
      <c r="J6097">
        <v>2000</v>
      </c>
      <c r="L6097">
        <v>145683735</v>
      </c>
    </row>
    <row r="6098" spans="3:12" x14ac:dyDescent="0.15">
      <c r="C6098" t="s">
        <v>5191</v>
      </c>
      <c r="D6098" t="s">
        <v>5189</v>
      </c>
      <c r="E6098" t="s">
        <v>15</v>
      </c>
      <c r="F6098" s="1">
        <v>40935</v>
      </c>
      <c r="G6098" t="s">
        <v>526</v>
      </c>
      <c r="H6098" t="s">
        <v>207</v>
      </c>
      <c r="I6098" t="s">
        <v>2600</v>
      </c>
      <c r="J6098">
        <v>2000</v>
      </c>
      <c r="L6098">
        <v>145685735</v>
      </c>
    </row>
    <row r="6099" spans="3:12" x14ac:dyDescent="0.15">
      <c r="C6099" t="s">
        <v>5191</v>
      </c>
      <c r="D6099" t="s">
        <v>5189</v>
      </c>
      <c r="E6099" t="s">
        <v>15</v>
      </c>
      <c r="F6099" s="1">
        <v>40935</v>
      </c>
      <c r="G6099" t="s">
        <v>526</v>
      </c>
      <c r="H6099" t="s">
        <v>660</v>
      </c>
      <c r="I6099" t="s">
        <v>1418</v>
      </c>
      <c r="J6099">
        <v>2500</v>
      </c>
      <c r="L6099">
        <v>145688235</v>
      </c>
    </row>
    <row r="6100" spans="3:12" x14ac:dyDescent="0.15">
      <c r="C6100" t="s">
        <v>5191</v>
      </c>
      <c r="D6100" t="s">
        <v>5189</v>
      </c>
      <c r="E6100" t="s">
        <v>15</v>
      </c>
      <c r="F6100" s="1">
        <v>40935</v>
      </c>
      <c r="G6100" t="s">
        <v>526</v>
      </c>
      <c r="H6100" t="s">
        <v>1388</v>
      </c>
      <c r="I6100" t="s">
        <v>2021</v>
      </c>
      <c r="J6100">
        <v>3500</v>
      </c>
      <c r="L6100">
        <v>145691735</v>
      </c>
    </row>
    <row r="6101" spans="3:12" x14ac:dyDescent="0.15">
      <c r="C6101" t="s">
        <v>5191</v>
      </c>
      <c r="D6101" t="s">
        <v>5189</v>
      </c>
      <c r="E6101" t="s">
        <v>15</v>
      </c>
      <c r="F6101" s="1">
        <v>40938</v>
      </c>
      <c r="G6101" t="s">
        <v>5206</v>
      </c>
      <c r="H6101" t="s">
        <v>1363</v>
      </c>
      <c r="I6101" t="s">
        <v>2501</v>
      </c>
      <c r="J6101">
        <v>345000</v>
      </c>
      <c r="L6101">
        <v>146036735</v>
      </c>
    </row>
    <row r="6102" spans="3:12" x14ac:dyDescent="0.15">
      <c r="C6102" t="s">
        <v>5191</v>
      </c>
      <c r="D6102" t="s">
        <v>5189</v>
      </c>
      <c r="E6102" t="s">
        <v>15</v>
      </c>
      <c r="F6102" s="1">
        <v>40938</v>
      </c>
      <c r="G6102" t="s">
        <v>526</v>
      </c>
      <c r="H6102" t="s">
        <v>662</v>
      </c>
      <c r="I6102" t="s">
        <v>1418</v>
      </c>
      <c r="J6102">
        <v>500</v>
      </c>
      <c r="L6102">
        <v>146037235</v>
      </c>
    </row>
    <row r="6103" spans="3:12" x14ac:dyDescent="0.15">
      <c r="C6103" t="s">
        <v>5191</v>
      </c>
      <c r="D6103" t="s">
        <v>5189</v>
      </c>
      <c r="E6103" t="s">
        <v>15</v>
      </c>
      <c r="F6103" s="1">
        <v>40938</v>
      </c>
      <c r="G6103" t="s">
        <v>526</v>
      </c>
      <c r="H6103" t="s">
        <v>1392</v>
      </c>
      <c r="I6103" t="s">
        <v>2035</v>
      </c>
      <c r="J6103">
        <v>6000</v>
      </c>
      <c r="L6103">
        <v>146043235</v>
      </c>
    </row>
    <row r="6104" spans="3:12" x14ac:dyDescent="0.15">
      <c r="C6104" t="s">
        <v>5191</v>
      </c>
      <c r="D6104" t="s">
        <v>5189</v>
      </c>
      <c r="E6104" t="s">
        <v>15</v>
      </c>
      <c r="F6104" s="1">
        <v>40938</v>
      </c>
      <c r="G6104" t="s">
        <v>526</v>
      </c>
      <c r="H6104" t="s">
        <v>1393</v>
      </c>
      <c r="I6104" t="s">
        <v>2220</v>
      </c>
      <c r="J6104">
        <v>6000</v>
      </c>
      <c r="L6104">
        <v>146049235</v>
      </c>
    </row>
    <row r="6105" spans="3:12" x14ac:dyDescent="0.15">
      <c r="C6105" t="s">
        <v>5191</v>
      </c>
      <c r="D6105" t="s">
        <v>5189</v>
      </c>
      <c r="E6105" t="s">
        <v>15</v>
      </c>
      <c r="F6105" s="1">
        <v>40939</v>
      </c>
      <c r="G6105" t="s">
        <v>54</v>
      </c>
      <c r="H6105" t="s">
        <v>576</v>
      </c>
      <c r="I6105" t="s">
        <v>1359</v>
      </c>
      <c r="J6105">
        <v>5000</v>
      </c>
      <c r="L6105">
        <v>146054235</v>
      </c>
    </row>
    <row r="6106" spans="3:12" x14ac:dyDescent="0.15">
      <c r="C6106" t="s">
        <v>5191</v>
      </c>
      <c r="D6106" t="s">
        <v>5189</v>
      </c>
      <c r="E6106" t="s">
        <v>15</v>
      </c>
      <c r="F6106" s="1">
        <v>40939</v>
      </c>
      <c r="G6106" t="s">
        <v>54</v>
      </c>
      <c r="H6106" t="s">
        <v>576</v>
      </c>
      <c r="I6106" t="s">
        <v>1359</v>
      </c>
      <c r="J6106">
        <v>39000</v>
      </c>
      <c r="L6106">
        <v>146093235</v>
      </c>
    </row>
    <row r="6107" spans="3:12" x14ac:dyDescent="0.15">
      <c r="C6107" t="s">
        <v>5191</v>
      </c>
      <c r="D6107" t="s">
        <v>5189</v>
      </c>
      <c r="E6107" t="s">
        <v>15</v>
      </c>
      <c r="F6107" s="1">
        <v>40939</v>
      </c>
      <c r="G6107" t="s">
        <v>54</v>
      </c>
      <c r="H6107" t="s">
        <v>576</v>
      </c>
      <c r="I6107" t="s">
        <v>1359</v>
      </c>
      <c r="J6107">
        <v>5000</v>
      </c>
      <c r="L6107">
        <v>146098235</v>
      </c>
    </row>
    <row r="6108" spans="3:12" x14ac:dyDescent="0.15">
      <c r="C6108" t="s">
        <v>5191</v>
      </c>
      <c r="D6108" t="s">
        <v>5189</v>
      </c>
      <c r="E6108" t="s">
        <v>15</v>
      </c>
      <c r="F6108" s="1">
        <v>40939</v>
      </c>
      <c r="G6108" t="s">
        <v>54</v>
      </c>
      <c r="H6108" t="s">
        <v>576</v>
      </c>
      <c r="I6108" t="s">
        <v>1359</v>
      </c>
      <c r="J6108">
        <v>3000</v>
      </c>
      <c r="L6108">
        <v>146101235</v>
      </c>
    </row>
    <row r="6109" spans="3:12" x14ac:dyDescent="0.15">
      <c r="C6109" t="s">
        <v>5191</v>
      </c>
      <c r="D6109" t="s">
        <v>5189</v>
      </c>
      <c r="E6109" t="s">
        <v>15</v>
      </c>
      <c r="F6109" s="1">
        <v>40939</v>
      </c>
      <c r="G6109" t="s">
        <v>54</v>
      </c>
      <c r="H6109" t="s">
        <v>576</v>
      </c>
      <c r="I6109" t="s">
        <v>1359</v>
      </c>
      <c r="J6109">
        <v>39000</v>
      </c>
      <c r="L6109">
        <v>146140235</v>
      </c>
    </row>
    <row r="6110" spans="3:12" x14ac:dyDescent="0.15">
      <c r="C6110" t="s">
        <v>5191</v>
      </c>
      <c r="D6110" t="s">
        <v>5189</v>
      </c>
      <c r="E6110" t="s">
        <v>15</v>
      </c>
      <c r="F6110" s="1">
        <v>40939</v>
      </c>
      <c r="G6110" t="s">
        <v>526</v>
      </c>
      <c r="H6110" t="s">
        <v>3874</v>
      </c>
      <c r="I6110" t="s">
        <v>1418</v>
      </c>
      <c r="J6110">
        <v>500</v>
      </c>
      <c r="L6110">
        <v>146140735</v>
      </c>
    </row>
    <row r="6111" spans="3:12" x14ac:dyDescent="0.15">
      <c r="C6111" t="s">
        <v>5191</v>
      </c>
      <c r="D6111" t="s">
        <v>5189</v>
      </c>
      <c r="E6111" t="s">
        <v>15</v>
      </c>
      <c r="F6111" s="1">
        <v>40939</v>
      </c>
      <c r="G6111" t="s">
        <v>526</v>
      </c>
      <c r="H6111" t="s">
        <v>2962</v>
      </c>
      <c r="I6111" t="s">
        <v>2030</v>
      </c>
      <c r="J6111">
        <v>4000</v>
      </c>
      <c r="L6111">
        <v>146144735</v>
      </c>
    </row>
    <row r="6112" spans="3:12" x14ac:dyDescent="0.15">
      <c r="C6112" t="s">
        <v>5191</v>
      </c>
      <c r="D6112" t="s">
        <v>5189</v>
      </c>
      <c r="E6112" t="s">
        <v>15</v>
      </c>
      <c r="F6112" s="1">
        <v>40939</v>
      </c>
      <c r="G6112" t="s">
        <v>526</v>
      </c>
      <c r="H6112" t="s">
        <v>1157</v>
      </c>
      <c r="I6112" t="s">
        <v>1418</v>
      </c>
      <c r="J6112">
        <v>2150</v>
      </c>
      <c r="L6112">
        <v>146146885</v>
      </c>
    </row>
    <row r="6113" spans="3:12" x14ac:dyDescent="0.15">
      <c r="C6113" t="s">
        <v>5191</v>
      </c>
      <c r="D6113" t="s">
        <v>5189</v>
      </c>
      <c r="E6113" t="s">
        <v>16</v>
      </c>
      <c r="F6113" s="1">
        <v>40931</v>
      </c>
      <c r="G6113" t="s">
        <v>526</v>
      </c>
      <c r="H6113" t="s">
        <v>154</v>
      </c>
      <c r="I6113" t="s">
        <v>5248</v>
      </c>
      <c r="J6113">
        <v>18000</v>
      </c>
      <c r="L6113">
        <v>164476015</v>
      </c>
    </row>
    <row r="6114" spans="3:12" x14ac:dyDescent="0.15">
      <c r="C6114" t="s">
        <v>5191</v>
      </c>
      <c r="D6114" t="s">
        <v>5189</v>
      </c>
      <c r="E6114" t="s">
        <v>16</v>
      </c>
      <c r="F6114" s="1">
        <v>40932</v>
      </c>
      <c r="G6114" t="s">
        <v>526</v>
      </c>
      <c r="H6114" t="s">
        <v>633</v>
      </c>
      <c r="I6114" t="s">
        <v>5248</v>
      </c>
      <c r="J6114">
        <v>18000</v>
      </c>
      <c r="L6114">
        <v>164494015</v>
      </c>
    </row>
    <row r="6115" spans="3:12" x14ac:dyDescent="0.15">
      <c r="C6115" t="s">
        <v>5191</v>
      </c>
      <c r="D6115" t="s">
        <v>5189</v>
      </c>
      <c r="E6115" t="s">
        <v>16</v>
      </c>
      <c r="F6115" s="1">
        <v>40933</v>
      </c>
      <c r="G6115" t="s">
        <v>526</v>
      </c>
      <c r="H6115" t="s">
        <v>168</v>
      </c>
      <c r="I6115" t="s">
        <v>5248</v>
      </c>
      <c r="J6115">
        <v>18000</v>
      </c>
      <c r="L6115">
        <v>164512015</v>
      </c>
    </row>
    <row r="6116" spans="3:12" x14ac:dyDescent="0.15">
      <c r="C6116" t="s">
        <v>5191</v>
      </c>
      <c r="D6116" t="s">
        <v>5189</v>
      </c>
      <c r="E6116" t="s">
        <v>17</v>
      </c>
      <c r="F6116" s="1">
        <v>40939</v>
      </c>
      <c r="G6116" t="s">
        <v>560</v>
      </c>
      <c r="H6116" t="s">
        <v>86</v>
      </c>
      <c r="I6116" t="s">
        <v>5249</v>
      </c>
      <c r="J6116">
        <v>2106000</v>
      </c>
      <c r="L6116">
        <v>166618015</v>
      </c>
    </row>
    <row r="6117" spans="3:12" x14ac:dyDescent="0.15">
      <c r="C6117" t="s">
        <v>5191</v>
      </c>
      <c r="D6117" t="s">
        <v>5189</v>
      </c>
      <c r="E6117" t="s">
        <v>18</v>
      </c>
      <c r="F6117" s="1">
        <v>40911</v>
      </c>
      <c r="G6117" t="s">
        <v>526</v>
      </c>
      <c r="H6117" t="s">
        <v>61</v>
      </c>
      <c r="I6117" t="s">
        <v>5250</v>
      </c>
      <c r="J6117">
        <v>7800</v>
      </c>
      <c r="L6117">
        <v>167380612</v>
      </c>
    </row>
    <row r="6118" spans="3:12" x14ac:dyDescent="0.15">
      <c r="C6118" t="s">
        <v>5191</v>
      </c>
      <c r="D6118" t="s">
        <v>5189</v>
      </c>
      <c r="E6118" t="s">
        <v>18</v>
      </c>
      <c r="F6118" s="1">
        <v>40914</v>
      </c>
      <c r="G6118" t="s">
        <v>5206</v>
      </c>
      <c r="H6118" t="s">
        <v>70</v>
      </c>
      <c r="I6118" t="s">
        <v>2775</v>
      </c>
      <c r="J6118">
        <v>20000</v>
      </c>
      <c r="L6118">
        <v>167400612</v>
      </c>
    </row>
    <row r="6119" spans="3:12" x14ac:dyDescent="0.15">
      <c r="C6119" t="s">
        <v>5191</v>
      </c>
      <c r="D6119" t="s">
        <v>5189</v>
      </c>
      <c r="E6119" t="s">
        <v>18</v>
      </c>
      <c r="F6119" s="1">
        <v>40914</v>
      </c>
      <c r="G6119" t="s">
        <v>5206</v>
      </c>
      <c r="H6119" t="s">
        <v>72</v>
      </c>
      <c r="I6119" t="s">
        <v>5251</v>
      </c>
      <c r="J6119">
        <v>23000</v>
      </c>
      <c r="L6119">
        <v>167423612</v>
      </c>
    </row>
    <row r="6120" spans="3:12" x14ac:dyDescent="0.15">
      <c r="C6120" t="s">
        <v>5191</v>
      </c>
      <c r="D6120" t="s">
        <v>5189</v>
      </c>
      <c r="E6120" t="s">
        <v>18</v>
      </c>
      <c r="F6120" s="1">
        <v>40914</v>
      </c>
      <c r="G6120" t="s">
        <v>526</v>
      </c>
      <c r="H6120" t="s">
        <v>86</v>
      </c>
      <c r="I6120" t="s">
        <v>5250</v>
      </c>
      <c r="J6120">
        <v>3900</v>
      </c>
      <c r="L6120">
        <v>167427512</v>
      </c>
    </row>
    <row r="6121" spans="3:12" x14ac:dyDescent="0.15">
      <c r="C6121" t="s">
        <v>5191</v>
      </c>
      <c r="D6121" t="s">
        <v>5189</v>
      </c>
      <c r="E6121" t="s">
        <v>18</v>
      </c>
      <c r="F6121" s="1">
        <v>40917</v>
      </c>
      <c r="G6121" t="s">
        <v>526</v>
      </c>
      <c r="H6121" t="s">
        <v>2452</v>
      </c>
      <c r="I6121" t="s">
        <v>2851</v>
      </c>
      <c r="J6121">
        <v>112400</v>
      </c>
      <c r="L6121">
        <v>167539912</v>
      </c>
    </row>
    <row r="6122" spans="3:12" x14ac:dyDescent="0.15">
      <c r="C6122" t="s">
        <v>5191</v>
      </c>
      <c r="D6122" t="s">
        <v>5189</v>
      </c>
      <c r="E6122" t="s">
        <v>18</v>
      </c>
      <c r="F6122" s="1">
        <v>40919</v>
      </c>
      <c r="G6122" t="s">
        <v>526</v>
      </c>
      <c r="H6122" t="s">
        <v>1365</v>
      </c>
      <c r="I6122" t="s">
        <v>5250</v>
      </c>
      <c r="J6122">
        <v>3700</v>
      </c>
      <c r="L6122">
        <v>167543612</v>
      </c>
    </row>
    <row r="6123" spans="3:12" x14ac:dyDescent="0.15">
      <c r="C6123" t="s">
        <v>5191</v>
      </c>
      <c r="D6123" t="s">
        <v>5189</v>
      </c>
      <c r="E6123" t="s">
        <v>18</v>
      </c>
      <c r="F6123" s="1">
        <v>40919</v>
      </c>
      <c r="G6123" t="s">
        <v>526</v>
      </c>
      <c r="H6123" t="s">
        <v>758</v>
      </c>
      <c r="I6123" t="s">
        <v>2851</v>
      </c>
      <c r="J6123">
        <v>20000</v>
      </c>
      <c r="L6123">
        <v>167563612</v>
      </c>
    </row>
    <row r="6124" spans="3:12" x14ac:dyDescent="0.15">
      <c r="C6124" t="s">
        <v>5191</v>
      </c>
      <c r="D6124" t="s">
        <v>5189</v>
      </c>
      <c r="E6124" t="s">
        <v>18</v>
      </c>
      <c r="F6124" s="1">
        <v>40920</v>
      </c>
      <c r="G6124" t="s">
        <v>5206</v>
      </c>
      <c r="H6124" t="s">
        <v>576</v>
      </c>
      <c r="I6124" t="s">
        <v>5252</v>
      </c>
      <c r="J6124">
        <v>20000</v>
      </c>
      <c r="L6124">
        <v>167583612</v>
      </c>
    </row>
    <row r="6125" spans="3:12" x14ac:dyDescent="0.15">
      <c r="C6125" t="s">
        <v>5191</v>
      </c>
      <c r="D6125" t="s">
        <v>5189</v>
      </c>
      <c r="E6125" t="s">
        <v>18</v>
      </c>
      <c r="F6125" s="1">
        <v>40920</v>
      </c>
      <c r="G6125" t="s">
        <v>5206</v>
      </c>
      <c r="H6125" t="s">
        <v>81</v>
      </c>
      <c r="I6125" t="s">
        <v>5253</v>
      </c>
      <c r="J6125">
        <v>23000</v>
      </c>
      <c r="L6125">
        <v>167606612</v>
      </c>
    </row>
    <row r="6126" spans="3:12" x14ac:dyDescent="0.15">
      <c r="C6126" t="s">
        <v>5191</v>
      </c>
      <c r="D6126" t="s">
        <v>5189</v>
      </c>
      <c r="E6126" t="s">
        <v>18</v>
      </c>
      <c r="F6126" s="1">
        <v>40924</v>
      </c>
      <c r="G6126" t="s">
        <v>526</v>
      </c>
      <c r="H6126" t="s">
        <v>132</v>
      </c>
      <c r="I6126" t="s">
        <v>5250</v>
      </c>
      <c r="J6126">
        <v>7800</v>
      </c>
      <c r="L6126">
        <v>167614412</v>
      </c>
    </row>
    <row r="6127" spans="3:12" x14ac:dyDescent="0.15">
      <c r="C6127" t="s">
        <v>5191</v>
      </c>
      <c r="D6127" t="s">
        <v>5189</v>
      </c>
      <c r="E6127" t="s">
        <v>18</v>
      </c>
      <c r="F6127" s="1">
        <v>40925</v>
      </c>
      <c r="G6127" t="s">
        <v>5206</v>
      </c>
      <c r="H6127" t="s">
        <v>667</v>
      </c>
      <c r="I6127" t="s">
        <v>5254</v>
      </c>
      <c r="J6127">
        <v>20000</v>
      </c>
      <c r="L6127">
        <v>167634412</v>
      </c>
    </row>
    <row r="6128" spans="3:12" x14ac:dyDescent="0.15">
      <c r="C6128" t="s">
        <v>5191</v>
      </c>
      <c r="D6128" t="s">
        <v>5189</v>
      </c>
      <c r="E6128" t="s">
        <v>18</v>
      </c>
      <c r="F6128" s="1">
        <v>40925</v>
      </c>
      <c r="G6128" t="s">
        <v>5206</v>
      </c>
      <c r="H6128" t="s">
        <v>1150</v>
      </c>
      <c r="I6128" t="s">
        <v>5251</v>
      </c>
      <c r="J6128">
        <v>23000</v>
      </c>
      <c r="L6128">
        <v>167657412</v>
      </c>
    </row>
    <row r="6129" spans="3:12" x14ac:dyDescent="0.15">
      <c r="C6129" t="s">
        <v>5191</v>
      </c>
      <c r="D6129" t="s">
        <v>5189</v>
      </c>
      <c r="E6129" t="s">
        <v>18</v>
      </c>
      <c r="F6129" s="1">
        <v>40925</v>
      </c>
      <c r="G6129" t="s">
        <v>526</v>
      </c>
      <c r="H6129" t="s">
        <v>149</v>
      </c>
      <c r="I6129" t="s">
        <v>2851</v>
      </c>
      <c r="J6129">
        <v>10000</v>
      </c>
      <c r="L6129">
        <v>167667412</v>
      </c>
    </row>
    <row r="6130" spans="3:12" x14ac:dyDescent="0.15">
      <c r="C6130" t="s">
        <v>5191</v>
      </c>
      <c r="D6130" t="s">
        <v>5189</v>
      </c>
      <c r="E6130" t="s">
        <v>18</v>
      </c>
      <c r="F6130" s="1">
        <v>40927</v>
      </c>
      <c r="G6130" t="s">
        <v>5206</v>
      </c>
      <c r="H6130" t="s">
        <v>908</v>
      </c>
      <c r="I6130" t="s">
        <v>5251</v>
      </c>
      <c r="J6130">
        <v>23000</v>
      </c>
      <c r="L6130">
        <v>167690412</v>
      </c>
    </row>
    <row r="6131" spans="3:12" x14ac:dyDescent="0.15">
      <c r="C6131" t="s">
        <v>5191</v>
      </c>
      <c r="D6131" t="s">
        <v>5189</v>
      </c>
      <c r="E6131" t="s">
        <v>18</v>
      </c>
      <c r="F6131" s="1">
        <v>40928</v>
      </c>
      <c r="G6131" t="s">
        <v>526</v>
      </c>
      <c r="H6131" t="s">
        <v>2741</v>
      </c>
      <c r="I6131" t="s">
        <v>533</v>
      </c>
      <c r="J6131">
        <v>3840</v>
      </c>
      <c r="L6131">
        <v>167694252</v>
      </c>
    </row>
    <row r="6132" spans="3:12" x14ac:dyDescent="0.15">
      <c r="C6132" t="s">
        <v>5191</v>
      </c>
      <c r="D6132" t="s">
        <v>5189</v>
      </c>
      <c r="E6132" t="s">
        <v>18</v>
      </c>
      <c r="F6132" s="1">
        <v>40931</v>
      </c>
      <c r="G6132" t="s">
        <v>54</v>
      </c>
      <c r="H6132" t="s">
        <v>64</v>
      </c>
      <c r="I6132" t="s">
        <v>2751</v>
      </c>
      <c r="J6132">
        <v>40000</v>
      </c>
      <c r="L6132">
        <v>167734252</v>
      </c>
    </row>
    <row r="6133" spans="3:12" x14ac:dyDescent="0.15">
      <c r="C6133" t="s">
        <v>5191</v>
      </c>
      <c r="D6133" t="s">
        <v>5189</v>
      </c>
      <c r="E6133" t="s">
        <v>18</v>
      </c>
      <c r="F6133" s="1">
        <v>40931</v>
      </c>
      <c r="G6133" t="s">
        <v>526</v>
      </c>
      <c r="H6133" t="s">
        <v>151</v>
      </c>
      <c r="I6133" t="s">
        <v>533</v>
      </c>
      <c r="J6133">
        <v>7542</v>
      </c>
      <c r="L6133">
        <v>167741794</v>
      </c>
    </row>
    <row r="6134" spans="3:12" x14ac:dyDescent="0.15">
      <c r="C6134" t="s">
        <v>5191</v>
      </c>
      <c r="D6134" t="s">
        <v>5189</v>
      </c>
      <c r="E6134" t="s">
        <v>18</v>
      </c>
      <c r="F6134" s="1">
        <v>40932</v>
      </c>
      <c r="G6134" t="s">
        <v>54</v>
      </c>
      <c r="H6134" t="s">
        <v>67</v>
      </c>
      <c r="I6134" t="s">
        <v>1395</v>
      </c>
      <c r="J6134">
        <v>14000</v>
      </c>
      <c r="L6134">
        <v>167755794</v>
      </c>
    </row>
    <row r="6135" spans="3:12" x14ac:dyDescent="0.15">
      <c r="C6135" t="s">
        <v>5191</v>
      </c>
      <c r="D6135" t="s">
        <v>5189</v>
      </c>
      <c r="E6135" t="s">
        <v>18</v>
      </c>
      <c r="F6135" s="1">
        <v>40932</v>
      </c>
      <c r="G6135" t="s">
        <v>54</v>
      </c>
      <c r="H6135" t="s">
        <v>67</v>
      </c>
      <c r="I6135" t="s">
        <v>2751</v>
      </c>
      <c r="J6135">
        <v>95000</v>
      </c>
      <c r="L6135">
        <v>167850794</v>
      </c>
    </row>
    <row r="6136" spans="3:12" x14ac:dyDescent="0.15">
      <c r="C6136" t="s">
        <v>5191</v>
      </c>
      <c r="D6136" t="s">
        <v>5189</v>
      </c>
      <c r="E6136" t="s">
        <v>18</v>
      </c>
      <c r="F6136" s="1">
        <v>40932</v>
      </c>
      <c r="G6136" t="s">
        <v>5206</v>
      </c>
      <c r="H6136" t="s">
        <v>1362</v>
      </c>
      <c r="I6136" t="s">
        <v>5254</v>
      </c>
      <c r="J6136">
        <v>20000</v>
      </c>
      <c r="L6136">
        <v>167870794</v>
      </c>
    </row>
    <row r="6137" spans="3:12" x14ac:dyDescent="0.15">
      <c r="C6137" t="s">
        <v>5191</v>
      </c>
      <c r="D6137" t="s">
        <v>5189</v>
      </c>
      <c r="E6137" t="s">
        <v>18</v>
      </c>
      <c r="F6137" s="1">
        <v>40934</v>
      </c>
      <c r="G6137" t="s">
        <v>526</v>
      </c>
      <c r="H6137" t="s">
        <v>181</v>
      </c>
      <c r="I6137" t="s">
        <v>2820</v>
      </c>
      <c r="J6137">
        <v>60000</v>
      </c>
      <c r="L6137">
        <v>167930794</v>
      </c>
    </row>
    <row r="6138" spans="3:12" x14ac:dyDescent="0.15">
      <c r="C6138" t="s">
        <v>5191</v>
      </c>
      <c r="D6138" t="s">
        <v>5189</v>
      </c>
      <c r="E6138" t="s">
        <v>18</v>
      </c>
      <c r="F6138" s="1">
        <v>40934</v>
      </c>
      <c r="G6138" t="s">
        <v>526</v>
      </c>
      <c r="H6138" t="s">
        <v>185</v>
      </c>
      <c r="I6138" t="s">
        <v>533</v>
      </c>
      <c r="J6138">
        <v>3900</v>
      </c>
      <c r="L6138">
        <v>167934694</v>
      </c>
    </row>
    <row r="6139" spans="3:12" x14ac:dyDescent="0.15">
      <c r="C6139" t="s">
        <v>5191</v>
      </c>
      <c r="D6139" t="s">
        <v>5189</v>
      </c>
      <c r="E6139" t="s">
        <v>18</v>
      </c>
      <c r="F6139" s="1">
        <v>40935</v>
      </c>
      <c r="G6139" t="s">
        <v>526</v>
      </c>
      <c r="H6139" t="s">
        <v>645</v>
      </c>
      <c r="I6139" t="s">
        <v>2820</v>
      </c>
      <c r="J6139">
        <v>30000</v>
      </c>
      <c r="L6139">
        <v>167964694</v>
      </c>
    </row>
    <row r="6140" spans="3:12" x14ac:dyDescent="0.15">
      <c r="C6140" t="s">
        <v>5191</v>
      </c>
      <c r="D6140" t="s">
        <v>5189</v>
      </c>
      <c r="E6140" t="s">
        <v>18</v>
      </c>
      <c r="F6140" s="1">
        <v>40936</v>
      </c>
      <c r="G6140" t="s">
        <v>5206</v>
      </c>
      <c r="H6140" t="s">
        <v>2452</v>
      </c>
      <c r="I6140" t="s">
        <v>5251</v>
      </c>
      <c r="J6140">
        <v>24000</v>
      </c>
      <c r="L6140">
        <v>167988694</v>
      </c>
    </row>
    <row r="6141" spans="3:12" x14ac:dyDescent="0.15">
      <c r="C6141" t="s">
        <v>5191</v>
      </c>
      <c r="D6141" t="s">
        <v>5189</v>
      </c>
      <c r="E6141" t="s">
        <v>18</v>
      </c>
      <c r="F6141" s="1">
        <v>40938</v>
      </c>
      <c r="G6141" t="s">
        <v>526</v>
      </c>
      <c r="H6141" t="s">
        <v>658</v>
      </c>
      <c r="I6141" t="s">
        <v>533</v>
      </c>
      <c r="J6141">
        <v>7800</v>
      </c>
      <c r="L6141">
        <v>167996494</v>
      </c>
    </row>
    <row r="6142" spans="3:12" x14ac:dyDescent="0.15">
      <c r="C6142" t="s">
        <v>5191</v>
      </c>
      <c r="D6142" t="s">
        <v>5189</v>
      </c>
      <c r="E6142" t="s">
        <v>18</v>
      </c>
      <c r="F6142" s="1">
        <v>40939</v>
      </c>
      <c r="G6142" t="s">
        <v>560</v>
      </c>
      <c r="H6142" t="s">
        <v>576</v>
      </c>
      <c r="I6142" t="s">
        <v>5255</v>
      </c>
      <c r="J6142">
        <v>47871</v>
      </c>
      <c r="L6142">
        <v>168044365</v>
      </c>
    </row>
    <row r="6143" spans="3:12" x14ac:dyDescent="0.15">
      <c r="C6143" t="s">
        <v>5191</v>
      </c>
      <c r="D6143" t="s">
        <v>5189</v>
      </c>
      <c r="E6143" t="s">
        <v>18</v>
      </c>
      <c r="F6143" s="1">
        <v>40939</v>
      </c>
      <c r="G6143" t="s">
        <v>54</v>
      </c>
      <c r="H6143" t="s">
        <v>576</v>
      </c>
      <c r="I6143" t="s">
        <v>2751</v>
      </c>
      <c r="J6143">
        <v>85000</v>
      </c>
      <c r="L6143">
        <v>168129365</v>
      </c>
    </row>
    <row r="6144" spans="3:12" x14ac:dyDescent="0.15">
      <c r="C6144" t="s">
        <v>5191</v>
      </c>
      <c r="D6144" t="s">
        <v>5189</v>
      </c>
      <c r="E6144" t="s">
        <v>18</v>
      </c>
      <c r="F6144" s="1">
        <v>40939</v>
      </c>
      <c r="G6144" t="s">
        <v>560</v>
      </c>
      <c r="H6144" t="s">
        <v>669</v>
      </c>
      <c r="I6144" t="s">
        <v>5256</v>
      </c>
      <c r="J6144">
        <v>61264</v>
      </c>
      <c r="L6144">
        <v>168190629</v>
      </c>
    </row>
    <row r="6145" spans="3:12" x14ac:dyDescent="0.15">
      <c r="C6145" t="s">
        <v>5191</v>
      </c>
      <c r="D6145" t="s">
        <v>5189</v>
      </c>
      <c r="E6145" t="s">
        <v>18</v>
      </c>
      <c r="F6145" s="1">
        <v>40939</v>
      </c>
      <c r="G6145" t="s">
        <v>560</v>
      </c>
      <c r="H6145" t="s">
        <v>1324</v>
      </c>
      <c r="I6145" t="s">
        <v>5257</v>
      </c>
      <c r="J6145">
        <v>156112</v>
      </c>
      <c r="L6145">
        <v>168346741</v>
      </c>
    </row>
    <row r="6146" spans="3:12" x14ac:dyDescent="0.15">
      <c r="C6146" t="s">
        <v>5191</v>
      </c>
      <c r="D6146" t="s">
        <v>5189</v>
      </c>
      <c r="E6146" t="s">
        <v>19</v>
      </c>
      <c r="F6146" s="1">
        <v>40932</v>
      </c>
      <c r="G6146" t="s">
        <v>54</v>
      </c>
      <c r="H6146" t="s">
        <v>67</v>
      </c>
      <c r="I6146" t="s">
        <v>5258</v>
      </c>
      <c r="J6146">
        <v>140000</v>
      </c>
      <c r="L6146">
        <v>170314859</v>
      </c>
    </row>
    <row r="6147" spans="3:12" x14ac:dyDescent="0.15">
      <c r="C6147" t="s">
        <v>5191</v>
      </c>
      <c r="D6147" t="s">
        <v>5189</v>
      </c>
      <c r="E6147" t="s">
        <v>20</v>
      </c>
      <c r="F6147" s="1">
        <v>40939</v>
      </c>
      <c r="G6147" t="s">
        <v>560</v>
      </c>
      <c r="H6147" t="s">
        <v>1360</v>
      </c>
      <c r="I6147" t="s">
        <v>5259</v>
      </c>
      <c r="J6147">
        <v>486932</v>
      </c>
      <c r="L6147">
        <v>171146791</v>
      </c>
    </row>
    <row r="6148" spans="3:12" x14ac:dyDescent="0.15">
      <c r="C6148" t="s">
        <v>5191</v>
      </c>
      <c r="D6148" t="s">
        <v>5189</v>
      </c>
      <c r="E6148" t="s">
        <v>20</v>
      </c>
      <c r="F6148" s="1">
        <v>40939</v>
      </c>
      <c r="G6148" t="s">
        <v>560</v>
      </c>
      <c r="H6148" t="s">
        <v>681</v>
      </c>
      <c r="I6148" t="s">
        <v>5260</v>
      </c>
      <c r="J6148">
        <v>346378</v>
      </c>
      <c r="L6148">
        <v>171493169</v>
      </c>
    </row>
    <row r="6149" spans="3:12" x14ac:dyDescent="0.15">
      <c r="C6149" t="s">
        <v>5191</v>
      </c>
      <c r="D6149" t="s">
        <v>5189</v>
      </c>
      <c r="E6149" t="s">
        <v>20</v>
      </c>
      <c r="F6149" s="1">
        <v>40939</v>
      </c>
      <c r="G6149" t="s">
        <v>560</v>
      </c>
      <c r="H6149" t="s">
        <v>1363</v>
      </c>
      <c r="I6149" t="s">
        <v>5261</v>
      </c>
      <c r="J6149">
        <v>9087</v>
      </c>
      <c r="L6149">
        <v>171502256</v>
      </c>
    </row>
    <row r="6150" spans="3:12" x14ac:dyDescent="0.15">
      <c r="C6150" t="s">
        <v>5191</v>
      </c>
      <c r="D6150" t="s">
        <v>5189</v>
      </c>
      <c r="E6150" t="s">
        <v>20</v>
      </c>
      <c r="F6150" s="1">
        <v>40939</v>
      </c>
      <c r="G6150" t="s">
        <v>560</v>
      </c>
      <c r="H6150" t="s">
        <v>1364</v>
      </c>
      <c r="I6150" t="s">
        <v>5262</v>
      </c>
      <c r="J6150">
        <v>3578</v>
      </c>
      <c r="L6150">
        <v>171505834</v>
      </c>
    </row>
    <row r="6151" spans="3:12" x14ac:dyDescent="0.15">
      <c r="C6151" t="s">
        <v>5191</v>
      </c>
      <c r="D6151" t="s">
        <v>5189</v>
      </c>
      <c r="E6151" t="s">
        <v>21</v>
      </c>
      <c r="F6151" s="1">
        <v>40910</v>
      </c>
      <c r="G6151" t="s">
        <v>560</v>
      </c>
      <c r="H6151" t="s">
        <v>55</v>
      </c>
      <c r="I6151" t="s">
        <v>5263</v>
      </c>
      <c r="J6151">
        <v>1948107</v>
      </c>
      <c r="L6151">
        <v>173745753</v>
      </c>
    </row>
    <row r="6152" spans="3:12" x14ac:dyDescent="0.15">
      <c r="C6152" t="s">
        <v>5191</v>
      </c>
      <c r="D6152" t="s">
        <v>5189</v>
      </c>
      <c r="E6152" t="s">
        <v>21</v>
      </c>
      <c r="F6152" s="1">
        <v>40910</v>
      </c>
      <c r="G6152" t="s">
        <v>5206</v>
      </c>
      <c r="H6152" t="s">
        <v>61</v>
      </c>
      <c r="I6152" t="s">
        <v>5264</v>
      </c>
      <c r="J6152">
        <v>40000</v>
      </c>
      <c r="L6152">
        <v>173785753</v>
      </c>
    </row>
    <row r="6153" spans="3:12" x14ac:dyDescent="0.15">
      <c r="C6153" t="s">
        <v>5191</v>
      </c>
      <c r="D6153" t="s">
        <v>5189</v>
      </c>
      <c r="E6153" t="s">
        <v>21</v>
      </c>
      <c r="F6153" s="1">
        <v>40913</v>
      </c>
      <c r="G6153" t="s">
        <v>5206</v>
      </c>
      <c r="H6153" t="s">
        <v>67</v>
      </c>
      <c r="I6153" t="s">
        <v>2979</v>
      </c>
      <c r="J6153">
        <v>30000</v>
      </c>
      <c r="L6153">
        <v>173815753</v>
      </c>
    </row>
    <row r="6154" spans="3:12" x14ac:dyDescent="0.15">
      <c r="C6154" t="s">
        <v>5191</v>
      </c>
      <c r="D6154" t="s">
        <v>5189</v>
      </c>
      <c r="E6154" t="s">
        <v>21</v>
      </c>
      <c r="F6154" s="1">
        <v>40920</v>
      </c>
      <c r="G6154" t="s">
        <v>5206</v>
      </c>
      <c r="H6154" t="s">
        <v>78</v>
      </c>
      <c r="I6154" t="s">
        <v>5265</v>
      </c>
      <c r="J6154">
        <v>30000</v>
      </c>
      <c r="L6154">
        <v>173845753</v>
      </c>
    </row>
    <row r="6155" spans="3:12" x14ac:dyDescent="0.15">
      <c r="C6155" t="s">
        <v>5191</v>
      </c>
      <c r="D6155" t="s">
        <v>5189</v>
      </c>
      <c r="E6155" t="s">
        <v>21</v>
      </c>
      <c r="F6155" s="1">
        <v>40927</v>
      </c>
      <c r="G6155" t="s">
        <v>5206</v>
      </c>
      <c r="H6155" t="s">
        <v>1355</v>
      </c>
      <c r="I6155" t="s">
        <v>5266</v>
      </c>
      <c r="J6155">
        <v>30000</v>
      </c>
      <c r="L6155">
        <v>173875753</v>
      </c>
    </row>
    <row r="6156" spans="3:12" x14ac:dyDescent="0.15">
      <c r="C6156" t="s">
        <v>5191</v>
      </c>
      <c r="D6156" t="s">
        <v>5189</v>
      </c>
      <c r="E6156" t="s">
        <v>22</v>
      </c>
      <c r="F6156" s="1">
        <v>40910</v>
      </c>
      <c r="G6156" t="s">
        <v>560</v>
      </c>
      <c r="H6156" t="s">
        <v>62</v>
      </c>
      <c r="I6156" t="s">
        <v>5267</v>
      </c>
      <c r="J6156">
        <v>251572</v>
      </c>
      <c r="L6156">
        <v>178698739</v>
      </c>
    </row>
    <row r="6157" spans="3:12" x14ac:dyDescent="0.15">
      <c r="C6157" t="s">
        <v>5191</v>
      </c>
      <c r="D6157" t="s">
        <v>5189</v>
      </c>
      <c r="E6157" t="s">
        <v>22</v>
      </c>
      <c r="F6157" s="1">
        <v>40910</v>
      </c>
      <c r="G6157" t="s">
        <v>560</v>
      </c>
      <c r="H6157" t="s">
        <v>69</v>
      </c>
      <c r="I6157" t="s">
        <v>5268</v>
      </c>
      <c r="J6157">
        <v>946875</v>
      </c>
      <c r="L6157">
        <v>179645614</v>
      </c>
    </row>
    <row r="6158" spans="3:12" x14ac:dyDescent="0.15">
      <c r="C6158" t="s">
        <v>5191</v>
      </c>
      <c r="D6158" t="s">
        <v>5189</v>
      </c>
      <c r="E6158" t="s">
        <v>22</v>
      </c>
      <c r="F6158" s="1">
        <v>40931</v>
      </c>
      <c r="G6158" t="s">
        <v>526</v>
      </c>
      <c r="H6158" t="s">
        <v>146</v>
      </c>
      <c r="I6158" t="s">
        <v>3017</v>
      </c>
      <c r="J6158">
        <v>280000</v>
      </c>
      <c r="L6158">
        <v>179925614</v>
      </c>
    </row>
    <row r="6159" spans="3:12" x14ac:dyDescent="0.15">
      <c r="C6159" t="s">
        <v>5191</v>
      </c>
      <c r="D6159" t="s">
        <v>5189</v>
      </c>
      <c r="E6159" t="s">
        <v>22</v>
      </c>
      <c r="F6159" s="1">
        <v>40939</v>
      </c>
      <c r="G6159" t="s">
        <v>560</v>
      </c>
      <c r="H6159" t="s">
        <v>86</v>
      </c>
      <c r="I6159" t="s">
        <v>5269</v>
      </c>
      <c r="J6159">
        <v>450000</v>
      </c>
      <c r="L6159">
        <v>180375614</v>
      </c>
    </row>
    <row r="6160" spans="3:12" x14ac:dyDescent="0.15">
      <c r="C6160" t="s">
        <v>5191</v>
      </c>
      <c r="D6160" t="s">
        <v>5189</v>
      </c>
      <c r="E6160" t="s">
        <v>22</v>
      </c>
      <c r="F6160" s="1">
        <v>40939</v>
      </c>
      <c r="G6160" t="s">
        <v>560</v>
      </c>
      <c r="H6160" t="s">
        <v>667</v>
      </c>
      <c r="I6160" t="s">
        <v>5270</v>
      </c>
      <c r="J6160">
        <v>29350</v>
      </c>
      <c r="L6160">
        <v>180404964</v>
      </c>
    </row>
    <row r="6161" spans="3:12" x14ac:dyDescent="0.15">
      <c r="C6161" t="s">
        <v>5191</v>
      </c>
      <c r="D6161" t="s">
        <v>5189</v>
      </c>
      <c r="E6161" t="s">
        <v>22</v>
      </c>
      <c r="F6161" s="1">
        <v>40939</v>
      </c>
      <c r="G6161" t="s">
        <v>560</v>
      </c>
      <c r="H6161" t="s">
        <v>1150</v>
      </c>
      <c r="I6161" t="s">
        <v>5271</v>
      </c>
      <c r="J6161">
        <v>29350</v>
      </c>
      <c r="L6161">
        <v>180434314</v>
      </c>
    </row>
    <row r="6162" spans="3:12" x14ac:dyDescent="0.15">
      <c r="C6162" t="s">
        <v>5191</v>
      </c>
      <c r="D6162" t="s">
        <v>5189</v>
      </c>
      <c r="E6162" t="s">
        <v>23</v>
      </c>
      <c r="F6162" s="1">
        <v>40917</v>
      </c>
      <c r="G6162" t="s">
        <v>526</v>
      </c>
      <c r="H6162" t="s">
        <v>92</v>
      </c>
      <c r="I6162" t="s">
        <v>3088</v>
      </c>
      <c r="J6162">
        <v>88000</v>
      </c>
      <c r="L6162">
        <v>183785322</v>
      </c>
    </row>
    <row r="6163" spans="3:12" x14ac:dyDescent="0.15">
      <c r="C6163" t="s">
        <v>5191</v>
      </c>
      <c r="D6163" t="s">
        <v>5189</v>
      </c>
      <c r="E6163" t="s">
        <v>23</v>
      </c>
      <c r="F6163" s="1">
        <v>40920</v>
      </c>
      <c r="G6163" t="s">
        <v>526</v>
      </c>
      <c r="H6163" t="s">
        <v>114</v>
      </c>
      <c r="I6163" t="s">
        <v>3078</v>
      </c>
      <c r="J6163">
        <v>165000</v>
      </c>
      <c r="L6163">
        <v>183950322</v>
      </c>
    </row>
    <row r="6164" spans="3:12" x14ac:dyDescent="0.15">
      <c r="C6164" t="s">
        <v>5191</v>
      </c>
      <c r="D6164" t="s">
        <v>5189</v>
      </c>
      <c r="E6164" t="s">
        <v>23</v>
      </c>
      <c r="F6164" s="1">
        <v>40920</v>
      </c>
      <c r="G6164" t="s">
        <v>526</v>
      </c>
      <c r="H6164" t="s">
        <v>114</v>
      </c>
      <c r="I6164" t="s">
        <v>3106</v>
      </c>
      <c r="J6164">
        <v>10000</v>
      </c>
      <c r="L6164">
        <v>183960322</v>
      </c>
    </row>
    <row r="6165" spans="3:12" x14ac:dyDescent="0.15">
      <c r="C6165" t="s">
        <v>5191</v>
      </c>
      <c r="D6165" t="s">
        <v>5189</v>
      </c>
      <c r="E6165" t="s">
        <v>23</v>
      </c>
      <c r="F6165" s="1">
        <v>40921</v>
      </c>
      <c r="G6165" t="s">
        <v>526</v>
      </c>
      <c r="H6165" t="s">
        <v>122</v>
      </c>
      <c r="I6165" t="s">
        <v>3088</v>
      </c>
      <c r="J6165">
        <v>22000</v>
      </c>
      <c r="L6165">
        <v>183982322</v>
      </c>
    </row>
    <row r="6166" spans="3:12" x14ac:dyDescent="0.15">
      <c r="C6166" t="s">
        <v>5191</v>
      </c>
      <c r="D6166" t="s">
        <v>5189</v>
      </c>
      <c r="E6166" t="s">
        <v>23</v>
      </c>
      <c r="F6166" s="1">
        <v>40927</v>
      </c>
      <c r="G6166" t="s">
        <v>526</v>
      </c>
      <c r="H6166" t="s">
        <v>1378</v>
      </c>
      <c r="I6166" t="s">
        <v>3088</v>
      </c>
      <c r="J6166">
        <v>44000</v>
      </c>
      <c r="L6166">
        <v>184026322</v>
      </c>
    </row>
    <row r="6167" spans="3:12" x14ac:dyDescent="0.15">
      <c r="C6167" t="s">
        <v>5191</v>
      </c>
      <c r="D6167" t="s">
        <v>5189</v>
      </c>
      <c r="E6167" t="s">
        <v>23</v>
      </c>
      <c r="F6167" s="1">
        <v>40932</v>
      </c>
      <c r="G6167" t="s">
        <v>54</v>
      </c>
      <c r="H6167" t="s">
        <v>67</v>
      </c>
      <c r="I6167" t="s">
        <v>5272</v>
      </c>
      <c r="J6167">
        <v>48000</v>
      </c>
      <c r="L6167">
        <v>184074322</v>
      </c>
    </row>
    <row r="6168" spans="3:12" x14ac:dyDescent="0.15">
      <c r="C6168" t="s">
        <v>5191</v>
      </c>
      <c r="D6168" t="s">
        <v>5189</v>
      </c>
      <c r="E6168" t="s">
        <v>23</v>
      </c>
      <c r="F6168" s="1">
        <v>40937</v>
      </c>
      <c r="G6168" t="s">
        <v>54</v>
      </c>
      <c r="H6168" t="s">
        <v>72</v>
      </c>
      <c r="I6168" t="s">
        <v>5273</v>
      </c>
      <c r="J6168">
        <v>24000</v>
      </c>
      <c r="L6168">
        <v>184098322</v>
      </c>
    </row>
    <row r="6169" spans="3:12" x14ac:dyDescent="0.15">
      <c r="C6169" t="s">
        <v>5191</v>
      </c>
      <c r="D6169" t="s">
        <v>5189</v>
      </c>
      <c r="E6169" t="s">
        <v>24</v>
      </c>
      <c r="F6169" s="1">
        <v>40921</v>
      </c>
      <c r="G6169" t="s">
        <v>526</v>
      </c>
      <c r="H6169" t="s">
        <v>122</v>
      </c>
      <c r="I6169" t="s">
        <v>5274</v>
      </c>
      <c r="J6169">
        <v>70000</v>
      </c>
      <c r="L6169">
        <v>185907602</v>
      </c>
    </row>
    <row r="6170" spans="3:12" x14ac:dyDescent="0.15">
      <c r="C6170" t="s">
        <v>5191</v>
      </c>
      <c r="D6170" t="s">
        <v>5189</v>
      </c>
      <c r="E6170" t="s">
        <v>24</v>
      </c>
      <c r="F6170" s="1">
        <v>40927</v>
      </c>
      <c r="G6170" t="s">
        <v>526</v>
      </c>
      <c r="H6170" t="s">
        <v>3841</v>
      </c>
      <c r="I6170" t="s">
        <v>5275</v>
      </c>
      <c r="J6170">
        <v>40000</v>
      </c>
      <c r="L6170">
        <v>185947602</v>
      </c>
    </row>
    <row r="6171" spans="3:12" x14ac:dyDescent="0.15">
      <c r="C6171" t="s">
        <v>5191</v>
      </c>
      <c r="D6171" t="s">
        <v>5189</v>
      </c>
      <c r="E6171" t="s">
        <v>24</v>
      </c>
      <c r="F6171" s="1">
        <v>40937</v>
      </c>
      <c r="G6171" t="s">
        <v>54</v>
      </c>
      <c r="H6171" t="s">
        <v>107</v>
      </c>
      <c r="I6171" t="s">
        <v>5276</v>
      </c>
      <c r="J6171">
        <v>94500</v>
      </c>
      <c r="L6171">
        <v>186042102</v>
      </c>
    </row>
    <row r="6172" spans="3:12" x14ac:dyDescent="0.15">
      <c r="C6172" t="s">
        <v>5191</v>
      </c>
      <c r="D6172" t="s">
        <v>5189</v>
      </c>
      <c r="E6172" t="s">
        <v>24</v>
      </c>
      <c r="F6172" s="1">
        <v>40939</v>
      </c>
      <c r="G6172" t="s">
        <v>560</v>
      </c>
      <c r="H6172" t="s">
        <v>81</v>
      </c>
      <c r="I6172" t="s">
        <v>3125</v>
      </c>
      <c r="J6172">
        <v>800000</v>
      </c>
      <c r="L6172">
        <v>186842102</v>
      </c>
    </row>
    <row r="6173" spans="3:12" x14ac:dyDescent="0.15">
      <c r="C6173" t="s">
        <v>5191</v>
      </c>
      <c r="D6173" t="s">
        <v>5189</v>
      </c>
      <c r="E6173" t="s">
        <v>25</v>
      </c>
      <c r="F6173" s="1">
        <v>40910</v>
      </c>
      <c r="G6173" t="s">
        <v>5206</v>
      </c>
      <c r="H6173" t="s">
        <v>62</v>
      </c>
      <c r="I6173" t="s">
        <v>5277</v>
      </c>
      <c r="J6173">
        <v>5000</v>
      </c>
      <c r="L6173">
        <v>188621602</v>
      </c>
    </row>
    <row r="6174" spans="3:12" x14ac:dyDescent="0.15">
      <c r="C6174" t="s">
        <v>5191</v>
      </c>
      <c r="D6174" t="s">
        <v>5189</v>
      </c>
      <c r="E6174" t="s">
        <v>25</v>
      </c>
      <c r="F6174" s="1">
        <v>40912</v>
      </c>
      <c r="G6174" t="s">
        <v>5206</v>
      </c>
      <c r="H6174" t="s">
        <v>64</v>
      </c>
      <c r="I6174" t="s">
        <v>5278</v>
      </c>
      <c r="J6174">
        <v>410000</v>
      </c>
      <c r="L6174">
        <v>189031602</v>
      </c>
    </row>
    <row r="6175" spans="3:12" x14ac:dyDescent="0.15">
      <c r="C6175" t="s">
        <v>5191</v>
      </c>
      <c r="D6175" t="s">
        <v>5189</v>
      </c>
      <c r="E6175" t="s">
        <v>25</v>
      </c>
      <c r="F6175" s="1">
        <v>40913</v>
      </c>
      <c r="G6175" t="s">
        <v>5206</v>
      </c>
      <c r="H6175" t="s">
        <v>69</v>
      </c>
      <c r="I6175" t="s">
        <v>5279</v>
      </c>
      <c r="J6175">
        <v>40000</v>
      </c>
      <c r="L6175">
        <v>189071602</v>
      </c>
    </row>
    <row r="6176" spans="3:12" x14ac:dyDescent="0.15">
      <c r="C6176" t="s">
        <v>5191</v>
      </c>
      <c r="D6176" t="s">
        <v>5189</v>
      </c>
      <c r="E6176" t="s">
        <v>25</v>
      </c>
      <c r="F6176" s="1">
        <v>40917</v>
      </c>
      <c r="G6176" t="s">
        <v>526</v>
      </c>
      <c r="H6176" t="s">
        <v>2452</v>
      </c>
      <c r="I6176" t="s">
        <v>5280</v>
      </c>
      <c r="J6176">
        <v>12925</v>
      </c>
      <c r="L6176">
        <v>189084527</v>
      </c>
    </row>
    <row r="6177" spans="3:12" x14ac:dyDescent="0.15">
      <c r="C6177" t="s">
        <v>5191</v>
      </c>
      <c r="D6177" t="s">
        <v>5189</v>
      </c>
      <c r="E6177" t="s">
        <v>25</v>
      </c>
      <c r="F6177" s="1">
        <v>40920</v>
      </c>
      <c r="G6177" t="s">
        <v>526</v>
      </c>
      <c r="H6177" t="s">
        <v>114</v>
      </c>
      <c r="I6177" t="s">
        <v>5281</v>
      </c>
      <c r="J6177">
        <v>100000</v>
      </c>
      <c r="L6177">
        <v>189184527</v>
      </c>
    </row>
    <row r="6178" spans="3:12" x14ac:dyDescent="0.15">
      <c r="C6178" t="s">
        <v>5191</v>
      </c>
      <c r="D6178" t="s">
        <v>5189</v>
      </c>
      <c r="E6178" t="s">
        <v>25</v>
      </c>
      <c r="F6178" s="1">
        <v>40921</v>
      </c>
      <c r="G6178" t="s">
        <v>5206</v>
      </c>
      <c r="H6178" t="s">
        <v>86</v>
      </c>
      <c r="I6178" t="s">
        <v>5282</v>
      </c>
      <c r="J6178">
        <v>350000</v>
      </c>
      <c r="L6178">
        <v>189534527</v>
      </c>
    </row>
    <row r="6179" spans="3:12" x14ac:dyDescent="0.15">
      <c r="C6179" t="s">
        <v>5191</v>
      </c>
      <c r="D6179" t="s">
        <v>5189</v>
      </c>
      <c r="E6179" t="s">
        <v>25</v>
      </c>
      <c r="F6179" s="1">
        <v>40921</v>
      </c>
      <c r="G6179" t="s">
        <v>526</v>
      </c>
      <c r="H6179" t="s">
        <v>122</v>
      </c>
      <c r="I6179" t="s">
        <v>5283</v>
      </c>
      <c r="J6179">
        <v>100000</v>
      </c>
      <c r="L6179">
        <v>189634527</v>
      </c>
    </row>
    <row r="6180" spans="3:12" x14ac:dyDescent="0.15">
      <c r="C6180" t="s">
        <v>5191</v>
      </c>
      <c r="D6180" t="s">
        <v>5189</v>
      </c>
      <c r="E6180" t="s">
        <v>25</v>
      </c>
      <c r="F6180" s="1">
        <v>40925</v>
      </c>
      <c r="G6180" t="s">
        <v>5206</v>
      </c>
      <c r="H6180" t="s">
        <v>669</v>
      </c>
      <c r="I6180" t="s">
        <v>5284</v>
      </c>
      <c r="J6180">
        <v>500000</v>
      </c>
      <c r="L6180">
        <v>190134527</v>
      </c>
    </row>
    <row r="6181" spans="3:12" x14ac:dyDescent="0.15">
      <c r="C6181" t="s">
        <v>5191</v>
      </c>
      <c r="D6181" t="s">
        <v>5189</v>
      </c>
      <c r="E6181" t="s">
        <v>25</v>
      </c>
      <c r="F6181" s="1">
        <v>40927</v>
      </c>
      <c r="G6181" t="s">
        <v>5206</v>
      </c>
      <c r="H6181" t="s">
        <v>2018</v>
      </c>
      <c r="I6181" t="s">
        <v>5285</v>
      </c>
      <c r="J6181">
        <v>510000</v>
      </c>
      <c r="L6181">
        <v>190644527</v>
      </c>
    </row>
    <row r="6182" spans="3:12" x14ac:dyDescent="0.15">
      <c r="C6182" t="s">
        <v>5191</v>
      </c>
      <c r="D6182" t="s">
        <v>5189</v>
      </c>
      <c r="E6182" t="s">
        <v>25</v>
      </c>
      <c r="F6182" s="1">
        <v>40927</v>
      </c>
      <c r="G6182" t="s">
        <v>526</v>
      </c>
      <c r="H6182" t="s">
        <v>3841</v>
      </c>
      <c r="I6182" t="s">
        <v>5286</v>
      </c>
      <c r="J6182">
        <v>30000</v>
      </c>
      <c r="L6182">
        <v>190674527</v>
      </c>
    </row>
    <row r="6183" spans="3:12" x14ac:dyDescent="0.15">
      <c r="C6183" t="s">
        <v>5191</v>
      </c>
      <c r="D6183" t="s">
        <v>5189</v>
      </c>
      <c r="E6183" t="s">
        <v>25</v>
      </c>
      <c r="F6183" s="1">
        <v>40929</v>
      </c>
      <c r="G6183" t="s">
        <v>54</v>
      </c>
      <c r="H6183" t="s">
        <v>62</v>
      </c>
      <c r="I6183" t="s">
        <v>5287</v>
      </c>
      <c r="J6183">
        <v>12000</v>
      </c>
      <c r="L6183">
        <v>190686527</v>
      </c>
    </row>
    <row r="6184" spans="3:12" x14ac:dyDescent="0.15">
      <c r="C6184" t="s">
        <v>5191</v>
      </c>
      <c r="D6184" t="s">
        <v>5189</v>
      </c>
      <c r="E6184" t="s">
        <v>25</v>
      </c>
      <c r="F6184" s="1">
        <v>40933</v>
      </c>
      <c r="G6184" t="s">
        <v>5206</v>
      </c>
      <c r="H6184" t="s">
        <v>834</v>
      </c>
      <c r="I6184" t="s">
        <v>5288</v>
      </c>
      <c r="J6184">
        <v>150000</v>
      </c>
      <c r="L6184">
        <v>190836527</v>
      </c>
    </row>
    <row r="6185" spans="3:12" x14ac:dyDescent="0.15">
      <c r="C6185" t="s">
        <v>5191</v>
      </c>
      <c r="D6185" t="s">
        <v>5189</v>
      </c>
      <c r="E6185" t="s">
        <v>25</v>
      </c>
      <c r="F6185" s="1">
        <v>40939</v>
      </c>
      <c r="G6185" t="s">
        <v>526</v>
      </c>
      <c r="H6185" t="s">
        <v>1073</v>
      </c>
      <c r="I6185" t="s">
        <v>3164</v>
      </c>
      <c r="J6185">
        <v>25000</v>
      </c>
      <c r="L6185">
        <v>190861527</v>
      </c>
    </row>
    <row r="6186" spans="3:12" x14ac:dyDescent="0.15">
      <c r="C6186" t="s">
        <v>5191</v>
      </c>
      <c r="D6186" t="s">
        <v>5189</v>
      </c>
      <c r="E6186" t="s">
        <v>26</v>
      </c>
      <c r="F6186" s="1">
        <v>40926</v>
      </c>
      <c r="G6186" t="s">
        <v>526</v>
      </c>
      <c r="H6186" t="s">
        <v>1153</v>
      </c>
      <c r="I6186" t="s">
        <v>5289</v>
      </c>
      <c r="J6186">
        <v>150000</v>
      </c>
      <c r="L6186">
        <v>196903027</v>
      </c>
    </row>
    <row r="6187" spans="3:12" x14ac:dyDescent="0.15">
      <c r="C6187" t="s">
        <v>5191</v>
      </c>
      <c r="D6187" t="s">
        <v>5189</v>
      </c>
      <c r="E6187" t="s">
        <v>27</v>
      </c>
      <c r="F6187" s="1">
        <v>40917</v>
      </c>
      <c r="G6187" t="s">
        <v>526</v>
      </c>
      <c r="H6187" t="s">
        <v>681</v>
      </c>
      <c r="I6187" t="s">
        <v>5290</v>
      </c>
      <c r="J6187">
        <v>54000</v>
      </c>
      <c r="L6187">
        <v>198022027</v>
      </c>
    </row>
    <row r="6188" spans="3:12" x14ac:dyDescent="0.15">
      <c r="C6188" t="s">
        <v>5191</v>
      </c>
      <c r="D6188" t="s">
        <v>5189</v>
      </c>
      <c r="E6188" t="s">
        <v>27</v>
      </c>
      <c r="F6188" s="1">
        <v>40921</v>
      </c>
      <c r="G6188" t="s">
        <v>54</v>
      </c>
      <c r="H6188" t="s">
        <v>1296</v>
      </c>
      <c r="I6188" t="s">
        <v>1348</v>
      </c>
      <c r="J6188">
        <v>108250</v>
      </c>
      <c r="L6188">
        <v>198130277</v>
      </c>
    </row>
    <row r="6189" spans="3:12" x14ac:dyDescent="0.15">
      <c r="C6189" t="s">
        <v>5191</v>
      </c>
      <c r="D6189" t="s">
        <v>5189</v>
      </c>
      <c r="E6189" t="s">
        <v>27</v>
      </c>
      <c r="F6189" s="1">
        <v>40921</v>
      </c>
      <c r="G6189" t="s">
        <v>526</v>
      </c>
      <c r="H6189" t="s">
        <v>99</v>
      </c>
      <c r="I6189" t="s">
        <v>5290</v>
      </c>
      <c r="J6189">
        <v>18000</v>
      </c>
      <c r="L6189">
        <v>198148277</v>
      </c>
    </row>
    <row r="6190" spans="3:12" x14ac:dyDescent="0.15">
      <c r="C6190" t="s">
        <v>5191</v>
      </c>
      <c r="D6190" t="s">
        <v>5189</v>
      </c>
      <c r="E6190" t="s">
        <v>27</v>
      </c>
      <c r="F6190" s="1">
        <v>40932</v>
      </c>
      <c r="G6190" t="s">
        <v>54</v>
      </c>
      <c r="H6190" t="s">
        <v>67</v>
      </c>
      <c r="I6190" t="s">
        <v>1321</v>
      </c>
      <c r="J6190">
        <v>6000</v>
      </c>
      <c r="L6190">
        <v>198154277</v>
      </c>
    </row>
    <row r="6191" spans="3:12" x14ac:dyDescent="0.15">
      <c r="C6191" t="s">
        <v>5191</v>
      </c>
      <c r="D6191" t="s">
        <v>5189</v>
      </c>
      <c r="E6191" t="s">
        <v>27</v>
      </c>
      <c r="F6191" s="1">
        <v>40933</v>
      </c>
      <c r="G6191" t="s">
        <v>526</v>
      </c>
      <c r="H6191" t="s">
        <v>843</v>
      </c>
      <c r="I6191" t="s">
        <v>5291</v>
      </c>
      <c r="J6191">
        <v>40000</v>
      </c>
      <c r="L6191">
        <v>198194277</v>
      </c>
    </row>
    <row r="6192" spans="3:12" x14ac:dyDescent="0.15">
      <c r="C6192" t="s">
        <v>5191</v>
      </c>
      <c r="D6192" t="s">
        <v>5189</v>
      </c>
      <c r="E6192" t="s">
        <v>27</v>
      </c>
      <c r="F6192" s="1">
        <v>40937</v>
      </c>
      <c r="G6192" t="s">
        <v>54</v>
      </c>
      <c r="H6192" t="s">
        <v>72</v>
      </c>
      <c r="I6192" t="s">
        <v>1321</v>
      </c>
      <c r="J6192">
        <v>60000</v>
      </c>
      <c r="L6192">
        <v>198254277</v>
      </c>
    </row>
    <row r="6193" spans="3:12" x14ac:dyDescent="0.15">
      <c r="C6193" t="s">
        <v>5191</v>
      </c>
      <c r="D6193" t="s">
        <v>5189</v>
      </c>
      <c r="E6193" t="s">
        <v>27</v>
      </c>
      <c r="F6193" s="1">
        <v>40937</v>
      </c>
      <c r="G6193" t="s">
        <v>54</v>
      </c>
      <c r="H6193" t="s">
        <v>107</v>
      </c>
      <c r="I6193" t="s">
        <v>5276</v>
      </c>
      <c r="J6193">
        <v>137500</v>
      </c>
      <c r="L6193">
        <v>198391777</v>
      </c>
    </row>
    <row r="6194" spans="3:12" x14ac:dyDescent="0.15">
      <c r="C6194" t="s">
        <v>5191</v>
      </c>
      <c r="D6194" t="s">
        <v>5189</v>
      </c>
      <c r="E6194" t="s">
        <v>28</v>
      </c>
      <c r="F6194" s="1">
        <v>40911</v>
      </c>
      <c r="G6194" t="s">
        <v>526</v>
      </c>
      <c r="H6194" t="s">
        <v>55</v>
      </c>
      <c r="I6194" t="s">
        <v>5292</v>
      </c>
      <c r="J6194">
        <v>2000</v>
      </c>
      <c r="L6194">
        <v>199974377</v>
      </c>
    </row>
    <row r="6195" spans="3:12" x14ac:dyDescent="0.15">
      <c r="C6195" t="s">
        <v>5191</v>
      </c>
      <c r="D6195" t="s">
        <v>5189</v>
      </c>
      <c r="E6195" t="s">
        <v>28</v>
      </c>
      <c r="F6195" s="1">
        <v>40911</v>
      </c>
      <c r="G6195" t="s">
        <v>526</v>
      </c>
      <c r="H6195" t="s">
        <v>61</v>
      </c>
      <c r="I6195" t="s">
        <v>5293</v>
      </c>
      <c r="J6195">
        <v>4500</v>
      </c>
      <c r="L6195">
        <v>199978877</v>
      </c>
    </row>
    <row r="6196" spans="3:12" x14ac:dyDescent="0.15">
      <c r="C6196" t="s">
        <v>5191</v>
      </c>
      <c r="D6196" t="s">
        <v>5189</v>
      </c>
      <c r="E6196" t="s">
        <v>28</v>
      </c>
      <c r="F6196" s="1">
        <v>40911</v>
      </c>
      <c r="G6196" t="s">
        <v>526</v>
      </c>
      <c r="H6196" t="s">
        <v>64</v>
      </c>
      <c r="I6196" t="s">
        <v>5294</v>
      </c>
      <c r="J6196">
        <v>254000</v>
      </c>
      <c r="L6196">
        <v>200232877</v>
      </c>
    </row>
    <row r="6197" spans="3:12" x14ac:dyDescent="0.15">
      <c r="C6197" t="s">
        <v>5191</v>
      </c>
      <c r="D6197" t="s">
        <v>5189</v>
      </c>
      <c r="E6197" t="s">
        <v>28</v>
      </c>
      <c r="F6197" s="1">
        <v>40913</v>
      </c>
      <c r="G6197" t="s">
        <v>526</v>
      </c>
      <c r="H6197" t="s">
        <v>79</v>
      </c>
      <c r="I6197" t="s">
        <v>615</v>
      </c>
      <c r="J6197">
        <v>1000</v>
      </c>
      <c r="L6197">
        <v>200233877</v>
      </c>
    </row>
    <row r="6198" spans="3:12" x14ac:dyDescent="0.15">
      <c r="C6198" t="s">
        <v>5191</v>
      </c>
      <c r="D6198" t="s">
        <v>5189</v>
      </c>
      <c r="E6198" t="s">
        <v>28</v>
      </c>
      <c r="F6198" s="1">
        <v>40915</v>
      </c>
      <c r="G6198" t="s">
        <v>5206</v>
      </c>
      <c r="H6198" t="s">
        <v>76</v>
      </c>
      <c r="I6198" t="s">
        <v>5295</v>
      </c>
      <c r="J6198">
        <v>17500</v>
      </c>
      <c r="L6198">
        <v>200251377</v>
      </c>
    </row>
    <row r="6199" spans="3:12" x14ac:dyDescent="0.15">
      <c r="C6199" t="s">
        <v>5191</v>
      </c>
      <c r="D6199" t="s">
        <v>5189</v>
      </c>
      <c r="E6199" t="s">
        <v>28</v>
      </c>
      <c r="F6199" s="1">
        <v>40917</v>
      </c>
      <c r="G6199" t="s">
        <v>526</v>
      </c>
      <c r="H6199" t="s">
        <v>1360</v>
      </c>
      <c r="I6199" t="s">
        <v>5296</v>
      </c>
      <c r="J6199">
        <v>1200</v>
      </c>
      <c r="L6199">
        <v>200252577</v>
      </c>
    </row>
    <row r="6200" spans="3:12" x14ac:dyDescent="0.15">
      <c r="C6200" t="s">
        <v>5191</v>
      </c>
      <c r="D6200" t="s">
        <v>5189</v>
      </c>
      <c r="E6200" t="s">
        <v>28</v>
      </c>
      <c r="F6200" s="1">
        <v>40918</v>
      </c>
      <c r="G6200" t="s">
        <v>5206</v>
      </c>
      <c r="H6200" t="s">
        <v>82</v>
      </c>
      <c r="I6200" t="s">
        <v>5297</v>
      </c>
      <c r="J6200">
        <v>20000</v>
      </c>
      <c r="L6200">
        <v>200272577</v>
      </c>
    </row>
    <row r="6201" spans="3:12" x14ac:dyDescent="0.15">
      <c r="C6201" t="s">
        <v>5191</v>
      </c>
      <c r="D6201" t="s">
        <v>5189</v>
      </c>
      <c r="E6201" t="s">
        <v>28</v>
      </c>
      <c r="F6201" s="1">
        <v>40918</v>
      </c>
      <c r="G6201" t="s">
        <v>526</v>
      </c>
      <c r="H6201" t="s">
        <v>95</v>
      </c>
      <c r="I6201" t="s">
        <v>5298</v>
      </c>
      <c r="J6201">
        <v>15000</v>
      </c>
      <c r="L6201">
        <v>200287577</v>
      </c>
    </row>
    <row r="6202" spans="3:12" x14ac:dyDescent="0.15">
      <c r="C6202" t="s">
        <v>5191</v>
      </c>
      <c r="D6202" t="s">
        <v>5189</v>
      </c>
      <c r="E6202" t="s">
        <v>28</v>
      </c>
      <c r="F6202" s="1">
        <v>40918</v>
      </c>
      <c r="G6202" t="s">
        <v>526</v>
      </c>
      <c r="H6202" t="s">
        <v>755</v>
      </c>
      <c r="I6202" t="s">
        <v>5299</v>
      </c>
      <c r="J6202">
        <v>4000</v>
      </c>
      <c r="L6202">
        <v>200291577</v>
      </c>
    </row>
    <row r="6203" spans="3:12" x14ac:dyDescent="0.15">
      <c r="C6203" t="s">
        <v>5191</v>
      </c>
      <c r="D6203" t="s">
        <v>5189</v>
      </c>
      <c r="E6203" t="s">
        <v>28</v>
      </c>
      <c r="F6203" s="1">
        <v>40919</v>
      </c>
      <c r="G6203" t="s">
        <v>526</v>
      </c>
      <c r="H6203" t="s">
        <v>1296</v>
      </c>
      <c r="I6203" t="s">
        <v>5300</v>
      </c>
      <c r="J6203">
        <v>100000</v>
      </c>
      <c r="L6203">
        <v>200391577</v>
      </c>
    </row>
    <row r="6204" spans="3:12" x14ac:dyDescent="0.15">
      <c r="C6204" t="s">
        <v>5191</v>
      </c>
      <c r="D6204" t="s">
        <v>5189</v>
      </c>
      <c r="E6204" t="s">
        <v>28</v>
      </c>
      <c r="F6204" s="1">
        <v>40919</v>
      </c>
      <c r="G6204" t="s">
        <v>526</v>
      </c>
      <c r="H6204" t="s">
        <v>2334</v>
      </c>
      <c r="I6204" t="s">
        <v>5301</v>
      </c>
      <c r="J6204">
        <v>38370</v>
      </c>
      <c r="L6204">
        <v>200429947</v>
      </c>
    </row>
    <row r="6205" spans="3:12" x14ac:dyDescent="0.15">
      <c r="C6205" t="s">
        <v>5191</v>
      </c>
      <c r="D6205" t="s">
        <v>5189</v>
      </c>
      <c r="E6205" t="s">
        <v>28</v>
      </c>
      <c r="F6205" s="1">
        <v>40920</v>
      </c>
      <c r="G6205" t="s">
        <v>526</v>
      </c>
      <c r="H6205" t="s">
        <v>2458</v>
      </c>
      <c r="I6205" t="s">
        <v>5302</v>
      </c>
      <c r="J6205">
        <v>100000</v>
      </c>
      <c r="L6205">
        <v>200529947</v>
      </c>
    </row>
    <row r="6206" spans="3:12" x14ac:dyDescent="0.15">
      <c r="C6206" t="s">
        <v>5191</v>
      </c>
      <c r="D6206" t="s">
        <v>5189</v>
      </c>
      <c r="E6206" t="s">
        <v>28</v>
      </c>
      <c r="F6206" s="1">
        <v>40920</v>
      </c>
      <c r="G6206" t="s">
        <v>526</v>
      </c>
      <c r="H6206" t="s">
        <v>922</v>
      </c>
      <c r="I6206" t="s">
        <v>5303</v>
      </c>
      <c r="J6206">
        <v>22500</v>
      </c>
      <c r="L6206">
        <v>200552447</v>
      </c>
    </row>
    <row r="6207" spans="3:12" x14ac:dyDescent="0.15">
      <c r="C6207" t="s">
        <v>5191</v>
      </c>
      <c r="D6207" t="s">
        <v>5189</v>
      </c>
      <c r="E6207" t="s">
        <v>28</v>
      </c>
      <c r="F6207" s="1">
        <v>40924</v>
      </c>
      <c r="G6207" t="s">
        <v>526</v>
      </c>
      <c r="H6207" t="s">
        <v>127</v>
      </c>
      <c r="I6207" t="s">
        <v>5304</v>
      </c>
      <c r="J6207">
        <v>95000</v>
      </c>
      <c r="L6207">
        <v>200647447</v>
      </c>
    </row>
    <row r="6208" spans="3:12" x14ac:dyDescent="0.15">
      <c r="C6208" t="s">
        <v>5191</v>
      </c>
      <c r="D6208" t="s">
        <v>5189</v>
      </c>
      <c r="E6208" t="s">
        <v>28</v>
      </c>
      <c r="F6208" s="1">
        <v>40924</v>
      </c>
      <c r="G6208" t="s">
        <v>526</v>
      </c>
      <c r="H6208" t="s">
        <v>130</v>
      </c>
      <c r="I6208" t="s">
        <v>5305</v>
      </c>
      <c r="J6208">
        <v>15000</v>
      </c>
      <c r="L6208">
        <v>200662447</v>
      </c>
    </row>
    <row r="6209" spans="3:12" x14ac:dyDescent="0.15">
      <c r="C6209" t="s">
        <v>5191</v>
      </c>
      <c r="D6209" t="s">
        <v>5189</v>
      </c>
      <c r="E6209" t="s">
        <v>28</v>
      </c>
      <c r="F6209" s="1">
        <v>40925</v>
      </c>
      <c r="G6209" t="s">
        <v>526</v>
      </c>
      <c r="H6209" t="s">
        <v>147</v>
      </c>
      <c r="I6209" t="s">
        <v>5306</v>
      </c>
      <c r="J6209">
        <v>3000</v>
      </c>
      <c r="L6209">
        <v>200665447</v>
      </c>
    </row>
    <row r="6210" spans="3:12" x14ac:dyDescent="0.15">
      <c r="C6210" t="s">
        <v>5191</v>
      </c>
      <c r="D6210" t="s">
        <v>5189</v>
      </c>
      <c r="E6210" t="s">
        <v>28</v>
      </c>
      <c r="F6210" s="1">
        <v>40927</v>
      </c>
      <c r="G6210" t="s">
        <v>526</v>
      </c>
      <c r="H6210" t="s">
        <v>2604</v>
      </c>
      <c r="I6210" t="s">
        <v>5307</v>
      </c>
      <c r="J6210">
        <v>150000</v>
      </c>
      <c r="L6210">
        <v>200815447</v>
      </c>
    </row>
    <row r="6211" spans="3:12" x14ac:dyDescent="0.15">
      <c r="C6211" t="s">
        <v>5191</v>
      </c>
      <c r="D6211" t="s">
        <v>5189</v>
      </c>
      <c r="E6211" t="s">
        <v>28</v>
      </c>
      <c r="F6211" s="1">
        <v>40927</v>
      </c>
      <c r="G6211" t="s">
        <v>526</v>
      </c>
      <c r="H6211" t="s">
        <v>1155</v>
      </c>
      <c r="I6211" t="s">
        <v>5308</v>
      </c>
      <c r="J6211">
        <v>122000</v>
      </c>
      <c r="L6211">
        <v>200937447</v>
      </c>
    </row>
    <row r="6212" spans="3:12" x14ac:dyDescent="0.15">
      <c r="C6212" t="s">
        <v>5191</v>
      </c>
      <c r="D6212" t="s">
        <v>5189</v>
      </c>
      <c r="E6212" t="s">
        <v>28</v>
      </c>
      <c r="F6212" s="1">
        <v>40929</v>
      </c>
      <c r="G6212" t="s">
        <v>54</v>
      </c>
      <c r="H6212" t="s">
        <v>62</v>
      </c>
      <c r="I6212" t="s">
        <v>5309</v>
      </c>
      <c r="J6212">
        <v>90000</v>
      </c>
      <c r="L6212">
        <v>201027447</v>
      </c>
    </row>
    <row r="6213" spans="3:12" x14ac:dyDescent="0.15">
      <c r="C6213" t="s">
        <v>5191</v>
      </c>
      <c r="D6213" t="s">
        <v>5189</v>
      </c>
      <c r="E6213" t="s">
        <v>28</v>
      </c>
      <c r="F6213" s="1">
        <v>40931</v>
      </c>
      <c r="G6213" t="s">
        <v>526</v>
      </c>
      <c r="H6213" t="s">
        <v>162</v>
      </c>
      <c r="I6213" t="s">
        <v>615</v>
      </c>
      <c r="J6213">
        <v>1000</v>
      </c>
      <c r="L6213">
        <v>201028447</v>
      </c>
    </row>
    <row r="6214" spans="3:12" x14ac:dyDescent="0.15">
      <c r="C6214" t="s">
        <v>5191</v>
      </c>
      <c r="D6214" t="s">
        <v>5189</v>
      </c>
      <c r="E6214" t="s">
        <v>28</v>
      </c>
      <c r="F6214" s="1">
        <v>40932</v>
      </c>
      <c r="G6214" t="s">
        <v>526</v>
      </c>
      <c r="H6214" t="s">
        <v>639</v>
      </c>
      <c r="I6214" t="s">
        <v>5310</v>
      </c>
      <c r="J6214">
        <v>100000</v>
      </c>
      <c r="L6214">
        <v>201128447</v>
      </c>
    </row>
    <row r="6215" spans="3:12" x14ac:dyDescent="0.15">
      <c r="C6215" t="s">
        <v>5191</v>
      </c>
      <c r="D6215" t="s">
        <v>5189</v>
      </c>
      <c r="E6215" t="s">
        <v>28</v>
      </c>
      <c r="F6215" s="1">
        <v>40933</v>
      </c>
      <c r="G6215" t="s">
        <v>526</v>
      </c>
      <c r="H6215" t="s">
        <v>170</v>
      </c>
      <c r="I6215" t="s">
        <v>615</v>
      </c>
      <c r="J6215">
        <v>1000</v>
      </c>
      <c r="L6215">
        <v>201129447</v>
      </c>
    </row>
    <row r="6216" spans="3:12" x14ac:dyDescent="0.15">
      <c r="C6216" t="s">
        <v>5191</v>
      </c>
      <c r="D6216" t="s">
        <v>5189</v>
      </c>
      <c r="E6216" t="s">
        <v>28</v>
      </c>
      <c r="F6216" s="1">
        <v>40934</v>
      </c>
      <c r="G6216" t="s">
        <v>526</v>
      </c>
      <c r="H6216" t="s">
        <v>191</v>
      </c>
      <c r="I6216" t="s">
        <v>5311</v>
      </c>
      <c r="J6216">
        <v>15000</v>
      </c>
      <c r="L6216">
        <v>201144447</v>
      </c>
    </row>
    <row r="6217" spans="3:12" x14ac:dyDescent="0.15">
      <c r="C6217" t="s">
        <v>5191</v>
      </c>
      <c r="D6217" t="s">
        <v>5189</v>
      </c>
      <c r="E6217" t="s">
        <v>28</v>
      </c>
      <c r="F6217" s="1">
        <v>40935</v>
      </c>
      <c r="G6217" t="s">
        <v>5206</v>
      </c>
      <c r="H6217" t="s">
        <v>147</v>
      </c>
      <c r="I6217" t="s">
        <v>4089</v>
      </c>
      <c r="J6217">
        <v>5750</v>
      </c>
      <c r="L6217">
        <v>201150197</v>
      </c>
    </row>
    <row r="6218" spans="3:12" x14ac:dyDescent="0.15">
      <c r="C6218" t="s">
        <v>5191</v>
      </c>
      <c r="D6218" t="s">
        <v>5189</v>
      </c>
      <c r="E6218" t="s">
        <v>28</v>
      </c>
      <c r="F6218" s="1">
        <v>40935</v>
      </c>
      <c r="G6218" t="s">
        <v>526</v>
      </c>
      <c r="H6218" t="s">
        <v>202</v>
      </c>
      <c r="I6218" t="s">
        <v>607</v>
      </c>
      <c r="J6218">
        <v>2000</v>
      </c>
      <c r="L6218">
        <v>201152197</v>
      </c>
    </row>
    <row r="6219" spans="3:12" x14ac:dyDescent="0.15">
      <c r="C6219" t="s">
        <v>5191</v>
      </c>
      <c r="D6219" t="s">
        <v>5189</v>
      </c>
      <c r="E6219" t="s">
        <v>28</v>
      </c>
      <c r="F6219" s="1">
        <v>40939</v>
      </c>
      <c r="G6219" t="s">
        <v>54</v>
      </c>
      <c r="H6219" t="s">
        <v>576</v>
      </c>
      <c r="I6219" t="s">
        <v>5312</v>
      </c>
      <c r="J6219">
        <v>25000</v>
      </c>
      <c r="L6219">
        <v>201177197</v>
      </c>
    </row>
    <row r="6220" spans="3:12" x14ac:dyDescent="0.15">
      <c r="C6220" t="s">
        <v>5191</v>
      </c>
      <c r="D6220" t="s">
        <v>5189</v>
      </c>
      <c r="E6220" t="s">
        <v>28</v>
      </c>
      <c r="F6220" s="1">
        <v>40939</v>
      </c>
      <c r="G6220" t="s">
        <v>54</v>
      </c>
      <c r="H6220" t="s">
        <v>576</v>
      </c>
      <c r="I6220" t="s">
        <v>3459</v>
      </c>
      <c r="J6220">
        <v>20000</v>
      </c>
      <c r="L6220">
        <v>201197197</v>
      </c>
    </row>
    <row r="6221" spans="3:12" x14ac:dyDescent="0.15">
      <c r="C6221" t="s">
        <v>5191</v>
      </c>
      <c r="D6221" t="s">
        <v>5189</v>
      </c>
      <c r="E6221" t="s">
        <v>28</v>
      </c>
      <c r="F6221" s="1">
        <v>40939</v>
      </c>
      <c r="G6221" t="s">
        <v>54</v>
      </c>
      <c r="H6221" t="s">
        <v>576</v>
      </c>
      <c r="I6221" t="s">
        <v>3459</v>
      </c>
      <c r="J6221">
        <v>20000</v>
      </c>
      <c r="L6221">
        <v>201217197</v>
      </c>
    </row>
    <row r="6222" spans="3:12" x14ac:dyDescent="0.15">
      <c r="C6222" t="s">
        <v>5191</v>
      </c>
      <c r="D6222" t="s">
        <v>5189</v>
      </c>
      <c r="E6222" t="s">
        <v>28</v>
      </c>
      <c r="F6222" s="1">
        <v>40939</v>
      </c>
      <c r="G6222" t="s">
        <v>560</v>
      </c>
      <c r="H6222" t="s">
        <v>2014</v>
      </c>
      <c r="I6222" t="s">
        <v>3781</v>
      </c>
      <c r="J6222">
        <v>66300</v>
      </c>
      <c r="L6222">
        <v>201283497</v>
      </c>
    </row>
    <row r="6223" spans="3:12" x14ac:dyDescent="0.15">
      <c r="C6223" t="s">
        <v>5191</v>
      </c>
      <c r="D6223" t="s">
        <v>5189</v>
      </c>
      <c r="E6223" t="s">
        <v>29</v>
      </c>
      <c r="F6223" s="1">
        <v>40910</v>
      </c>
      <c r="G6223" t="s">
        <v>560</v>
      </c>
      <c r="H6223" t="s">
        <v>64</v>
      </c>
      <c r="I6223" t="s">
        <v>5313</v>
      </c>
      <c r="J6223">
        <v>160000</v>
      </c>
      <c r="L6223">
        <v>204136739</v>
      </c>
    </row>
    <row r="6224" spans="3:12" x14ac:dyDescent="0.15">
      <c r="C6224" t="s">
        <v>5191</v>
      </c>
      <c r="D6224" t="s">
        <v>5189</v>
      </c>
      <c r="E6224" t="s">
        <v>29</v>
      </c>
      <c r="F6224" s="1">
        <v>40910</v>
      </c>
      <c r="G6224" t="s">
        <v>560</v>
      </c>
      <c r="H6224" t="s">
        <v>67</v>
      </c>
      <c r="I6224" t="s">
        <v>5314</v>
      </c>
      <c r="J6224">
        <v>145000</v>
      </c>
      <c r="L6224">
        <v>204281739</v>
      </c>
    </row>
    <row r="6225" spans="3:12" x14ac:dyDescent="0.15">
      <c r="C6225" t="s">
        <v>5191</v>
      </c>
      <c r="D6225" t="s">
        <v>5189</v>
      </c>
      <c r="E6225" t="s">
        <v>29</v>
      </c>
      <c r="F6225" s="1">
        <v>40913</v>
      </c>
      <c r="G6225" t="s">
        <v>526</v>
      </c>
      <c r="H6225" t="s">
        <v>76</v>
      </c>
      <c r="I6225" t="s">
        <v>3930</v>
      </c>
      <c r="J6225">
        <v>90605</v>
      </c>
      <c r="L6225">
        <v>204372344</v>
      </c>
    </row>
    <row r="6226" spans="3:12" x14ac:dyDescent="0.15">
      <c r="C6226" t="s">
        <v>5191</v>
      </c>
      <c r="D6226" t="s">
        <v>5189</v>
      </c>
      <c r="E6226" t="s">
        <v>29</v>
      </c>
      <c r="F6226" s="1">
        <v>40933</v>
      </c>
      <c r="G6226" t="s">
        <v>560</v>
      </c>
      <c r="H6226" t="s">
        <v>72</v>
      </c>
      <c r="I6226" t="s">
        <v>5315</v>
      </c>
      <c r="J6226">
        <v>140000</v>
      </c>
      <c r="L6226">
        <v>204512344</v>
      </c>
    </row>
    <row r="6227" spans="3:12" x14ac:dyDescent="0.15">
      <c r="C6227" t="s">
        <v>5191</v>
      </c>
      <c r="D6227" t="s">
        <v>5189</v>
      </c>
      <c r="E6227" t="s">
        <v>29</v>
      </c>
      <c r="F6227" s="1">
        <v>40933</v>
      </c>
      <c r="G6227" t="s">
        <v>560</v>
      </c>
      <c r="H6227" t="s">
        <v>79</v>
      </c>
      <c r="I6227" t="s">
        <v>5316</v>
      </c>
      <c r="J6227">
        <v>340000</v>
      </c>
      <c r="L6227">
        <v>204852344</v>
      </c>
    </row>
    <row r="6228" spans="3:12" x14ac:dyDescent="0.15">
      <c r="C6228" t="s">
        <v>5191</v>
      </c>
      <c r="D6228" t="s">
        <v>5189</v>
      </c>
      <c r="E6228" t="s">
        <v>29</v>
      </c>
      <c r="F6228" s="1">
        <v>40939</v>
      </c>
      <c r="G6228" t="s">
        <v>560</v>
      </c>
      <c r="H6228" t="s">
        <v>78</v>
      </c>
      <c r="I6228" t="s">
        <v>5317</v>
      </c>
      <c r="J6228">
        <v>17000000</v>
      </c>
      <c r="L6228">
        <v>221852344</v>
      </c>
    </row>
    <row r="6229" spans="3:12" x14ac:dyDescent="0.15">
      <c r="C6229" t="s">
        <v>5191</v>
      </c>
      <c r="D6229" t="s">
        <v>5189</v>
      </c>
      <c r="E6229" t="s">
        <v>30</v>
      </c>
      <c r="F6229" s="1">
        <v>40911</v>
      </c>
      <c r="G6229" t="s">
        <v>526</v>
      </c>
      <c r="H6229" t="s">
        <v>67</v>
      </c>
      <c r="I6229" t="s">
        <v>5318</v>
      </c>
      <c r="J6229">
        <v>50000</v>
      </c>
      <c r="L6229">
        <v>258278764</v>
      </c>
    </row>
    <row r="6230" spans="3:12" x14ac:dyDescent="0.15">
      <c r="C6230" t="s">
        <v>5191</v>
      </c>
      <c r="D6230" t="s">
        <v>5189</v>
      </c>
      <c r="E6230" t="s">
        <v>30</v>
      </c>
      <c r="F6230" s="1">
        <v>40917</v>
      </c>
      <c r="G6230" t="s">
        <v>560</v>
      </c>
      <c r="H6230" t="s">
        <v>1424</v>
      </c>
      <c r="I6230" t="s">
        <v>5319</v>
      </c>
      <c r="J6230">
        <v>250000</v>
      </c>
      <c r="L6230">
        <v>258528764</v>
      </c>
    </row>
    <row r="6231" spans="3:12" x14ac:dyDescent="0.15">
      <c r="C6231" t="s">
        <v>5191</v>
      </c>
      <c r="D6231" t="s">
        <v>5189</v>
      </c>
      <c r="E6231" t="s">
        <v>30</v>
      </c>
      <c r="F6231" s="1">
        <v>40931</v>
      </c>
      <c r="G6231" t="s">
        <v>5206</v>
      </c>
      <c r="H6231" t="s">
        <v>1360</v>
      </c>
      <c r="I6231" t="s">
        <v>5320</v>
      </c>
      <c r="J6231">
        <v>100000</v>
      </c>
      <c r="L6231">
        <v>258628764</v>
      </c>
    </row>
    <row r="6232" spans="3:12" x14ac:dyDescent="0.15">
      <c r="C6232" t="s">
        <v>5191</v>
      </c>
      <c r="D6232" t="s">
        <v>5189</v>
      </c>
      <c r="E6232" t="s">
        <v>30</v>
      </c>
      <c r="F6232" s="1">
        <v>40935</v>
      </c>
      <c r="G6232" t="s">
        <v>526</v>
      </c>
      <c r="H6232" t="s">
        <v>205</v>
      </c>
      <c r="I6232" t="s">
        <v>5319</v>
      </c>
      <c r="J6232">
        <v>200000</v>
      </c>
      <c r="L6232">
        <v>258828764</v>
      </c>
    </row>
    <row r="6233" spans="3:12" x14ac:dyDescent="0.15">
      <c r="C6233" t="s">
        <v>5191</v>
      </c>
      <c r="D6233" t="s">
        <v>5189</v>
      </c>
      <c r="E6233" t="s">
        <v>32</v>
      </c>
      <c r="F6233" s="1">
        <v>40910</v>
      </c>
      <c r="G6233" t="s">
        <v>560</v>
      </c>
      <c r="H6233" t="s">
        <v>61</v>
      </c>
      <c r="I6233" t="s">
        <v>5321</v>
      </c>
      <c r="J6233">
        <v>265000</v>
      </c>
      <c r="L6233">
        <v>259443764</v>
      </c>
    </row>
    <row r="6234" spans="3:12" x14ac:dyDescent="0.15">
      <c r="C6234" t="s">
        <v>5191</v>
      </c>
      <c r="D6234" t="s">
        <v>5189</v>
      </c>
      <c r="E6234" t="s">
        <v>34</v>
      </c>
      <c r="F6234" s="1">
        <v>40939</v>
      </c>
      <c r="G6234" t="s">
        <v>5223</v>
      </c>
      <c r="H6234" t="s">
        <v>55</v>
      </c>
      <c r="I6234" t="s">
        <v>5322</v>
      </c>
      <c r="J6234">
        <v>231636</v>
      </c>
      <c r="L6234">
        <v>259945200</v>
      </c>
    </row>
    <row r="6235" spans="3:12" x14ac:dyDescent="0.15">
      <c r="C6235" t="s">
        <v>5191</v>
      </c>
      <c r="D6235" t="s">
        <v>5189</v>
      </c>
      <c r="E6235" t="s">
        <v>34</v>
      </c>
      <c r="F6235" s="1">
        <v>40939</v>
      </c>
      <c r="G6235" t="s">
        <v>5223</v>
      </c>
      <c r="H6235" t="s">
        <v>55</v>
      </c>
      <c r="I6235" t="s">
        <v>5323</v>
      </c>
      <c r="J6235">
        <v>154424</v>
      </c>
      <c r="L6235">
        <v>260099624</v>
      </c>
    </row>
    <row r="6236" spans="3:12" x14ac:dyDescent="0.15">
      <c r="C6236" t="s">
        <v>5191</v>
      </c>
      <c r="D6236" t="s">
        <v>5189</v>
      </c>
      <c r="E6236" t="s">
        <v>36</v>
      </c>
      <c r="F6236" s="1">
        <v>40910</v>
      </c>
      <c r="G6236" t="s">
        <v>560</v>
      </c>
      <c r="H6236" t="s">
        <v>59</v>
      </c>
      <c r="I6236" t="s">
        <v>5324</v>
      </c>
      <c r="J6236">
        <v>169000</v>
      </c>
      <c r="L6236">
        <v>263143827</v>
      </c>
    </row>
    <row r="6237" spans="3:12" x14ac:dyDescent="0.15">
      <c r="C6237" t="s">
        <v>5191</v>
      </c>
      <c r="D6237" t="s">
        <v>5189</v>
      </c>
      <c r="E6237" t="s">
        <v>36</v>
      </c>
      <c r="F6237" s="1">
        <v>40920</v>
      </c>
      <c r="G6237" t="s">
        <v>526</v>
      </c>
      <c r="H6237" t="s">
        <v>105</v>
      </c>
      <c r="I6237" t="s">
        <v>5325</v>
      </c>
      <c r="J6237">
        <v>18800</v>
      </c>
      <c r="L6237">
        <v>263162627</v>
      </c>
    </row>
    <row r="6238" spans="3:12" x14ac:dyDescent="0.15">
      <c r="C6238" t="s">
        <v>5191</v>
      </c>
      <c r="D6238" t="s">
        <v>5189</v>
      </c>
      <c r="E6238" t="s">
        <v>36</v>
      </c>
      <c r="F6238" s="1">
        <v>40929</v>
      </c>
      <c r="G6238" t="s">
        <v>54</v>
      </c>
      <c r="H6238" t="s">
        <v>62</v>
      </c>
      <c r="I6238" t="s">
        <v>5326</v>
      </c>
      <c r="J6238">
        <v>24000</v>
      </c>
      <c r="L6238">
        <v>263186627</v>
      </c>
    </row>
    <row r="6239" spans="3:12" x14ac:dyDescent="0.15">
      <c r="C6239" t="s">
        <v>5191</v>
      </c>
      <c r="D6239" t="s">
        <v>5189</v>
      </c>
      <c r="E6239" t="s">
        <v>36</v>
      </c>
      <c r="F6239" s="1">
        <v>40933</v>
      </c>
      <c r="G6239" t="s">
        <v>560</v>
      </c>
      <c r="H6239" t="s">
        <v>74</v>
      </c>
      <c r="I6239" t="s">
        <v>5327</v>
      </c>
      <c r="J6239">
        <v>80000</v>
      </c>
      <c r="L6239">
        <v>263266627</v>
      </c>
    </row>
    <row r="6240" spans="3:12" x14ac:dyDescent="0.15">
      <c r="C6240" t="s">
        <v>5191</v>
      </c>
      <c r="D6240" t="s">
        <v>5189</v>
      </c>
      <c r="E6240" t="s">
        <v>36</v>
      </c>
      <c r="F6240" s="1">
        <v>40933</v>
      </c>
      <c r="G6240" t="s">
        <v>560</v>
      </c>
      <c r="H6240" t="s">
        <v>76</v>
      </c>
      <c r="I6240" t="s">
        <v>5328</v>
      </c>
      <c r="J6240">
        <v>50000</v>
      </c>
      <c r="L6240">
        <v>263316627</v>
      </c>
    </row>
    <row r="6241" spans="3:12" x14ac:dyDescent="0.15">
      <c r="C6241" t="s">
        <v>5191</v>
      </c>
      <c r="D6241" t="s">
        <v>5189</v>
      </c>
      <c r="E6241" t="s">
        <v>36</v>
      </c>
      <c r="F6241" s="1">
        <v>40939</v>
      </c>
      <c r="G6241" t="s">
        <v>560</v>
      </c>
      <c r="H6241" t="s">
        <v>82</v>
      </c>
      <c r="I6241" t="s">
        <v>5329</v>
      </c>
      <c r="J6241">
        <v>65000</v>
      </c>
      <c r="L6241">
        <v>263381627</v>
      </c>
    </row>
    <row r="6242" spans="3:12" x14ac:dyDescent="0.15">
      <c r="C6242" t="s">
        <v>5191</v>
      </c>
      <c r="D6242" t="s">
        <v>5189</v>
      </c>
      <c r="E6242" t="s">
        <v>38</v>
      </c>
      <c r="F6242" s="1">
        <v>40921</v>
      </c>
      <c r="G6242" t="s">
        <v>57</v>
      </c>
      <c r="H6242" t="s">
        <v>69</v>
      </c>
      <c r="I6242" t="s">
        <v>5330</v>
      </c>
      <c r="J6242">
        <v>3200</v>
      </c>
      <c r="L6242">
        <v>263903327</v>
      </c>
    </row>
    <row r="6243" spans="3:12" x14ac:dyDescent="0.15">
      <c r="C6243" t="s">
        <v>5191</v>
      </c>
      <c r="D6243" t="s">
        <v>5189</v>
      </c>
      <c r="E6243" t="s">
        <v>38</v>
      </c>
      <c r="F6243" s="1">
        <v>40939</v>
      </c>
      <c r="G6243" t="s">
        <v>1377</v>
      </c>
      <c r="H6243" t="s">
        <v>55</v>
      </c>
      <c r="I6243" t="s">
        <v>5331</v>
      </c>
      <c r="J6243">
        <v>10000</v>
      </c>
      <c r="L6243">
        <v>263913327</v>
      </c>
    </row>
    <row r="6244" spans="3:12" x14ac:dyDescent="0.15">
      <c r="C6244" t="s">
        <v>5191</v>
      </c>
      <c r="D6244" t="s">
        <v>5189</v>
      </c>
      <c r="E6244" t="s">
        <v>38</v>
      </c>
      <c r="F6244" s="1">
        <v>40939</v>
      </c>
      <c r="G6244" t="s">
        <v>1375</v>
      </c>
      <c r="H6244" t="s">
        <v>55</v>
      </c>
      <c r="I6244" t="s">
        <v>4078</v>
      </c>
      <c r="J6244">
        <v>5600</v>
      </c>
      <c r="L6244">
        <v>263918927</v>
      </c>
    </row>
    <row r="6245" spans="3:12" x14ac:dyDescent="0.15">
      <c r="C6245" t="s">
        <v>5191</v>
      </c>
      <c r="D6245" t="s">
        <v>5189</v>
      </c>
      <c r="E6245" t="s">
        <v>38</v>
      </c>
      <c r="F6245" s="1">
        <v>40939</v>
      </c>
      <c r="G6245" t="s">
        <v>4090</v>
      </c>
      <c r="H6245" t="s">
        <v>55</v>
      </c>
      <c r="I6245" t="s">
        <v>3809</v>
      </c>
      <c r="J6245">
        <v>7500</v>
      </c>
      <c r="L6245">
        <v>263926427</v>
      </c>
    </row>
    <row r="6246" spans="3:12" x14ac:dyDescent="0.15">
      <c r="C6246" t="s">
        <v>5191</v>
      </c>
      <c r="D6246" t="s">
        <v>5189</v>
      </c>
      <c r="E6246" t="s">
        <v>38</v>
      </c>
      <c r="F6246" s="1">
        <v>40939</v>
      </c>
      <c r="G6246" t="s">
        <v>1375</v>
      </c>
      <c r="H6246" t="s">
        <v>55</v>
      </c>
      <c r="I6246" t="s">
        <v>5332</v>
      </c>
      <c r="J6246">
        <v>9083</v>
      </c>
      <c r="L6246">
        <v>263935510</v>
      </c>
    </row>
    <row r="6247" spans="3:12" x14ac:dyDescent="0.15">
      <c r="C6247" t="s">
        <v>5191</v>
      </c>
      <c r="D6247" t="s">
        <v>5189</v>
      </c>
      <c r="E6247" t="s">
        <v>38</v>
      </c>
      <c r="F6247" s="1">
        <v>40939</v>
      </c>
      <c r="G6247" t="s">
        <v>57</v>
      </c>
      <c r="H6247" t="s">
        <v>90</v>
      </c>
      <c r="I6247" t="s">
        <v>5204</v>
      </c>
      <c r="J6247">
        <v>98955</v>
      </c>
      <c r="L6247">
        <v>264034465</v>
      </c>
    </row>
    <row r="6248" spans="3:12" x14ac:dyDescent="0.15">
      <c r="C6248" t="s">
        <v>5191</v>
      </c>
      <c r="D6248" t="s">
        <v>5189</v>
      </c>
      <c r="E6248" t="s">
        <v>38</v>
      </c>
      <c r="F6248" s="1">
        <v>40939</v>
      </c>
      <c r="G6248" t="s">
        <v>57</v>
      </c>
      <c r="H6248" t="s">
        <v>90</v>
      </c>
      <c r="I6248" t="s">
        <v>5204</v>
      </c>
      <c r="J6248">
        <v>1417716</v>
      </c>
      <c r="L6248">
        <v>265452181</v>
      </c>
    </row>
    <row r="6249" spans="3:12" x14ac:dyDescent="0.15">
      <c r="C6249" t="s">
        <v>5191</v>
      </c>
      <c r="D6249" t="s">
        <v>5190</v>
      </c>
      <c r="E6249" t="s">
        <v>39</v>
      </c>
      <c r="F6249" s="1">
        <v>40933</v>
      </c>
      <c r="G6249" t="s">
        <v>1198</v>
      </c>
      <c r="H6249" t="s">
        <v>64</v>
      </c>
      <c r="I6249" t="s">
        <v>5333</v>
      </c>
      <c r="K6249">
        <v>2322581</v>
      </c>
      <c r="L6249">
        <v>263470635</v>
      </c>
    </row>
    <row r="6250" spans="3:12" x14ac:dyDescent="0.15">
      <c r="C6250" t="s">
        <v>5191</v>
      </c>
      <c r="D6250" t="s">
        <v>5190</v>
      </c>
      <c r="E6250" t="s">
        <v>39</v>
      </c>
      <c r="F6250" s="1">
        <v>40933</v>
      </c>
      <c r="G6250" t="s">
        <v>1198</v>
      </c>
      <c r="H6250" t="s">
        <v>67</v>
      </c>
      <c r="I6250" t="s">
        <v>5334</v>
      </c>
      <c r="K6250">
        <v>11561828</v>
      </c>
      <c r="L6250">
        <v>251908807</v>
      </c>
    </row>
    <row r="6251" spans="3:12" x14ac:dyDescent="0.15">
      <c r="C6251" t="s">
        <v>5191</v>
      </c>
      <c r="D6251" t="s">
        <v>5190</v>
      </c>
      <c r="E6251" t="s">
        <v>39</v>
      </c>
      <c r="F6251" s="1">
        <v>40933</v>
      </c>
      <c r="G6251" t="s">
        <v>1198</v>
      </c>
      <c r="H6251" t="s">
        <v>79</v>
      </c>
      <c r="I6251" t="s">
        <v>5335</v>
      </c>
      <c r="K6251">
        <v>4268312</v>
      </c>
      <c r="L6251">
        <v>247640495</v>
      </c>
    </row>
    <row r="6252" spans="3:12" x14ac:dyDescent="0.15">
      <c r="C6252" t="s">
        <v>5191</v>
      </c>
      <c r="D6252" t="s">
        <v>5190</v>
      </c>
      <c r="E6252" t="s">
        <v>39</v>
      </c>
      <c r="F6252" s="1">
        <v>40933</v>
      </c>
      <c r="G6252" t="s">
        <v>1198</v>
      </c>
      <c r="H6252" t="s">
        <v>86</v>
      </c>
      <c r="I6252" t="s">
        <v>5336</v>
      </c>
      <c r="K6252">
        <v>861272</v>
      </c>
      <c r="L6252">
        <v>246779223</v>
      </c>
    </row>
    <row r="6253" spans="3:12" x14ac:dyDescent="0.15">
      <c r="C6253" t="s">
        <v>5191</v>
      </c>
      <c r="D6253" t="s">
        <v>5190</v>
      </c>
      <c r="E6253" t="s">
        <v>40</v>
      </c>
      <c r="F6253" s="1">
        <v>40933</v>
      </c>
      <c r="G6253" t="s">
        <v>1198</v>
      </c>
      <c r="H6253" t="s">
        <v>67</v>
      </c>
      <c r="I6253" t="s">
        <v>5334</v>
      </c>
      <c r="K6253">
        <v>2873656</v>
      </c>
      <c r="L6253">
        <v>201451541</v>
      </c>
    </row>
    <row r="6254" spans="3:12" x14ac:dyDescent="0.15">
      <c r="C6254" t="s">
        <v>5191</v>
      </c>
      <c r="D6254" t="s">
        <v>5190</v>
      </c>
      <c r="E6254" t="s">
        <v>41</v>
      </c>
      <c r="F6254" s="1">
        <v>40933</v>
      </c>
      <c r="G6254" t="s">
        <v>1198</v>
      </c>
      <c r="H6254" t="s">
        <v>69</v>
      </c>
      <c r="I6254" t="s">
        <v>5337</v>
      </c>
      <c r="K6254">
        <v>800000</v>
      </c>
      <c r="L6254">
        <v>194857460</v>
      </c>
    </row>
    <row r="6255" spans="3:12" x14ac:dyDescent="0.15">
      <c r="C6255" t="s">
        <v>5191</v>
      </c>
      <c r="D6255" t="s">
        <v>5190</v>
      </c>
      <c r="E6255" t="s">
        <v>42</v>
      </c>
      <c r="F6255" s="1">
        <v>40933</v>
      </c>
      <c r="G6255" t="s">
        <v>1198</v>
      </c>
      <c r="H6255" t="s">
        <v>62</v>
      </c>
      <c r="I6255" t="s">
        <v>5338</v>
      </c>
      <c r="K6255">
        <v>12741936</v>
      </c>
      <c r="L6255">
        <v>180515524</v>
      </c>
    </row>
    <row r="6256" spans="3:12" x14ac:dyDescent="0.15">
      <c r="C6256" t="s">
        <v>5191</v>
      </c>
      <c r="D6256" t="s">
        <v>5190</v>
      </c>
      <c r="E6256" t="s">
        <v>42</v>
      </c>
      <c r="F6256" s="1">
        <v>40933</v>
      </c>
      <c r="G6256" t="s">
        <v>1198</v>
      </c>
      <c r="H6256" t="s">
        <v>2014</v>
      </c>
      <c r="I6256" t="s">
        <v>5339</v>
      </c>
      <c r="K6256">
        <v>4499852</v>
      </c>
      <c r="L6256">
        <v>176015672</v>
      </c>
    </row>
    <row r="6257" spans="3:12" x14ac:dyDescent="0.15">
      <c r="C6257" t="s">
        <v>5191</v>
      </c>
      <c r="D6257" t="s">
        <v>5190</v>
      </c>
      <c r="E6257" t="s">
        <v>43</v>
      </c>
      <c r="F6257" s="1">
        <v>40933</v>
      </c>
      <c r="G6257" t="s">
        <v>1198</v>
      </c>
      <c r="H6257" t="s">
        <v>61</v>
      </c>
      <c r="I6257" t="s">
        <v>5340</v>
      </c>
      <c r="K6257">
        <v>3750000</v>
      </c>
      <c r="L6257">
        <v>145073198</v>
      </c>
    </row>
    <row r="6258" spans="3:12" x14ac:dyDescent="0.15">
      <c r="C6258" t="s">
        <v>5191</v>
      </c>
      <c r="D6258" t="s">
        <v>5190</v>
      </c>
      <c r="E6258" t="s">
        <v>43</v>
      </c>
      <c r="F6258" s="1">
        <v>40933</v>
      </c>
      <c r="G6258" t="s">
        <v>1198</v>
      </c>
      <c r="H6258" t="s">
        <v>70</v>
      </c>
      <c r="I6258" t="s">
        <v>5341</v>
      </c>
      <c r="K6258">
        <v>1115127</v>
      </c>
      <c r="L6258">
        <v>143958071</v>
      </c>
    </row>
    <row r="6259" spans="3:12" x14ac:dyDescent="0.15">
      <c r="C6259" t="s">
        <v>5191</v>
      </c>
      <c r="D6259" t="s">
        <v>5190</v>
      </c>
      <c r="E6259" t="s">
        <v>43</v>
      </c>
      <c r="F6259" s="1">
        <v>40933</v>
      </c>
      <c r="G6259" t="s">
        <v>1198</v>
      </c>
      <c r="H6259" t="s">
        <v>1424</v>
      </c>
      <c r="I6259" t="s">
        <v>5342</v>
      </c>
      <c r="K6259">
        <v>4250601</v>
      </c>
      <c r="L6259">
        <v>139707470</v>
      </c>
    </row>
    <row r="6260" spans="3:12" x14ac:dyDescent="0.15">
      <c r="C6260" t="s">
        <v>5191</v>
      </c>
      <c r="D6260" t="s">
        <v>5190</v>
      </c>
      <c r="E6260" t="s">
        <v>43</v>
      </c>
      <c r="F6260" s="1">
        <v>40933</v>
      </c>
      <c r="G6260" t="s">
        <v>1198</v>
      </c>
      <c r="H6260" t="s">
        <v>72</v>
      </c>
      <c r="I6260" t="s">
        <v>5343</v>
      </c>
      <c r="K6260">
        <v>4350000</v>
      </c>
      <c r="L6260">
        <v>135357470</v>
      </c>
    </row>
    <row r="6261" spans="3:12" x14ac:dyDescent="0.15">
      <c r="C6261" t="s">
        <v>5191</v>
      </c>
      <c r="D6261" t="s">
        <v>5190</v>
      </c>
      <c r="E6261" t="s">
        <v>43</v>
      </c>
      <c r="F6261" s="1">
        <v>40933</v>
      </c>
      <c r="G6261" t="s">
        <v>1198</v>
      </c>
      <c r="H6261" t="s">
        <v>74</v>
      </c>
      <c r="I6261" t="s">
        <v>5344</v>
      </c>
      <c r="K6261">
        <v>9044335</v>
      </c>
      <c r="L6261">
        <v>126313135</v>
      </c>
    </row>
    <row r="6262" spans="3:12" x14ac:dyDescent="0.15">
      <c r="C6262" t="s">
        <v>5191</v>
      </c>
      <c r="D6262" t="s">
        <v>5190</v>
      </c>
      <c r="E6262" t="s">
        <v>43</v>
      </c>
      <c r="F6262" s="1">
        <v>40933</v>
      </c>
      <c r="G6262" t="s">
        <v>1198</v>
      </c>
      <c r="H6262" t="s">
        <v>76</v>
      </c>
      <c r="I6262" t="s">
        <v>5345</v>
      </c>
      <c r="K6262">
        <v>15841362</v>
      </c>
      <c r="L6262">
        <v>110471773</v>
      </c>
    </row>
    <row r="6263" spans="3:12" x14ac:dyDescent="0.15">
      <c r="C6263" t="s">
        <v>5191</v>
      </c>
      <c r="D6263" t="s">
        <v>5190</v>
      </c>
      <c r="E6263" t="s">
        <v>43</v>
      </c>
      <c r="F6263" s="1">
        <v>40933</v>
      </c>
      <c r="G6263" t="s">
        <v>1198</v>
      </c>
      <c r="H6263" t="s">
        <v>79</v>
      </c>
      <c r="I6263" t="s">
        <v>5335</v>
      </c>
      <c r="K6263">
        <v>3668768</v>
      </c>
      <c r="L6263">
        <v>106803005</v>
      </c>
    </row>
    <row r="6264" spans="3:12" x14ac:dyDescent="0.15">
      <c r="C6264" t="s">
        <v>5191</v>
      </c>
      <c r="D6264" t="s">
        <v>5190</v>
      </c>
      <c r="E6264" t="s">
        <v>43</v>
      </c>
      <c r="F6264" s="1">
        <v>40933</v>
      </c>
      <c r="G6264" t="s">
        <v>1198</v>
      </c>
      <c r="H6264" t="s">
        <v>82</v>
      </c>
      <c r="I6264" t="s">
        <v>5346</v>
      </c>
      <c r="K6264">
        <v>2791753</v>
      </c>
      <c r="L6264">
        <v>104011252</v>
      </c>
    </row>
    <row r="6265" spans="3:12" x14ac:dyDescent="0.15">
      <c r="C6265" t="s">
        <v>5191</v>
      </c>
      <c r="D6265" t="s">
        <v>5190</v>
      </c>
      <c r="E6265" t="s">
        <v>43</v>
      </c>
      <c r="F6265" s="1">
        <v>40933</v>
      </c>
      <c r="G6265" t="s">
        <v>1198</v>
      </c>
      <c r="H6265" t="s">
        <v>78</v>
      </c>
      <c r="I6265" t="s">
        <v>5347</v>
      </c>
      <c r="K6265">
        <v>6769476</v>
      </c>
      <c r="L6265">
        <v>97241776</v>
      </c>
    </row>
    <row r="6266" spans="3:12" x14ac:dyDescent="0.15">
      <c r="C6266" t="s">
        <v>5191</v>
      </c>
      <c r="D6266" t="s">
        <v>5190</v>
      </c>
      <c r="E6266" t="s">
        <v>43</v>
      </c>
      <c r="F6266" s="1">
        <v>40933</v>
      </c>
      <c r="G6266" t="s">
        <v>1198</v>
      </c>
      <c r="H6266" t="s">
        <v>81</v>
      </c>
      <c r="I6266" t="s">
        <v>5348</v>
      </c>
      <c r="K6266">
        <v>4821284</v>
      </c>
      <c r="L6266">
        <v>92420492</v>
      </c>
    </row>
    <row r="6267" spans="3:12" x14ac:dyDescent="0.15">
      <c r="C6267" t="s">
        <v>5191</v>
      </c>
      <c r="D6267" t="s">
        <v>5190</v>
      </c>
      <c r="E6267" t="s">
        <v>44</v>
      </c>
      <c r="F6267" s="1">
        <v>40914</v>
      </c>
      <c r="G6267" t="s">
        <v>1198</v>
      </c>
      <c r="H6267" t="s">
        <v>757</v>
      </c>
      <c r="I6267" t="s">
        <v>5349</v>
      </c>
      <c r="K6267">
        <v>385891</v>
      </c>
      <c r="L6267">
        <v>-16956637</v>
      </c>
    </row>
    <row r="6268" spans="3:12" x14ac:dyDescent="0.15">
      <c r="C6268" t="s">
        <v>5191</v>
      </c>
      <c r="D6268" t="s">
        <v>5190</v>
      </c>
      <c r="E6268" t="s">
        <v>44</v>
      </c>
      <c r="F6268" s="1">
        <v>40914</v>
      </c>
      <c r="G6268" t="s">
        <v>1198</v>
      </c>
      <c r="H6268" t="s">
        <v>757</v>
      </c>
      <c r="I6268" t="s">
        <v>5349</v>
      </c>
      <c r="K6268">
        <v>1162828</v>
      </c>
      <c r="L6268">
        <v>-18119465</v>
      </c>
    </row>
    <row r="6269" spans="3:12" x14ac:dyDescent="0.15">
      <c r="C6269" t="s">
        <v>5191</v>
      </c>
      <c r="D6269" t="s">
        <v>5190</v>
      </c>
      <c r="E6269" t="s">
        <v>44</v>
      </c>
      <c r="F6269" s="1">
        <v>40919</v>
      </c>
      <c r="G6269" t="s">
        <v>1198</v>
      </c>
      <c r="H6269" t="s">
        <v>1364</v>
      </c>
      <c r="I6269" t="s">
        <v>5350</v>
      </c>
      <c r="K6269">
        <v>100000</v>
      </c>
      <c r="L6269">
        <v>-18219465</v>
      </c>
    </row>
    <row r="6270" spans="3:12" x14ac:dyDescent="0.15">
      <c r="C6270" t="s">
        <v>5191</v>
      </c>
      <c r="D6270" t="s">
        <v>5190</v>
      </c>
      <c r="E6270" t="s">
        <v>44</v>
      </c>
      <c r="F6270" s="1">
        <v>40920</v>
      </c>
      <c r="G6270" t="s">
        <v>1198</v>
      </c>
      <c r="H6270" t="s">
        <v>55</v>
      </c>
      <c r="I6270" t="s">
        <v>5193</v>
      </c>
      <c r="K6270">
        <v>40000</v>
      </c>
      <c r="L6270">
        <v>-18259465</v>
      </c>
    </row>
    <row r="6271" spans="3:12" x14ac:dyDescent="0.15">
      <c r="C6271" t="s">
        <v>5191</v>
      </c>
      <c r="D6271" t="s">
        <v>5190</v>
      </c>
      <c r="E6271" t="s">
        <v>44</v>
      </c>
      <c r="F6271" s="1">
        <v>40920</v>
      </c>
      <c r="G6271" t="s">
        <v>1198</v>
      </c>
      <c r="H6271" t="s">
        <v>1365</v>
      </c>
      <c r="I6271" t="s">
        <v>5351</v>
      </c>
      <c r="J6271">
        <v>327750</v>
      </c>
      <c r="L6271">
        <v>-17931715</v>
      </c>
    </row>
    <row r="6272" spans="3:12" x14ac:dyDescent="0.15">
      <c r="C6272" t="s">
        <v>5191</v>
      </c>
      <c r="D6272" t="s">
        <v>5190</v>
      </c>
      <c r="E6272" t="s">
        <v>44</v>
      </c>
      <c r="F6272" s="1">
        <v>40922</v>
      </c>
      <c r="G6272" t="s">
        <v>1198</v>
      </c>
      <c r="H6272" t="s">
        <v>758</v>
      </c>
      <c r="I6272" t="s">
        <v>5352</v>
      </c>
      <c r="K6272">
        <v>430297</v>
      </c>
      <c r="L6272">
        <v>-18362012</v>
      </c>
    </row>
    <row r="6273" spans="3:12" x14ac:dyDescent="0.15">
      <c r="C6273" t="s">
        <v>5191</v>
      </c>
      <c r="D6273" t="s">
        <v>5190</v>
      </c>
      <c r="E6273" t="s">
        <v>44</v>
      </c>
      <c r="F6273" s="1">
        <v>40922</v>
      </c>
      <c r="G6273" t="s">
        <v>1198</v>
      </c>
      <c r="H6273" t="s">
        <v>758</v>
      </c>
      <c r="I6273" t="s">
        <v>5352</v>
      </c>
      <c r="K6273">
        <v>2050942</v>
      </c>
      <c r="L6273">
        <v>-20412954</v>
      </c>
    </row>
    <row r="6274" spans="3:12" x14ac:dyDescent="0.15">
      <c r="C6274" t="s">
        <v>5191</v>
      </c>
      <c r="D6274" t="s">
        <v>5190</v>
      </c>
      <c r="E6274" t="s">
        <v>44</v>
      </c>
      <c r="F6274" s="1">
        <v>40925</v>
      </c>
      <c r="G6274" t="s">
        <v>1198</v>
      </c>
      <c r="H6274" t="s">
        <v>59</v>
      </c>
      <c r="I6274" t="s">
        <v>5193</v>
      </c>
      <c r="K6274">
        <v>220000</v>
      </c>
      <c r="L6274">
        <v>-20632954</v>
      </c>
    </row>
    <row r="6275" spans="3:12" x14ac:dyDescent="0.15">
      <c r="C6275" t="s">
        <v>5191</v>
      </c>
      <c r="D6275" t="s">
        <v>5190</v>
      </c>
      <c r="E6275" t="s">
        <v>44</v>
      </c>
      <c r="F6275" s="1">
        <v>40927</v>
      </c>
      <c r="G6275" t="s">
        <v>1198</v>
      </c>
      <c r="H6275" t="s">
        <v>759</v>
      </c>
      <c r="I6275" t="s">
        <v>5353</v>
      </c>
      <c r="K6275">
        <v>100000</v>
      </c>
      <c r="L6275">
        <v>-20732954</v>
      </c>
    </row>
    <row r="6276" spans="3:12" x14ac:dyDescent="0.15">
      <c r="C6276" t="s">
        <v>5191</v>
      </c>
      <c r="D6276" t="s">
        <v>5190</v>
      </c>
      <c r="E6276" t="s">
        <v>44</v>
      </c>
      <c r="F6276" s="1">
        <v>40929</v>
      </c>
      <c r="G6276" t="s">
        <v>1198</v>
      </c>
      <c r="H6276" t="s">
        <v>1296</v>
      </c>
      <c r="I6276" t="s">
        <v>5354</v>
      </c>
      <c r="K6276">
        <v>344618</v>
      </c>
      <c r="L6276">
        <v>-21077572</v>
      </c>
    </row>
    <row r="6277" spans="3:12" x14ac:dyDescent="0.15">
      <c r="C6277" t="s">
        <v>5191</v>
      </c>
      <c r="D6277" t="s">
        <v>5190</v>
      </c>
      <c r="E6277" t="s">
        <v>44</v>
      </c>
      <c r="F6277" s="1">
        <v>40929</v>
      </c>
      <c r="G6277" t="s">
        <v>1198</v>
      </c>
      <c r="H6277" t="s">
        <v>1296</v>
      </c>
      <c r="I6277" t="s">
        <v>5354</v>
      </c>
      <c r="K6277">
        <v>1344357</v>
      </c>
      <c r="L6277">
        <v>-22421929</v>
      </c>
    </row>
    <row r="6278" spans="3:12" x14ac:dyDescent="0.15">
      <c r="C6278" t="s">
        <v>5191</v>
      </c>
      <c r="D6278" t="s">
        <v>5190</v>
      </c>
      <c r="E6278" t="s">
        <v>44</v>
      </c>
      <c r="F6278" s="1">
        <v>40931</v>
      </c>
      <c r="G6278" t="s">
        <v>1198</v>
      </c>
      <c r="H6278" t="s">
        <v>2364</v>
      </c>
      <c r="I6278" t="s">
        <v>5355</v>
      </c>
      <c r="K6278">
        <v>100000</v>
      </c>
      <c r="L6278">
        <v>-22521929</v>
      </c>
    </row>
    <row r="6279" spans="3:12" x14ac:dyDescent="0.15">
      <c r="C6279" t="s">
        <v>5191</v>
      </c>
      <c r="D6279" t="s">
        <v>5190</v>
      </c>
      <c r="E6279" t="s">
        <v>44</v>
      </c>
      <c r="F6279" s="1">
        <v>40933</v>
      </c>
      <c r="G6279" t="s">
        <v>1198</v>
      </c>
      <c r="H6279" t="s">
        <v>667</v>
      </c>
      <c r="I6279" t="s">
        <v>5356</v>
      </c>
      <c r="K6279">
        <v>60000</v>
      </c>
      <c r="L6279">
        <v>-22581929</v>
      </c>
    </row>
    <row r="6280" spans="3:12" x14ac:dyDescent="0.15">
      <c r="C6280" t="s">
        <v>5191</v>
      </c>
      <c r="D6280" t="s">
        <v>5190</v>
      </c>
      <c r="E6280" t="s">
        <v>44</v>
      </c>
      <c r="F6280" s="1">
        <v>40933</v>
      </c>
      <c r="G6280" t="s">
        <v>1198</v>
      </c>
      <c r="H6280" t="s">
        <v>802</v>
      </c>
      <c r="I6280" t="s">
        <v>5357</v>
      </c>
      <c r="K6280">
        <v>368366</v>
      </c>
      <c r="L6280">
        <v>-22950295</v>
      </c>
    </row>
    <row r="6281" spans="3:12" x14ac:dyDescent="0.15">
      <c r="C6281" t="s">
        <v>5191</v>
      </c>
      <c r="D6281" t="s">
        <v>5190</v>
      </c>
      <c r="E6281" t="s">
        <v>44</v>
      </c>
      <c r="F6281" s="1">
        <v>40933</v>
      </c>
      <c r="G6281" t="s">
        <v>1198</v>
      </c>
      <c r="H6281" t="s">
        <v>802</v>
      </c>
      <c r="I6281" t="s">
        <v>5357</v>
      </c>
      <c r="K6281">
        <v>812314</v>
      </c>
      <c r="L6281">
        <v>-23762609</v>
      </c>
    </row>
    <row r="6282" spans="3:12" x14ac:dyDescent="0.15">
      <c r="C6282" t="s">
        <v>5191</v>
      </c>
      <c r="D6282" t="s">
        <v>5190</v>
      </c>
      <c r="E6282" t="s">
        <v>44</v>
      </c>
      <c r="F6282" s="1">
        <v>40935</v>
      </c>
      <c r="G6282" t="s">
        <v>1198</v>
      </c>
      <c r="H6282" t="s">
        <v>1150</v>
      </c>
      <c r="I6282" t="s">
        <v>5358</v>
      </c>
      <c r="K6282">
        <v>50000</v>
      </c>
      <c r="L6282">
        <v>-23812609</v>
      </c>
    </row>
    <row r="6283" spans="3:12" x14ac:dyDescent="0.15">
      <c r="C6283" t="s">
        <v>5191</v>
      </c>
      <c r="D6283" t="s">
        <v>5190</v>
      </c>
      <c r="E6283" t="s">
        <v>44</v>
      </c>
      <c r="F6283" s="1">
        <v>40937</v>
      </c>
      <c r="G6283" t="s">
        <v>1198</v>
      </c>
      <c r="H6283" t="s">
        <v>2458</v>
      </c>
      <c r="I6283" t="s">
        <v>5359</v>
      </c>
      <c r="K6283">
        <v>377581</v>
      </c>
      <c r="L6283">
        <v>-24190190</v>
      </c>
    </row>
    <row r="6284" spans="3:12" x14ac:dyDescent="0.15">
      <c r="C6284" t="s">
        <v>5191</v>
      </c>
      <c r="D6284" t="s">
        <v>5190</v>
      </c>
      <c r="E6284" t="s">
        <v>44</v>
      </c>
      <c r="F6284" s="1">
        <v>40937</v>
      </c>
      <c r="G6284" t="s">
        <v>1198</v>
      </c>
      <c r="H6284" t="s">
        <v>2458</v>
      </c>
      <c r="I6284" t="s">
        <v>5359</v>
      </c>
      <c r="K6284">
        <v>996617</v>
      </c>
      <c r="L6284">
        <v>-25186807</v>
      </c>
    </row>
    <row r="6285" spans="3:12" x14ac:dyDescent="0.15">
      <c r="C6285" t="s">
        <v>5191</v>
      </c>
      <c r="D6285" t="s">
        <v>5190</v>
      </c>
      <c r="E6285" t="s">
        <v>44</v>
      </c>
      <c r="F6285" s="1">
        <v>40937</v>
      </c>
      <c r="G6285" t="s">
        <v>1198</v>
      </c>
      <c r="H6285" t="s">
        <v>804</v>
      </c>
      <c r="I6285" t="s">
        <v>5360</v>
      </c>
      <c r="K6285">
        <v>172500</v>
      </c>
      <c r="L6285">
        <v>-25359307</v>
      </c>
    </row>
    <row r="6286" spans="3:12" x14ac:dyDescent="0.15">
      <c r="C6286" t="s">
        <v>5191</v>
      </c>
      <c r="D6286" t="s">
        <v>5190</v>
      </c>
      <c r="E6286" t="s">
        <v>44</v>
      </c>
      <c r="F6286" s="1">
        <v>40939</v>
      </c>
      <c r="G6286" t="s">
        <v>1198</v>
      </c>
      <c r="H6286" t="s">
        <v>669</v>
      </c>
      <c r="I6286" t="s">
        <v>5361</v>
      </c>
      <c r="K6286">
        <v>50000</v>
      </c>
      <c r="L6286">
        <v>-25409307</v>
      </c>
    </row>
    <row r="6287" spans="3:12" x14ac:dyDescent="0.15">
      <c r="C6287" t="s">
        <v>5191</v>
      </c>
      <c r="D6287" t="s">
        <v>5190</v>
      </c>
      <c r="E6287" t="s">
        <v>44</v>
      </c>
      <c r="F6287" s="1">
        <v>40939</v>
      </c>
      <c r="G6287" t="s">
        <v>1198</v>
      </c>
      <c r="H6287" t="s">
        <v>1324</v>
      </c>
      <c r="I6287" t="s">
        <v>5362</v>
      </c>
      <c r="K6287">
        <v>40000</v>
      </c>
      <c r="L6287">
        <v>-25449307</v>
      </c>
    </row>
    <row r="6288" spans="3:12" x14ac:dyDescent="0.15">
      <c r="C6288" t="s">
        <v>5191</v>
      </c>
      <c r="D6288" t="s">
        <v>5190</v>
      </c>
      <c r="E6288" t="s">
        <v>44</v>
      </c>
      <c r="F6288" s="1">
        <v>40939</v>
      </c>
      <c r="G6288" t="s">
        <v>1198</v>
      </c>
      <c r="H6288" t="s">
        <v>1355</v>
      </c>
      <c r="I6288" t="s">
        <v>5363</v>
      </c>
      <c r="K6288">
        <v>20000</v>
      </c>
      <c r="L6288">
        <v>-25469307</v>
      </c>
    </row>
    <row r="6289" spans="3:12" x14ac:dyDescent="0.15">
      <c r="C6289" t="s">
        <v>5191</v>
      </c>
      <c r="D6289" t="s">
        <v>5190</v>
      </c>
      <c r="E6289" t="s">
        <v>44</v>
      </c>
      <c r="F6289" s="1">
        <v>40939</v>
      </c>
      <c r="G6289" t="s">
        <v>1198</v>
      </c>
      <c r="H6289" t="s">
        <v>908</v>
      </c>
      <c r="I6289" t="s">
        <v>5364</v>
      </c>
      <c r="K6289">
        <v>150000</v>
      </c>
      <c r="L6289">
        <v>-25619307</v>
      </c>
    </row>
    <row r="6290" spans="3:12" x14ac:dyDescent="0.15">
      <c r="C6290" t="s">
        <v>5191</v>
      </c>
      <c r="D6290" t="s">
        <v>5190</v>
      </c>
      <c r="E6290" t="s">
        <v>44</v>
      </c>
      <c r="F6290" s="1">
        <v>40939</v>
      </c>
      <c r="G6290" t="s">
        <v>1198</v>
      </c>
      <c r="H6290" t="s">
        <v>2334</v>
      </c>
      <c r="I6290" t="s">
        <v>5365</v>
      </c>
      <c r="K6290">
        <v>403762</v>
      </c>
      <c r="L6290">
        <v>-26023069</v>
      </c>
    </row>
    <row r="6291" spans="3:12" x14ac:dyDescent="0.15">
      <c r="C6291" t="s">
        <v>5191</v>
      </c>
      <c r="D6291" t="s">
        <v>5190</v>
      </c>
      <c r="E6291" t="s">
        <v>44</v>
      </c>
      <c r="F6291" s="1">
        <v>40939</v>
      </c>
      <c r="G6291" t="s">
        <v>1198</v>
      </c>
      <c r="H6291" t="s">
        <v>2334</v>
      </c>
      <c r="I6291" t="s">
        <v>5365</v>
      </c>
      <c r="K6291">
        <v>1520237</v>
      </c>
      <c r="L6291">
        <v>-27543306</v>
      </c>
    </row>
    <row r="6292" spans="3:12" x14ac:dyDescent="0.15">
      <c r="C6292" t="s">
        <v>5191</v>
      </c>
      <c r="D6292" t="s">
        <v>5190</v>
      </c>
      <c r="E6292" t="s">
        <v>44</v>
      </c>
      <c r="F6292" s="1">
        <v>40939</v>
      </c>
      <c r="G6292" t="s">
        <v>1198</v>
      </c>
      <c r="H6292" t="s">
        <v>805</v>
      </c>
      <c r="I6292" t="s">
        <v>5366</v>
      </c>
      <c r="K6292">
        <v>1984894</v>
      </c>
      <c r="L6292">
        <v>-29528200</v>
      </c>
    </row>
    <row r="6293" spans="3:12" x14ac:dyDescent="0.15">
      <c r="C6293" t="s">
        <v>5191</v>
      </c>
      <c r="D6293" t="s">
        <v>5190</v>
      </c>
      <c r="E6293" t="s">
        <v>44</v>
      </c>
      <c r="F6293" s="1">
        <v>40939</v>
      </c>
      <c r="G6293" t="s">
        <v>1198</v>
      </c>
      <c r="H6293" t="s">
        <v>805</v>
      </c>
      <c r="I6293" t="s">
        <v>5366</v>
      </c>
      <c r="K6293">
        <v>7098937</v>
      </c>
      <c r="L6293">
        <v>-36627137</v>
      </c>
    </row>
    <row r="6294" spans="3:12" x14ac:dyDescent="0.15">
      <c r="C6294" t="s">
        <v>5191</v>
      </c>
      <c r="D6294" t="s">
        <v>5367</v>
      </c>
      <c r="E6294" t="s">
        <v>4409</v>
      </c>
      <c r="F6294" s="1">
        <v>40909</v>
      </c>
      <c r="G6294" t="s">
        <v>4410</v>
      </c>
      <c r="H6294" t="s">
        <v>55</v>
      </c>
      <c r="I6294" t="s">
        <v>4411</v>
      </c>
      <c r="J6294">
        <v>16169343</v>
      </c>
      <c r="L6294">
        <v>16169343</v>
      </c>
    </row>
    <row r="6295" spans="3:12" x14ac:dyDescent="0.15">
      <c r="C6295" t="s">
        <v>5191</v>
      </c>
      <c r="D6295" t="s">
        <v>5367</v>
      </c>
      <c r="E6295" t="s">
        <v>4409</v>
      </c>
      <c r="F6295" s="1">
        <v>40909</v>
      </c>
      <c r="G6295" t="s">
        <v>4410</v>
      </c>
      <c r="H6295" t="s">
        <v>82</v>
      </c>
      <c r="I6295" t="s">
        <v>1376</v>
      </c>
      <c r="K6295">
        <v>15841362</v>
      </c>
      <c r="L6295">
        <v>327981</v>
      </c>
    </row>
    <row r="6296" spans="3:12" x14ac:dyDescent="0.15">
      <c r="C6296" t="s">
        <v>5191</v>
      </c>
      <c r="D6296" t="s">
        <v>5367</v>
      </c>
      <c r="E6296" t="s">
        <v>4409</v>
      </c>
      <c r="F6296" s="1">
        <v>40909</v>
      </c>
      <c r="G6296" t="s">
        <v>4410</v>
      </c>
      <c r="H6296" t="s">
        <v>1355</v>
      </c>
      <c r="I6296" t="s">
        <v>4412</v>
      </c>
      <c r="J6296">
        <v>16697385</v>
      </c>
      <c r="L6296">
        <v>17025366</v>
      </c>
    </row>
    <row r="6297" spans="3:12" x14ac:dyDescent="0.15">
      <c r="C6297" t="s">
        <v>5191</v>
      </c>
      <c r="D6297" t="s">
        <v>5367</v>
      </c>
      <c r="E6297" t="s">
        <v>4409</v>
      </c>
      <c r="F6297" s="1">
        <v>40909</v>
      </c>
      <c r="G6297" t="s">
        <v>4410</v>
      </c>
      <c r="H6297" t="s">
        <v>2452</v>
      </c>
      <c r="I6297" t="s">
        <v>4413</v>
      </c>
      <c r="J6297">
        <v>-327979</v>
      </c>
      <c r="L6297">
        <v>16697387</v>
      </c>
    </row>
    <row r="6298" spans="3:12" x14ac:dyDescent="0.15">
      <c r="C6298" t="s">
        <v>5191</v>
      </c>
      <c r="D6298" t="s">
        <v>5367</v>
      </c>
      <c r="E6298" t="s">
        <v>4409</v>
      </c>
      <c r="F6298" s="1">
        <v>40909</v>
      </c>
      <c r="G6298" t="s">
        <v>4410</v>
      </c>
      <c r="H6298" t="s">
        <v>1365</v>
      </c>
      <c r="I6298" t="s">
        <v>4414</v>
      </c>
      <c r="J6298">
        <v>13729180</v>
      </c>
      <c r="L6298">
        <v>30426567</v>
      </c>
    </row>
    <row r="6299" spans="3:12" x14ac:dyDescent="0.15">
      <c r="C6299" t="s">
        <v>5191</v>
      </c>
      <c r="D6299" t="s">
        <v>5367</v>
      </c>
      <c r="E6299" t="s">
        <v>4409</v>
      </c>
      <c r="F6299" s="1">
        <v>40909</v>
      </c>
      <c r="G6299" t="s">
        <v>4410</v>
      </c>
      <c r="H6299" t="s">
        <v>99</v>
      </c>
      <c r="I6299" t="s">
        <v>117</v>
      </c>
      <c r="K6299">
        <v>16369407</v>
      </c>
      <c r="L6299">
        <v>14057160</v>
      </c>
    </row>
    <row r="6300" spans="3:12" x14ac:dyDescent="0.15">
      <c r="C6300" t="s">
        <v>5191</v>
      </c>
      <c r="D6300" t="s">
        <v>5367</v>
      </c>
      <c r="E6300" t="s">
        <v>4409</v>
      </c>
      <c r="F6300" s="1">
        <v>40909</v>
      </c>
      <c r="G6300" t="s">
        <v>4410</v>
      </c>
      <c r="H6300" t="s">
        <v>134</v>
      </c>
      <c r="I6300" t="s">
        <v>4415</v>
      </c>
      <c r="J6300">
        <v>16369407</v>
      </c>
      <c r="L6300">
        <v>30426567</v>
      </c>
    </row>
    <row r="6301" spans="3:12" x14ac:dyDescent="0.15">
      <c r="C6301" t="s">
        <v>5191</v>
      </c>
      <c r="D6301" t="s">
        <v>5367</v>
      </c>
      <c r="E6301" t="s">
        <v>4409</v>
      </c>
      <c r="F6301" s="1">
        <v>40909</v>
      </c>
      <c r="G6301" t="s">
        <v>4410</v>
      </c>
      <c r="H6301" t="s">
        <v>1153</v>
      </c>
      <c r="I6301" t="s">
        <v>4416</v>
      </c>
      <c r="J6301">
        <v>-655958</v>
      </c>
      <c r="L6301">
        <v>29770609</v>
      </c>
    </row>
    <row r="6302" spans="3:12" x14ac:dyDescent="0.15">
      <c r="C6302" t="s">
        <v>5191</v>
      </c>
      <c r="D6302" t="s">
        <v>5367</v>
      </c>
      <c r="E6302" t="s">
        <v>4409</v>
      </c>
      <c r="F6302" s="1">
        <v>40909</v>
      </c>
      <c r="G6302" t="s">
        <v>4410</v>
      </c>
      <c r="H6302" t="s">
        <v>140</v>
      </c>
      <c r="I6302" t="s">
        <v>4417</v>
      </c>
      <c r="K6302">
        <v>13729180</v>
      </c>
      <c r="L6302">
        <v>16041429</v>
      </c>
    </row>
    <row r="6303" spans="3:12" x14ac:dyDescent="0.15">
      <c r="C6303" t="s">
        <v>5191</v>
      </c>
      <c r="D6303" t="s">
        <v>5367</v>
      </c>
      <c r="E6303" t="s">
        <v>4409</v>
      </c>
      <c r="F6303" s="1">
        <v>40909</v>
      </c>
      <c r="G6303" t="s">
        <v>4410</v>
      </c>
      <c r="H6303" t="s">
        <v>1383</v>
      </c>
      <c r="I6303" t="s">
        <v>4418</v>
      </c>
      <c r="J6303">
        <v>15313316</v>
      </c>
      <c r="L6303">
        <v>31354745</v>
      </c>
    </row>
    <row r="6304" spans="3:12" x14ac:dyDescent="0.15">
      <c r="C6304" t="s">
        <v>5191</v>
      </c>
      <c r="D6304" t="s">
        <v>5367</v>
      </c>
      <c r="E6304" t="s">
        <v>4409</v>
      </c>
      <c r="F6304" s="1">
        <v>40909</v>
      </c>
      <c r="G6304" t="s">
        <v>4410</v>
      </c>
      <c r="H6304" t="s">
        <v>645</v>
      </c>
      <c r="I6304" t="s">
        <v>4419</v>
      </c>
      <c r="K6304">
        <v>15713449</v>
      </c>
      <c r="L6304">
        <v>15641296</v>
      </c>
    </row>
    <row r="6305" spans="3:12" x14ac:dyDescent="0.15">
      <c r="C6305" t="s">
        <v>5191</v>
      </c>
      <c r="D6305" t="s">
        <v>5367</v>
      </c>
      <c r="E6305" t="s">
        <v>4409</v>
      </c>
      <c r="F6305" s="1">
        <v>40909</v>
      </c>
      <c r="G6305" t="s">
        <v>4410</v>
      </c>
      <c r="H6305" t="s">
        <v>645</v>
      </c>
      <c r="I6305" t="s">
        <v>4420</v>
      </c>
      <c r="J6305">
        <v>15313316</v>
      </c>
      <c r="L6305">
        <v>30954612</v>
      </c>
    </row>
    <row r="6306" spans="3:12" x14ac:dyDescent="0.15">
      <c r="C6306" t="s">
        <v>5191</v>
      </c>
      <c r="D6306" t="s">
        <v>5367</v>
      </c>
      <c r="E6306" t="s">
        <v>4409</v>
      </c>
      <c r="F6306" s="1">
        <v>40909</v>
      </c>
      <c r="G6306" t="s">
        <v>4410</v>
      </c>
      <c r="H6306" t="s">
        <v>2759</v>
      </c>
      <c r="I6306" t="s">
        <v>4421</v>
      </c>
      <c r="K6306">
        <v>15313316</v>
      </c>
      <c r="L6306">
        <v>15641296</v>
      </c>
    </row>
    <row r="6307" spans="3:12" x14ac:dyDescent="0.15">
      <c r="C6307" t="s">
        <v>5191</v>
      </c>
      <c r="D6307" t="s">
        <v>5367</v>
      </c>
      <c r="E6307" t="s">
        <v>4409</v>
      </c>
      <c r="F6307" s="1">
        <v>40909</v>
      </c>
      <c r="G6307" t="s">
        <v>4410</v>
      </c>
      <c r="H6307" t="s">
        <v>243</v>
      </c>
      <c r="I6307" t="s">
        <v>4422</v>
      </c>
      <c r="J6307">
        <v>15841362</v>
      </c>
      <c r="L6307">
        <v>31482658</v>
      </c>
    </row>
    <row r="6308" spans="3:12" x14ac:dyDescent="0.15">
      <c r="C6308" t="s">
        <v>5191</v>
      </c>
      <c r="D6308" t="s">
        <v>5367</v>
      </c>
      <c r="E6308" t="s">
        <v>4409</v>
      </c>
      <c r="F6308" s="1">
        <v>40909</v>
      </c>
      <c r="G6308" t="s">
        <v>4410</v>
      </c>
      <c r="H6308" t="s">
        <v>664</v>
      </c>
      <c r="I6308" t="s">
        <v>4424</v>
      </c>
      <c r="J6308">
        <v>16369407</v>
      </c>
      <c r="L6308">
        <v>47852065</v>
      </c>
    </row>
    <row r="6309" spans="3:12" x14ac:dyDescent="0.15">
      <c r="C6309" t="s">
        <v>5191</v>
      </c>
      <c r="D6309" t="s">
        <v>5367</v>
      </c>
      <c r="E6309" t="s">
        <v>4409</v>
      </c>
      <c r="F6309" s="1">
        <v>40909</v>
      </c>
      <c r="G6309" t="s">
        <v>4410</v>
      </c>
      <c r="H6309" t="s">
        <v>281</v>
      </c>
      <c r="I6309" t="s">
        <v>4423</v>
      </c>
      <c r="K6309">
        <v>15313316</v>
      </c>
      <c r="L6309">
        <v>32538749</v>
      </c>
    </row>
    <row r="6310" spans="3:12" x14ac:dyDescent="0.15">
      <c r="C6310" t="s">
        <v>5191</v>
      </c>
      <c r="D6310" t="s">
        <v>5367</v>
      </c>
      <c r="E6310" t="s">
        <v>4409</v>
      </c>
      <c r="F6310" s="1">
        <v>40909</v>
      </c>
      <c r="G6310" t="s">
        <v>4410</v>
      </c>
      <c r="H6310" t="s">
        <v>1172</v>
      </c>
      <c r="I6310" t="s">
        <v>4425</v>
      </c>
      <c r="J6310">
        <v>15841362</v>
      </c>
      <c r="L6310">
        <v>48380111</v>
      </c>
    </row>
    <row r="6311" spans="3:12" x14ac:dyDescent="0.15">
      <c r="C6311" t="s">
        <v>5191</v>
      </c>
      <c r="D6311" t="s">
        <v>5367</v>
      </c>
      <c r="E6311" t="s">
        <v>4409</v>
      </c>
      <c r="F6311" s="1">
        <v>40909</v>
      </c>
      <c r="G6311" t="s">
        <v>4410</v>
      </c>
      <c r="H6311" t="s">
        <v>3070</v>
      </c>
      <c r="I6311" t="s">
        <v>4427</v>
      </c>
      <c r="J6311">
        <v>15841362</v>
      </c>
      <c r="L6311">
        <v>64221473</v>
      </c>
    </row>
    <row r="6312" spans="3:12" x14ac:dyDescent="0.15">
      <c r="C6312" t="s">
        <v>5191</v>
      </c>
      <c r="D6312" t="s">
        <v>5367</v>
      </c>
      <c r="E6312" t="s">
        <v>4409</v>
      </c>
      <c r="F6312" s="1">
        <v>40909</v>
      </c>
      <c r="G6312" t="s">
        <v>4410</v>
      </c>
      <c r="H6312" t="s">
        <v>350</v>
      </c>
      <c r="I6312" t="s">
        <v>4426</v>
      </c>
      <c r="K6312">
        <v>16369407</v>
      </c>
      <c r="L6312">
        <v>47852066</v>
      </c>
    </row>
    <row r="6313" spans="3:12" x14ac:dyDescent="0.15">
      <c r="C6313" t="s">
        <v>5191</v>
      </c>
      <c r="D6313" t="s">
        <v>5367</v>
      </c>
      <c r="E6313" t="s">
        <v>4409</v>
      </c>
      <c r="F6313" s="1">
        <v>40909</v>
      </c>
      <c r="G6313" t="s">
        <v>4410</v>
      </c>
      <c r="H6313" t="s">
        <v>350</v>
      </c>
      <c r="I6313" t="s">
        <v>4426</v>
      </c>
      <c r="K6313">
        <v>15841362</v>
      </c>
      <c r="L6313">
        <v>32010704</v>
      </c>
    </row>
    <row r="6314" spans="3:12" x14ac:dyDescent="0.15">
      <c r="C6314" t="s">
        <v>5191</v>
      </c>
      <c r="D6314" t="s">
        <v>5367</v>
      </c>
      <c r="E6314" t="s">
        <v>4409</v>
      </c>
      <c r="F6314" s="1">
        <v>40909</v>
      </c>
      <c r="G6314" t="s">
        <v>4410</v>
      </c>
      <c r="H6314" t="s">
        <v>349</v>
      </c>
      <c r="I6314" t="s">
        <v>4429</v>
      </c>
      <c r="J6314">
        <v>15841362</v>
      </c>
      <c r="L6314">
        <v>47852066</v>
      </c>
    </row>
    <row r="6315" spans="3:12" x14ac:dyDescent="0.15">
      <c r="C6315" t="s">
        <v>5191</v>
      </c>
      <c r="D6315" t="s">
        <v>5367</v>
      </c>
      <c r="E6315" t="s">
        <v>4409</v>
      </c>
      <c r="F6315" s="1">
        <v>40909</v>
      </c>
      <c r="G6315" t="s">
        <v>4410</v>
      </c>
      <c r="H6315" t="s">
        <v>380</v>
      </c>
      <c r="I6315" t="s">
        <v>4428</v>
      </c>
      <c r="K6315">
        <v>15841362</v>
      </c>
      <c r="L6315">
        <v>32010704</v>
      </c>
    </row>
    <row r="6316" spans="3:12" x14ac:dyDescent="0.15">
      <c r="C6316" t="s">
        <v>5191</v>
      </c>
      <c r="D6316" t="s">
        <v>5367</v>
      </c>
      <c r="E6316" t="s">
        <v>4409</v>
      </c>
      <c r="F6316" s="1">
        <v>40909</v>
      </c>
      <c r="G6316" t="s">
        <v>4410</v>
      </c>
      <c r="H6316" t="s">
        <v>419</v>
      </c>
      <c r="I6316" t="s">
        <v>4430</v>
      </c>
      <c r="J6316">
        <v>15313316</v>
      </c>
      <c r="L6316">
        <v>47324020</v>
      </c>
    </row>
    <row r="6317" spans="3:12" x14ac:dyDescent="0.15">
      <c r="C6317" t="s">
        <v>5191</v>
      </c>
      <c r="D6317" t="s">
        <v>5367</v>
      </c>
      <c r="E6317" t="s">
        <v>4409</v>
      </c>
      <c r="F6317" s="1">
        <v>40909</v>
      </c>
      <c r="G6317" t="s">
        <v>4410</v>
      </c>
      <c r="H6317" t="s">
        <v>1445</v>
      </c>
      <c r="I6317" t="s">
        <v>4431</v>
      </c>
      <c r="K6317">
        <v>327979</v>
      </c>
      <c r="L6317">
        <v>46996041</v>
      </c>
    </row>
    <row r="6318" spans="3:12" x14ac:dyDescent="0.15">
      <c r="C6318" t="s">
        <v>5191</v>
      </c>
      <c r="D6318" t="s">
        <v>5367</v>
      </c>
      <c r="E6318" t="s">
        <v>4409</v>
      </c>
      <c r="F6318" s="1">
        <v>40909</v>
      </c>
      <c r="G6318" t="s">
        <v>4410</v>
      </c>
      <c r="H6318" t="s">
        <v>455</v>
      </c>
      <c r="I6318" t="s">
        <v>4433</v>
      </c>
      <c r="J6318">
        <v>14785271</v>
      </c>
      <c r="L6318">
        <v>61781312</v>
      </c>
    </row>
    <row r="6319" spans="3:12" x14ac:dyDescent="0.15">
      <c r="C6319" t="s">
        <v>5191</v>
      </c>
      <c r="D6319" t="s">
        <v>5367</v>
      </c>
      <c r="E6319" t="s">
        <v>4409</v>
      </c>
      <c r="F6319" s="1">
        <v>40909</v>
      </c>
      <c r="G6319" t="s">
        <v>4410</v>
      </c>
      <c r="H6319" t="s">
        <v>458</v>
      </c>
      <c r="I6319" t="s">
        <v>4432</v>
      </c>
      <c r="K6319">
        <v>15841362</v>
      </c>
      <c r="L6319">
        <v>45939950</v>
      </c>
    </row>
    <row r="6320" spans="3:12" x14ac:dyDescent="0.15">
      <c r="C6320" t="s">
        <v>5191</v>
      </c>
      <c r="D6320" t="s">
        <v>5367</v>
      </c>
      <c r="E6320" t="s">
        <v>4409</v>
      </c>
      <c r="F6320" s="1">
        <v>40909</v>
      </c>
      <c r="G6320" t="s">
        <v>4410</v>
      </c>
      <c r="H6320" t="s">
        <v>458</v>
      </c>
      <c r="I6320" t="s">
        <v>4432</v>
      </c>
      <c r="K6320">
        <v>15841362</v>
      </c>
      <c r="L6320">
        <v>30098588</v>
      </c>
    </row>
    <row r="6321" spans="3:12" x14ac:dyDescent="0.15">
      <c r="C6321" t="s">
        <v>5191</v>
      </c>
      <c r="D6321" t="s">
        <v>5367</v>
      </c>
      <c r="E6321" t="s">
        <v>4409</v>
      </c>
      <c r="F6321" s="1">
        <v>40909</v>
      </c>
      <c r="G6321" t="s">
        <v>4410</v>
      </c>
      <c r="H6321" t="s">
        <v>2610</v>
      </c>
      <c r="I6321" t="s">
        <v>4434</v>
      </c>
      <c r="K6321">
        <v>15313316</v>
      </c>
      <c r="L6321">
        <v>14785272</v>
      </c>
    </row>
    <row r="6322" spans="3:12" x14ac:dyDescent="0.15">
      <c r="C6322" t="s">
        <v>5191</v>
      </c>
      <c r="D6322" t="s">
        <v>5367</v>
      </c>
      <c r="E6322" t="s">
        <v>4409</v>
      </c>
      <c r="F6322" s="1">
        <v>40933</v>
      </c>
      <c r="G6322" t="s">
        <v>1198</v>
      </c>
      <c r="H6322" t="s">
        <v>76</v>
      </c>
      <c r="I6322" t="s">
        <v>5345</v>
      </c>
      <c r="J6322">
        <v>15841362</v>
      </c>
      <c r="L6322">
        <v>30626634</v>
      </c>
    </row>
    <row r="6323" spans="3:12" x14ac:dyDescent="0.15">
      <c r="C6323" t="s">
        <v>5191</v>
      </c>
      <c r="D6323" t="s">
        <v>5367</v>
      </c>
      <c r="E6323" t="s">
        <v>4409</v>
      </c>
      <c r="F6323" s="1">
        <v>40939</v>
      </c>
      <c r="G6323" t="s">
        <v>57</v>
      </c>
      <c r="H6323" t="s">
        <v>92</v>
      </c>
      <c r="I6323" t="s">
        <v>5204</v>
      </c>
      <c r="K6323">
        <v>14785271</v>
      </c>
      <c r="L6323">
        <v>15841363</v>
      </c>
    </row>
    <row r="6324" spans="3:12" x14ac:dyDescent="0.15">
      <c r="C6324" t="s">
        <v>5191</v>
      </c>
      <c r="D6324" t="s">
        <v>5367</v>
      </c>
      <c r="E6324" t="s">
        <v>4435</v>
      </c>
      <c r="F6324" s="1">
        <v>40909</v>
      </c>
      <c r="G6324" t="s">
        <v>4410</v>
      </c>
      <c r="H6324" t="s">
        <v>55</v>
      </c>
      <c r="I6324" t="s">
        <v>4411</v>
      </c>
      <c r="J6324">
        <v>8</v>
      </c>
      <c r="L6324">
        <v>8</v>
      </c>
    </row>
    <row r="6325" spans="3:12" x14ac:dyDescent="0.15">
      <c r="C6325" t="s">
        <v>5191</v>
      </c>
      <c r="D6325" t="s">
        <v>5367</v>
      </c>
      <c r="E6325" t="s">
        <v>4436</v>
      </c>
      <c r="F6325" s="1">
        <v>40909</v>
      </c>
      <c r="G6325" t="s">
        <v>4410</v>
      </c>
      <c r="H6325" t="s">
        <v>55</v>
      </c>
      <c r="I6325" t="s">
        <v>4411</v>
      </c>
      <c r="K6325">
        <v>82672</v>
      </c>
      <c r="L6325">
        <v>-82672</v>
      </c>
    </row>
    <row r="6326" spans="3:12" x14ac:dyDescent="0.15">
      <c r="C6326" t="s">
        <v>5191</v>
      </c>
      <c r="D6326" t="s">
        <v>5367</v>
      </c>
      <c r="E6326" t="s">
        <v>4437</v>
      </c>
      <c r="F6326" s="1">
        <v>40909</v>
      </c>
      <c r="G6326" t="s">
        <v>4410</v>
      </c>
      <c r="H6326" t="s">
        <v>55</v>
      </c>
      <c r="I6326" t="s">
        <v>4411</v>
      </c>
      <c r="J6326">
        <v>1295719</v>
      </c>
      <c r="L6326">
        <v>1295719</v>
      </c>
    </row>
    <row r="6327" spans="3:12" x14ac:dyDescent="0.15">
      <c r="C6327" t="s">
        <v>5191</v>
      </c>
      <c r="D6327" t="s">
        <v>5367</v>
      </c>
      <c r="E6327" t="s">
        <v>4438</v>
      </c>
      <c r="F6327" s="1">
        <v>40909</v>
      </c>
      <c r="G6327" t="s">
        <v>4410</v>
      </c>
      <c r="H6327" t="s">
        <v>55</v>
      </c>
      <c r="I6327" t="s">
        <v>4411</v>
      </c>
      <c r="J6327">
        <v>20864</v>
      </c>
      <c r="L6327">
        <v>20864</v>
      </c>
    </row>
    <row r="6328" spans="3:12" x14ac:dyDescent="0.15">
      <c r="C6328" t="s">
        <v>5191</v>
      </c>
      <c r="D6328" t="s">
        <v>5367</v>
      </c>
      <c r="E6328" t="s">
        <v>4439</v>
      </c>
      <c r="F6328" s="1">
        <v>40909</v>
      </c>
      <c r="G6328" t="s">
        <v>4410</v>
      </c>
      <c r="H6328" t="s">
        <v>413</v>
      </c>
      <c r="I6328" t="s">
        <v>4356</v>
      </c>
      <c r="J6328">
        <v>6155077</v>
      </c>
      <c r="L6328">
        <v>6155077</v>
      </c>
    </row>
    <row r="6329" spans="3:12" x14ac:dyDescent="0.15">
      <c r="C6329" t="s">
        <v>5191</v>
      </c>
      <c r="D6329" t="s">
        <v>5367</v>
      </c>
      <c r="E6329" t="s">
        <v>4439</v>
      </c>
      <c r="F6329" s="1">
        <v>40909</v>
      </c>
      <c r="G6329" t="s">
        <v>4410</v>
      </c>
      <c r="H6329" t="s">
        <v>458</v>
      </c>
      <c r="I6329" t="s">
        <v>4440</v>
      </c>
      <c r="K6329">
        <v>6200106</v>
      </c>
      <c r="L6329">
        <v>-45029</v>
      </c>
    </row>
    <row r="6330" spans="3:12" x14ac:dyDescent="0.15">
      <c r="C6330" t="s">
        <v>5191</v>
      </c>
      <c r="D6330" t="s">
        <v>5367</v>
      </c>
      <c r="E6330" t="s">
        <v>4441</v>
      </c>
      <c r="F6330" s="1">
        <v>40909</v>
      </c>
      <c r="G6330" t="s">
        <v>4410</v>
      </c>
      <c r="H6330" t="s">
        <v>55</v>
      </c>
      <c r="I6330" t="s">
        <v>4411</v>
      </c>
      <c r="J6330">
        <v>697570</v>
      </c>
      <c r="L6330">
        <v>697570</v>
      </c>
    </row>
    <row r="6331" spans="3:12" x14ac:dyDescent="0.15">
      <c r="C6331" t="s">
        <v>5191</v>
      </c>
      <c r="D6331" t="s">
        <v>5367</v>
      </c>
      <c r="E6331" t="s">
        <v>4442</v>
      </c>
      <c r="F6331" s="1">
        <v>40909</v>
      </c>
      <c r="G6331" t="s">
        <v>4410</v>
      </c>
      <c r="H6331" t="s">
        <v>55</v>
      </c>
      <c r="I6331" t="s">
        <v>4411</v>
      </c>
      <c r="J6331">
        <v>108957</v>
      </c>
      <c r="L6331">
        <v>108957</v>
      </c>
    </row>
    <row r="6332" spans="3:12" x14ac:dyDescent="0.15">
      <c r="C6332" t="s">
        <v>5191</v>
      </c>
      <c r="D6332" t="s">
        <v>5367</v>
      </c>
      <c r="E6332" t="s">
        <v>4442</v>
      </c>
      <c r="F6332" s="1">
        <v>40909</v>
      </c>
      <c r="G6332" t="s">
        <v>4410</v>
      </c>
      <c r="H6332" t="s">
        <v>380</v>
      </c>
      <c r="I6332" t="s">
        <v>4443</v>
      </c>
      <c r="K6332">
        <v>24048040</v>
      </c>
      <c r="L6332">
        <v>-23939083</v>
      </c>
    </row>
    <row r="6333" spans="3:12" x14ac:dyDescent="0.15">
      <c r="C6333" t="s">
        <v>5191</v>
      </c>
      <c r="D6333" t="s">
        <v>5367</v>
      </c>
      <c r="E6333" t="s">
        <v>4442</v>
      </c>
      <c r="F6333" s="1">
        <v>40909</v>
      </c>
      <c r="G6333" t="s">
        <v>4410</v>
      </c>
      <c r="H6333" t="s">
        <v>397</v>
      </c>
      <c r="I6333" t="s">
        <v>4351</v>
      </c>
      <c r="J6333">
        <v>24451281</v>
      </c>
      <c r="L6333">
        <v>512198</v>
      </c>
    </row>
    <row r="6334" spans="3:12" x14ac:dyDescent="0.15">
      <c r="C6334" t="s">
        <v>5191</v>
      </c>
      <c r="D6334" t="s">
        <v>5367</v>
      </c>
      <c r="E6334" t="s">
        <v>4442</v>
      </c>
      <c r="F6334" s="1">
        <v>40909</v>
      </c>
      <c r="G6334" t="s">
        <v>4410</v>
      </c>
      <c r="H6334" t="s">
        <v>399</v>
      </c>
      <c r="I6334" t="s">
        <v>4352</v>
      </c>
      <c r="J6334">
        <v>25108109</v>
      </c>
      <c r="L6334">
        <v>25620307</v>
      </c>
    </row>
    <row r="6335" spans="3:12" x14ac:dyDescent="0.15">
      <c r="C6335" t="s">
        <v>5191</v>
      </c>
      <c r="D6335" t="s">
        <v>5367</v>
      </c>
      <c r="E6335" t="s">
        <v>4442</v>
      </c>
      <c r="F6335" s="1">
        <v>40909</v>
      </c>
      <c r="G6335" t="s">
        <v>4410</v>
      </c>
      <c r="H6335" t="s">
        <v>403</v>
      </c>
      <c r="I6335" t="s">
        <v>4353</v>
      </c>
      <c r="J6335">
        <v>22929873</v>
      </c>
      <c r="L6335">
        <v>48550180</v>
      </c>
    </row>
    <row r="6336" spans="3:12" x14ac:dyDescent="0.15">
      <c r="C6336" t="s">
        <v>5191</v>
      </c>
      <c r="D6336" t="s">
        <v>5367</v>
      </c>
      <c r="E6336" t="s">
        <v>4442</v>
      </c>
      <c r="F6336" s="1">
        <v>40909</v>
      </c>
      <c r="G6336" t="s">
        <v>4410</v>
      </c>
      <c r="H6336" t="s">
        <v>388</v>
      </c>
      <c r="I6336" t="s">
        <v>4354</v>
      </c>
      <c r="J6336">
        <v>18963389</v>
      </c>
      <c r="L6336">
        <v>67513569</v>
      </c>
    </row>
    <row r="6337" spans="3:12" x14ac:dyDescent="0.15">
      <c r="C6337" t="s">
        <v>5191</v>
      </c>
      <c r="D6337" t="s">
        <v>5367</v>
      </c>
      <c r="E6337" t="s">
        <v>4442</v>
      </c>
      <c r="F6337" s="1">
        <v>40909</v>
      </c>
      <c r="G6337" t="s">
        <v>4410</v>
      </c>
      <c r="H6337" t="s">
        <v>427</v>
      </c>
      <c r="I6337" t="s">
        <v>4444</v>
      </c>
      <c r="K6337">
        <v>24046728</v>
      </c>
      <c r="L6337">
        <v>43466841</v>
      </c>
    </row>
    <row r="6338" spans="3:12" x14ac:dyDescent="0.15">
      <c r="C6338" t="s">
        <v>5191</v>
      </c>
      <c r="D6338" t="s">
        <v>5367</v>
      </c>
      <c r="E6338" t="s">
        <v>4442</v>
      </c>
      <c r="F6338" s="1">
        <v>40909</v>
      </c>
      <c r="G6338" t="s">
        <v>4410</v>
      </c>
      <c r="H6338" t="s">
        <v>427</v>
      </c>
      <c r="I6338" t="s">
        <v>4444</v>
      </c>
      <c r="K6338">
        <v>24046728</v>
      </c>
      <c r="L6338">
        <v>19420113</v>
      </c>
    </row>
    <row r="6339" spans="3:12" x14ac:dyDescent="0.15">
      <c r="C6339" t="s">
        <v>5191</v>
      </c>
      <c r="D6339" t="s">
        <v>5367</v>
      </c>
      <c r="E6339" t="s">
        <v>4442</v>
      </c>
      <c r="F6339" s="1">
        <v>40909</v>
      </c>
      <c r="G6339" t="s">
        <v>4410</v>
      </c>
      <c r="H6339" t="s">
        <v>427</v>
      </c>
      <c r="I6339" t="s">
        <v>4444</v>
      </c>
      <c r="K6339">
        <v>24046728</v>
      </c>
      <c r="L6339">
        <v>-4626615</v>
      </c>
    </row>
    <row r="6340" spans="3:12" x14ac:dyDescent="0.15">
      <c r="C6340" t="s">
        <v>5191</v>
      </c>
      <c r="D6340" t="s">
        <v>5367</v>
      </c>
      <c r="E6340" t="s">
        <v>4442</v>
      </c>
      <c r="F6340" s="1">
        <v>40909</v>
      </c>
      <c r="G6340" t="s">
        <v>4410</v>
      </c>
      <c r="H6340" t="s">
        <v>449</v>
      </c>
      <c r="I6340" t="s">
        <v>4445</v>
      </c>
      <c r="K6340">
        <v>-4602194</v>
      </c>
      <c r="L6340">
        <v>-24421</v>
      </c>
    </row>
    <row r="6341" spans="3:12" x14ac:dyDescent="0.15">
      <c r="C6341" t="s">
        <v>5191</v>
      </c>
      <c r="D6341" t="s">
        <v>5367</v>
      </c>
      <c r="E6341" t="s">
        <v>4446</v>
      </c>
      <c r="F6341" s="1">
        <v>40909</v>
      </c>
      <c r="G6341" t="s">
        <v>4410</v>
      </c>
      <c r="H6341" t="s">
        <v>55</v>
      </c>
      <c r="I6341" t="s">
        <v>4411</v>
      </c>
      <c r="J6341">
        <v>32358002</v>
      </c>
      <c r="L6341">
        <v>32358002</v>
      </c>
    </row>
    <row r="6342" spans="3:12" x14ac:dyDescent="0.15">
      <c r="C6342" t="s">
        <v>5191</v>
      </c>
      <c r="D6342" t="s">
        <v>5367</v>
      </c>
      <c r="E6342" t="s">
        <v>4446</v>
      </c>
      <c r="F6342" s="1">
        <v>40909</v>
      </c>
      <c r="G6342" t="s">
        <v>4410</v>
      </c>
      <c r="H6342" t="s">
        <v>292</v>
      </c>
      <c r="I6342" t="s">
        <v>4324</v>
      </c>
      <c r="J6342">
        <v>14520520</v>
      </c>
      <c r="L6342">
        <v>46878522</v>
      </c>
    </row>
    <row r="6343" spans="3:12" x14ac:dyDescent="0.15">
      <c r="C6343" t="s">
        <v>5191</v>
      </c>
      <c r="D6343" t="s">
        <v>5367</v>
      </c>
      <c r="E6343" t="s">
        <v>4446</v>
      </c>
      <c r="F6343" s="1">
        <v>40909</v>
      </c>
      <c r="G6343" t="s">
        <v>4410</v>
      </c>
      <c r="H6343" t="s">
        <v>350</v>
      </c>
      <c r="I6343" t="s">
        <v>4447</v>
      </c>
      <c r="K6343">
        <v>14137185</v>
      </c>
      <c r="L6343">
        <v>32741337</v>
      </c>
    </row>
    <row r="6344" spans="3:12" x14ac:dyDescent="0.15">
      <c r="C6344" t="s">
        <v>5191</v>
      </c>
      <c r="D6344" t="s">
        <v>5367</v>
      </c>
      <c r="E6344" t="s">
        <v>4446</v>
      </c>
      <c r="F6344" s="1">
        <v>40909</v>
      </c>
      <c r="G6344" t="s">
        <v>4410</v>
      </c>
      <c r="H6344" t="s">
        <v>380</v>
      </c>
      <c r="I6344" t="s">
        <v>4443</v>
      </c>
      <c r="K6344">
        <v>857336</v>
      </c>
      <c r="L6344">
        <v>31884001</v>
      </c>
    </row>
    <row r="6345" spans="3:12" x14ac:dyDescent="0.15">
      <c r="C6345" t="s">
        <v>5191</v>
      </c>
      <c r="D6345" t="s">
        <v>5367</v>
      </c>
      <c r="E6345" t="s">
        <v>4448</v>
      </c>
      <c r="F6345" s="1">
        <v>40909</v>
      </c>
      <c r="G6345" t="s">
        <v>4410</v>
      </c>
      <c r="H6345" t="s">
        <v>564</v>
      </c>
      <c r="I6345" t="s">
        <v>4254</v>
      </c>
      <c r="J6345">
        <v>1781404</v>
      </c>
      <c r="L6345">
        <v>1781404</v>
      </c>
    </row>
    <row r="6346" spans="3:12" x14ac:dyDescent="0.15">
      <c r="C6346" t="s">
        <v>5191</v>
      </c>
      <c r="D6346" t="s">
        <v>5367</v>
      </c>
      <c r="E6346" t="s">
        <v>4448</v>
      </c>
      <c r="F6346" s="1">
        <v>40909</v>
      </c>
      <c r="G6346" t="s">
        <v>4410</v>
      </c>
      <c r="H6346" t="s">
        <v>140</v>
      </c>
      <c r="I6346" t="s">
        <v>4449</v>
      </c>
      <c r="K6346">
        <v>1946224</v>
      </c>
      <c r="L6346">
        <v>-164820</v>
      </c>
    </row>
    <row r="6347" spans="3:12" x14ac:dyDescent="0.15">
      <c r="C6347" t="s">
        <v>5191</v>
      </c>
      <c r="D6347" t="s">
        <v>5367</v>
      </c>
      <c r="E6347" t="s">
        <v>4448</v>
      </c>
      <c r="F6347" s="1">
        <v>40909</v>
      </c>
      <c r="G6347" t="s">
        <v>4410</v>
      </c>
      <c r="H6347" t="s">
        <v>178</v>
      </c>
      <c r="I6347" t="s">
        <v>4450</v>
      </c>
      <c r="K6347">
        <v>-162021</v>
      </c>
      <c r="L6347">
        <v>-2799</v>
      </c>
    </row>
    <row r="6348" spans="3:12" x14ac:dyDescent="0.15">
      <c r="C6348" t="s">
        <v>5191</v>
      </c>
      <c r="D6348" t="s">
        <v>5367</v>
      </c>
      <c r="E6348" t="s">
        <v>4451</v>
      </c>
      <c r="F6348" s="1">
        <v>40909</v>
      </c>
      <c r="G6348" t="s">
        <v>4410</v>
      </c>
      <c r="H6348" t="s">
        <v>55</v>
      </c>
      <c r="I6348" t="s">
        <v>4411</v>
      </c>
      <c r="K6348">
        <v>25153</v>
      </c>
      <c r="L6348">
        <v>-25153</v>
      </c>
    </row>
    <row r="6349" spans="3:12" x14ac:dyDescent="0.15">
      <c r="C6349" t="s">
        <v>5191</v>
      </c>
      <c r="D6349" t="s">
        <v>5367</v>
      </c>
      <c r="E6349" t="s">
        <v>4452</v>
      </c>
      <c r="F6349" s="1">
        <v>40909</v>
      </c>
      <c r="G6349" t="s">
        <v>4410</v>
      </c>
      <c r="H6349" t="s">
        <v>55</v>
      </c>
      <c r="I6349" t="s">
        <v>4411</v>
      </c>
      <c r="K6349">
        <v>18457</v>
      </c>
      <c r="L6349">
        <v>-18457</v>
      </c>
    </row>
    <row r="6350" spans="3:12" x14ac:dyDescent="0.15">
      <c r="C6350" t="s">
        <v>5191</v>
      </c>
      <c r="D6350" t="s">
        <v>5367</v>
      </c>
      <c r="E6350" t="s">
        <v>4453</v>
      </c>
      <c r="F6350" s="1">
        <v>40909</v>
      </c>
      <c r="G6350" t="s">
        <v>4410</v>
      </c>
      <c r="H6350" t="s">
        <v>55</v>
      </c>
      <c r="I6350" t="s">
        <v>4411</v>
      </c>
      <c r="J6350">
        <v>1571131</v>
      </c>
      <c r="L6350">
        <v>1571131</v>
      </c>
    </row>
    <row r="6351" spans="3:12" x14ac:dyDescent="0.15">
      <c r="C6351" t="s">
        <v>5191</v>
      </c>
      <c r="D6351" t="s">
        <v>5367</v>
      </c>
      <c r="E6351" t="s">
        <v>4453</v>
      </c>
      <c r="F6351" s="1">
        <v>40909</v>
      </c>
      <c r="G6351" t="s">
        <v>4410</v>
      </c>
      <c r="H6351" t="s">
        <v>107</v>
      </c>
      <c r="I6351" t="s">
        <v>4231</v>
      </c>
      <c r="J6351">
        <v>895661</v>
      </c>
      <c r="L6351">
        <v>2466792</v>
      </c>
    </row>
    <row r="6352" spans="3:12" x14ac:dyDescent="0.15">
      <c r="C6352" t="s">
        <v>5191</v>
      </c>
      <c r="D6352" t="s">
        <v>5367</v>
      </c>
      <c r="E6352" t="s">
        <v>4453</v>
      </c>
      <c r="F6352" s="1">
        <v>40909</v>
      </c>
      <c r="G6352" t="s">
        <v>4410</v>
      </c>
      <c r="H6352" t="s">
        <v>140</v>
      </c>
      <c r="I6352" t="s">
        <v>4454</v>
      </c>
      <c r="K6352">
        <v>573083</v>
      </c>
      <c r="L6352">
        <v>1893709</v>
      </c>
    </row>
    <row r="6353" spans="3:12" x14ac:dyDescent="0.15">
      <c r="C6353" t="s">
        <v>5191</v>
      </c>
      <c r="D6353" t="s">
        <v>5367</v>
      </c>
      <c r="E6353" t="s">
        <v>4453</v>
      </c>
      <c r="F6353" s="1">
        <v>40909</v>
      </c>
      <c r="G6353" t="s">
        <v>4410</v>
      </c>
      <c r="H6353" t="s">
        <v>2962</v>
      </c>
      <c r="I6353" t="s">
        <v>4286</v>
      </c>
      <c r="J6353">
        <v>745063</v>
      </c>
      <c r="L6353">
        <v>2638772</v>
      </c>
    </row>
    <row r="6354" spans="3:12" x14ac:dyDescent="0.15">
      <c r="C6354" t="s">
        <v>5191</v>
      </c>
      <c r="D6354" t="s">
        <v>5367</v>
      </c>
      <c r="E6354" t="s">
        <v>4453</v>
      </c>
      <c r="F6354" s="1">
        <v>40909</v>
      </c>
      <c r="G6354" t="s">
        <v>4410</v>
      </c>
      <c r="H6354" t="s">
        <v>300</v>
      </c>
      <c r="I6354" t="s">
        <v>4316</v>
      </c>
      <c r="J6354">
        <v>858940</v>
      </c>
      <c r="L6354">
        <v>3497712</v>
      </c>
    </row>
    <row r="6355" spans="3:12" x14ac:dyDescent="0.15">
      <c r="C6355" t="s">
        <v>5191</v>
      </c>
      <c r="D6355" t="s">
        <v>5367</v>
      </c>
      <c r="E6355" t="s">
        <v>4453</v>
      </c>
      <c r="F6355" s="1">
        <v>40909</v>
      </c>
      <c r="G6355" t="s">
        <v>4410</v>
      </c>
      <c r="H6355" t="s">
        <v>2760</v>
      </c>
      <c r="I6355" t="s">
        <v>4455</v>
      </c>
      <c r="K6355">
        <v>1035979</v>
      </c>
      <c r="L6355">
        <v>2461733</v>
      </c>
    </row>
    <row r="6356" spans="3:12" x14ac:dyDescent="0.15">
      <c r="C6356" t="s">
        <v>5191</v>
      </c>
      <c r="D6356" t="s">
        <v>5367</v>
      </c>
      <c r="E6356" t="s">
        <v>4453</v>
      </c>
      <c r="F6356" s="1">
        <v>40909</v>
      </c>
      <c r="G6356" t="s">
        <v>4410</v>
      </c>
      <c r="H6356" t="s">
        <v>1412</v>
      </c>
      <c r="I6356" t="s">
        <v>4335</v>
      </c>
      <c r="J6356">
        <v>5791489</v>
      </c>
      <c r="L6356">
        <v>8253222</v>
      </c>
    </row>
    <row r="6357" spans="3:12" x14ac:dyDescent="0.15">
      <c r="C6357" t="s">
        <v>5191</v>
      </c>
      <c r="D6357" t="s">
        <v>5367</v>
      </c>
      <c r="E6357" t="s">
        <v>4453</v>
      </c>
      <c r="F6357" s="1">
        <v>40909</v>
      </c>
      <c r="G6357" t="s">
        <v>4410</v>
      </c>
      <c r="H6357" t="s">
        <v>326</v>
      </c>
      <c r="I6357" t="s">
        <v>4338</v>
      </c>
      <c r="J6357">
        <v>793117</v>
      </c>
      <c r="L6357">
        <v>9046339</v>
      </c>
    </row>
    <row r="6358" spans="3:12" x14ac:dyDescent="0.15">
      <c r="C6358" t="s">
        <v>5191</v>
      </c>
      <c r="D6358" t="s">
        <v>5367</v>
      </c>
      <c r="E6358" t="s">
        <v>4453</v>
      </c>
      <c r="F6358" s="1">
        <v>40909</v>
      </c>
      <c r="G6358" t="s">
        <v>4410</v>
      </c>
      <c r="H6358" t="s">
        <v>350</v>
      </c>
      <c r="I6358" t="s">
        <v>4456</v>
      </c>
      <c r="K6358">
        <v>840281</v>
      </c>
      <c r="L6358">
        <v>8206058</v>
      </c>
    </row>
    <row r="6359" spans="3:12" x14ac:dyDescent="0.15">
      <c r="C6359" t="s">
        <v>5191</v>
      </c>
      <c r="D6359" t="s">
        <v>5367</v>
      </c>
      <c r="E6359" t="s">
        <v>4453</v>
      </c>
      <c r="F6359" s="1">
        <v>40909</v>
      </c>
      <c r="G6359" t="s">
        <v>4410</v>
      </c>
      <c r="H6359" t="s">
        <v>4357</v>
      </c>
      <c r="I6359" t="s">
        <v>4358</v>
      </c>
      <c r="J6359">
        <v>983346</v>
      </c>
      <c r="L6359">
        <v>9189404</v>
      </c>
    </row>
    <row r="6360" spans="3:12" x14ac:dyDescent="0.15">
      <c r="C6360" t="s">
        <v>5191</v>
      </c>
      <c r="D6360" t="s">
        <v>5367</v>
      </c>
      <c r="E6360" t="s">
        <v>4453</v>
      </c>
      <c r="F6360" s="1">
        <v>40909</v>
      </c>
      <c r="G6360" t="s">
        <v>4410</v>
      </c>
      <c r="H6360" t="s">
        <v>427</v>
      </c>
      <c r="I6360" t="s">
        <v>4457</v>
      </c>
      <c r="K6360">
        <v>774685</v>
      </c>
      <c r="L6360">
        <v>8414719</v>
      </c>
    </row>
    <row r="6361" spans="3:12" x14ac:dyDescent="0.15">
      <c r="C6361" t="s">
        <v>5191</v>
      </c>
      <c r="D6361" t="s">
        <v>5367</v>
      </c>
      <c r="E6361" t="s">
        <v>4453</v>
      </c>
      <c r="F6361" s="1">
        <v>40909</v>
      </c>
      <c r="G6361" t="s">
        <v>4410</v>
      </c>
      <c r="H6361" t="s">
        <v>1127</v>
      </c>
      <c r="I6361" t="s">
        <v>4372</v>
      </c>
      <c r="J6361">
        <v>1592514</v>
      </c>
      <c r="L6361">
        <v>10007233</v>
      </c>
    </row>
    <row r="6362" spans="3:12" x14ac:dyDescent="0.15">
      <c r="C6362" t="s">
        <v>5191</v>
      </c>
      <c r="D6362" t="s">
        <v>5367</v>
      </c>
      <c r="E6362" t="s">
        <v>4453</v>
      </c>
      <c r="F6362" s="1">
        <v>40909</v>
      </c>
      <c r="G6362" t="s">
        <v>4410</v>
      </c>
      <c r="H6362" t="s">
        <v>1183</v>
      </c>
      <c r="I6362" t="s">
        <v>4375</v>
      </c>
      <c r="J6362">
        <v>1450637</v>
      </c>
      <c r="L6362">
        <v>11457870</v>
      </c>
    </row>
    <row r="6363" spans="3:12" x14ac:dyDescent="0.15">
      <c r="C6363" t="s">
        <v>5191</v>
      </c>
      <c r="D6363" t="s">
        <v>5367</v>
      </c>
      <c r="E6363" t="s">
        <v>4453</v>
      </c>
      <c r="F6363" s="1">
        <v>40909</v>
      </c>
      <c r="G6363" t="s">
        <v>4410</v>
      </c>
      <c r="H6363" t="s">
        <v>1457</v>
      </c>
      <c r="I6363" t="s">
        <v>4377</v>
      </c>
      <c r="J6363">
        <v>1582471</v>
      </c>
      <c r="L6363">
        <v>13040341</v>
      </c>
    </row>
    <row r="6364" spans="3:12" x14ac:dyDescent="0.15">
      <c r="C6364" t="s">
        <v>5191</v>
      </c>
      <c r="D6364" t="s">
        <v>5367</v>
      </c>
      <c r="E6364" t="s">
        <v>4453</v>
      </c>
      <c r="F6364" s="1">
        <v>40909</v>
      </c>
      <c r="G6364" t="s">
        <v>4410</v>
      </c>
      <c r="H6364" t="s">
        <v>4378</v>
      </c>
      <c r="I6364" t="s">
        <v>4379</v>
      </c>
      <c r="J6364">
        <v>1450637</v>
      </c>
      <c r="L6364">
        <v>14490978</v>
      </c>
    </row>
    <row r="6365" spans="3:12" x14ac:dyDescent="0.15">
      <c r="C6365" t="s">
        <v>5191</v>
      </c>
      <c r="D6365" t="s">
        <v>5367</v>
      </c>
      <c r="E6365" t="s">
        <v>4453</v>
      </c>
      <c r="F6365" s="1">
        <v>40909</v>
      </c>
      <c r="G6365" t="s">
        <v>4410</v>
      </c>
      <c r="H6365" t="s">
        <v>458</v>
      </c>
      <c r="I6365" t="s">
        <v>4458</v>
      </c>
      <c r="K6365">
        <v>5777013</v>
      </c>
      <c r="L6365">
        <v>8713965</v>
      </c>
    </row>
    <row r="6366" spans="3:12" x14ac:dyDescent="0.15">
      <c r="C6366" t="s">
        <v>5191</v>
      </c>
      <c r="D6366" t="s">
        <v>5367</v>
      </c>
      <c r="E6366" t="s">
        <v>4453</v>
      </c>
      <c r="F6366" s="1">
        <v>40909</v>
      </c>
      <c r="G6366" t="s">
        <v>4410</v>
      </c>
      <c r="H6366" t="s">
        <v>477</v>
      </c>
      <c r="I6366" t="s">
        <v>4386</v>
      </c>
      <c r="J6366">
        <v>1588210</v>
      </c>
      <c r="L6366">
        <v>10302175</v>
      </c>
    </row>
    <row r="6367" spans="3:12" x14ac:dyDescent="0.15">
      <c r="C6367" t="s">
        <v>5191</v>
      </c>
      <c r="D6367" t="s">
        <v>5367</v>
      </c>
      <c r="E6367" t="s">
        <v>4453</v>
      </c>
      <c r="F6367" s="1">
        <v>40909</v>
      </c>
      <c r="G6367" t="s">
        <v>4410</v>
      </c>
      <c r="H6367" t="s">
        <v>480</v>
      </c>
      <c r="I6367" t="s">
        <v>4387</v>
      </c>
      <c r="J6367">
        <v>1592514</v>
      </c>
      <c r="L6367">
        <v>11894689</v>
      </c>
    </row>
    <row r="6368" spans="3:12" x14ac:dyDescent="0.15">
      <c r="C6368" t="s">
        <v>5191</v>
      </c>
      <c r="D6368" t="s">
        <v>5367</v>
      </c>
      <c r="E6368" t="s">
        <v>4453</v>
      </c>
      <c r="F6368" s="1">
        <v>40909</v>
      </c>
      <c r="G6368" t="s">
        <v>4410</v>
      </c>
      <c r="H6368" t="s">
        <v>2610</v>
      </c>
      <c r="I6368" t="s">
        <v>4459</v>
      </c>
      <c r="K6368">
        <v>2559544</v>
      </c>
      <c r="L6368">
        <v>9335145</v>
      </c>
    </row>
    <row r="6369" spans="3:12" x14ac:dyDescent="0.15">
      <c r="C6369" t="s">
        <v>5191</v>
      </c>
      <c r="D6369" t="s">
        <v>5367</v>
      </c>
      <c r="E6369" t="s">
        <v>4453</v>
      </c>
      <c r="F6369" s="1">
        <v>40909</v>
      </c>
      <c r="G6369" t="s">
        <v>4410</v>
      </c>
      <c r="H6369" t="s">
        <v>2610</v>
      </c>
      <c r="I6369" t="s">
        <v>4459</v>
      </c>
      <c r="K6369">
        <v>7649771</v>
      </c>
      <c r="L6369">
        <v>1685374</v>
      </c>
    </row>
    <row r="6370" spans="3:12" x14ac:dyDescent="0.15">
      <c r="C6370" t="s">
        <v>5191</v>
      </c>
      <c r="D6370" t="s">
        <v>5367</v>
      </c>
      <c r="E6370" t="s">
        <v>4453</v>
      </c>
      <c r="F6370" s="1">
        <v>40939</v>
      </c>
      <c r="G6370" t="s">
        <v>1198</v>
      </c>
      <c r="H6370" t="s">
        <v>805</v>
      </c>
      <c r="I6370" t="s">
        <v>5366</v>
      </c>
      <c r="J6370">
        <v>9465923</v>
      </c>
      <c r="L6370">
        <v>11151297</v>
      </c>
    </row>
    <row r="6371" spans="3:12" x14ac:dyDescent="0.15">
      <c r="C6371" t="s">
        <v>5191</v>
      </c>
      <c r="D6371" t="s">
        <v>5367</v>
      </c>
      <c r="E6371" t="s">
        <v>4460</v>
      </c>
      <c r="F6371" s="1">
        <v>40909</v>
      </c>
      <c r="G6371" t="s">
        <v>4410</v>
      </c>
      <c r="H6371" t="s">
        <v>55</v>
      </c>
      <c r="I6371" t="s">
        <v>4411</v>
      </c>
      <c r="K6371">
        <v>118131</v>
      </c>
      <c r="L6371">
        <v>-118131</v>
      </c>
    </row>
    <row r="6372" spans="3:12" x14ac:dyDescent="0.15">
      <c r="C6372" t="s">
        <v>5191</v>
      </c>
      <c r="D6372" t="s">
        <v>5367</v>
      </c>
      <c r="E6372" t="s">
        <v>4461</v>
      </c>
      <c r="F6372" s="1">
        <v>40909</v>
      </c>
      <c r="G6372" t="s">
        <v>4410</v>
      </c>
      <c r="H6372" t="s">
        <v>55</v>
      </c>
      <c r="I6372" t="s">
        <v>4411</v>
      </c>
      <c r="K6372">
        <v>5552</v>
      </c>
      <c r="L6372">
        <v>-5552</v>
      </c>
    </row>
    <row r="6373" spans="3:12" x14ac:dyDescent="0.15">
      <c r="C6373" t="s">
        <v>5191</v>
      </c>
      <c r="D6373" t="s">
        <v>5367</v>
      </c>
      <c r="E6373" t="s">
        <v>4462</v>
      </c>
      <c r="F6373" s="1">
        <v>40909</v>
      </c>
      <c r="G6373" t="s">
        <v>4410</v>
      </c>
      <c r="H6373" t="s">
        <v>55</v>
      </c>
      <c r="I6373" t="s">
        <v>4411</v>
      </c>
      <c r="K6373">
        <v>1097</v>
      </c>
      <c r="L6373">
        <v>-1097</v>
      </c>
    </row>
    <row r="6374" spans="3:12" x14ac:dyDescent="0.15">
      <c r="C6374" t="s">
        <v>5191</v>
      </c>
      <c r="D6374" t="s">
        <v>5367</v>
      </c>
      <c r="E6374" t="s">
        <v>4463</v>
      </c>
      <c r="F6374" s="1">
        <v>40909</v>
      </c>
      <c r="G6374" t="s">
        <v>4410</v>
      </c>
      <c r="H6374" t="s">
        <v>55</v>
      </c>
      <c r="I6374" t="s">
        <v>4411</v>
      </c>
      <c r="J6374">
        <v>21666434</v>
      </c>
      <c r="L6374">
        <v>21666434</v>
      </c>
    </row>
    <row r="6375" spans="3:12" x14ac:dyDescent="0.15">
      <c r="C6375" t="s">
        <v>5191</v>
      </c>
      <c r="D6375" t="s">
        <v>5367</v>
      </c>
      <c r="E6375" t="s">
        <v>4463</v>
      </c>
      <c r="F6375" s="1">
        <v>40909</v>
      </c>
      <c r="G6375" t="s">
        <v>4410</v>
      </c>
      <c r="H6375" t="s">
        <v>61</v>
      </c>
      <c r="I6375" t="s">
        <v>4213</v>
      </c>
      <c r="J6375">
        <v>2476226</v>
      </c>
      <c r="L6375">
        <v>24142660</v>
      </c>
    </row>
    <row r="6376" spans="3:12" x14ac:dyDescent="0.15">
      <c r="C6376" t="s">
        <v>5191</v>
      </c>
      <c r="D6376" t="s">
        <v>5367</v>
      </c>
      <c r="E6376" t="s">
        <v>4463</v>
      </c>
      <c r="F6376" s="1">
        <v>40909</v>
      </c>
      <c r="G6376" t="s">
        <v>4410</v>
      </c>
      <c r="H6376" t="s">
        <v>64</v>
      </c>
      <c r="I6376" t="s">
        <v>4215</v>
      </c>
      <c r="J6376">
        <v>1426743</v>
      </c>
      <c r="L6376">
        <v>25569403</v>
      </c>
    </row>
    <row r="6377" spans="3:12" x14ac:dyDescent="0.15">
      <c r="C6377" t="s">
        <v>5191</v>
      </c>
      <c r="D6377" t="s">
        <v>5367</v>
      </c>
      <c r="E6377" t="s">
        <v>4463</v>
      </c>
      <c r="F6377" s="1">
        <v>40909</v>
      </c>
      <c r="G6377" t="s">
        <v>4410</v>
      </c>
      <c r="H6377" t="s">
        <v>90</v>
      </c>
      <c r="I6377" t="s">
        <v>4063</v>
      </c>
      <c r="K6377">
        <v>2480829</v>
      </c>
      <c r="L6377">
        <v>23088574</v>
      </c>
    </row>
    <row r="6378" spans="3:12" x14ac:dyDescent="0.15">
      <c r="C6378" t="s">
        <v>5191</v>
      </c>
      <c r="D6378" t="s">
        <v>5367</v>
      </c>
      <c r="E6378" t="s">
        <v>4463</v>
      </c>
      <c r="F6378" s="1">
        <v>40909</v>
      </c>
      <c r="G6378" t="s">
        <v>4410</v>
      </c>
      <c r="H6378" t="s">
        <v>90</v>
      </c>
      <c r="I6378" t="s">
        <v>4063</v>
      </c>
      <c r="K6378">
        <v>1418835</v>
      </c>
      <c r="L6378">
        <v>21669739</v>
      </c>
    </row>
    <row r="6379" spans="3:12" x14ac:dyDescent="0.15">
      <c r="C6379" t="s">
        <v>5191</v>
      </c>
      <c r="D6379" t="s">
        <v>5367</v>
      </c>
      <c r="E6379" t="s">
        <v>4463</v>
      </c>
      <c r="F6379" s="1">
        <v>40909</v>
      </c>
      <c r="G6379" t="s">
        <v>4410</v>
      </c>
      <c r="H6379" t="s">
        <v>1379</v>
      </c>
      <c r="I6379" t="s">
        <v>4248</v>
      </c>
      <c r="J6379">
        <v>1776034</v>
      </c>
      <c r="L6379">
        <v>23445773</v>
      </c>
    </row>
    <row r="6380" spans="3:12" x14ac:dyDescent="0.15">
      <c r="C6380" t="s">
        <v>5191</v>
      </c>
      <c r="D6380" t="s">
        <v>5367</v>
      </c>
      <c r="E6380" t="s">
        <v>4463</v>
      </c>
      <c r="F6380" s="1">
        <v>40909</v>
      </c>
      <c r="G6380" t="s">
        <v>4410</v>
      </c>
      <c r="H6380" t="s">
        <v>185</v>
      </c>
      <c r="I6380" t="s">
        <v>4265</v>
      </c>
      <c r="J6380">
        <v>755081</v>
      </c>
      <c r="L6380">
        <v>24200854</v>
      </c>
    </row>
    <row r="6381" spans="3:12" x14ac:dyDescent="0.15">
      <c r="C6381" t="s">
        <v>5191</v>
      </c>
      <c r="D6381" t="s">
        <v>5367</v>
      </c>
      <c r="E6381" t="s">
        <v>4463</v>
      </c>
      <c r="F6381" s="1">
        <v>40909</v>
      </c>
      <c r="G6381" t="s">
        <v>4410</v>
      </c>
      <c r="H6381" t="s">
        <v>187</v>
      </c>
      <c r="I6381" t="s">
        <v>4271</v>
      </c>
      <c r="J6381">
        <v>604614</v>
      </c>
      <c r="L6381">
        <v>24805468</v>
      </c>
    </row>
    <row r="6382" spans="3:12" x14ac:dyDescent="0.15">
      <c r="C6382" t="s">
        <v>5191</v>
      </c>
      <c r="D6382" t="s">
        <v>5367</v>
      </c>
      <c r="E6382" t="s">
        <v>4463</v>
      </c>
      <c r="F6382" s="1">
        <v>40909</v>
      </c>
      <c r="G6382" t="s">
        <v>4410</v>
      </c>
      <c r="H6382" t="s">
        <v>227</v>
      </c>
      <c r="I6382" t="s">
        <v>4464</v>
      </c>
      <c r="K6382">
        <v>3140722</v>
      </c>
      <c r="L6382">
        <v>21664746</v>
      </c>
    </row>
    <row r="6383" spans="3:12" x14ac:dyDescent="0.15">
      <c r="C6383" t="s">
        <v>5191</v>
      </c>
      <c r="D6383" t="s">
        <v>5367</v>
      </c>
      <c r="E6383" t="s">
        <v>4463</v>
      </c>
      <c r="F6383" s="1">
        <v>40909</v>
      </c>
      <c r="G6383" t="s">
        <v>4410</v>
      </c>
      <c r="H6383" t="s">
        <v>323</v>
      </c>
      <c r="I6383" t="s">
        <v>4332</v>
      </c>
      <c r="J6383">
        <v>856319</v>
      </c>
      <c r="L6383">
        <v>22521065</v>
      </c>
    </row>
    <row r="6384" spans="3:12" x14ac:dyDescent="0.15">
      <c r="C6384" t="s">
        <v>5191</v>
      </c>
      <c r="D6384" t="s">
        <v>5367</v>
      </c>
      <c r="E6384" t="s">
        <v>4463</v>
      </c>
      <c r="F6384" s="1">
        <v>40937</v>
      </c>
      <c r="G6384" t="s">
        <v>1198</v>
      </c>
      <c r="H6384" t="s">
        <v>804</v>
      </c>
      <c r="I6384" t="s">
        <v>5368</v>
      </c>
      <c r="J6384">
        <v>172500</v>
      </c>
      <c r="L6384">
        <v>22693565</v>
      </c>
    </row>
    <row r="6385" spans="3:12" x14ac:dyDescent="0.15">
      <c r="C6385" t="s">
        <v>5191</v>
      </c>
      <c r="D6385" t="s">
        <v>5367</v>
      </c>
      <c r="E6385" t="s">
        <v>4465</v>
      </c>
      <c r="F6385" s="1">
        <v>40909</v>
      </c>
      <c r="G6385" t="s">
        <v>4410</v>
      </c>
      <c r="H6385" t="s">
        <v>55</v>
      </c>
      <c r="I6385" t="s">
        <v>4411</v>
      </c>
      <c r="K6385">
        <v>577977</v>
      </c>
      <c r="L6385">
        <v>-577977</v>
      </c>
    </row>
    <row r="6386" spans="3:12" x14ac:dyDescent="0.15">
      <c r="C6386" t="s">
        <v>5191</v>
      </c>
      <c r="D6386" t="s">
        <v>5367</v>
      </c>
      <c r="E6386" t="s">
        <v>4466</v>
      </c>
      <c r="F6386" s="1">
        <v>40909</v>
      </c>
      <c r="G6386" t="s">
        <v>4410</v>
      </c>
      <c r="H6386" t="s">
        <v>55</v>
      </c>
      <c r="I6386" t="s">
        <v>4411</v>
      </c>
      <c r="J6386">
        <v>775971</v>
      </c>
      <c r="L6386">
        <v>775971</v>
      </c>
    </row>
    <row r="6387" spans="3:12" x14ac:dyDescent="0.15">
      <c r="C6387" t="s">
        <v>5191</v>
      </c>
      <c r="D6387" t="s">
        <v>5367</v>
      </c>
      <c r="E6387" t="s">
        <v>4466</v>
      </c>
      <c r="F6387" s="1">
        <v>40909</v>
      </c>
      <c r="G6387" t="s">
        <v>4410</v>
      </c>
      <c r="H6387" t="s">
        <v>79</v>
      </c>
      <c r="I6387" t="s">
        <v>4223</v>
      </c>
      <c r="J6387">
        <v>647262</v>
      </c>
      <c r="L6387">
        <v>1423233</v>
      </c>
    </row>
    <row r="6388" spans="3:12" x14ac:dyDescent="0.15">
      <c r="C6388" t="s">
        <v>5191</v>
      </c>
      <c r="D6388" t="s">
        <v>5367</v>
      </c>
      <c r="E6388" t="s">
        <v>4466</v>
      </c>
      <c r="F6388" s="1">
        <v>40909</v>
      </c>
      <c r="G6388" t="s">
        <v>4410</v>
      </c>
      <c r="H6388" t="s">
        <v>87</v>
      </c>
      <c r="I6388" t="s">
        <v>4467</v>
      </c>
      <c r="K6388">
        <v>775971</v>
      </c>
      <c r="L6388">
        <v>647262</v>
      </c>
    </row>
    <row r="6389" spans="3:12" x14ac:dyDescent="0.15">
      <c r="C6389" t="s">
        <v>5191</v>
      </c>
      <c r="D6389" t="s">
        <v>5367</v>
      </c>
      <c r="E6389" t="s">
        <v>4466</v>
      </c>
      <c r="F6389" s="1">
        <v>40909</v>
      </c>
      <c r="G6389" t="s">
        <v>4410</v>
      </c>
      <c r="H6389" t="s">
        <v>105</v>
      </c>
      <c r="I6389" t="s">
        <v>4228</v>
      </c>
      <c r="J6389">
        <v>651595</v>
      </c>
      <c r="L6389">
        <v>1298857</v>
      </c>
    </row>
    <row r="6390" spans="3:12" x14ac:dyDescent="0.15">
      <c r="C6390" t="s">
        <v>5191</v>
      </c>
      <c r="D6390" t="s">
        <v>5367</v>
      </c>
      <c r="E6390" t="s">
        <v>4466</v>
      </c>
      <c r="F6390" s="1">
        <v>40909</v>
      </c>
      <c r="G6390" t="s">
        <v>4410</v>
      </c>
      <c r="H6390" t="s">
        <v>116</v>
      </c>
      <c r="I6390" t="s">
        <v>4233</v>
      </c>
      <c r="J6390">
        <v>1301359</v>
      </c>
      <c r="L6390">
        <v>2600216</v>
      </c>
    </row>
    <row r="6391" spans="3:12" x14ac:dyDescent="0.15">
      <c r="C6391" t="s">
        <v>5191</v>
      </c>
      <c r="D6391" t="s">
        <v>5367</v>
      </c>
      <c r="E6391" t="s">
        <v>4466</v>
      </c>
      <c r="F6391" s="1">
        <v>40909</v>
      </c>
      <c r="G6391" t="s">
        <v>4410</v>
      </c>
      <c r="H6391" t="s">
        <v>633</v>
      </c>
      <c r="I6391" t="s">
        <v>4468</v>
      </c>
      <c r="K6391">
        <v>1298857</v>
      </c>
      <c r="L6391">
        <v>1301359</v>
      </c>
    </row>
    <row r="6392" spans="3:12" x14ac:dyDescent="0.15">
      <c r="C6392" t="s">
        <v>5191</v>
      </c>
      <c r="D6392" t="s">
        <v>5367</v>
      </c>
      <c r="E6392" t="s">
        <v>4466</v>
      </c>
      <c r="F6392" s="1">
        <v>40909</v>
      </c>
      <c r="G6392" t="s">
        <v>4410</v>
      </c>
      <c r="H6392" t="s">
        <v>202</v>
      </c>
      <c r="I6392" t="s">
        <v>4469</v>
      </c>
      <c r="J6392">
        <v>1387241</v>
      </c>
      <c r="L6392">
        <v>2688600</v>
      </c>
    </row>
    <row r="6393" spans="3:12" x14ac:dyDescent="0.15">
      <c r="C6393" t="s">
        <v>5191</v>
      </c>
      <c r="D6393" t="s">
        <v>5367</v>
      </c>
      <c r="E6393" t="s">
        <v>4466</v>
      </c>
      <c r="F6393" s="1">
        <v>40909</v>
      </c>
      <c r="G6393" t="s">
        <v>4410</v>
      </c>
      <c r="H6393" t="s">
        <v>237</v>
      </c>
      <c r="I6393" t="s">
        <v>4301</v>
      </c>
      <c r="J6393">
        <v>669079</v>
      </c>
      <c r="L6393">
        <v>3357679</v>
      </c>
    </row>
    <row r="6394" spans="3:12" x14ac:dyDescent="0.15">
      <c r="C6394" t="s">
        <v>5191</v>
      </c>
      <c r="D6394" t="s">
        <v>5367</v>
      </c>
      <c r="E6394" t="s">
        <v>4466</v>
      </c>
      <c r="F6394" s="1">
        <v>40909</v>
      </c>
      <c r="G6394" t="s">
        <v>4410</v>
      </c>
      <c r="H6394" t="s">
        <v>233</v>
      </c>
      <c r="I6394" t="s">
        <v>4303</v>
      </c>
      <c r="J6394">
        <v>1307005</v>
      </c>
      <c r="L6394">
        <v>4664684</v>
      </c>
    </row>
    <row r="6395" spans="3:12" x14ac:dyDescent="0.15">
      <c r="C6395" t="s">
        <v>5191</v>
      </c>
      <c r="D6395" t="s">
        <v>5367</v>
      </c>
      <c r="E6395" t="s">
        <v>4466</v>
      </c>
      <c r="F6395" s="1">
        <v>40909</v>
      </c>
      <c r="G6395" t="s">
        <v>4410</v>
      </c>
      <c r="H6395" t="s">
        <v>307</v>
      </c>
      <c r="I6395" t="s">
        <v>4317</v>
      </c>
      <c r="J6395">
        <v>1362248</v>
      </c>
      <c r="L6395">
        <v>6026932</v>
      </c>
    </row>
    <row r="6396" spans="3:12" x14ac:dyDescent="0.15">
      <c r="C6396" t="s">
        <v>5191</v>
      </c>
      <c r="D6396" t="s">
        <v>5367</v>
      </c>
      <c r="E6396" t="s">
        <v>4466</v>
      </c>
      <c r="F6396" s="1">
        <v>40909</v>
      </c>
      <c r="G6396" t="s">
        <v>4410</v>
      </c>
      <c r="H6396" t="s">
        <v>1408</v>
      </c>
      <c r="I6396" t="s">
        <v>4470</v>
      </c>
      <c r="K6396">
        <v>1976084</v>
      </c>
      <c r="L6396">
        <v>4050848</v>
      </c>
    </row>
    <row r="6397" spans="3:12" x14ac:dyDescent="0.15">
      <c r="C6397" t="s">
        <v>5191</v>
      </c>
      <c r="D6397" t="s">
        <v>5367</v>
      </c>
      <c r="E6397" t="s">
        <v>4466</v>
      </c>
      <c r="F6397" s="1">
        <v>40909</v>
      </c>
      <c r="G6397" t="s">
        <v>4410</v>
      </c>
      <c r="H6397" t="s">
        <v>2760</v>
      </c>
      <c r="I6397" t="s">
        <v>4471</v>
      </c>
      <c r="K6397">
        <v>1387241</v>
      </c>
      <c r="L6397">
        <v>2663607</v>
      </c>
    </row>
    <row r="6398" spans="3:12" x14ac:dyDescent="0.15">
      <c r="C6398" t="s">
        <v>5191</v>
      </c>
      <c r="D6398" t="s">
        <v>5367</v>
      </c>
      <c r="E6398" t="s">
        <v>4466</v>
      </c>
      <c r="F6398" s="1">
        <v>40909</v>
      </c>
      <c r="G6398" t="s">
        <v>4410</v>
      </c>
      <c r="H6398" t="s">
        <v>3950</v>
      </c>
      <c r="I6398" t="s">
        <v>4472</v>
      </c>
      <c r="K6398">
        <v>1301359</v>
      </c>
      <c r="L6398">
        <v>1362248</v>
      </c>
    </row>
    <row r="6399" spans="3:12" x14ac:dyDescent="0.15">
      <c r="C6399" t="s">
        <v>5191</v>
      </c>
      <c r="D6399" t="s">
        <v>5367</v>
      </c>
      <c r="E6399" t="s">
        <v>4466</v>
      </c>
      <c r="F6399" s="1">
        <v>40909</v>
      </c>
      <c r="G6399" t="s">
        <v>4410</v>
      </c>
      <c r="H6399" t="s">
        <v>382</v>
      </c>
      <c r="I6399" t="s">
        <v>4347</v>
      </c>
      <c r="J6399">
        <v>640999</v>
      </c>
      <c r="L6399">
        <v>2003247</v>
      </c>
    </row>
    <row r="6400" spans="3:12" x14ac:dyDescent="0.15">
      <c r="C6400" t="s">
        <v>5191</v>
      </c>
      <c r="D6400" t="s">
        <v>5367</v>
      </c>
      <c r="E6400" t="s">
        <v>4466</v>
      </c>
      <c r="F6400" s="1">
        <v>40909</v>
      </c>
      <c r="G6400" t="s">
        <v>4410</v>
      </c>
      <c r="H6400" t="s">
        <v>384</v>
      </c>
      <c r="I6400" t="s">
        <v>4348</v>
      </c>
      <c r="J6400">
        <v>611097</v>
      </c>
      <c r="L6400">
        <v>2614344</v>
      </c>
    </row>
    <row r="6401" spans="3:12" x14ac:dyDescent="0.15">
      <c r="C6401" t="s">
        <v>5191</v>
      </c>
      <c r="D6401" t="s">
        <v>5367</v>
      </c>
      <c r="E6401" t="s">
        <v>4466</v>
      </c>
      <c r="F6401" s="1">
        <v>40909</v>
      </c>
      <c r="G6401" t="s">
        <v>4410</v>
      </c>
      <c r="H6401" t="s">
        <v>446</v>
      </c>
      <c r="I6401" t="s">
        <v>4473</v>
      </c>
      <c r="K6401">
        <v>1252096</v>
      </c>
      <c r="L6401">
        <v>1362248</v>
      </c>
    </row>
    <row r="6402" spans="3:12" x14ac:dyDescent="0.15">
      <c r="C6402" t="s">
        <v>5191</v>
      </c>
      <c r="D6402" t="s">
        <v>5367</v>
      </c>
      <c r="E6402" t="s">
        <v>4466</v>
      </c>
      <c r="F6402" s="1">
        <v>40909</v>
      </c>
      <c r="G6402" t="s">
        <v>4410</v>
      </c>
      <c r="H6402" t="s">
        <v>470</v>
      </c>
      <c r="I6402" t="s">
        <v>4384</v>
      </c>
      <c r="J6402">
        <v>1600160</v>
      </c>
      <c r="L6402">
        <v>2962408</v>
      </c>
    </row>
    <row r="6403" spans="3:12" x14ac:dyDescent="0.15">
      <c r="C6403" t="s">
        <v>5191</v>
      </c>
      <c r="D6403" t="s">
        <v>5367</v>
      </c>
      <c r="E6403" t="s">
        <v>4466</v>
      </c>
      <c r="F6403" s="1">
        <v>40913</v>
      </c>
      <c r="G6403" t="s">
        <v>57</v>
      </c>
      <c r="H6403" t="s">
        <v>59</v>
      </c>
      <c r="I6403" t="s">
        <v>5369</v>
      </c>
      <c r="K6403">
        <v>1448286</v>
      </c>
      <c r="L6403">
        <v>1514122</v>
      </c>
    </row>
    <row r="6404" spans="3:12" x14ac:dyDescent="0.15">
      <c r="C6404" t="s">
        <v>5191</v>
      </c>
      <c r="D6404" t="s">
        <v>5367</v>
      </c>
      <c r="E6404" t="s">
        <v>4466</v>
      </c>
      <c r="F6404" s="1">
        <v>40919</v>
      </c>
      <c r="G6404" t="s">
        <v>57</v>
      </c>
      <c r="H6404" t="s">
        <v>61</v>
      </c>
      <c r="I6404" t="s">
        <v>5370</v>
      </c>
      <c r="K6404">
        <v>1225503</v>
      </c>
      <c r="L6404">
        <v>288619</v>
      </c>
    </row>
    <row r="6405" spans="3:12" x14ac:dyDescent="0.15">
      <c r="C6405" t="s">
        <v>5191</v>
      </c>
      <c r="D6405" t="s">
        <v>5367</v>
      </c>
      <c r="E6405" t="s">
        <v>4476</v>
      </c>
      <c r="F6405" s="1">
        <v>40909</v>
      </c>
      <c r="G6405" t="s">
        <v>4410</v>
      </c>
      <c r="H6405" t="s">
        <v>55</v>
      </c>
      <c r="I6405" t="s">
        <v>4411</v>
      </c>
      <c r="J6405">
        <v>4225</v>
      </c>
      <c r="L6405">
        <v>4225</v>
      </c>
    </row>
    <row r="6406" spans="3:12" x14ac:dyDescent="0.15">
      <c r="C6406" t="s">
        <v>5191</v>
      </c>
      <c r="D6406" t="s">
        <v>5367</v>
      </c>
      <c r="E6406" t="s">
        <v>4477</v>
      </c>
      <c r="F6406" s="1">
        <v>40909</v>
      </c>
      <c r="G6406" t="s">
        <v>4410</v>
      </c>
      <c r="H6406" t="s">
        <v>306</v>
      </c>
      <c r="I6406" t="s">
        <v>4325</v>
      </c>
      <c r="J6406">
        <v>9047138</v>
      </c>
      <c r="L6406">
        <v>9047138</v>
      </c>
    </row>
    <row r="6407" spans="3:12" x14ac:dyDescent="0.15">
      <c r="C6407" t="s">
        <v>5191</v>
      </c>
      <c r="D6407" t="s">
        <v>5367</v>
      </c>
      <c r="E6407" t="s">
        <v>4478</v>
      </c>
      <c r="F6407" s="1">
        <v>40909</v>
      </c>
      <c r="G6407" t="s">
        <v>4410</v>
      </c>
      <c r="H6407" t="s">
        <v>55</v>
      </c>
      <c r="I6407" t="s">
        <v>4411</v>
      </c>
      <c r="J6407">
        <v>1636405</v>
      </c>
      <c r="L6407">
        <v>1636405</v>
      </c>
    </row>
    <row r="6408" spans="3:12" x14ac:dyDescent="0.15">
      <c r="C6408" t="s">
        <v>5191</v>
      </c>
      <c r="D6408" t="s">
        <v>5367</v>
      </c>
      <c r="E6408" t="s">
        <v>4478</v>
      </c>
      <c r="F6408" s="1">
        <v>40909</v>
      </c>
      <c r="G6408" t="s">
        <v>4410</v>
      </c>
      <c r="H6408" t="s">
        <v>70</v>
      </c>
      <c r="I6408" t="s">
        <v>4218</v>
      </c>
      <c r="J6408">
        <v>827764</v>
      </c>
      <c r="L6408">
        <v>2464169</v>
      </c>
    </row>
    <row r="6409" spans="3:12" x14ac:dyDescent="0.15">
      <c r="C6409" t="s">
        <v>5191</v>
      </c>
      <c r="D6409" t="s">
        <v>5367</v>
      </c>
      <c r="E6409" t="s">
        <v>4478</v>
      </c>
      <c r="F6409" s="1">
        <v>40909</v>
      </c>
      <c r="G6409" t="s">
        <v>4410</v>
      </c>
      <c r="H6409" t="s">
        <v>755</v>
      </c>
      <c r="I6409" t="s">
        <v>4479</v>
      </c>
      <c r="K6409">
        <v>822570</v>
      </c>
      <c r="L6409">
        <v>1641599</v>
      </c>
    </row>
    <row r="6410" spans="3:12" x14ac:dyDescent="0.15">
      <c r="C6410" t="s">
        <v>5191</v>
      </c>
      <c r="D6410" t="s">
        <v>5367</v>
      </c>
      <c r="E6410" t="s">
        <v>4480</v>
      </c>
      <c r="F6410" s="1">
        <v>40909</v>
      </c>
      <c r="G6410" t="s">
        <v>4410</v>
      </c>
      <c r="H6410" t="s">
        <v>55</v>
      </c>
      <c r="I6410" t="s">
        <v>4411</v>
      </c>
      <c r="J6410">
        <v>1275000</v>
      </c>
      <c r="L6410">
        <v>1275000</v>
      </c>
    </row>
    <row r="6411" spans="3:12" x14ac:dyDescent="0.15">
      <c r="C6411" t="s">
        <v>5191</v>
      </c>
      <c r="D6411" t="s">
        <v>5367</v>
      </c>
      <c r="E6411" t="s">
        <v>4481</v>
      </c>
      <c r="F6411" s="1">
        <v>40909</v>
      </c>
      <c r="G6411" t="s">
        <v>4410</v>
      </c>
      <c r="H6411" t="s">
        <v>468</v>
      </c>
      <c r="I6411" t="s">
        <v>4482</v>
      </c>
      <c r="J6411">
        <v>3742898</v>
      </c>
      <c r="L6411">
        <v>3742898</v>
      </c>
    </row>
    <row r="6412" spans="3:12" x14ac:dyDescent="0.15">
      <c r="C6412" t="s">
        <v>5191</v>
      </c>
      <c r="D6412" t="s">
        <v>5367</v>
      </c>
      <c r="E6412" t="s">
        <v>4481</v>
      </c>
      <c r="F6412" s="1">
        <v>40909</v>
      </c>
      <c r="G6412" t="s">
        <v>4410</v>
      </c>
      <c r="H6412" t="s">
        <v>506</v>
      </c>
      <c r="I6412" t="s">
        <v>4483</v>
      </c>
      <c r="K6412">
        <v>-300428</v>
      </c>
      <c r="L6412">
        <v>4043326</v>
      </c>
    </row>
    <row r="6413" spans="3:12" x14ac:dyDescent="0.15">
      <c r="C6413" t="s">
        <v>5191</v>
      </c>
      <c r="D6413" t="s">
        <v>5367</v>
      </c>
      <c r="E6413" t="s">
        <v>4481</v>
      </c>
      <c r="F6413" s="1">
        <v>40909</v>
      </c>
      <c r="G6413" t="s">
        <v>4410</v>
      </c>
      <c r="H6413" t="s">
        <v>2610</v>
      </c>
      <c r="I6413" t="s">
        <v>4484</v>
      </c>
      <c r="K6413">
        <v>4048567</v>
      </c>
      <c r="L6413">
        <v>-5241</v>
      </c>
    </row>
    <row r="6414" spans="3:12" x14ac:dyDescent="0.15">
      <c r="C6414" t="s">
        <v>5191</v>
      </c>
      <c r="D6414" t="s">
        <v>5367</v>
      </c>
      <c r="E6414" t="s">
        <v>4485</v>
      </c>
      <c r="F6414" s="1">
        <v>40909</v>
      </c>
      <c r="G6414" t="s">
        <v>4410</v>
      </c>
      <c r="H6414" t="s">
        <v>545</v>
      </c>
      <c r="I6414" t="s">
        <v>4385</v>
      </c>
      <c r="J6414">
        <v>498713</v>
      </c>
      <c r="L6414">
        <v>498713</v>
      </c>
    </row>
    <row r="6415" spans="3:12" x14ac:dyDescent="0.15">
      <c r="C6415" t="s">
        <v>5191</v>
      </c>
      <c r="D6415" t="s">
        <v>5367</v>
      </c>
      <c r="E6415" t="s">
        <v>4485</v>
      </c>
      <c r="F6415" s="1">
        <v>40909</v>
      </c>
      <c r="G6415" t="s">
        <v>4410</v>
      </c>
      <c r="H6415" t="s">
        <v>4486</v>
      </c>
      <c r="I6415" t="s">
        <v>4487</v>
      </c>
      <c r="K6415">
        <v>500000</v>
      </c>
      <c r="L6415">
        <v>-1287</v>
      </c>
    </row>
    <row r="6416" spans="3:12" x14ac:dyDescent="0.15">
      <c r="C6416" t="s">
        <v>5191</v>
      </c>
      <c r="D6416" t="s">
        <v>5367</v>
      </c>
      <c r="E6416" t="s">
        <v>4488</v>
      </c>
      <c r="F6416" s="1">
        <v>40909</v>
      </c>
      <c r="G6416" t="s">
        <v>4410</v>
      </c>
      <c r="H6416" t="s">
        <v>55</v>
      </c>
      <c r="I6416" t="s">
        <v>4411</v>
      </c>
      <c r="J6416">
        <v>11561244</v>
      </c>
      <c r="L6416">
        <v>11561244</v>
      </c>
    </row>
    <row r="6417" spans="3:12" x14ac:dyDescent="0.15">
      <c r="C6417" t="s">
        <v>5191</v>
      </c>
      <c r="D6417" t="s">
        <v>5367</v>
      </c>
      <c r="E6417" t="s">
        <v>4488</v>
      </c>
      <c r="F6417" s="1">
        <v>40909</v>
      </c>
      <c r="G6417" t="s">
        <v>4410</v>
      </c>
      <c r="H6417" t="s">
        <v>1362</v>
      </c>
      <c r="I6417" t="s">
        <v>4490</v>
      </c>
      <c r="J6417">
        <v>4427710</v>
      </c>
      <c r="L6417">
        <v>15988954</v>
      </c>
    </row>
    <row r="6418" spans="3:12" x14ac:dyDescent="0.15">
      <c r="C6418" t="s">
        <v>5191</v>
      </c>
      <c r="D6418" t="s">
        <v>5367</v>
      </c>
      <c r="E6418" t="s">
        <v>4488</v>
      </c>
      <c r="F6418" s="1">
        <v>40909</v>
      </c>
      <c r="G6418" t="s">
        <v>4410</v>
      </c>
      <c r="H6418" t="s">
        <v>2364</v>
      </c>
      <c r="I6418" t="s">
        <v>4491</v>
      </c>
      <c r="J6418">
        <v>3935742</v>
      </c>
      <c r="L6418">
        <v>19924696</v>
      </c>
    </row>
    <row r="6419" spans="3:12" x14ac:dyDescent="0.15">
      <c r="C6419" t="s">
        <v>5191</v>
      </c>
      <c r="D6419" t="s">
        <v>5367</v>
      </c>
      <c r="E6419" t="s">
        <v>4488</v>
      </c>
      <c r="F6419" s="1">
        <v>40909</v>
      </c>
      <c r="G6419" t="s">
        <v>4410</v>
      </c>
      <c r="H6419" t="s">
        <v>149</v>
      </c>
      <c r="I6419" t="s">
        <v>4492</v>
      </c>
      <c r="J6419">
        <v>4919678</v>
      </c>
      <c r="L6419">
        <v>24844374</v>
      </c>
    </row>
    <row r="6420" spans="3:12" x14ac:dyDescent="0.15">
      <c r="C6420" t="s">
        <v>5191</v>
      </c>
      <c r="D6420" t="s">
        <v>5367</v>
      </c>
      <c r="E6420" t="s">
        <v>4488</v>
      </c>
      <c r="F6420" s="1">
        <v>40909</v>
      </c>
      <c r="G6420" t="s">
        <v>4410</v>
      </c>
      <c r="H6420" t="s">
        <v>843</v>
      </c>
      <c r="I6420" t="s">
        <v>4493</v>
      </c>
      <c r="J6420">
        <v>5969209</v>
      </c>
      <c r="L6420">
        <v>30813583</v>
      </c>
    </row>
    <row r="6421" spans="3:12" x14ac:dyDescent="0.15">
      <c r="C6421" t="s">
        <v>5191</v>
      </c>
      <c r="D6421" t="s">
        <v>5367</v>
      </c>
      <c r="E6421" t="s">
        <v>4488</v>
      </c>
      <c r="F6421" s="1">
        <v>40909</v>
      </c>
      <c r="G6421" t="s">
        <v>4410</v>
      </c>
      <c r="H6421" t="s">
        <v>658</v>
      </c>
      <c r="I6421" t="s">
        <v>4496</v>
      </c>
      <c r="J6421">
        <v>5542837</v>
      </c>
      <c r="L6421">
        <v>36356420</v>
      </c>
    </row>
    <row r="6422" spans="3:12" x14ac:dyDescent="0.15">
      <c r="C6422" t="s">
        <v>5191</v>
      </c>
      <c r="D6422" t="s">
        <v>5367</v>
      </c>
      <c r="E6422" t="s">
        <v>4488</v>
      </c>
      <c r="F6422" s="1">
        <v>40909</v>
      </c>
      <c r="G6422" t="s">
        <v>4410</v>
      </c>
      <c r="H6422" t="s">
        <v>223</v>
      </c>
      <c r="I6422" t="s">
        <v>4497</v>
      </c>
      <c r="J6422">
        <v>6182395</v>
      </c>
      <c r="L6422">
        <v>42538815</v>
      </c>
    </row>
    <row r="6423" spans="3:12" x14ac:dyDescent="0.15">
      <c r="C6423" t="s">
        <v>5191</v>
      </c>
      <c r="D6423" t="s">
        <v>5367</v>
      </c>
      <c r="E6423" t="s">
        <v>4488</v>
      </c>
      <c r="F6423" s="1">
        <v>40909</v>
      </c>
      <c r="G6423" t="s">
        <v>4410</v>
      </c>
      <c r="H6423" t="s">
        <v>278</v>
      </c>
      <c r="I6423" t="s">
        <v>4500</v>
      </c>
      <c r="J6423">
        <v>6608767</v>
      </c>
      <c r="L6423">
        <v>49147582</v>
      </c>
    </row>
    <row r="6424" spans="3:12" x14ac:dyDescent="0.15">
      <c r="C6424" t="s">
        <v>5191</v>
      </c>
      <c r="D6424" t="s">
        <v>5367</v>
      </c>
      <c r="E6424" t="s">
        <v>4488</v>
      </c>
      <c r="F6424" s="1">
        <v>40909</v>
      </c>
      <c r="G6424" t="s">
        <v>4410</v>
      </c>
      <c r="H6424" t="s">
        <v>184</v>
      </c>
      <c r="I6424" t="s">
        <v>4501</v>
      </c>
      <c r="J6424">
        <v>6608767</v>
      </c>
      <c r="L6424">
        <v>55756349</v>
      </c>
    </row>
    <row r="6425" spans="3:12" x14ac:dyDescent="0.15">
      <c r="C6425" t="s">
        <v>5191</v>
      </c>
      <c r="D6425" t="s">
        <v>5367</v>
      </c>
      <c r="E6425" t="s">
        <v>4488</v>
      </c>
      <c r="F6425" s="1">
        <v>40909</v>
      </c>
      <c r="G6425" t="s">
        <v>4410</v>
      </c>
      <c r="H6425" t="s">
        <v>343</v>
      </c>
      <c r="I6425" t="s">
        <v>4502</v>
      </c>
      <c r="J6425">
        <v>4821284</v>
      </c>
      <c r="L6425">
        <v>60577633</v>
      </c>
    </row>
    <row r="6426" spans="3:12" x14ac:dyDescent="0.15">
      <c r="C6426" t="s">
        <v>5191</v>
      </c>
      <c r="D6426" t="s">
        <v>5367</v>
      </c>
      <c r="E6426" t="s">
        <v>4488</v>
      </c>
      <c r="F6426" s="1">
        <v>40909</v>
      </c>
      <c r="G6426" t="s">
        <v>4410</v>
      </c>
      <c r="H6426" t="s">
        <v>1334</v>
      </c>
      <c r="I6426" t="s">
        <v>4166</v>
      </c>
      <c r="J6426">
        <v>6899237</v>
      </c>
      <c r="L6426">
        <v>67476870</v>
      </c>
    </row>
    <row r="6427" spans="3:12" x14ac:dyDescent="0.15">
      <c r="C6427" t="s">
        <v>5191</v>
      </c>
      <c r="D6427" t="s">
        <v>5367</v>
      </c>
      <c r="E6427" t="s">
        <v>4488</v>
      </c>
      <c r="F6427" s="1">
        <v>40909</v>
      </c>
      <c r="G6427" t="s">
        <v>4410</v>
      </c>
      <c r="H6427" t="s">
        <v>1419</v>
      </c>
      <c r="I6427" t="s">
        <v>4505</v>
      </c>
      <c r="J6427">
        <v>4981993</v>
      </c>
      <c r="L6427">
        <v>72458863</v>
      </c>
    </row>
    <row r="6428" spans="3:12" x14ac:dyDescent="0.15">
      <c r="C6428" t="s">
        <v>5191</v>
      </c>
      <c r="D6428" t="s">
        <v>5367</v>
      </c>
      <c r="E6428" t="s">
        <v>4488</v>
      </c>
      <c r="F6428" s="1">
        <v>40909</v>
      </c>
      <c r="G6428" t="s">
        <v>4410</v>
      </c>
      <c r="H6428" t="s">
        <v>1420</v>
      </c>
      <c r="I6428" t="s">
        <v>4167</v>
      </c>
      <c r="J6428">
        <v>5941010</v>
      </c>
      <c r="L6428">
        <v>78399873</v>
      </c>
    </row>
    <row r="6429" spans="3:12" x14ac:dyDescent="0.15">
      <c r="C6429" t="s">
        <v>5191</v>
      </c>
      <c r="D6429" t="s">
        <v>5367</v>
      </c>
      <c r="E6429" t="s">
        <v>4488</v>
      </c>
      <c r="F6429" s="1">
        <v>40909</v>
      </c>
      <c r="G6429" t="s">
        <v>4410</v>
      </c>
      <c r="H6429" t="s">
        <v>2396</v>
      </c>
      <c r="I6429" t="s">
        <v>4506</v>
      </c>
      <c r="K6429">
        <v>6899237</v>
      </c>
      <c r="L6429">
        <v>71500636</v>
      </c>
    </row>
    <row r="6430" spans="3:12" x14ac:dyDescent="0.15">
      <c r="C6430" t="s">
        <v>5191</v>
      </c>
      <c r="D6430" t="s">
        <v>5367</v>
      </c>
      <c r="E6430" t="s">
        <v>4488</v>
      </c>
      <c r="F6430" s="1">
        <v>40909</v>
      </c>
      <c r="G6430" t="s">
        <v>4410</v>
      </c>
      <c r="H6430" t="s">
        <v>429</v>
      </c>
      <c r="I6430" t="s">
        <v>4507</v>
      </c>
      <c r="J6430">
        <v>4821284</v>
      </c>
      <c r="L6430">
        <v>76321920</v>
      </c>
    </row>
    <row r="6431" spans="3:12" x14ac:dyDescent="0.15">
      <c r="C6431" t="s">
        <v>5191</v>
      </c>
      <c r="D6431" t="s">
        <v>5367</v>
      </c>
      <c r="E6431" t="s">
        <v>4488</v>
      </c>
      <c r="F6431" s="1">
        <v>40909</v>
      </c>
      <c r="G6431" t="s">
        <v>4410</v>
      </c>
      <c r="H6431" t="s">
        <v>407</v>
      </c>
      <c r="I6431" t="s">
        <v>4170</v>
      </c>
      <c r="J6431">
        <v>5366074</v>
      </c>
      <c r="L6431">
        <v>81687994</v>
      </c>
    </row>
    <row r="6432" spans="3:12" x14ac:dyDescent="0.15">
      <c r="C6432" t="s">
        <v>5191</v>
      </c>
      <c r="D6432" t="s">
        <v>5367</v>
      </c>
      <c r="E6432" t="s">
        <v>4488</v>
      </c>
      <c r="F6432" s="1">
        <v>40909</v>
      </c>
      <c r="G6432" t="s">
        <v>4410</v>
      </c>
      <c r="H6432" t="s">
        <v>3165</v>
      </c>
      <c r="I6432" t="s">
        <v>4171</v>
      </c>
      <c r="K6432">
        <v>191645</v>
      </c>
      <c r="L6432">
        <v>81496349</v>
      </c>
    </row>
    <row r="6433" spans="3:12" x14ac:dyDescent="0.15">
      <c r="C6433" t="s">
        <v>5191</v>
      </c>
      <c r="D6433" t="s">
        <v>5367</v>
      </c>
      <c r="E6433" t="s">
        <v>4488</v>
      </c>
      <c r="F6433" s="1">
        <v>40909</v>
      </c>
      <c r="G6433" t="s">
        <v>4410</v>
      </c>
      <c r="H6433" t="s">
        <v>4209</v>
      </c>
      <c r="I6433" t="s">
        <v>4508</v>
      </c>
      <c r="K6433">
        <v>5941010</v>
      </c>
      <c r="L6433">
        <v>75555339</v>
      </c>
    </row>
    <row r="6434" spans="3:12" x14ac:dyDescent="0.15">
      <c r="C6434" t="s">
        <v>5191</v>
      </c>
      <c r="D6434" t="s">
        <v>5367</v>
      </c>
      <c r="E6434" t="s">
        <v>4488</v>
      </c>
      <c r="F6434" s="1">
        <v>40909</v>
      </c>
      <c r="G6434" t="s">
        <v>4410</v>
      </c>
      <c r="H6434" t="s">
        <v>1185</v>
      </c>
      <c r="I6434" t="s">
        <v>4511</v>
      </c>
      <c r="J6434">
        <v>4981993</v>
      </c>
      <c r="L6434">
        <v>80537332</v>
      </c>
    </row>
    <row r="6435" spans="3:12" x14ac:dyDescent="0.15">
      <c r="C6435" t="s">
        <v>5191</v>
      </c>
      <c r="D6435" t="s">
        <v>5367</v>
      </c>
      <c r="E6435" t="s">
        <v>4488</v>
      </c>
      <c r="F6435" s="1">
        <v>40909</v>
      </c>
      <c r="G6435" t="s">
        <v>4410</v>
      </c>
      <c r="H6435" t="s">
        <v>1011</v>
      </c>
      <c r="I6435" t="s">
        <v>4173</v>
      </c>
      <c r="J6435">
        <v>5557719</v>
      </c>
      <c r="L6435">
        <v>86095051</v>
      </c>
    </row>
    <row r="6436" spans="3:12" x14ac:dyDescent="0.15">
      <c r="C6436" t="s">
        <v>5191</v>
      </c>
      <c r="D6436" t="s">
        <v>5367</v>
      </c>
      <c r="E6436" t="s">
        <v>4488</v>
      </c>
      <c r="F6436" s="1">
        <v>40909</v>
      </c>
      <c r="G6436" t="s">
        <v>4410</v>
      </c>
      <c r="H6436" t="s">
        <v>470</v>
      </c>
      <c r="I6436" t="s">
        <v>4510</v>
      </c>
      <c r="K6436">
        <v>3923828</v>
      </c>
      <c r="L6436">
        <v>82171223</v>
      </c>
    </row>
    <row r="6437" spans="3:12" x14ac:dyDescent="0.15">
      <c r="C6437" t="s">
        <v>5191</v>
      </c>
      <c r="D6437" t="s">
        <v>5367</v>
      </c>
      <c r="E6437" t="s">
        <v>4488</v>
      </c>
      <c r="F6437" s="1">
        <v>40933</v>
      </c>
      <c r="G6437" t="s">
        <v>1198</v>
      </c>
      <c r="H6437" t="s">
        <v>81</v>
      </c>
      <c r="I6437" t="s">
        <v>5348</v>
      </c>
      <c r="J6437">
        <v>4821284</v>
      </c>
      <c r="L6437">
        <v>86992507</v>
      </c>
    </row>
    <row r="6438" spans="3:12" x14ac:dyDescent="0.15">
      <c r="C6438" t="s">
        <v>5191</v>
      </c>
      <c r="D6438" t="s">
        <v>5367</v>
      </c>
      <c r="E6438" t="s">
        <v>4488</v>
      </c>
      <c r="F6438" s="1">
        <v>40933</v>
      </c>
      <c r="G6438" t="s">
        <v>1198</v>
      </c>
      <c r="H6438" t="s">
        <v>2014</v>
      </c>
      <c r="I6438" t="s">
        <v>5339</v>
      </c>
      <c r="J6438">
        <v>5366074</v>
      </c>
      <c r="L6438">
        <v>92358581</v>
      </c>
    </row>
    <row r="6439" spans="3:12" x14ac:dyDescent="0.15">
      <c r="C6439" t="s">
        <v>5191</v>
      </c>
      <c r="D6439" t="s">
        <v>5367</v>
      </c>
      <c r="E6439" t="s">
        <v>4512</v>
      </c>
      <c r="F6439" s="1">
        <v>40909</v>
      </c>
      <c r="G6439" t="s">
        <v>4410</v>
      </c>
      <c r="H6439" t="s">
        <v>55</v>
      </c>
      <c r="I6439" t="s">
        <v>4411</v>
      </c>
      <c r="J6439">
        <v>37710498</v>
      </c>
      <c r="L6439">
        <v>37710498</v>
      </c>
    </row>
    <row r="6440" spans="3:12" x14ac:dyDescent="0.15">
      <c r="C6440" t="s">
        <v>5191</v>
      </c>
      <c r="D6440" t="s">
        <v>5367</v>
      </c>
      <c r="E6440" t="s">
        <v>4512</v>
      </c>
      <c r="F6440" s="1">
        <v>40909</v>
      </c>
      <c r="G6440" t="s">
        <v>4410</v>
      </c>
      <c r="H6440" t="s">
        <v>55</v>
      </c>
      <c r="I6440" t="s">
        <v>4211</v>
      </c>
      <c r="J6440">
        <v>1221949</v>
      </c>
      <c r="L6440">
        <v>38932447</v>
      </c>
    </row>
    <row r="6441" spans="3:12" x14ac:dyDescent="0.15">
      <c r="C6441" t="s">
        <v>5191</v>
      </c>
      <c r="D6441" t="s">
        <v>5367</v>
      </c>
      <c r="E6441" t="s">
        <v>4512</v>
      </c>
      <c r="F6441" s="1">
        <v>40909</v>
      </c>
      <c r="G6441" t="s">
        <v>4410</v>
      </c>
      <c r="H6441" t="s">
        <v>59</v>
      </c>
      <c r="I6441" t="s">
        <v>4212</v>
      </c>
      <c r="J6441">
        <v>584798</v>
      </c>
      <c r="L6441">
        <v>39517245</v>
      </c>
    </row>
    <row r="6442" spans="3:12" x14ac:dyDescent="0.15">
      <c r="C6442" t="s">
        <v>5191</v>
      </c>
      <c r="D6442" t="s">
        <v>5367</v>
      </c>
      <c r="E6442" t="s">
        <v>4512</v>
      </c>
      <c r="F6442" s="1">
        <v>40909</v>
      </c>
      <c r="G6442" t="s">
        <v>4410</v>
      </c>
      <c r="H6442" t="s">
        <v>76</v>
      </c>
      <c r="I6442" t="s">
        <v>4222</v>
      </c>
      <c r="J6442">
        <v>1573966</v>
      </c>
      <c r="L6442">
        <v>41091211</v>
      </c>
    </row>
    <row r="6443" spans="3:12" x14ac:dyDescent="0.15">
      <c r="C6443" t="s">
        <v>5191</v>
      </c>
      <c r="D6443" t="s">
        <v>5367</v>
      </c>
      <c r="E6443" t="s">
        <v>4512</v>
      </c>
      <c r="F6443" s="1">
        <v>40909</v>
      </c>
      <c r="G6443" t="s">
        <v>4410</v>
      </c>
      <c r="H6443" t="s">
        <v>82</v>
      </c>
      <c r="I6443" t="s">
        <v>4224</v>
      </c>
      <c r="J6443">
        <v>3205135</v>
      </c>
      <c r="L6443">
        <v>44296346</v>
      </c>
    </row>
    <row r="6444" spans="3:12" x14ac:dyDescent="0.15">
      <c r="C6444" t="s">
        <v>5191</v>
      </c>
      <c r="D6444" t="s">
        <v>5367</v>
      </c>
      <c r="E6444" t="s">
        <v>4512</v>
      </c>
      <c r="F6444" s="1">
        <v>40909</v>
      </c>
      <c r="G6444" t="s">
        <v>4410</v>
      </c>
      <c r="H6444" t="s">
        <v>90</v>
      </c>
      <c r="I6444" t="s">
        <v>4063</v>
      </c>
      <c r="K6444">
        <v>12003357</v>
      </c>
      <c r="L6444">
        <v>32292989</v>
      </c>
    </row>
    <row r="6445" spans="3:12" x14ac:dyDescent="0.15">
      <c r="C6445" t="s">
        <v>5191</v>
      </c>
      <c r="D6445" t="s">
        <v>5367</v>
      </c>
      <c r="E6445" t="s">
        <v>4512</v>
      </c>
      <c r="F6445" s="1">
        <v>40909</v>
      </c>
      <c r="G6445" t="s">
        <v>4410</v>
      </c>
      <c r="H6445" t="s">
        <v>99</v>
      </c>
      <c r="I6445" t="s">
        <v>117</v>
      </c>
      <c r="K6445">
        <v>1783547</v>
      </c>
      <c r="L6445">
        <v>30509442</v>
      </c>
    </row>
    <row r="6446" spans="3:12" x14ac:dyDescent="0.15">
      <c r="C6446" t="s">
        <v>5191</v>
      </c>
      <c r="D6446" t="s">
        <v>5367</v>
      </c>
      <c r="E6446" t="s">
        <v>4512</v>
      </c>
      <c r="F6446" s="1">
        <v>40909</v>
      </c>
      <c r="G6446" t="s">
        <v>4410</v>
      </c>
      <c r="H6446" t="s">
        <v>99</v>
      </c>
      <c r="I6446" t="s">
        <v>117</v>
      </c>
      <c r="K6446">
        <v>1550026</v>
      </c>
      <c r="L6446">
        <v>28959416</v>
      </c>
    </row>
    <row r="6447" spans="3:12" x14ac:dyDescent="0.15">
      <c r="C6447" t="s">
        <v>5191</v>
      </c>
      <c r="D6447" t="s">
        <v>5367</v>
      </c>
      <c r="E6447" t="s">
        <v>4512</v>
      </c>
      <c r="F6447" s="1">
        <v>40909</v>
      </c>
      <c r="G6447" t="s">
        <v>4410</v>
      </c>
      <c r="H6447" t="s">
        <v>99</v>
      </c>
      <c r="I6447" t="s">
        <v>117</v>
      </c>
      <c r="K6447">
        <v>3183359</v>
      </c>
      <c r="L6447">
        <v>25776057</v>
      </c>
    </row>
    <row r="6448" spans="3:12" x14ac:dyDescent="0.15">
      <c r="C6448" t="s">
        <v>5191</v>
      </c>
      <c r="D6448" t="s">
        <v>5367</v>
      </c>
      <c r="E6448" t="s">
        <v>4512</v>
      </c>
      <c r="F6448" s="1">
        <v>40909</v>
      </c>
      <c r="G6448" t="s">
        <v>4410</v>
      </c>
      <c r="H6448" t="s">
        <v>1188</v>
      </c>
      <c r="I6448" t="s">
        <v>4242</v>
      </c>
      <c r="J6448">
        <v>2364079</v>
      </c>
      <c r="L6448">
        <v>28140136</v>
      </c>
    </row>
    <row r="6449" spans="3:12" x14ac:dyDescent="0.15">
      <c r="C6449" t="s">
        <v>5191</v>
      </c>
      <c r="D6449" t="s">
        <v>5367</v>
      </c>
      <c r="E6449" t="s">
        <v>4512</v>
      </c>
      <c r="F6449" s="1">
        <v>40909</v>
      </c>
      <c r="G6449" t="s">
        <v>4410</v>
      </c>
      <c r="H6449" t="s">
        <v>160</v>
      </c>
      <c r="I6449" t="s">
        <v>4244</v>
      </c>
      <c r="J6449">
        <v>3819904</v>
      </c>
      <c r="L6449">
        <v>31960040</v>
      </c>
    </row>
    <row r="6450" spans="3:12" x14ac:dyDescent="0.15">
      <c r="C6450" t="s">
        <v>5191</v>
      </c>
      <c r="D6450" t="s">
        <v>5367</v>
      </c>
      <c r="E6450" t="s">
        <v>4512</v>
      </c>
      <c r="F6450" s="1">
        <v>40909</v>
      </c>
      <c r="G6450" t="s">
        <v>4410</v>
      </c>
      <c r="H6450" t="s">
        <v>530</v>
      </c>
      <c r="I6450" t="s">
        <v>4251</v>
      </c>
      <c r="J6450">
        <v>1686021</v>
      </c>
      <c r="L6450">
        <v>33646061</v>
      </c>
    </row>
    <row r="6451" spans="3:12" x14ac:dyDescent="0.15">
      <c r="C6451" t="s">
        <v>5191</v>
      </c>
      <c r="D6451" t="s">
        <v>5367</v>
      </c>
      <c r="E6451" t="s">
        <v>4512</v>
      </c>
      <c r="F6451" s="1">
        <v>40909</v>
      </c>
      <c r="G6451" t="s">
        <v>4410</v>
      </c>
      <c r="H6451" t="s">
        <v>2792</v>
      </c>
      <c r="I6451" t="s">
        <v>4256</v>
      </c>
      <c r="J6451">
        <v>1994252</v>
      </c>
      <c r="L6451">
        <v>35640313</v>
      </c>
    </row>
    <row r="6452" spans="3:12" x14ac:dyDescent="0.15">
      <c r="C6452" t="s">
        <v>5191</v>
      </c>
      <c r="D6452" t="s">
        <v>5367</v>
      </c>
      <c r="E6452" t="s">
        <v>4512</v>
      </c>
      <c r="F6452" s="1">
        <v>40909</v>
      </c>
      <c r="G6452" t="s">
        <v>4410</v>
      </c>
      <c r="H6452" t="s">
        <v>645</v>
      </c>
      <c r="I6452" t="s">
        <v>4513</v>
      </c>
      <c r="K6452">
        <v>2341111</v>
      </c>
      <c r="L6452">
        <v>33299202</v>
      </c>
    </row>
    <row r="6453" spans="3:12" x14ac:dyDescent="0.15">
      <c r="C6453" t="s">
        <v>5191</v>
      </c>
      <c r="D6453" t="s">
        <v>5367</v>
      </c>
      <c r="E6453" t="s">
        <v>4512</v>
      </c>
      <c r="F6453" s="1">
        <v>40909</v>
      </c>
      <c r="G6453" t="s">
        <v>4410</v>
      </c>
      <c r="H6453" t="s">
        <v>645</v>
      </c>
      <c r="I6453" t="s">
        <v>4514</v>
      </c>
      <c r="K6453">
        <v>7771123</v>
      </c>
      <c r="L6453">
        <v>25528079</v>
      </c>
    </row>
    <row r="6454" spans="3:12" x14ac:dyDescent="0.15">
      <c r="C6454" t="s">
        <v>5191</v>
      </c>
      <c r="D6454" t="s">
        <v>5367</v>
      </c>
      <c r="E6454" t="s">
        <v>4512</v>
      </c>
      <c r="F6454" s="1">
        <v>40909</v>
      </c>
      <c r="G6454" t="s">
        <v>4410</v>
      </c>
      <c r="H6454" t="s">
        <v>3007</v>
      </c>
      <c r="I6454" t="s">
        <v>4287</v>
      </c>
      <c r="J6454">
        <v>2326320</v>
      </c>
      <c r="L6454">
        <v>27854399</v>
      </c>
    </row>
    <row r="6455" spans="3:12" x14ac:dyDescent="0.15">
      <c r="C6455" t="s">
        <v>5191</v>
      </c>
      <c r="D6455" t="s">
        <v>5367</v>
      </c>
      <c r="E6455" t="s">
        <v>4512</v>
      </c>
      <c r="F6455" s="1">
        <v>40909</v>
      </c>
      <c r="G6455" t="s">
        <v>4410</v>
      </c>
      <c r="H6455" t="s">
        <v>281</v>
      </c>
      <c r="I6455" t="s">
        <v>4515</v>
      </c>
      <c r="K6455">
        <v>2303721</v>
      </c>
      <c r="L6455">
        <v>25550678</v>
      </c>
    </row>
    <row r="6456" spans="3:12" x14ac:dyDescent="0.15">
      <c r="C6456" t="s">
        <v>5191</v>
      </c>
      <c r="D6456" t="s">
        <v>5367</v>
      </c>
      <c r="E6456" t="s">
        <v>4512</v>
      </c>
      <c r="F6456" s="1">
        <v>40909</v>
      </c>
      <c r="G6456" t="s">
        <v>4410</v>
      </c>
      <c r="H6456" t="s">
        <v>1407</v>
      </c>
      <c r="I6456" t="s">
        <v>4313</v>
      </c>
      <c r="J6456">
        <v>1099048</v>
      </c>
      <c r="L6456">
        <v>26649726</v>
      </c>
    </row>
    <row r="6457" spans="3:12" x14ac:dyDescent="0.15">
      <c r="C6457" t="s">
        <v>5191</v>
      </c>
      <c r="D6457" t="s">
        <v>5367</v>
      </c>
      <c r="E6457" t="s">
        <v>4512</v>
      </c>
      <c r="F6457" s="1">
        <v>40909</v>
      </c>
      <c r="G6457" t="s">
        <v>4410</v>
      </c>
      <c r="H6457" t="s">
        <v>290</v>
      </c>
      <c r="I6457" t="s">
        <v>4322</v>
      </c>
      <c r="J6457">
        <v>1274586</v>
      </c>
      <c r="L6457">
        <v>27924312</v>
      </c>
    </row>
    <row r="6458" spans="3:12" x14ac:dyDescent="0.15">
      <c r="C6458" t="s">
        <v>5191</v>
      </c>
      <c r="D6458" t="s">
        <v>5367</v>
      </c>
      <c r="E6458" t="s">
        <v>4512</v>
      </c>
      <c r="F6458" s="1">
        <v>40909</v>
      </c>
      <c r="G6458" t="s">
        <v>4410</v>
      </c>
      <c r="H6458" t="s">
        <v>291</v>
      </c>
      <c r="I6458" t="s">
        <v>4323</v>
      </c>
      <c r="J6458">
        <v>773310</v>
      </c>
      <c r="L6458">
        <v>28697622</v>
      </c>
    </row>
    <row r="6459" spans="3:12" x14ac:dyDescent="0.15">
      <c r="C6459" t="s">
        <v>5191</v>
      </c>
      <c r="D6459" t="s">
        <v>5367</v>
      </c>
      <c r="E6459" t="s">
        <v>4512</v>
      </c>
      <c r="F6459" s="1">
        <v>40909</v>
      </c>
      <c r="G6459" t="s">
        <v>4410</v>
      </c>
      <c r="H6459" t="s">
        <v>350</v>
      </c>
      <c r="I6459" t="s">
        <v>4516</v>
      </c>
      <c r="K6459">
        <v>1074458</v>
      </c>
      <c r="L6459">
        <v>27623164</v>
      </c>
    </row>
    <row r="6460" spans="3:12" x14ac:dyDescent="0.15">
      <c r="C6460" t="s">
        <v>5191</v>
      </c>
      <c r="D6460" t="s">
        <v>5367</v>
      </c>
      <c r="E6460" t="s">
        <v>4512</v>
      </c>
      <c r="F6460" s="1">
        <v>40909</v>
      </c>
      <c r="G6460" t="s">
        <v>4410</v>
      </c>
      <c r="H6460" t="s">
        <v>354</v>
      </c>
      <c r="I6460" t="s">
        <v>4342</v>
      </c>
      <c r="J6460">
        <v>898053</v>
      </c>
      <c r="L6460">
        <v>28521217</v>
      </c>
    </row>
    <row r="6461" spans="3:12" x14ac:dyDescent="0.15">
      <c r="C6461" t="s">
        <v>5191</v>
      </c>
      <c r="D6461" t="s">
        <v>5367</v>
      </c>
      <c r="E6461" t="s">
        <v>4512</v>
      </c>
      <c r="F6461" s="1">
        <v>40909</v>
      </c>
      <c r="G6461" t="s">
        <v>4410</v>
      </c>
      <c r="H6461" t="s">
        <v>357</v>
      </c>
      <c r="I6461" t="s">
        <v>4343</v>
      </c>
      <c r="J6461">
        <v>686207</v>
      </c>
      <c r="L6461">
        <v>29207424</v>
      </c>
    </row>
    <row r="6462" spans="3:12" x14ac:dyDescent="0.15">
      <c r="C6462" t="s">
        <v>5191</v>
      </c>
      <c r="D6462" t="s">
        <v>5367</v>
      </c>
      <c r="E6462" t="s">
        <v>4512</v>
      </c>
      <c r="F6462" s="1">
        <v>40909</v>
      </c>
      <c r="G6462" t="s">
        <v>4410</v>
      </c>
      <c r="H6462" t="s">
        <v>359</v>
      </c>
      <c r="I6462" t="s">
        <v>4344</v>
      </c>
      <c r="J6462">
        <v>886523</v>
      </c>
      <c r="L6462">
        <v>30093947</v>
      </c>
    </row>
    <row r="6463" spans="3:12" x14ac:dyDescent="0.15">
      <c r="C6463" t="s">
        <v>5191</v>
      </c>
      <c r="D6463" t="s">
        <v>5367</v>
      </c>
      <c r="E6463" t="s">
        <v>4512</v>
      </c>
      <c r="F6463" s="1">
        <v>40909</v>
      </c>
      <c r="G6463" t="s">
        <v>4410</v>
      </c>
      <c r="H6463" t="s">
        <v>361</v>
      </c>
      <c r="I6463" t="s">
        <v>4345</v>
      </c>
      <c r="J6463">
        <v>6774495</v>
      </c>
      <c r="L6463">
        <v>36868442</v>
      </c>
    </row>
    <row r="6464" spans="3:12" x14ac:dyDescent="0.15">
      <c r="C6464" t="s">
        <v>5191</v>
      </c>
      <c r="D6464" t="s">
        <v>5367</v>
      </c>
      <c r="E6464" t="s">
        <v>4512</v>
      </c>
      <c r="F6464" s="1">
        <v>40909</v>
      </c>
      <c r="G6464" t="s">
        <v>4410</v>
      </c>
      <c r="H6464" t="s">
        <v>380</v>
      </c>
      <c r="I6464" t="s">
        <v>4517</v>
      </c>
      <c r="K6464">
        <v>2024939</v>
      </c>
      <c r="L6464">
        <v>34843503</v>
      </c>
    </row>
    <row r="6465" spans="3:12" x14ac:dyDescent="0.15">
      <c r="C6465" t="s">
        <v>5191</v>
      </c>
      <c r="D6465" t="s">
        <v>5367</v>
      </c>
      <c r="E6465" t="s">
        <v>4512</v>
      </c>
      <c r="F6465" s="1">
        <v>40909</v>
      </c>
      <c r="G6465" t="s">
        <v>4410</v>
      </c>
      <c r="H6465" t="s">
        <v>427</v>
      </c>
      <c r="I6465" t="s">
        <v>4518</v>
      </c>
      <c r="K6465">
        <v>2339005</v>
      </c>
      <c r="L6465">
        <v>32504498</v>
      </c>
    </row>
    <row r="6466" spans="3:12" x14ac:dyDescent="0.15">
      <c r="C6466" t="s">
        <v>5191</v>
      </c>
      <c r="D6466" t="s">
        <v>5367</v>
      </c>
      <c r="E6466" t="s">
        <v>4512</v>
      </c>
      <c r="F6466" s="1">
        <v>40909</v>
      </c>
      <c r="G6466" t="s">
        <v>4410</v>
      </c>
      <c r="H6466" t="s">
        <v>427</v>
      </c>
      <c r="I6466" t="s">
        <v>4518</v>
      </c>
      <c r="K6466">
        <v>6758325</v>
      </c>
      <c r="L6466">
        <v>25746173</v>
      </c>
    </row>
    <row r="6467" spans="3:12" x14ac:dyDescent="0.15">
      <c r="C6467" t="s">
        <v>5191</v>
      </c>
      <c r="D6467" t="s">
        <v>5367</v>
      </c>
      <c r="E6467" t="s">
        <v>4512</v>
      </c>
      <c r="F6467" s="1">
        <v>40909</v>
      </c>
      <c r="G6467" t="s">
        <v>4410</v>
      </c>
      <c r="H6467" t="s">
        <v>3989</v>
      </c>
      <c r="I6467" t="s">
        <v>4376</v>
      </c>
      <c r="J6467">
        <v>1548021</v>
      </c>
      <c r="L6467">
        <v>27294194</v>
      </c>
    </row>
    <row r="6468" spans="3:12" x14ac:dyDescent="0.15">
      <c r="C6468" t="s">
        <v>5191</v>
      </c>
      <c r="D6468" t="s">
        <v>5367</v>
      </c>
      <c r="E6468" t="s">
        <v>4512</v>
      </c>
      <c r="F6468" s="1">
        <v>40909</v>
      </c>
      <c r="G6468" t="s">
        <v>4410</v>
      </c>
      <c r="H6468" t="s">
        <v>460</v>
      </c>
      <c r="I6468" t="s">
        <v>4381</v>
      </c>
      <c r="J6468">
        <v>771620</v>
      </c>
      <c r="L6468">
        <v>28065814</v>
      </c>
    </row>
    <row r="6469" spans="3:12" x14ac:dyDescent="0.15">
      <c r="C6469" t="s">
        <v>5191</v>
      </c>
      <c r="D6469" t="s">
        <v>5367</v>
      </c>
      <c r="E6469" t="s">
        <v>4512</v>
      </c>
      <c r="F6469" s="1">
        <v>40909</v>
      </c>
      <c r="G6469" t="s">
        <v>4410</v>
      </c>
      <c r="H6469" t="s">
        <v>463</v>
      </c>
      <c r="I6469" t="s">
        <v>4382</v>
      </c>
      <c r="J6469">
        <v>17164471</v>
      </c>
      <c r="L6469">
        <v>45230285</v>
      </c>
    </row>
    <row r="6470" spans="3:12" x14ac:dyDescent="0.15">
      <c r="C6470" t="s">
        <v>5191</v>
      </c>
      <c r="D6470" t="s">
        <v>5367</v>
      </c>
      <c r="E6470" t="s">
        <v>4512</v>
      </c>
      <c r="F6470" s="1">
        <v>40909</v>
      </c>
      <c r="G6470" t="s">
        <v>4410</v>
      </c>
      <c r="H6470" t="s">
        <v>465</v>
      </c>
      <c r="I6470" t="s">
        <v>4383</v>
      </c>
      <c r="J6470">
        <v>606829</v>
      </c>
      <c r="L6470">
        <v>45837114</v>
      </c>
    </row>
    <row r="6471" spans="3:12" x14ac:dyDescent="0.15">
      <c r="C6471" t="s">
        <v>5191</v>
      </c>
      <c r="D6471" t="s">
        <v>5367</v>
      </c>
      <c r="E6471" t="s">
        <v>4512</v>
      </c>
      <c r="F6471" s="1">
        <v>40909</v>
      </c>
      <c r="G6471" t="s">
        <v>4410</v>
      </c>
      <c r="H6471" t="s">
        <v>488</v>
      </c>
      <c r="I6471" t="s">
        <v>4380</v>
      </c>
      <c r="J6471">
        <v>867620</v>
      </c>
      <c r="L6471">
        <v>46704734</v>
      </c>
    </row>
    <row r="6472" spans="3:12" x14ac:dyDescent="0.15">
      <c r="C6472" t="s">
        <v>5191</v>
      </c>
      <c r="D6472" t="s">
        <v>5367</v>
      </c>
      <c r="E6472" t="s">
        <v>4512</v>
      </c>
      <c r="F6472" s="1">
        <v>40909</v>
      </c>
      <c r="G6472" t="s">
        <v>4410</v>
      </c>
      <c r="H6472" t="s">
        <v>2610</v>
      </c>
      <c r="I6472" t="s">
        <v>4519</v>
      </c>
      <c r="K6472">
        <v>20988656</v>
      </c>
      <c r="L6472">
        <v>25716078</v>
      </c>
    </row>
    <row r="6473" spans="3:12" x14ac:dyDescent="0.15">
      <c r="C6473" t="s">
        <v>5191</v>
      </c>
      <c r="D6473" t="s">
        <v>5367</v>
      </c>
      <c r="E6473" t="s">
        <v>4520</v>
      </c>
      <c r="F6473" s="1">
        <v>40909</v>
      </c>
      <c r="G6473" t="s">
        <v>4410</v>
      </c>
      <c r="H6473" t="s">
        <v>55</v>
      </c>
      <c r="I6473" t="s">
        <v>4411</v>
      </c>
      <c r="J6473">
        <v>25674736</v>
      </c>
      <c r="L6473">
        <v>25674736</v>
      </c>
    </row>
    <row r="6474" spans="3:12" x14ac:dyDescent="0.15">
      <c r="C6474" t="s">
        <v>5191</v>
      </c>
      <c r="D6474" t="s">
        <v>5367</v>
      </c>
      <c r="E6474" t="s">
        <v>4521</v>
      </c>
      <c r="F6474" s="1">
        <v>40909</v>
      </c>
      <c r="G6474" t="s">
        <v>4410</v>
      </c>
      <c r="H6474" t="s">
        <v>55</v>
      </c>
      <c r="I6474" t="s">
        <v>4411</v>
      </c>
      <c r="J6474">
        <v>4722889</v>
      </c>
      <c r="L6474">
        <v>4722889</v>
      </c>
    </row>
    <row r="6475" spans="3:12" x14ac:dyDescent="0.15">
      <c r="C6475" t="s">
        <v>5191</v>
      </c>
      <c r="D6475" t="s">
        <v>5367</v>
      </c>
      <c r="E6475" t="s">
        <v>4521</v>
      </c>
      <c r="F6475" s="1">
        <v>40909</v>
      </c>
      <c r="G6475" t="s">
        <v>4410</v>
      </c>
      <c r="H6475" t="s">
        <v>667</v>
      </c>
      <c r="I6475" t="s">
        <v>4522</v>
      </c>
      <c r="J6475">
        <v>852744</v>
      </c>
      <c r="L6475">
        <v>5575633</v>
      </c>
    </row>
    <row r="6476" spans="3:12" x14ac:dyDescent="0.15">
      <c r="C6476" t="s">
        <v>5191</v>
      </c>
      <c r="D6476" t="s">
        <v>5367</v>
      </c>
      <c r="E6476" t="s">
        <v>4521</v>
      </c>
      <c r="F6476" s="1">
        <v>40909</v>
      </c>
      <c r="G6476" t="s">
        <v>4410</v>
      </c>
      <c r="H6476" t="s">
        <v>1150</v>
      </c>
      <c r="I6476" t="s">
        <v>4523</v>
      </c>
      <c r="J6476">
        <v>4250601</v>
      </c>
      <c r="L6476">
        <v>9826234</v>
      </c>
    </row>
    <row r="6477" spans="3:12" x14ac:dyDescent="0.15">
      <c r="C6477" t="s">
        <v>5191</v>
      </c>
      <c r="D6477" t="s">
        <v>5367</v>
      </c>
      <c r="E6477" t="s">
        <v>4521</v>
      </c>
      <c r="F6477" s="1">
        <v>40909</v>
      </c>
      <c r="G6477" t="s">
        <v>4410</v>
      </c>
      <c r="H6477" t="s">
        <v>681</v>
      </c>
      <c r="I6477" t="s">
        <v>4536</v>
      </c>
      <c r="K6477">
        <v>4880320</v>
      </c>
      <c r="L6477">
        <v>4945914</v>
      </c>
    </row>
    <row r="6478" spans="3:12" x14ac:dyDescent="0.15">
      <c r="C6478" t="s">
        <v>5191</v>
      </c>
      <c r="D6478" t="s">
        <v>5367</v>
      </c>
      <c r="E6478" t="s">
        <v>4521</v>
      </c>
      <c r="F6478" s="1">
        <v>40909</v>
      </c>
      <c r="G6478" t="s">
        <v>4410</v>
      </c>
      <c r="H6478" t="s">
        <v>109</v>
      </c>
      <c r="I6478" t="s">
        <v>4524</v>
      </c>
      <c r="J6478">
        <v>787148</v>
      </c>
      <c r="L6478">
        <v>5733062</v>
      </c>
    </row>
    <row r="6479" spans="3:12" x14ac:dyDescent="0.15">
      <c r="C6479" t="s">
        <v>5191</v>
      </c>
      <c r="D6479" t="s">
        <v>5367</v>
      </c>
      <c r="E6479" t="s">
        <v>4521</v>
      </c>
      <c r="F6479" s="1">
        <v>40909</v>
      </c>
      <c r="G6479" t="s">
        <v>4410</v>
      </c>
      <c r="H6479" t="s">
        <v>111</v>
      </c>
      <c r="I6479" t="s">
        <v>4525</v>
      </c>
      <c r="J6479">
        <v>3148594</v>
      </c>
      <c r="L6479">
        <v>8881656</v>
      </c>
    </row>
    <row r="6480" spans="3:12" x14ac:dyDescent="0.15">
      <c r="C6480" t="s">
        <v>5191</v>
      </c>
      <c r="D6480" t="s">
        <v>5367</v>
      </c>
      <c r="E6480" t="s">
        <v>4521</v>
      </c>
      <c r="F6480" s="1">
        <v>40909</v>
      </c>
      <c r="G6480" t="s">
        <v>4410</v>
      </c>
      <c r="H6480" t="s">
        <v>125</v>
      </c>
      <c r="I6480" t="s">
        <v>4526</v>
      </c>
      <c r="J6480">
        <v>918340</v>
      </c>
      <c r="L6480">
        <v>9799996</v>
      </c>
    </row>
    <row r="6481" spans="3:12" x14ac:dyDescent="0.15">
      <c r="C6481" t="s">
        <v>5191</v>
      </c>
      <c r="D6481" t="s">
        <v>5367</v>
      </c>
      <c r="E6481" t="s">
        <v>4521</v>
      </c>
      <c r="F6481" s="1">
        <v>40909</v>
      </c>
      <c r="G6481" t="s">
        <v>4410</v>
      </c>
      <c r="H6481" t="s">
        <v>127</v>
      </c>
      <c r="I6481" t="s">
        <v>4527</v>
      </c>
      <c r="J6481">
        <v>4250601</v>
      </c>
      <c r="L6481">
        <v>14050597</v>
      </c>
    </row>
    <row r="6482" spans="3:12" x14ac:dyDescent="0.15">
      <c r="C6482" t="s">
        <v>5191</v>
      </c>
      <c r="D6482" t="s">
        <v>5367</v>
      </c>
      <c r="E6482" t="s">
        <v>4521</v>
      </c>
      <c r="F6482" s="1">
        <v>40909</v>
      </c>
      <c r="G6482" t="s">
        <v>4410</v>
      </c>
      <c r="H6482" t="s">
        <v>140</v>
      </c>
      <c r="I6482" t="s">
        <v>4528</v>
      </c>
      <c r="J6482">
        <v>852744</v>
      </c>
      <c r="L6482">
        <v>14903341</v>
      </c>
    </row>
    <row r="6483" spans="3:12" x14ac:dyDescent="0.15">
      <c r="C6483" t="s">
        <v>5191</v>
      </c>
      <c r="D6483" t="s">
        <v>5367</v>
      </c>
      <c r="E6483" t="s">
        <v>4521</v>
      </c>
      <c r="F6483" s="1">
        <v>40909</v>
      </c>
      <c r="G6483" t="s">
        <v>4410</v>
      </c>
      <c r="H6483" t="s">
        <v>152</v>
      </c>
      <c r="I6483" t="s">
        <v>4529</v>
      </c>
      <c r="J6483">
        <v>3306023</v>
      </c>
      <c r="L6483">
        <v>18209364</v>
      </c>
    </row>
    <row r="6484" spans="3:12" x14ac:dyDescent="0.15">
      <c r="C6484" t="s">
        <v>5191</v>
      </c>
      <c r="D6484" t="s">
        <v>5367</v>
      </c>
      <c r="E6484" t="s">
        <v>4521</v>
      </c>
      <c r="F6484" s="1">
        <v>40909</v>
      </c>
      <c r="G6484" t="s">
        <v>4410</v>
      </c>
      <c r="H6484" t="s">
        <v>201</v>
      </c>
      <c r="I6484" t="s">
        <v>4530</v>
      </c>
      <c r="J6484">
        <v>787148</v>
      </c>
      <c r="L6484">
        <v>18996512</v>
      </c>
    </row>
    <row r="6485" spans="3:12" x14ac:dyDescent="0.15">
      <c r="C6485" t="s">
        <v>5191</v>
      </c>
      <c r="D6485" t="s">
        <v>5367</v>
      </c>
      <c r="E6485" t="s">
        <v>4521</v>
      </c>
      <c r="F6485" s="1">
        <v>40909</v>
      </c>
      <c r="G6485" t="s">
        <v>4410</v>
      </c>
      <c r="H6485" t="s">
        <v>207</v>
      </c>
      <c r="I6485" t="s">
        <v>4531</v>
      </c>
      <c r="J6485">
        <v>3463453</v>
      </c>
      <c r="L6485">
        <v>22459965</v>
      </c>
    </row>
    <row r="6486" spans="3:12" x14ac:dyDescent="0.15">
      <c r="C6486" t="s">
        <v>5191</v>
      </c>
      <c r="D6486" t="s">
        <v>5367</v>
      </c>
      <c r="E6486" t="s">
        <v>4521</v>
      </c>
      <c r="F6486" s="1">
        <v>40909</v>
      </c>
      <c r="G6486" t="s">
        <v>4410</v>
      </c>
      <c r="H6486" t="s">
        <v>1400</v>
      </c>
      <c r="I6486" t="s">
        <v>4532</v>
      </c>
      <c r="J6486">
        <v>787148</v>
      </c>
      <c r="L6486">
        <v>23247113</v>
      </c>
    </row>
    <row r="6487" spans="3:12" x14ac:dyDescent="0.15">
      <c r="C6487" t="s">
        <v>5191</v>
      </c>
      <c r="D6487" t="s">
        <v>5367</v>
      </c>
      <c r="E6487" t="s">
        <v>4521</v>
      </c>
      <c r="F6487" s="1">
        <v>40909</v>
      </c>
      <c r="G6487" t="s">
        <v>4410</v>
      </c>
      <c r="H6487" t="s">
        <v>1401</v>
      </c>
      <c r="I6487" t="s">
        <v>4533</v>
      </c>
      <c r="J6487">
        <v>4093172</v>
      </c>
      <c r="L6487">
        <v>27340285</v>
      </c>
    </row>
    <row r="6488" spans="3:12" x14ac:dyDescent="0.15">
      <c r="C6488" t="s">
        <v>5191</v>
      </c>
      <c r="D6488" t="s">
        <v>5367</v>
      </c>
      <c r="E6488" t="s">
        <v>4521</v>
      </c>
      <c r="F6488" s="1">
        <v>40909</v>
      </c>
      <c r="G6488" t="s">
        <v>4410</v>
      </c>
      <c r="H6488" t="s">
        <v>251</v>
      </c>
      <c r="I6488" t="s">
        <v>4534</v>
      </c>
      <c r="J6488">
        <v>65596</v>
      </c>
      <c r="L6488">
        <v>27405881</v>
      </c>
    </row>
    <row r="6489" spans="3:12" x14ac:dyDescent="0.15">
      <c r="C6489" t="s">
        <v>5191</v>
      </c>
      <c r="D6489" t="s">
        <v>5367</v>
      </c>
      <c r="E6489" t="s">
        <v>4521</v>
      </c>
      <c r="F6489" s="1">
        <v>40909</v>
      </c>
      <c r="G6489" t="s">
        <v>4410</v>
      </c>
      <c r="H6489" t="s">
        <v>255</v>
      </c>
      <c r="I6489" t="s">
        <v>4535</v>
      </c>
      <c r="J6489">
        <v>-629720</v>
      </c>
      <c r="L6489">
        <v>26776161</v>
      </c>
    </row>
    <row r="6490" spans="3:12" x14ac:dyDescent="0.15">
      <c r="C6490" t="s">
        <v>5191</v>
      </c>
      <c r="D6490" t="s">
        <v>5367</v>
      </c>
      <c r="E6490" t="s">
        <v>4521</v>
      </c>
      <c r="F6490" s="1">
        <v>40909</v>
      </c>
      <c r="G6490" t="s">
        <v>4410</v>
      </c>
      <c r="H6490" t="s">
        <v>1405</v>
      </c>
      <c r="I6490" t="s">
        <v>4537</v>
      </c>
      <c r="J6490">
        <v>852744</v>
      </c>
      <c r="L6490">
        <v>27628905</v>
      </c>
    </row>
    <row r="6491" spans="3:12" x14ac:dyDescent="0.15">
      <c r="C6491" t="s">
        <v>5191</v>
      </c>
      <c r="D6491" t="s">
        <v>5367</v>
      </c>
      <c r="E6491" t="s">
        <v>4521</v>
      </c>
      <c r="F6491" s="1">
        <v>40909</v>
      </c>
      <c r="G6491" t="s">
        <v>4410</v>
      </c>
      <c r="H6491" t="s">
        <v>1160</v>
      </c>
      <c r="I6491" t="s">
        <v>4538</v>
      </c>
      <c r="J6491">
        <v>3463453</v>
      </c>
      <c r="L6491">
        <v>31092358</v>
      </c>
    </row>
    <row r="6492" spans="3:12" x14ac:dyDescent="0.15">
      <c r="C6492" t="s">
        <v>5191</v>
      </c>
      <c r="D6492" t="s">
        <v>5367</v>
      </c>
      <c r="E6492" t="s">
        <v>4521</v>
      </c>
      <c r="F6492" s="1">
        <v>40909</v>
      </c>
      <c r="G6492" t="s">
        <v>4410</v>
      </c>
      <c r="H6492" t="s">
        <v>1164</v>
      </c>
      <c r="I6492" t="s">
        <v>4539</v>
      </c>
      <c r="J6492">
        <v>918340</v>
      </c>
      <c r="L6492">
        <v>32010698</v>
      </c>
    </row>
    <row r="6493" spans="3:12" x14ac:dyDescent="0.15">
      <c r="C6493" t="s">
        <v>5191</v>
      </c>
      <c r="D6493" t="s">
        <v>5367</v>
      </c>
      <c r="E6493" t="s">
        <v>4521</v>
      </c>
      <c r="F6493" s="1">
        <v>40909</v>
      </c>
      <c r="G6493" t="s">
        <v>4410</v>
      </c>
      <c r="H6493" t="s">
        <v>1166</v>
      </c>
      <c r="I6493" t="s">
        <v>4540</v>
      </c>
      <c r="J6493">
        <v>3778312</v>
      </c>
      <c r="L6493">
        <v>35789010</v>
      </c>
    </row>
    <row r="6494" spans="3:12" x14ac:dyDescent="0.15">
      <c r="C6494" t="s">
        <v>5191</v>
      </c>
      <c r="D6494" t="s">
        <v>5367</v>
      </c>
      <c r="E6494" t="s">
        <v>4521</v>
      </c>
      <c r="F6494" s="1">
        <v>40909</v>
      </c>
      <c r="G6494" t="s">
        <v>4410</v>
      </c>
      <c r="H6494" t="s">
        <v>3130</v>
      </c>
      <c r="I6494" t="s">
        <v>4543</v>
      </c>
      <c r="J6494">
        <v>852744</v>
      </c>
      <c r="L6494">
        <v>36641754</v>
      </c>
    </row>
    <row r="6495" spans="3:12" x14ac:dyDescent="0.15">
      <c r="C6495" t="s">
        <v>5191</v>
      </c>
      <c r="D6495" t="s">
        <v>5367</v>
      </c>
      <c r="E6495" t="s">
        <v>4521</v>
      </c>
      <c r="F6495" s="1">
        <v>40909</v>
      </c>
      <c r="G6495" t="s">
        <v>4410</v>
      </c>
      <c r="H6495" t="s">
        <v>1411</v>
      </c>
      <c r="I6495" t="s">
        <v>4544</v>
      </c>
      <c r="J6495">
        <v>4093172</v>
      </c>
      <c r="L6495">
        <v>40734926</v>
      </c>
    </row>
    <row r="6496" spans="3:12" x14ac:dyDescent="0.15">
      <c r="C6496" t="s">
        <v>5191</v>
      </c>
      <c r="D6496" t="s">
        <v>5367</v>
      </c>
      <c r="E6496" t="s">
        <v>4521</v>
      </c>
      <c r="F6496" s="1">
        <v>40909</v>
      </c>
      <c r="G6496" t="s">
        <v>4410</v>
      </c>
      <c r="H6496" t="s">
        <v>353</v>
      </c>
      <c r="I6496" t="s">
        <v>4545</v>
      </c>
      <c r="J6496">
        <v>852744</v>
      </c>
      <c r="L6496">
        <v>41587670</v>
      </c>
    </row>
    <row r="6497" spans="3:12" x14ac:dyDescent="0.15">
      <c r="C6497" t="s">
        <v>5191</v>
      </c>
      <c r="D6497" t="s">
        <v>5367</v>
      </c>
      <c r="E6497" t="s">
        <v>4521</v>
      </c>
      <c r="F6497" s="1">
        <v>40909</v>
      </c>
      <c r="G6497" t="s">
        <v>4410</v>
      </c>
      <c r="H6497" t="s">
        <v>356</v>
      </c>
      <c r="I6497" t="s">
        <v>4546</v>
      </c>
      <c r="J6497">
        <v>4093172</v>
      </c>
      <c r="L6497">
        <v>45680842</v>
      </c>
    </row>
    <row r="6498" spans="3:12" x14ac:dyDescent="0.15">
      <c r="C6498" t="s">
        <v>5191</v>
      </c>
      <c r="D6498" t="s">
        <v>5367</v>
      </c>
      <c r="E6498" t="s">
        <v>4521</v>
      </c>
      <c r="F6498" s="1">
        <v>40909</v>
      </c>
      <c r="G6498" t="s">
        <v>4410</v>
      </c>
      <c r="H6498" t="s">
        <v>396</v>
      </c>
      <c r="I6498" t="s">
        <v>4548</v>
      </c>
      <c r="J6498">
        <v>852744</v>
      </c>
      <c r="L6498">
        <v>46533586</v>
      </c>
    </row>
    <row r="6499" spans="3:12" x14ac:dyDescent="0.15">
      <c r="C6499" t="s">
        <v>5191</v>
      </c>
      <c r="D6499" t="s">
        <v>5367</v>
      </c>
      <c r="E6499" t="s">
        <v>4521</v>
      </c>
      <c r="F6499" s="1">
        <v>40909</v>
      </c>
      <c r="G6499" t="s">
        <v>4410</v>
      </c>
      <c r="H6499" t="s">
        <v>401</v>
      </c>
      <c r="I6499" t="s">
        <v>4549</v>
      </c>
      <c r="J6499">
        <v>4093172</v>
      </c>
      <c r="L6499">
        <v>50626758</v>
      </c>
    </row>
    <row r="6500" spans="3:12" x14ac:dyDescent="0.15">
      <c r="C6500" t="s">
        <v>5191</v>
      </c>
      <c r="D6500" t="s">
        <v>5367</v>
      </c>
      <c r="E6500" t="s">
        <v>4521</v>
      </c>
      <c r="F6500" s="1">
        <v>40909</v>
      </c>
      <c r="G6500" t="s">
        <v>4410</v>
      </c>
      <c r="H6500" t="s">
        <v>444</v>
      </c>
      <c r="I6500" t="s">
        <v>4551</v>
      </c>
      <c r="J6500">
        <v>1115127</v>
      </c>
      <c r="L6500">
        <v>51741885</v>
      </c>
    </row>
    <row r="6501" spans="3:12" x14ac:dyDescent="0.15">
      <c r="C6501" t="s">
        <v>5191</v>
      </c>
      <c r="D6501" t="s">
        <v>5367</v>
      </c>
      <c r="E6501" t="s">
        <v>4521</v>
      </c>
      <c r="F6501" s="1">
        <v>40909</v>
      </c>
      <c r="G6501" t="s">
        <v>4410</v>
      </c>
      <c r="H6501" t="s">
        <v>446</v>
      </c>
      <c r="I6501" t="s">
        <v>4552</v>
      </c>
      <c r="J6501">
        <v>4093172</v>
      </c>
      <c r="L6501">
        <v>55835057</v>
      </c>
    </row>
    <row r="6502" spans="3:12" x14ac:dyDescent="0.15">
      <c r="C6502" t="s">
        <v>5191</v>
      </c>
      <c r="D6502" t="s">
        <v>5367</v>
      </c>
      <c r="E6502" t="s">
        <v>4521</v>
      </c>
      <c r="F6502" s="1">
        <v>40933</v>
      </c>
      <c r="G6502" t="s">
        <v>1198</v>
      </c>
      <c r="H6502" t="s">
        <v>70</v>
      </c>
      <c r="I6502" t="s">
        <v>5341</v>
      </c>
      <c r="J6502">
        <v>1115127</v>
      </c>
      <c r="L6502">
        <v>56950184</v>
      </c>
    </row>
    <row r="6503" spans="3:12" x14ac:dyDescent="0.15">
      <c r="C6503" t="s">
        <v>5191</v>
      </c>
      <c r="D6503" t="s">
        <v>5367</v>
      </c>
      <c r="E6503" t="s">
        <v>4521</v>
      </c>
      <c r="F6503" s="1">
        <v>40933</v>
      </c>
      <c r="G6503" t="s">
        <v>1198</v>
      </c>
      <c r="H6503" t="s">
        <v>1424</v>
      </c>
      <c r="I6503" t="s">
        <v>5342</v>
      </c>
      <c r="J6503">
        <v>4250601</v>
      </c>
      <c r="L6503">
        <v>61200785</v>
      </c>
    </row>
    <row r="6504" spans="3:12" x14ac:dyDescent="0.15">
      <c r="C6504" t="s">
        <v>5191</v>
      </c>
      <c r="D6504" t="s">
        <v>5367</v>
      </c>
      <c r="E6504" t="s">
        <v>4521</v>
      </c>
      <c r="F6504" s="1">
        <v>40933</v>
      </c>
      <c r="G6504" t="s">
        <v>5206</v>
      </c>
      <c r="H6504" t="s">
        <v>142</v>
      </c>
      <c r="I6504" t="s">
        <v>4778</v>
      </c>
      <c r="K6504">
        <v>5011516</v>
      </c>
      <c r="L6504">
        <v>56189269</v>
      </c>
    </row>
    <row r="6505" spans="3:12" x14ac:dyDescent="0.15">
      <c r="C6505" t="s">
        <v>5191</v>
      </c>
      <c r="D6505" t="s">
        <v>5367</v>
      </c>
      <c r="E6505" t="s">
        <v>4553</v>
      </c>
      <c r="F6505" s="1">
        <v>40909</v>
      </c>
      <c r="G6505" t="s">
        <v>4410</v>
      </c>
      <c r="H6505" t="s">
        <v>281</v>
      </c>
      <c r="I6505" t="s">
        <v>4554</v>
      </c>
      <c r="K6505">
        <v>4408031</v>
      </c>
      <c r="L6505">
        <v>-4408031</v>
      </c>
    </row>
    <row r="6506" spans="3:12" x14ac:dyDescent="0.15">
      <c r="C6506" t="s">
        <v>5191</v>
      </c>
      <c r="D6506" t="s">
        <v>5367</v>
      </c>
      <c r="E6506" t="s">
        <v>4553</v>
      </c>
      <c r="F6506" s="1">
        <v>40909</v>
      </c>
      <c r="G6506" t="s">
        <v>4410</v>
      </c>
      <c r="H6506" t="s">
        <v>294</v>
      </c>
      <c r="I6506" t="s">
        <v>4311</v>
      </c>
      <c r="J6506">
        <v>3294616</v>
      </c>
      <c r="L6506">
        <v>-1113415</v>
      </c>
    </row>
    <row r="6507" spans="3:12" x14ac:dyDescent="0.15">
      <c r="C6507" t="s">
        <v>5191</v>
      </c>
      <c r="D6507" t="s">
        <v>5367</v>
      </c>
      <c r="E6507" t="s">
        <v>4553</v>
      </c>
      <c r="F6507" s="1">
        <v>40909</v>
      </c>
      <c r="G6507" t="s">
        <v>4410</v>
      </c>
      <c r="H6507" t="s">
        <v>1162</v>
      </c>
      <c r="I6507" t="s">
        <v>4555</v>
      </c>
      <c r="K6507">
        <v>-1122998</v>
      </c>
      <c r="L6507">
        <v>9583</v>
      </c>
    </row>
    <row r="6508" spans="3:12" x14ac:dyDescent="0.15">
      <c r="C6508" t="s">
        <v>5191</v>
      </c>
      <c r="D6508" t="s">
        <v>5367</v>
      </c>
      <c r="E6508" t="s">
        <v>4553</v>
      </c>
      <c r="F6508" s="1">
        <v>40909</v>
      </c>
      <c r="G6508" t="s">
        <v>4410</v>
      </c>
      <c r="H6508" t="s">
        <v>1416</v>
      </c>
      <c r="I6508" t="s">
        <v>4341</v>
      </c>
      <c r="J6508">
        <v>4006515</v>
      </c>
      <c r="L6508">
        <v>4016098</v>
      </c>
    </row>
    <row r="6509" spans="3:12" x14ac:dyDescent="0.15">
      <c r="C6509" t="s">
        <v>5191</v>
      </c>
      <c r="D6509" t="s">
        <v>5367</v>
      </c>
      <c r="E6509" t="s">
        <v>4553</v>
      </c>
      <c r="F6509" s="1">
        <v>40909</v>
      </c>
      <c r="G6509" t="s">
        <v>4410</v>
      </c>
      <c r="H6509" t="s">
        <v>380</v>
      </c>
      <c r="I6509" t="s">
        <v>4556</v>
      </c>
      <c r="K6509">
        <v>4233546</v>
      </c>
      <c r="L6509">
        <v>-217448</v>
      </c>
    </row>
    <row r="6510" spans="3:12" x14ac:dyDescent="0.15">
      <c r="C6510" t="s">
        <v>5191</v>
      </c>
      <c r="D6510" t="s">
        <v>5367</v>
      </c>
      <c r="E6510" t="s">
        <v>4557</v>
      </c>
      <c r="F6510" s="1">
        <v>40909</v>
      </c>
      <c r="G6510" t="s">
        <v>4410</v>
      </c>
      <c r="H6510" t="s">
        <v>55</v>
      </c>
      <c r="I6510" t="s">
        <v>4411</v>
      </c>
      <c r="J6510">
        <v>35920622</v>
      </c>
      <c r="L6510">
        <v>35920622</v>
      </c>
    </row>
    <row r="6511" spans="3:12" x14ac:dyDescent="0.15">
      <c r="C6511" t="s">
        <v>5191</v>
      </c>
      <c r="D6511" t="s">
        <v>5367</v>
      </c>
      <c r="E6511" t="s">
        <v>4557</v>
      </c>
      <c r="F6511" s="1">
        <v>40909</v>
      </c>
      <c r="G6511" t="s">
        <v>4410</v>
      </c>
      <c r="H6511" t="s">
        <v>61</v>
      </c>
      <c r="I6511" t="s">
        <v>4558</v>
      </c>
      <c r="K6511">
        <v>15781676</v>
      </c>
      <c r="L6511">
        <v>20138946</v>
      </c>
    </row>
    <row r="6512" spans="3:12" x14ac:dyDescent="0.15">
      <c r="C6512" t="s">
        <v>5191</v>
      </c>
      <c r="D6512" t="s">
        <v>5367</v>
      </c>
      <c r="E6512" t="s">
        <v>4557</v>
      </c>
      <c r="F6512" s="1">
        <v>40909</v>
      </c>
      <c r="G6512" t="s">
        <v>4410</v>
      </c>
      <c r="H6512" t="s">
        <v>62</v>
      </c>
      <c r="I6512" t="s">
        <v>4214</v>
      </c>
      <c r="J6512">
        <v>3500393</v>
      </c>
      <c r="L6512">
        <v>23639339</v>
      </c>
    </row>
    <row r="6513" spans="3:12" x14ac:dyDescent="0.15">
      <c r="C6513" t="s">
        <v>5191</v>
      </c>
      <c r="D6513" t="s">
        <v>5367</v>
      </c>
      <c r="E6513" t="s">
        <v>4557</v>
      </c>
      <c r="F6513" s="1">
        <v>40909</v>
      </c>
      <c r="G6513" t="s">
        <v>4410</v>
      </c>
      <c r="H6513" t="s">
        <v>67</v>
      </c>
      <c r="I6513" t="s">
        <v>4216</v>
      </c>
      <c r="J6513">
        <v>4929246</v>
      </c>
      <c r="L6513">
        <v>28568585</v>
      </c>
    </row>
    <row r="6514" spans="3:12" x14ac:dyDescent="0.15">
      <c r="C6514" t="s">
        <v>5191</v>
      </c>
      <c r="D6514" t="s">
        <v>5367</v>
      </c>
      <c r="E6514" t="s">
        <v>4557</v>
      </c>
      <c r="F6514" s="1">
        <v>40909</v>
      </c>
      <c r="G6514" t="s">
        <v>4410</v>
      </c>
      <c r="H6514" t="s">
        <v>69</v>
      </c>
      <c r="I6514" t="s">
        <v>4217</v>
      </c>
      <c r="J6514">
        <v>4657879</v>
      </c>
      <c r="L6514">
        <v>33226464</v>
      </c>
    </row>
    <row r="6515" spans="3:12" x14ac:dyDescent="0.15">
      <c r="C6515" t="s">
        <v>5191</v>
      </c>
      <c r="D6515" t="s">
        <v>5367</v>
      </c>
      <c r="E6515" t="s">
        <v>4557</v>
      </c>
      <c r="F6515" s="1">
        <v>40909</v>
      </c>
      <c r="G6515" t="s">
        <v>4410</v>
      </c>
      <c r="H6515" t="s">
        <v>74</v>
      </c>
      <c r="I6515" t="s">
        <v>4220</v>
      </c>
      <c r="J6515">
        <v>1626615</v>
      </c>
      <c r="L6515">
        <v>34853079</v>
      </c>
    </row>
    <row r="6516" spans="3:12" x14ac:dyDescent="0.15">
      <c r="C6516" t="s">
        <v>5191</v>
      </c>
      <c r="D6516" t="s">
        <v>5367</v>
      </c>
      <c r="E6516" t="s">
        <v>4557</v>
      </c>
      <c r="F6516" s="1">
        <v>40909</v>
      </c>
      <c r="G6516" t="s">
        <v>4410</v>
      </c>
      <c r="H6516" t="s">
        <v>90</v>
      </c>
      <c r="I6516" t="s">
        <v>4063</v>
      </c>
      <c r="K6516">
        <v>3083660</v>
      </c>
      <c r="L6516">
        <v>31769419</v>
      </c>
    </row>
    <row r="6517" spans="3:12" x14ac:dyDescent="0.15">
      <c r="C6517" t="s">
        <v>5191</v>
      </c>
      <c r="D6517" t="s">
        <v>5367</v>
      </c>
      <c r="E6517" t="s">
        <v>4557</v>
      </c>
      <c r="F6517" s="1">
        <v>40909</v>
      </c>
      <c r="G6517" t="s">
        <v>4410</v>
      </c>
      <c r="H6517" t="s">
        <v>90</v>
      </c>
      <c r="I6517" t="s">
        <v>4063</v>
      </c>
      <c r="K6517">
        <v>835040</v>
      </c>
      <c r="L6517">
        <v>30934379</v>
      </c>
    </row>
    <row r="6518" spans="3:12" x14ac:dyDescent="0.15">
      <c r="C6518" t="s">
        <v>5191</v>
      </c>
      <c r="D6518" t="s">
        <v>5367</v>
      </c>
      <c r="E6518" t="s">
        <v>4557</v>
      </c>
      <c r="F6518" s="1">
        <v>40909</v>
      </c>
      <c r="G6518" t="s">
        <v>4410</v>
      </c>
      <c r="H6518" t="s">
        <v>111</v>
      </c>
      <c r="I6518" t="s">
        <v>4559</v>
      </c>
      <c r="K6518">
        <v>2132595</v>
      </c>
      <c r="L6518">
        <v>28801784</v>
      </c>
    </row>
    <row r="6519" spans="3:12" x14ac:dyDescent="0.15">
      <c r="C6519" t="s">
        <v>5191</v>
      </c>
      <c r="D6519" t="s">
        <v>5367</v>
      </c>
      <c r="E6519" t="s">
        <v>4557</v>
      </c>
      <c r="F6519" s="1">
        <v>40909</v>
      </c>
      <c r="G6519" t="s">
        <v>4410</v>
      </c>
      <c r="H6519" t="s">
        <v>2458</v>
      </c>
      <c r="I6519" t="s">
        <v>4235</v>
      </c>
      <c r="J6519">
        <v>1673605</v>
      </c>
      <c r="L6519">
        <v>30475389</v>
      </c>
    </row>
    <row r="6520" spans="3:12" x14ac:dyDescent="0.15">
      <c r="C6520" t="s">
        <v>5191</v>
      </c>
      <c r="D6520" t="s">
        <v>5367</v>
      </c>
      <c r="E6520" t="s">
        <v>4557</v>
      </c>
      <c r="F6520" s="1">
        <v>40909</v>
      </c>
      <c r="G6520" t="s">
        <v>4410</v>
      </c>
      <c r="H6520" t="s">
        <v>804</v>
      </c>
      <c r="I6520" t="s">
        <v>4226</v>
      </c>
      <c r="J6520">
        <v>1004587</v>
      </c>
      <c r="L6520">
        <v>31479976</v>
      </c>
    </row>
    <row r="6521" spans="3:12" x14ac:dyDescent="0.15">
      <c r="C6521" t="s">
        <v>5191</v>
      </c>
      <c r="D6521" t="s">
        <v>5367</v>
      </c>
      <c r="E6521" t="s">
        <v>4557</v>
      </c>
      <c r="F6521" s="1">
        <v>40909</v>
      </c>
      <c r="G6521" t="s">
        <v>4410</v>
      </c>
      <c r="H6521" t="s">
        <v>805</v>
      </c>
      <c r="I6521" t="s">
        <v>4227</v>
      </c>
      <c r="J6521">
        <v>5669992</v>
      </c>
      <c r="L6521">
        <v>37149968</v>
      </c>
    </row>
    <row r="6522" spans="3:12" x14ac:dyDescent="0.15">
      <c r="C6522" t="s">
        <v>5191</v>
      </c>
      <c r="D6522" t="s">
        <v>5367</v>
      </c>
      <c r="E6522" t="s">
        <v>4557</v>
      </c>
      <c r="F6522" s="1">
        <v>40909</v>
      </c>
      <c r="G6522" t="s">
        <v>4410</v>
      </c>
      <c r="H6522" t="s">
        <v>103</v>
      </c>
      <c r="I6522" t="s">
        <v>4232</v>
      </c>
      <c r="J6522">
        <v>1048578</v>
      </c>
      <c r="L6522">
        <v>38198546</v>
      </c>
    </row>
    <row r="6523" spans="3:12" x14ac:dyDescent="0.15">
      <c r="C6523" t="s">
        <v>5191</v>
      </c>
      <c r="D6523" t="s">
        <v>5367</v>
      </c>
      <c r="E6523" t="s">
        <v>4557</v>
      </c>
      <c r="F6523" s="1">
        <v>40909</v>
      </c>
      <c r="G6523" t="s">
        <v>4410</v>
      </c>
      <c r="H6523" t="s">
        <v>114</v>
      </c>
      <c r="I6523" t="s">
        <v>4234</v>
      </c>
      <c r="J6523">
        <v>3233909</v>
      </c>
      <c r="L6523">
        <v>41432455</v>
      </c>
    </row>
    <row r="6524" spans="3:12" x14ac:dyDescent="0.15">
      <c r="C6524" t="s">
        <v>5191</v>
      </c>
      <c r="D6524" t="s">
        <v>5367</v>
      </c>
      <c r="E6524" t="s">
        <v>4557</v>
      </c>
      <c r="F6524" s="1">
        <v>40909</v>
      </c>
      <c r="G6524" t="s">
        <v>4410</v>
      </c>
      <c r="H6524" t="s">
        <v>922</v>
      </c>
      <c r="I6524" t="s">
        <v>4236</v>
      </c>
      <c r="J6524">
        <v>2925273</v>
      </c>
      <c r="L6524">
        <v>44357728</v>
      </c>
    </row>
    <row r="6525" spans="3:12" x14ac:dyDescent="0.15">
      <c r="C6525" t="s">
        <v>5191</v>
      </c>
      <c r="D6525" t="s">
        <v>5367</v>
      </c>
      <c r="E6525" t="s">
        <v>4557</v>
      </c>
      <c r="F6525" s="1">
        <v>40909</v>
      </c>
      <c r="G6525" t="s">
        <v>4410</v>
      </c>
      <c r="H6525" t="s">
        <v>99</v>
      </c>
      <c r="I6525" t="s">
        <v>4237</v>
      </c>
      <c r="J6525">
        <v>2873927</v>
      </c>
      <c r="L6525">
        <v>47231655</v>
      </c>
    </row>
    <row r="6526" spans="3:12" x14ac:dyDescent="0.15">
      <c r="C6526" t="s">
        <v>5191</v>
      </c>
      <c r="D6526" t="s">
        <v>5367</v>
      </c>
      <c r="E6526" t="s">
        <v>4557</v>
      </c>
      <c r="F6526" s="1">
        <v>40909</v>
      </c>
      <c r="G6526" t="s">
        <v>4410</v>
      </c>
      <c r="H6526" t="s">
        <v>1373</v>
      </c>
      <c r="I6526" t="s">
        <v>4560</v>
      </c>
      <c r="K6526">
        <v>8360172</v>
      </c>
      <c r="L6526">
        <v>38871483</v>
      </c>
    </row>
    <row r="6527" spans="3:12" x14ac:dyDescent="0.15">
      <c r="C6527" t="s">
        <v>5191</v>
      </c>
      <c r="D6527" t="s">
        <v>5367</v>
      </c>
      <c r="E6527" t="s">
        <v>4557</v>
      </c>
      <c r="F6527" s="1">
        <v>40909</v>
      </c>
      <c r="G6527" t="s">
        <v>4410</v>
      </c>
      <c r="H6527" t="s">
        <v>1065</v>
      </c>
      <c r="I6527" t="s">
        <v>4239</v>
      </c>
      <c r="J6527">
        <v>1449228</v>
      </c>
      <c r="L6527">
        <v>40320711</v>
      </c>
    </row>
    <row r="6528" spans="3:12" x14ac:dyDescent="0.15">
      <c r="C6528" t="s">
        <v>5191</v>
      </c>
      <c r="D6528" t="s">
        <v>5367</v>
      </c>
      <c r="E6528" t="s">
        <v>4557</v>
      </c>
      <c r="F6528" s="1">
        <v>40909</v>
      </c>
      <c r="G6528" t="s">
        <v>4410</v>
      </c>
      <c r="H6528" t="s">
        <v>3841</v>
      </c>
      <c r="I6528" t="s">
        <v>4240</v>
      </c>
      <c r="J6528">
        <v>876522</v>
      </c>
      <c r="L6528">
        <v>41197233</v>
      </c>
    </row>
    <row r="6529" spans="3:12" x14ac:dyDescent="0.15">
      <c r="C6529" t="s">
        <v>5191</v>
      </c>
      <c r="D6529" t="s">
        <v>5367</v>
      </c>
      <c r="E6529" t="s">
        <v>4557</v>
      </c>
      <c r="F6529" s="1">
        <v>40909</v>
      </c>
      <c r="G6529" t="s">
        <v>4410</v>
      </c>
      <c r="H6529" t="s">
        <v>1155</v>
      </c>
      <c r="I6529" t="s">
        <v>4243</v>
      </c>
      <c r="J6529">
        <v>879414</v>
      </c>
      <c r="L6529">
        <v>42076647</v>
      </c>
    </row>
    <row r="6530" spans="3:12" x14ac:dyDescent="0.15">
      <c r="C6530" t="s">
        <v>5191</v>
      </c>
      <c r="D6530" t="s">
        <v>5367</v>
      </c>
      <c r="E6530" t="s">
        <v>4557</v>
      </c>
      <c r="F6530" s="1">
        <v>40909</v>
      </c>
      <c r="G6530" t="s">
        <v>4410</v>
      </c>
      <c r="H6530" t="s">
        <v>529</v>
      </c>
      <c r="I6530" t="s">
        <v>4245</v>
      </c>
      <c r="J6530">
        <v>1186985</v>
      </c>
      <c r="L6530">
        <v>43263632</v>
      </c>
    </row>
    <row r="6531" spans="3:12" x14ac:dyDescent="0.15">
      <c r="C6531" t="s">
        <v>5191</v>
      </c>
      <c r="D6531" t="s">
        <v>5367</v>
      </c>
      <c r="E6531" t="s">
        <v>4557</v>
      </c>
      <c r="F6531" s="1">
        <v>40909</v>
      </c>
      <c r="G6531" t="s">
        <v>4410</v>
      </c>
      <c r="H6531" t="s">
        <v>1378</v>
      </c>
      <c r="I6531" t="s">
        <v>4246</v>
      </c>
      <c r="J6531">
        <v>1485845</v>
      </c>
      <c r="L6531">
        <v>44749477</v>
      </c>
    </row>
    <row r="6532" spans="3:12" x14ac:dyDescent="0.15">
      <c r="C6532" t="s">
        <v>5191</v>
      </c>
      <c r="D6532" t="s">
        <v>5367</v>
      </c>
      <c r="E6532" t="s">
        <v>4557</v>
      </c>
      <c r="F6532" s="1">
        <v>40909</v>
      </c>
      <c r="G6532" t="s">
        <v>4410</v>
      </c>
      <c r="H6532" t="s">
        <v>1228</v>
      </c>
      <c r="I6532" t="s">
        <v>4238</v>
      </c>
      <c r="J6532">
        <v>275000</v>
      </c>
      <c r="L6532">
        <v>45024477</v>
      </c>
    </row>
    <row r="6533" spans="3:12" x14ac:dyDescent="0.15">
      <c r="C6533" t="s">
        <v>5191</v>
      </c>
      <c r="D6533" t="s">
        <v>5367</v>
      </c>
      <c r="E6533" t="s">
        <v>4557</v>
      </c>
      <c r="F6533" s="1">
        <v>40909</v>
      </c>
      <c r="G6533" t="s">
        <v>4410</v>
      </c>
      <c r="H6533" t="s">
        <v>562</v>
      </c>
      <c r="I6533" t="s">
        <v>4249</v>
      </c>
      <c r="J6533">
        <v>1916952</v>
      </c>
      <c r="L6533">
        <v>46941429</v>
      </c>
    </row>
    <row r="6534" spans="3:12" x14ac:dyDescent="0.15">
      <c r="C6534" t="s">
        <v>5191</v>
      </c>
      <c r="D6534" t="s">
        <v>5367</v>
      </c>
      <c r="E6534" t="s">
        <v>4557</v>
      </c>
      <c r="F6534" s="1">
        <v>40909</v>
      </c>
      <c r="G6534" t="s">
        <v>4410</v>
      </c>
      <c r="H6534" t="s">
        <v>2915</v>
      </c>
      <c r="I6534" t="s">
        <v>4250</v>
      </c>
      <c r="J6534">
        <v>357750</v>
      </c>
      <c r="L6534">
        <v>47299179</v>
      </c>
    </row>
    <row r="6535" spans="3:12" x14ac:dyDescent="0.15">
      <c r="C6535" t="s">
        <v>5191</v>
      </c>
      <c r="D6535" t="s">
        <v>5367</v>
      </c>
      <c r="E6535" t="s">
        <v>4557</v>
      </c>
      <c r="F6535" s="1">
        <v>40909</v>
      </c>
      <c r="G6535" t="s">
        <v>4410</v>
      </c>
      <c r="H6535" t="s">
        <v>589</v>
      </c>
      <c r="I6535" t="s">
        <v>4255</v>
      </c>
      <c r="J6535">
        <v>562210</v>
      </c>
      <c r="L6535">
        <v>47861389</v>
      </c>
    </row>
    <row r="6536" spans="3:12" x14ac:dyDescent="0.15">
      <c r="C6536" t="s">
        <v>5191</v>
      </c>
      <c r="D6536" t="s">
        <v>5367</v>
      </c>
      <c r="E6536" t="s">
        <v>4557</v>
      </c>
      <c r="F6536" s="1">
        <v>40909</v>
      </c>
      <c r="G6536" t="s">
        <v>4410</v>
      </c>
      <c r="H6536" t="s">
        <v>1380</v>
      </c>
      <c r="I6536" t="s">
        <v>4257</v>
      </c>
      <c r="J6536">
        <v>154000</v>
      </c>
      <c r="L6536">
        <v>48015389</v>
      </c>
    </row>
    <row r="6537" spans="3:12" x14ac:dyDescent="0.15">
      <c r="C6537" t="s">
        <v>5191</v>
      </c>
      <c r="D6537" t="s">
        <v>5367</v>
      </c>
      <c r="E6537" t="s">
        <v>4557</v>
      </c>
      <c r="F6537" s="1">
        <v>40909</v>
      </c>
      <c r="G6537" t="s">
        <v>4410</v>
      </c>
      <c r="H6537" t="s">
        <v>2741</v>
      </c>
      <c r="I6537" t="s">
        <v>4258</v>
      </c>
      <c r="J6537">
        <v>70000</v>
      </c>
      <c r="L6537">
        <v>48085389</v>
      </c>
    </row>
    <row r="6538" spans="3:12" x14ac:dyDescent="0.15">
      <c r="C6538" t="s">
        <v>5191</v>
      </c>
      <c r="D6538" t="s">
        <v>5367</v>
      </c>
      <c r="E6538" t="s">
        <v>4557</v>
      </c>
      <c r="F6538" s="1">
        <v>40909</v>
      </c>
      <c r="G6538" t="s">
        <v>4410</v>
      </c>
      <c r="H6538" t="s">
        <v>140</v>
      </c>
      <c r="I6538" t="s">
        <v>4561</v>
      </c>
      <c r="K6538">
        <v>1043700</v>
      </c>
      <c r="L6538">
        <v>47041689</v>
      </c>
    </row>
    <row r="6539" spans="3:12" x14ac:dyDescent="0.15">
      <c r="C6539" t="s">
        <v>5191</v>
      </c>
      <c r="D6539" t="s">
        <v>5367</v>
      </c>
      <c r="E6539" t="s">
        <v>4557</v>
      </c>
      <c r="F6539" s="1">
        <v>40909</v>
      </c>
      <c r="G6539" t="s">
        <v>4410</v>
      </c>
      <c r="H6539" t="s">
        <v>140</v>
      </c>
      <c r="I6539" t="s">
        <v>4561</v>
      </c>
      <c r="K6539">
        <v>8341221</v>
      </c>
      <c r="L6539">
        <v>38700468</v>
      </c>
    </row>
    <row r="6540" spans="3:12" x14ac:dyDescent="0.15">
      <c r="C6540" t="s">
        <v>5191</v>
      </c>
      <c r="D6540" t="s">
        <v>5367</v>
      </c>
      <c r="E6540" t="s">
        <v>4557</v>
      </c>
      <c r="F6540" s="1">
        <v>40909</v>
      </c>
      <c r="G6540" t="s">
        <v>4410</v>
      </c>
      <c r="H6540" t="s">
        <v>140</v>
      </c>
      <c r="I6540" t="s">
        <v>4562</v>
      </c>
      <c r="K6540">
        <v>14716467</v>
      </c>
      <c r="L6540">
        <v>23984001</v>
      </c>
    </row>
    <row r="6541" spans="3:12" x14ac:dyDescent="0.15">
      <c r="C6541" t="s">
        <v>5191</v>
      </c>
      <c r="D6541" t="s">
        <v>5367</v>
      </c>
      <c r="E6541" t="s">
        <v>4557</v>
      </c>
      <c r="F6541" s="1">
        <v>40909</v>
      </c>
      <c r="G6541" t="s">
        <v>4410</v>
      </c>
      <c r="H6541" t="s">
        <v>152</v>
      </c>
      <c r="I6541" t="s">
        <v>4563</v>
      </c>
      <c r="K6541">
        <v>-8360172</v>
      </c>
      <c r="L6541">
        <v>32344173</v>
      </c>
    </row>
    <row r="6542" spans="3:12" x14ac:dyDescent="0.15">
      <c r="C6542" t="s">
        <v>5191</v>
      </c>
      <c r="D6542" t="s">
        <v>5367</v>
      </c>
      <c r="E6542" t="s">
        <v>4557</v>
      </c>
      <c r="F6542" s="1">
        <v>40909</v>
      </c>
      <c r="G6542" t="s">
        <v>4410</v>
      </c>
      <c r="H6542" t="s">
        <v>170</v>
      </c>
      <c r="I6542" t="s">
        <v>4260</v>
      </c>
      <c r="J6542">
        <v>1549137</v>
      </c>
      <c r="L6542">
        <v>33893310</v>
      </c>
    </row>
    <row r="6543" spans="3:12" x14ac:dyDescent="0.15">
      <c r="C6543" t="s">
        <v>5191</v>
      </c>
      <c r="D6543" t="s">
        <v>5367</v>
      </c>
      <c r="E6543" t="s">
        <v>4557</v>
      </c>
      <c r="F6543" s="1">
        <v>40909</v>
      </c>
      <c r="G6543" t="s">
        <v>4410</v>
      </c>
      <c r="H6543" t="s">
        <v>176</v>
      </c>
      <c r="I6543" t="s">
        <v>4262</v>
      </c>
      <c r="J6543">
        <v>2016250</v>
      </c>
      <c r="L6543">
        <v>35909560</v>
      </c>
    </row>
    <row r="6544" spans="3:12" x14ac:dyDescent="0.15">
      <c r="C6544" t="s">
        <v>5191</v>
      </c>
      <c r="D6544" t="s">
        <v>5367</v>
      </c>
      <c r="E6544" t="s">
        <v>4557</v>
      </c>
      <c r="F6544" s="1">
        <v>40909</v>
      </c>
      <c r="G6544" t="s">
        <v>4410</v>
      </c>
      <c r="H6544" t="s">
        <v>173</v>
      </c>
      <c r="I6544" t="s">
        <v>4261</v>
      </c>
      <c r="J6544">
        <v>1926334</v>
      </c>
      <c r="L6544">
        <v>37835894</v>
      </c>
    </row>
    <row r="6545" spans="3:12" x14ac:dyDescent="0.15">
      <c r="C6545" t="s">
        <v>5191</v>
      </c>
      <c r="D6545" t="s">
        <v>5367</v>
      </c>
      <c r="E6545" t="s">
        <v>4557</v>
      </c>
      <c r="F6545" s="1">
        <v>40909</v>
      </c>
      <c r="G6545" t="s">
        <v>4410</v>
      </c>
      <c r="H6545" t="s">
        <v>178</v>
      </c>
      <c r="I6545" t="s">
        <v>4263</v>
      </c>
      <c r="J6545">
        <v>1128899</v>
      </c>
      <c r="L6545">
        <v>38964793</v>
      </c>
    </row>
    <row r="6546" spans="3:12" x14ac:dyDescent="0.15">
      <c r="C6546" t="s">
        <v>5191</v>
      </c>
      <c r="D6546" t="s">
        <v>5367</v>
      </c>
      <c r="E6546" t="s">
        <v>4557</v>
      </c>
      <c r="F6546" s="1">
        <v>40909</v>
      </c>
      <c r="G6546" t="s">
        <v>4410</v>
      </c>
      <c r="H6546" t="s">
        <v>181</v>
      </c>
      <c r="I6546" t="s">
        <v>4264</v>
      </c>
      <c r="J6546">
        <v>8669693</v>
      </c>
      <c r="L6546">
        <v>47634486</v>
      </c>
    </row>
    <row r="6547" spans="3:12" x14ac:dyDescent="0.15">
      <c r="C6547" t="s">
        <v>5191</v>
      </c>
      <c r="D6547" t="s">
        <v>5367</v>
      </c>
      <c r="E6547" t="s">
        <v>4557</v>
      </c>
      <c r="F6547" s="1">
        <v>40909</v>
      </c>
      <c r="G6547" t="s">
        <v>4410</v>
      </c>
      <c r="H6547" t="s">
        <v>181</v>
      </c>
      <c r="I6547" t="s">
        <v>4564</v>
      </c>
      <c r="K6547">
        <v>4398847</v>
      </c>
      <c r="L6547">
        <v>43235639</v>
      </c>
    </row>
    <row r="6548" spans="3:12" x14ac:dyDescent="0.15">
      <c r="C6548" t="s">
        <v>5191</v>
      </c>
      <c r="D6548" t="s">
        <v>5367</v>
      </c>
      <c r="E6548" t="s">
        <v>4557</v>
      </c>
      <c r="F6548" s="1">
        <v>40909</v>
      </c>
      <c r="G6548" t="s">
        <v>4410</v>
      </c>
      <c r="H6548" t="s">
        <v>189</v>
      </c>
      <c r="I6548" t="s">
        <v>4272</v>
      </c>
      <c r="J6548">
        <v>1021481</v>
      </c>
      <c r="L6548">
        <v>44257120</v>
      </c>
    </row>
    <row r="6549" spans="3:12" x14ac:dyDescent="0.15">
      <c r="C6549" t="s">
        <v>5191</v>
      </c>
      <c r="D6549" t="s">
        <v>5367</v>
      </c>
      <c r="E6549" t="s">
        <v>4557</v>
      </c>
      <c r="F6549" s="1">
        <v>40909</v>
      </c>
      <c r="G6549" t="s">
        <v>4410</v>
      </c>
      <c r="H6549" t="s">
        <v>193</v>
      </c>
      <c r="I6549" t="s">
        <v>4274</v>
      </c>
      <c r="J6549">
        <v>1225615</v>
      </c>
      <c r="L6549">
        <v>45482735</v>
      </c>
    </row>
    <row r="6550" spans="3:12" x14ac:dyDescent="0.15">
      <c r="C6550" t="s">
        <v>5191</v>
      </c>
      <c r="D6550" t="s">
        <v>5367</v>
      </c>
      <c r="E6550" t="s">
        <v>4557</v>
      </c>
      <c r="F6550" s="1">
        <v>40909</v>
      </c>
      <c r="G6550" t="s">
        <v>4410</v>
      </c>
      <c r="H6550" t="s">
        <v>196</v>
      </c>
      <c r="I6550" t="s">
        <v>4275</v>
      </c>
      <c r="J6550">
        <v>1054984</v>
      </c>
      <c r="L6550">
        <v>46537719</v>
      </c>
    </row>
    <row r="6551" spans="3:12" x14ac:dyDescent="0.15">
      <c r="C6551" t="s">
        <v>5191</v>
      </c>
      <c r="D6551" t="s">
        <v>5367</v>
      </c>
      <c r="E6551" t="s">
        <v>4557</v>
      </c>
      <c r="F6551" s="1">
        <v>40909</v>
      </c>
      <c r="G6551" t="s">
        <v>4410</v>
      </c>
      <c r="H6551" t="s">
        <v>191</v>
      </c>
      <c r="I6551" t="s">
        <v>4259</v>
      </c>
      <c r="J6551">
        <v>2065638</v>
      </c>
      <c r="L6551">
        <v>48603357</v>
      </c>
    </row>
    <row r="6552" spans="3:12" x14ac:dyDescent="0.15">
      <c r="C6552" t="s">
        <v>5191</v>
      </c>
      <c r="D6552" t="s">
        <v>5367</v>
      </c>
      <c r="E6552" t="s">
        <v>4557</v>
      </c>
      <c r="F6552" s="1">
        <v>40909</v>
      </c>
      <c r="G6552" t="s">
        <v>4410</v>
      </c>
      <c r="H6552" t="s">
        <v>199</v>
      </c>
      <c r="I6552" t="s">
        <v>4273</v>
      </c>
      <c r="J6552">
        <v>1782922</v>
      </c>
      <c r="L6552">
        <v>50386279</v>
      </c>
    </row>
    <row r="6553" spans="3:12" x14ac:dyDescent="0.15">
      <c r="C6553" t="s">
        <v>5191</v>
      </c>
      <c r="D6553" t="s">
        <v>5367</v>
      </c>
      <c r="E6553" t="s">
        <v>4557</v>
      </c>
      <c r="F6553" s="1">
        <v>40909</v>
      </c>
      <c r="G6553" t="s">
        <v>4410</v>
      </c>
      <c r="H6553" t="s">
        <v>205</v>
      </c>
      <c r="I6553" t="s">
        <v>4276</v>
      </c>
      <c r="J6553">
        <v>781264</v>
      </c>
      <c r="L6553">
        <v>51167543</v>
      </c>
    </row>
    <row r="6554" spans="3:12" x14ac:dyDescent="0.15">
      <c r="C6554" t="s">
        <v>5191</v>
      </c>
      <c r="D6554" t="s">
        <v>5367</v>
      </c>
      <c r="E6554" t="s">
        <v>4557</v>
      </c>
      <c r="F6554" s="1">
        <v>40909</v>
      </c>
      <c r="G6554" t="s">
        <v>4410</v>
      </c>
      <c r="H6554" t="s">
        <v>208</v>
      </c>
      <c r="I6554" t="s">
        <v>4277</v>
      </c>
      <c r="J6554">
        <v>1451160</v>
      </c>
      <c r="L6554">
        <v>52618703</v>
      </c>
    </row>
    <row r="6555" spans="3:12" x14ac:dyDescent="0.15">
      <c r="C6555" t="s">
        <v>5191</v>
      </c>
      <c r="D6555" t="s">
        <v>5367</v>
      </c>
      <c r="E6555" t="s">
        <v>4557</v>
      </c>
      <c r="F6555" s="1">
        <v>40909</v>
      </c>
      <c r="G6555" t="s">
        <v>4410</v>
      </c>
      <c r="H6555" t="s">
        <v>830</v>
      </c>
      <c r="I6555" t="s">
        <v>4280</v>
      </c>
      <c r="J6555">
        <v>11687035</v>
      </c>
      <c r="L6555">
        <v>64305738</v>
      </c>
    </row>
    <row r="6556" spans="3:12" x14ac:dyDescent="0.15">
      <c r="C6556" t="s">
        <v>5191</v>
      </c>
      <c r="D6556" t="s">
        <v>5367</v>
      </c>
      <c r="E6556" t="s">
        <v>4557</v>
      </c>
      <c r="F6556" s="1">
        <v>40909</v>
      </c>
      <c r="G6556" t="s">
        <v>4410</v>
      </c>
      <c r="H6556" t="s">
        <v>645</v>
      </c>
      <c r="I6556" t="s">
        <v>4565</v>
      </c>
      <c r="K6556">
        <v>9302881</v>
      </c>
      <c r="L6556">
        <v>55002857</v>
      </c>
    </row>
    <row r="6557" spans="3:12" x14ac:dyDescent="0.15">
      <c r="C6557" t="s">
        <v>5191</v>
      </c>
      <c r="D6557" t="s">
        <v>5367</v>
      </c>
      <c r="E6557" t="s">
        <v>4557</v>
      </c>
      <c r="F6557" s="1">
        <v>40909</v>
      </c>
      <c r="G6557" t="s">
        <v>4410</v>
      </c>
      <c r="H6557" t="s">
        <v>645</v>
      </c>
      <c r="I6557" t="s">
        <v>4565</v>
      </c>
      <c r="K6557">
        <v>4392386</v>
      </c>
      <c r="L6557">
        <v>50610471</v>
      </c>
    </row>
    <row r="6558" spans="3:12" x14ac:dyDescent="0.15">
      <c r="C6558" t="s">
        <v>5191</v>
      </c>
      <c r="D6558" t="s">
        <v>5367</v>
      </c>
      <c r="E6558" t="s">
        <v>4557</v>
      </c>
      <c r="F6558" s="1">
        <v>40909</v>
      </c>
      <c r="G6558" t="s">
        <v>4410</v>
      </c>
      <c r="H6558" t="s">
        <v>660</v>
      </c>
      <c r="I6558" t="s">
        <v>4566</v>
      </c>
      <c r="K6558">
        <v>-4398847</v>
      </c>
      <c r="L6558">
        <v>55009318</v>
      </c>
    </row>
    <row r="6559" spans="3:12" x14ac:dyDescent="0.15">
      <c r="C6559" t="s">
        <v>5191</v>
      </c>
      <c r="D6559" t="s">
        <v>5367</v>
      </c>
      <c r="E6559" t="s">
        <v>4557</v>
      </c>
      <c r="F6559" s="1">
        <v>40909</v>
      </c>
      <c r="G6559" t="s">
        <v>4410</v>
      </c>
      <c r="H6559" t="s">
        <v>1392</v>
      </c>
      <c r="I6559" t="s">
        <v>4282</v>
      </c>
      <c r="J6559">
        <v>-308000</v>
      </c>
      <c r="L6559">
        <v>54701318</v>
      </c>
    </row>
    <row r="6560" spans="3:12" x14ac:dyDescent="0.15">
      <c r="C6560" t="s">
        <v>5191</v>
      </c>
      <c r="D6560" t="s">
        <v>5367</v>
      </c>
      <c r="E6560" t="s">
        <v>4557</v>
      </c>
      <c r="F6560" s="1">
        <v>40909</v>
      </c>
      <c r="G6560" t="s">
        <v>4410</v>
      </c>
      <c r="H6560" t="s">
        <v>1393</v>
      </c>
      <c r="I6560" t="s">
        <v>4281</v>
      </c>
      <c r="J6560">
        <v>1058518</v>
      </c>
      <c r="L6560">
        <v>55759836</v>
      </c>
    </row>
    <row r="6561" spans="3:12" x14ac:dyDescent="0.15">
      <c r="C6561" t="s">
        <v>5191</v>
      </c>
      <c r="D6561" t="s">
        <v>5367</v>
      </c>
      <c r="E6561" t="s">
        <v>4557</v>
      </c>
      <c r="F6561" s="1">
        <v>40909</v>
      </c>
      <c r="G6561" t="s">
        <v>4410</v>
      </c>
      <c r="H6561" t="s">
        <v>1073</v>
      </c>
      <c r="I6561" t="s">
        <v>4283</v>
      </c>
      <c r="J6561">
        <v>882441</v>
      </c>
      <c r="L6561">
        <v>56642277</v>
      </c>
    </row>
    <row r="6562" spans="3:12" x14ac:dyDescent="0.15">
      <c r="C6562" t="s">
        <v>5191</v>
      </c>
      <c r="D6562" t="s">
        <v>5367</v>
      </c>
      <c r="E6562" t="s">
        <v>4557</v>
      </c>
      <c r="F6562" s="1">
        <v>40909</v>
      </c>
      <c r="G6562" t="s">
        <v>4410</v>
      </c>
      <c r="H6562" t="s">
        <v>3874</v>
      </c>
      <c r="I6562" t="s">
        <v>4285</v>
      </c>
      <c r="J6562">
        <v>1515471</v>
      </c>
      <c r="L6562">
        <v>58157748</v>
      </c>
    </row>
    <row r="6563" spans="3:12" x14ac:dyDescent="0.15">
      <c r="C6563" t="s">
        <v>5191</v>
      </c>
      <c r="D6563" t="s">
        <v>5367</v>
      </c>
      <c r="E6563" t="s">
        <v>4557</v>
      </c>
      <c r="F6563" s="1">
        <v>40909</v>
      </c>
      <c r="G6563" t="s">
        <v>4410</v>
      </c>
      <c r="H6563" t="s">
        <v>1157</v>
      </c>
      <c r="I6563" t="s">
        <v>4289</v>
      </c>
      <c r="J6563">
        <v>3751885</v>
      </c>
      <c r="L6563">
        <v>61909633</v>
      </c>
    </row>
    <row r="6564" spans="3:12" x14ac:dyDescent="0.15">
      <c r="C6564" t="s">
        <v>5191</v>
      </c>
      <c r="D6564" t="s">
        <v>5367</v>
      </c>
      <c r="E6564" t="s">
        <v>4557</v>
      </c>
      <c r="F6564" s="1">
        <v>40909</v>
      </c>
      <c r="G6564" t="s">
        <v>4410</v>
      </c>
      <c r="H6564" t="s">
        <v>3985</v>
      </c>
      <c r="I6564" t="s">
        <v>4288</v>
      </c>
      <c r="J6564">
        <v>154000</v>
      </c>
      <c r="L6564">
        <v>62063633</v>
      </c>
    </row>
    <row r="6565" spans="3:12" x14ac:dyDescent="0.15">
      <c r="C6565" t="s">
        <v>5191</v>
      </c>
      <c r="D6565" t="s">
        <v>5367</v>
      </c>
      <c r="E6565" t="s">
        <v>4557</v>
      </c>
      <c r="F6565" s="1">
        <v>40909</v>
      </c>
      <c r="G6565" t="s">
        <v>4410</v>
      </c>
      <c r="H6565" t="s">
        <v>2926</v>
      </c>
      <c r="I6565" t="s">
        <v>4290</v>
      </c>
      <c r="J6565">
        <v>4560180</v>
      </c>
      <c r="L6565">
        <v>66623813</v>
      </c>
    </row>
    <row r="6566" spans="3:12" x14ac:dyDescent="0.15">
      <c r="C6566" t="s">
        <v>5191</v>
      </c>
      <c r="D6566" t="s">
        <v>5367</v>
      </c>
      <c r="E6566" t="s">
        <v>4557</v>
      </c>
      <c r="F6566" s="1">
        <v>40909</v>
      </c>
      <c r="G6566" t="s">
        <v>4410</v>
      </c>
      <c r="H6566" t="s">
        <v>1394</v>
      </c>
      <c r="I6566" t="s">
        <v>4291</v>
      </c>
      <c r="J6566">
        <v>3600559</v>
      </c>
      <c r="L6566">
        <v>70224372</v>
      </c>
    </row>
    <row r="6567" spans="3:12" x14ac:dyDescent="0.15">
      <c r="C6567" t="s">
        <v>5191</v>
      </c>
      <c r="D6567" t="s">
        <v>5367</v>
      </c>
      <c r="E6567" t="s">
        <v>4557</v>
      </c>
      <c r="F6567" s="1">
        <v>40909</v>
      </c>
      <c r="G6567" t="s">
        <v>4410</v>
      </c>
      <c r="H6567" t="s">
        <v>235</v>
      </c>
      <c r="I6567" t="s">
        <v>4293</v>
      </c>
      <c r="J6567">
        <v>1581606</v>
      </c>
      <c r="L6567">
        <v>71805978</v>
      </c>
    </row>
    <row r="6568" spans="3:12" x14ac:dyDescent="0.15">
      <c r="C6568" t="s">
        <v>5191</v>
      </c>
      <c r="D6568" t="s">
        <v>5367</v>
      </c>
      <c r="E6568" t="s">
        <v>4557</v>
      </c>
      <c r="F6568" s="1">
        <v>40909</v>
      </c>
      <c r="G6568" t="s">
        <v>4410</v>
      </c>
      <c r="H6568" t="s">
        <v>230</v>
      </c>
      <c r="I6568" t="s">
        <v>4294</v>
      </c>
      <c r="J6568">
        <v>2590970</v>
      </c>
      <c r="L6568">
        <v>74396948</v>
      </c>
    </row>
    <row r="6569" spans="3:12" x14ac:dyDescent="0.15">
      <c r="C6569" t="s">
        <v>5191</v>
      </c>
      <c r="D6569" t="s">
        <v>5367</v>
      </c>
      <c r="E6569" t="s">
        <v>4557</v>
      </c>
      <c r="F6569" s="1">
        <v>40909</v>
      </c>
      <c r="G6569" t="s">
        <v>4410</v>
      </c>
      <c r="H6569" t="s">
        <v>238</v>
      </c>
      <c r="I6569" t="s">
        <v>4295</v>
      </c>
      <c r="J6569">
        <v>2166878</v>
      </c>
      <c r="L6569">
        <v>76563826</v>
      </c>
    </row>
    <row r="6570" spans="3:12" x14ac:dyDescent="0.15">
      <c r="C6570" t="s">
        <v>5191</v>
      </c>
      <c r="D6570" t="s">
        <v>5367</v>
      </c>
      <c r="E6570" t="s">
        <v>4557</v>
      </c>
      <c r="F6570" s="1">
        <v>40909</v>
      </c>
      <c r="G6570" t="s">
        <v>4410</v>
      </c>
      <c r="H6570" t="s">
        <v>219</v>
      </c>
      <c r="I6570" t="s">
        <v>4297</v>
      </c>
      <c r="J6570">
        <v>3758179</v>
      </c>
      <c r="L6570">
        <v>80322005</v>
      </c>
    </row>
    <row r="6571" spans="3:12" x14ac:dyDescent="0.15">
      <c r="C6571" t="s">
        <v>5191</v>
      </c>
      <c r="D6571" t="s">
        <v>5367</v>
      </c>
      <c r="E6571" t="s">
        <v>4557</v>
      </c>
      <c r="F6571" s="1">
        <v>40909</v>
      </c>
      <c r="G6571" t="s">
        <v>4410</v>
      </c>
      <c r="H6571" t="s">
        <v>218</v>
      </c>
      <c r="I6571" t="s">
        <v>4296</v>
      </c>
      <c r="J6571">
        <v>3496995</v>
      </c>
      <c r="L6571">
        <v>83819000</v>
      </c>
    </row>
    <row r="6572" spans="3:12" x14ac:dyDescent="0.15">
      <c r="C6572" t="s">
        <v>5191</v>
      </c>
      <c r="D6572" t="s">
        <v>5367</v>
      </c>
      <c r="E6572" t="s">
        <v>4557</v>
      </c>
      <c r="F6572" s="1">
        <v>40909</v>
      </c>
      <c r="G6572" t="s">
        <v>4410</v>
      </c>
      <c r="H6572" t="s">
        <v>221</v>
      </c>
      <c r="I6572" t="s">
        <v>4567</v>
      </c>
      <c r="K6572">
        <v>4034234</v>
      </c>
      <c r="L6572">
        <v>79784766</v>
      </c>
    </row>
    <row r="6573" spans="3:12" x14ac:dyDescent="0.15">
      <c r="C6573" t="s">
        <v>5191</v>
      </c>
      <c r="D6573" t="s">
        <v>5367</v>
      </c>
      <c r="E6573" t="s">
        <v>4557</v>
      </c>
      <c r="F6573" s="1">
        <v>40909</v>
      </c>
      <c r="G6573" t="s">
        <v>4410</v>
      </c>
      <c r="H6573" t="s">
        <v>221</v>
      </c>
      <c r="I6573" t="s">
        <v>4298</v>
      </c>
      <c r="J6573">
        <v>3446323</v>
      </c>
      <c r="L6573">
        <v>83231089</v>
      </c>
    </row>
    <row r="6574" spans="3:12" x14ac:dyDescent="0.15">
      <c r="C6574" t="s">
        <v>5191</v>
      </c>
      <c r="D6574" t="s">
        <v>5367</v>
      </c>
      <c r="E6574" t="s">
        <v>4557</v>
      </c>
      <c r="F6574" s="1">
        <v>40909</v>
      </c>
      <c r="G6574" t="s">
        <v>4410</v>
      </c>
      <c r="H6574" t="s">
        <v>227</v>
      </c>
      <c r="I6574" t="s">
        <v>4299</v>
      </c>
      <c r="J6574">
        <v>2564191</v>
      </c>
      <c r="L6574">
        <v>85795280</v>
      </c>
    </row>
    <row r="6575" spans="3:12" x14ac:dyDescent="0.15">
      <c r="C6575" t="s">
        <v>5191</v>
      </c>
      <c r="D6575" t="s">
        <v>5367</v>
      </c>
      <c r="E6575" t="s">
        <v>4557</v>
      </c>
      <c r="F6575" s="1">
        <v>40909</v>
      </c>
      <c r="G6575" t="s">
        <v>4410</v>
      </c>
      <c r="H6575" t="s">
        <v>229</v>
      </c>
      <c r="I6575" t="s">
        <v>4300</v>
      </c>
      <c r="J6575">
        <v>3368658</v>
      </c>
      <c r="L6575">
        <v>89163938</v>
      </c>
    </row>
    <row r="6576" spans="3:12" x14ac:dyDescent="0.15">
      <c r="C6576" t="s">
        <v>5191</v>
      </c>
      <c r="D6576" t="s">
        <v>5367</v>
      </c>
      <c r="E6576" t="s">
        <v>4557</v>
      </c>
      <c r="F6576" s="1">
        <v>40909</v>
      </c>
      <c r="G6576" t="s">
        <v>4410</v>
      </c>
      <c r="H6576" t="s">
        <v>232</v>
      </c>
      <c r="I6576" t="s">
        <v>4302</v>
      </c>
      <c r="J6576">
        <v>3269176</v>
      </c>
      <c r="L6576">
        <v>92433114</v>
      </c>
    </row>
    <row r="6577" spans="3:12" x14ac:dyDescent="0.15">
      <c r="C6577" t="s">
        <v>5191</v>
      </c>
      <c r="D6577" t="s">
        <v>5367</v>
      </c>
      <c r="E6577" t="s">
        <v>4557</v>
      </c>
      <c r="F6577" s="1">
        <v>40909</v>
      </c>
      <c r="G6577" t="s">
        <v>4410</v>
      </c>
      <c r="H6577" t="s">
        <v>233</v>
      </c>
      <c r="I6577" t="s">
        <v>4567</v>
      </c>
      <c r="K6577">
        <v>9039822</v>
      </c>
      <c r="L6577">
        <v>83393292</v>
      </c>
    </row>
    <row r="6578" spans="3:12" x14ac:dyDescent="0.15">
      <c r="C6578" t="s">
        <v>5191</v>
      </c>
      <c r="D6578" t="s">
        <v>5367</v>
      </c>
      <c r="E6578" t="s">
        <v>4557</v>
      </c>
      <c r="F6578" s="1">
        <v>40909</v>
      </c>
      <c r="G6578" t="s">
        <v>4410</v>
      </c>
      <c r="H6578" t="s">
        <v>240</v>
      </c>
      <c r="I6578" t="s">
        <v>4304</v>
      </c>
      <c r="J6578">
        <v>3446323</v>
      </c>
      <c r="L6578">
        <v>86839615</v>
      </c>
    </row>
    <row r="6579" spans="3:12" x14ac:dyDescent="0.15">
      <c r="C6579" t="s">
        <v>5191</v>
      </c>
      <c r="D6579" t="s">
        <v>5367</v>
      </c>
      <c r="E6579" t="s">
        <v>4557</v>
      </c>
      <c r="F6579" s="1">
        <v>40909</v>
      </c>
      <c r="G6579" t="s">
        <v>4410</v>
      </c>
      <c r="H6579" t="s">
        <v>240</v>
      </c>
      <c r="I6579" t="s">
        <v>4305</v>
      </c>
      <c r="J6579">
        <v>131000</v>
      </c>
      <c r="L6579">
        <v>86970615</v>
      </c>
    </row>
    <row r="6580" spans="3:12" x14ac:dyDescent="0.15">
      <c r="C6580" t="s">
        <v>5191</v>
      </c>
      <c r="D6580" t="s">
        <v>5367</v>
      </c>
      <c r="E6580" t="s">
        <v>4557</v>
      </c>
      <c r="F6580" s="1">
        <v>40909</v>
      </c>
      <c r="G6580" t="s">
        <v>4410</v>
      </c>
      <c r="H6580" t="s">
        <v>1396</v>
      </c>
      <c r="I6580" t="s">
        <v>4567</v>
      </c>
      <c r="K6580">
        <v>8663303</v>
      </c>
      <c r="L6580">
        <v>78307312</v>
      </c>
    </row>
    <row r="6581" spans="3:12" x14ac:dyDescent="0.15">
      <c r="C6581" t="s">
        <v>5191</v>
      </c>
      <c r="D6581" t="s">
        <v>5367</v>
      </c>
      <c r="E6581" t="s">
        <v>4557</v>
      </c>
      <c r="F6581" s="1">
        <v>40909</v>
      </c>
      <c r="G6581" t="s">
        <v>4410</v>
      </c>
      <c r="H6581" t="s">
        <v>2803</v>
      </c>
      <c r="I6581" t="s">
        <v>4567</v>
      </c>
      <c r="K6581">
        <v>2244108</v>
      </c>
      <c r="L6581">
        <v>76063204</v>
      </c>
    </row>
    <row r="6582" spans="3:12" x14ac:dyDescent="0.15">
      <c r="C6582" t="s">
        <v>5191</v>
      </c>
      <c r="D6582" t="s">
        <v>5367</v>
      </c>
      <c r="E6582" t="s">
        <v>4557</v>
      </c>
      <c r="F6582" s="1">
        <v>40909</v>
      </c>
      <c r="G6582" t="s">
        <v>4410</v>
      </c>
      <c r="H6582" t="s">
        <v>281</v>
      </c>
      <c r="I6582" t="s">
        <v>4568</v>
      </c>
      <c r="K6582">
        <v>17958738</v>
      </c>
      <c r="L6582">
        <v>58104466</v>
      </c>
    </row>
    <row r="6583" spans="3:12" x14ac:dyDescent="0.15">
      <c r="C6583" t="s">
        <v>5191</v>
      </c>
      <c r="D6583" t="s">
        <v>5367</v>
      </c>
      <c r="E6583" t="s">
        <v>4557</v>
      </c>
      <c r="F6583" s="1">
        <v>40909</v>
      </c>
      <c r="G6583" t="s">
        <v>4410</v>
      </c>
      <c r="H6583" t="s">
        <v>284</v>
      </c>
      <c r="I6583" t="s">
        <v>4307</v>
      </c>
      <c r="J6583">
        <v>3499984</v>
      </c>
      <c r="L6583">
        <v>61604450</v>
      </c>
    </row>
    <row r="6584" spans="3:12" x14ac:dyDescent="0.15">
      <c r="C6584" t="s">
        <v>5191</v>
      </c>
      <c r="D6584" t="s">
        <v>5367</v>
      </c>
      <c r="E6584" t="s">
        <v>4557</v>
      </c>
      <c r="F6584" s="1">
        <v>40909</v>
      </c>
      <c r="G6584" t="s">
        <v>4410</v>
      </c>
      <c r="H6584" t="s">
        <v>286</v>
      </c>
      <c r="I6584" t="s">
        <v>4308</v>
      </c>
      <c r="J6584">
        <v>1021856</v>
      </c>
      <c r="L6584">
        <v>62626306</v>
      </c>
    </row>
    <row r="6585" spans="3:12" x14ac:dyDescent="0.15">
      <c r="C6585" t="s">
        <v>5191</v>
      </c>
      <c r="D6585" t="s">
        <v>5367</v>
      </c>
      <c r="E6585" t="s">
        <v>4557</v>
      </c>
      <c r="F6585" s="1">
        <v>40909</v>
      </c>
      <c r="G6585" t="s">
        <v>4410</v>
      </c>
      <c r="H6585" t="s">
        <v>288</v>
      </c>
      <c r="I6585" t="s">
        <v>4309</v>
      </c>
      <c r="J6585">
        <v>1672732</v>
      </c>
      <c r="L6585">
        <v>64299038</v>
      </c>
    </row>
    <row r="6586" spans="3:12" x14ac:dyDescent="0.15">
      <c r="C6586" t="s">
        <v>5191</v>
      </c>
      <c r="D6586" t="s">
        <v>5367</v>
      </c>
      <c r="E6586" t="s">
        <v>4557</v>
      </c>
      <c r="F6586" s="1">
        <v>40909</v>
      </c>
      <c r="G6586" t="s">
        <v>4410</v>
      </c>
      <c r="H6586" t="s">
        <v>296</v>
      </c>
      <c r="I6586" t="s">
        <v>4310</v>
      </c>
      <c r="J6586">
        <v>154000</v>
      </c>
      <c r="L6586">
        <v>64453038</v>
      </c>
    </row>
    <row r="6587" spans="3:12" x14ac:dyDescent="0.15">
      <c r="C6587" t="s">
        <v>5191</v>
      </c>
      <c r="D6587" t="s">
        <v>5367</v>
      </c>
      <c r="E6587" t="s">
        <v>4557</v>
      </c>
      <c r="F6587" s="1">
        <v>40909</v>
      </c>
      <c r="G6587" t="s">
        <v>4410</v>
      </c>
      <c r="H6587" t="s">
        <v>302</v>
      </c>
      <c r="I6587" t="s">
        <v>4312</v>
      </c>
      <c r="J6587">
        <v>154000</v>
      </c>
      <c r="L6587">
        <v>64607038</v>
      </c>
    </row>
    <row r="6588" spans="3:12" x14ac:dyDescent="0.15">
      <c r="C6588" t="s">
        <v>5191</v>
      </c>
      <c r="D6588" t="s">
        <v>5367</v>
      </c>
      <c r="E6588" t="s">
        <v>4557</v>
      </c>
      <c r="F6588" s="1">
        <v>40909</v>
      </c>
      <c r="G6588" t="s">
        <v>4410</v>
      </c>
      <c r="H6588" t="s">
        <v>304</v>
      </c>
      <c r="I6588" t="s">
        <v>4314</v>
      </c>
      <c r="J6588">
        <v>1134480</v>
      </c>
      <c r="L6588">
        <v>65741518</v>
      </c>
    </row>
    <row r="6589" spans="3:12" x14ac:dyDescent="0.15">
      <c r="C6589" t="s">
        <v>5191</v>
      </c>
      <c r="D6589" t="s">
        <v>5367</v>
      </c>
      <c r="E6589" t="s">
        <v>4557</v>
      </c>
      <c r="F6589" s="1">
        <v>40909</v>
      </c>
      <c r="G6589" t="s">
        <v>4410</v>
      </c>
      <c r="H6589" t="s">
        <v>309</v>
      </c>
      <c r="I6589" t="s">
        <v>312</v>
      </c>
      <c r="J6589">
        <v>200000</v>
      </c>
      <c r="L6589">
        <v>65941518</v>
      </c>
    </row>
    <row r="6590" spans="3:12" x14ac:dyDescent="0.15">
      <c r="C6590" t="s">
        <v>5191</v>
      </c>
      <c r="D6590" t="s">
        <v>5367</v>
      </c>
      <c r="E6590" t="s">
        <v>4557</v>
      </c>
      <c r="F6590" s="1">
        <v>40909</v>
      </c>
      <c r="G6590" t="s">
        <v>4410</v>
      </c>
      <c r="H6590" t="s">
        <v>2760</v>
      </c>
      <c r="I6590" t="s">
        <v>4569</v>
      </c>
      <c r="K6590">
        <v>14793733</v>
      </c>
      <c r="L6590">
        <v>51147785</v>
      </c>
    </row>
    <row r="6591" spans="3:12" x14ac:dyDescent="0.15">
      <c r="C6591" t="s">
        <v>5191</v>
      </c>
      <c r="D6591" t="s">
        <v>5367</v>
      </c>
      <c r="E6591" t="s">
        <v>4557</v>
      </c>
      <c r="F6591" s="1">
        <v>40909</v>
      </c>
      <c r="G6591" t="s">
        <v>4410</v>
      </c>
      <c r="H6591" t="s">
        <v>2760</v>
      </c>
      <c r="I6591" t="s">
        <v>4569</v>
      </c>
      <c r="K6591">
        <v>17000372</v>
      </c>
      <c r="L6591">
        <v>34147413</v>
      </c>
    </row>
    <row r="6592" spans="3:12" x14ac:dyDescent="0.15">
      <c r="C6592" t="s">
        <v>5191</v>
      </c>
      <c r="D6592" t="s">
        <v>5367</v>
      </c>
      <c r="E6592" t="s">
        <v>4557</v>
      </c>
      <c r="F6592" s="1">
        <v>40909</v>
      </c>
      <c r="G6592" t="s">
        <v>4410</v>
      </c>
      <c r="H6592" t="s">
        <v>2760</v>
      </c>
      <c r="I6592" t="s">
        <v>4569</v>
      </c>
      <c r="K6592">
        <v>12648097</v>
      </c>
      <c r="L6592">
        <v>21499316</v>
      </c>
    </row>
    <row r="6593" spans="3:12" x14ac:dyDescent="0.15">
      <c r="C6593" t="s">
        <v>5191</v>
      </c>
      <c r="D6593" t="s">
        <v>5367</v>
      </c>
      <c r="E6593" t="s">
        <v>4557</v>
      </c>
      <c r="F6593" s="1">
        <v>40909</v>
      </c>
      <c r="G6593" t="s">
        <v>4410</v>
      </c>
      <c r="H6593" t="s">
        <v>2760</v>
      </c>
      <c r="I6593" t="s">
        <v>4327</v>
      </c>
      <c r="J6593">
        <v>854616</v>
      </c>
      <c r="L6593">
        <v>22353932</v>
      </c>
    </row>
    <row r="6594" spans="3:12" x14ac:dyDescent="0.15">
      <c r="C6594" t="s">
        <v>5191</v>
      </c>
      <c r="D6594" t="s">
        <v>5367</v>
      </c>
      <c r="E6594" t="s">
        <v>4557</v>
      </c>
      <c r="F6594" s="1">
        <v>40909</v>
      </c>
      <c r="G6594" t="s">
        <v>4410</v>
      </c>
      <c r="H6594" t="s">
        <v>314</v>
      </c>
      <c r="I6594" t="s">
        <v>4328</v>
      </c>
      <c r="J6594">
        <v>531488</v>
      </c>
      <c r="L6594">
        <v>22885420</v>
      </c>
    </row>
    <row r="6595" spans="3:12" x14ac:dyDescent="0.15">
      <c r="C6595" t="s">
        <v>5191</v>
      </c>
      <c r="D6595" t="s">
        <v>5367</v>
      </c>
      <c r="E6595" t="s">
        <v>4557</v>
      </c>
      <c r="F6595" s="1">
        <v>40909</v>
      </c>
      <c r="G6595" t="s">
        <v>4410</v>
      </c>
      <c r="H6595" t="s">
        <v>317</v>
      </c>
      <c r="I6595" t="s">
        <v>4329</v>
      </c>
      <c r="J6595">
        <v>100000</v>
      </c>
      <c r="L6595">
        <v>22985420</v>
      </c>
    </row>
    <row r="6596" spans="3:12" x14ac:dyDescent="0.15">
      <c r="C6596" t="s">
        <v>5191</v>
      </c>
      <c r="D6596" t="s">
        <v>5367</v>
      </c>
      <c r="E6596" t="s">
        <v>4557</v>
      </c>
      <c r="F6596" s="1">
        <v>40909</v>
      </c>
      <c r="G6596" t="s">
        <v>4410</v>
      </c>
      <c r="H6596" t="s">
        <v>319</v>
      </c>
      <c r="I6596" t="s">
        <v>4330</v>
      </c>
      <c r="J6596">
        <v>854616</v>
      </c>
      <c r="L6596">
        <v>23840036</v>
      </c>
    </row>
    <row r="6597" spans="3:12" x14ac:dyDescent="0.15">
      <c r="C6597" t="s">
        <v>5191</v>
      </c>
      <c r="D6597" t="s">
        <v>5367</v>
      </c>
      <c r="E6597" t="s">
        <v>4557</v>
      </c>
      <c r="F6597" s="1">
        <v>40909</v>
      </c>
      <c r="G6597" t="s">
        <v>4410</v>
      </c>
      <c r="H6597" t="s">
        <v>321</v>
      </c>
      <c r="I6597" t="s">
        <v>4331</v>
      </c>
      <c r="J6597">
        <v>531488</v>
      </c>
      <c r="L6597">
        <v>24371524</v>
      </c>
    </row>
    <row r="6598" spans="3:12" x14ac:dyDescent="0.15">
      <c r="C6598" t="s">
        <v>5191</v>
      </c>
      <c r="D6598" t="s">
        <v>5367</v>
      </c>
      <c r="E6598" t="s">
        <v>4557</v>
      </c>
      <c r="F6598" s="1">
        <v>40909</v>
      </c>
      <c r="G6598" t="s">
        <v>4410</v>
      </c>
      <c r="H6598" t="s">
        <v>1414</v>
      </c>
      <c r="I6598" t="s">
        <v>4337</v>
      </c>
      <c r="J6598">
        <v>2240337</v>
      </c>
      <c r="L6598">
        <v>26611861</v>
      </c>
    </row>
    <row r="6599" spans="3:12" x14ac:dyDescent="0.15">
      <c r="C6599" t="s">
        <v>5191</v>
      </c>
      <c r="D6599" t="s">
        <v>5367</v>
      </c>
      <c r="E6599" t="s">
        <v>4557</v>
      </c>
      <c r="F6599" s="1">
        <v>40909</v>
      </c>
      <c r="G6599" t="s">
        <v>4410</v>
      </c>
      <c r="H6599" t="s">
        <v>1415</v>
      </c>
      <c r="I6599" t="s">
        <v>4336</v>
      </c>
      <c r="J6599">
        <v>200000</v>
      </c>
      <c r="L6599">
        <v>26811861</v>
      </c>
    </row>
    <row r="6600" spans="3:12" x14ac:dyDescent="0.15">
      <c r="C6600" t="s">
        <v>5191</v>
      </c>
      <c r="D6600" t="s">
        <v>5367</v>
      </c>
      <c r="E6600" t="s">
        <v>4557</v>
      </c>
      <c r="F6600" s="1">
        <v>40909</v>
      </c>
      <c r="G6600" t="s">
        <v>4410</v>
      </c>
      <c r="H6600" t="s">
        <v>340</v>
      </c>
      <c r="I6600" t="s">
        <v>4339</v>
      </c>
      <c r="J6600">
        <v>1239886</v>
      </c>
      <c r="L6600">
        <v>28051747</v>
      </c>
    </row>
    <row r="6601" spans="3:12" x14ac:dyDescent="0.15">
      <c r="C6601" t="s">
        <v>5191</v>
      </c>
      <c r="D6601" t="s">
        <v>5367</v>
      </c>
      <c r="E6601" t="s">
        <v>4557</v>
      </c>
      <c r="F6601" s="1">
        <v>40909</v>
      </c>
      <c r="G6601" t="s">
        <v>4410</v>
      </c>
      <c r="H6601" t="s">
        <v>350</v>
      </c>
      <c r="I6601" t="s">
        <v>4570</v>
      </c>
      <c r="K6601">
        <v>7332674</v>
      </c>
      <c r="L6601">
        <v>20719073</v>
      </c>
    </row>
    <row r="6602" spans="3:12" x14ac:dyDescent="0.15">
      <c r="C6602" t="s">
        <v>5191</v>
      </c>
      <c r="D6602" t="s">
        <v>5367</v>
      </c>
      <c r="E6602" t="s">
        <v>4557</v>
      </c>
      <c r="F6602" s="1">
        <v>40909</v>
      </c>
      <c r="G6602" t="s">
        <v>4410</v>
      </c>
      <c r="H6602" t="s">
        <v>350</v>
      </c>
      <c r="I6602" t="s">
        <v>4340</v>
      </c>
      <c r="J6602">
        <v>723816</v>
      </c>
      <c r="L6602">
        <v>21442889</v>
      </c>
    </row>
    <row r="6603" spans="3:12" x14ac:dyDescent="0.15">
      <c r="C6603" t="s">
        <v>5191</v>
      </c>
      <c r="D6603" t="s">
        <v>5367</v>
      </c>
      <c r="E6603" t="s">
        <v>4557</v>
      </c>
      <c r="F6603" s="1">
        <v>40909</v>
      </c>
      <c r="G6603" t="s">
        <v>4410</v>
      </c>
      <c r="H6603" t="s">
        <v>386</v>
      </c>
      <c r="I6603" t="s">
        <v>4349</v>
      </c>
      <c r="J6603">
        <v>100000</v>
      </c>
      <c r="L6603">
        <v>21542889</v>
      </c>
    </row>
    <row r="6604" spans="3:12" x14ac:dyDescent="0.15">
      <c r="C6604" t="s">
        <v>5191</v>
      </c>
      <c r="D6604" t="s">
        <v>5367</v>
      </c>
      <c r="E6604" t="s">
        <v>4557</v>
      </c>
      <c r="F6604" s="1">
        <v>40909</v>
      </c>
      <c r="G6604" t="s">
        <v>4410</v>
      </c>
      <c r="H6604" t="s">
        <v>394</v>
      </c>
      <c r="I6604" t="s">
        <v>4350</v>
      </c>
      <c r="J6604">
        <v>1220247</v>
      </c>
      <c r="L6604">
        <v>22763136</v>
      </c>
    </row>
    <row r="6605" spans="3:12" x14ac:dyDescent="0.15">
      <c r="C6605" t="s">
        <v>5191</v>
      </c>
      <c r="D6605" t="s">
        <v>5367</v>
      </c>
      <c r="E6605" t="s">
        <v>4557</v>
      </c>
      <c r="F6605" s="1">
        <v>40909</v>
      </c>
      <c r="G6605" t="s">
        <v>4410</v>
      </c>
      <c r="H6605" t="s">
        <v>411</v>
      </c>
      <c r="I6605" t="s">
        <v>4355</v>
      </c>
      <c r="J6605">
        <v>699965</v>
      </c>
      <c r="L6605">
        <v>23463101</v>
      </c>
    </row>
    <row r="6606" spans="3:12" x14ac:dyDescent="0.15">
      <c r="C6606" t="s">
        <v>5191</v>
      </c>
      <c r="D6606" t="s">
        <v>5367</v>
      </c>
      <c r="E6606" t="s">
        <v>4557</v>
      </c>
      <c r="F6606" s="1">
        <v>40909</v>
      </c>
      <c r="G6606" t="s">
        <v>4410</v>
      </c>
      <c r="H6606" t="s">
        <v>408</v>
      </c>
      <c r="I6606" t="s">
        <v>4359</v>
      </c>
      <c r="J6606">
        <v>1503908</v>
      </c>
      <c r="L6606">
        <v>24967009</v>
      </c>
    </row>
    <row r="6607" spans="3:12" x14ac:dyDescent="0.15">
      <c r="C6607" t="s">
        <v>5191</v>
      </c>
      <c r="D6607" t="s">
        <v>5367</v>
      </c>
      <c r="E6607" t="s">
        <v>4557</v>
      </c>
      <c r="F6607" s="1">
        <v>40909</v>
      </c>
      <c r="G6607" t="s">
        <v>4410</v>
      </c>
      <c r="H6607" t="s">
        <v>415</v>
      </c>
      <c r="I6607" t="s">
        <v>4360</v>
      </c>
      <c r="J6607">
        <v>908115</v>
      </c>
      <c r="L6607">
        <v>25875124</v>
      </c>
    </row>
    <row r="6608" spans="3:12" x14ac:dyDescent="0.15">
      <c r="C6608" t="s">
        <v>5191</v>
      </c>
      <c r="D6608" t="s">
        <v>5367</v>
      </c>
      <c r="E6608" t="s">
        <v>4557</v>
      </c>
      <c r="F6608" s="1">
        <v>40909</v>
      </c>
      <c r="G6608" t="s">
        <v>4410</v>
      </c>
      <c r="H6608" t="s">
        <v>417</v>
      </c>
      <c r="I6608" t="s">
        <v>4361</v>
      </c>
      <c r="J6608">
        <v>723336</v>
      </c>
      <c r="L6608">
        <v>26598460</v>
      </c>
    </row>
    <row r="6609" spans="3:12" x14ac:dyDescent="0.15">
      <c r="C6609" t="s">
        <v>5191</v>
      </c>
      <c r="D6609" t="s">
        <v>5367</v>
      </c>
      <c r="E6609" t="s">
        <v>4557</v>
      </c>
      <c r="F6609" s="1">
        <v>40909</v>
      </c>
      <c r="G6609" t="s">
        <v>4410</v>
      </c>
      <c r="H6609" t="s">
        <v>420</v>
      </c>
      <c r="I6609" t="s">
        <v>4365</v>
      </c>
      <c r="J6609">
        <v>852560</v>
      </c>
      <c r="L6609">
        <v>27451020</v>
      </c>
    </row>
    <row r="6610" spans="3:12" x14ac:dyDescent="0.15">
      <c r="C6610" t="s">
        <v>5191</v>
      </c>
      <c r="D6610" t="s">
        <v>5367</v>
      </c>
      <c r="E6610" t="s">
        <v>4557</v>
      </c>
      <c r="F6610" s="1">
        <v>40909</v>
      </c>
      <c r="G6610" t="s">
        <v>4410</v>
      </c>
      <c r="H6610" t="s">
        <v>782</v>
      </c>
      <c r="I6610" t="s">
        <v>4368</v>
      </c>
      <c r="J6610">
        <v>300000</v>
      </c>
      <c r="L6610">
        <v>27751020</v>
      </c>
    </row>
    <row r="6611" spans="3:12" x14ac:dyDescent="0.15">
      <c r="C6611" t="s">
        <v>5191</v>
      </c>
      <c r="D6611" t="s">
        <v>5367</v>
      </c>
      <c r="E6611" t="s">
        <v>4557</v>
      </c>
      <c r="F6611" s="1">
        <v>40909</v>
      </c>
      <c r="G6611" t="s">
        <v>4410</v>
      </c>
      <c r="H6611" t="s">
        <v>427</v>
      </c>
      <c r="I6611" t="s">
        <v>4571</v>
      </c>
      <c r="K6611">
        <v>2969452</v>
      </c>
      <c r="L6611">
        <v>24781568</v>
      </c>
    </row>
    <row r="6612" spans="3:12" x14ac:dyDescent="0.15">
      <c r="C6612" t="s">
        <v>5191</v>
      </c>
      <c r="D6612" t="s">
        <v>5367</v>
      </c>
      <c r="E6612" t="s">
        <v>4557</v>
      </c>
      <c r="F6612" s="1">
        <v>40909</v>
      </c>
      <c r="G6612" t="s">
        <v>4410</v>
      </c>
      <c r="H6612" t="s">
        <v>427</v>
      </c>
      <c r="I6612" t="s">
        <v>4571</v>
      </c>
      <c r="K6612">
        <v>2692638</v>
      </c>
      <c r="L6612">
        <v>22088930</v>
      </c>
    </row>
    <row r="6613" spans="3:12" x14ac:dyDescent="0.15">
      <c r="C6613" t="s">
        <v>5191</v>
      </c>
      <c r="D6613" t="s">
        <v>5367</v>
      </c>
      <c r="E6613" t="s">
        <v>4557</v>
      </c>
      <c r="F6613" s="1">
        <v>40909</v>
      </c>
      <c r="G6613" t="s">
        <v>4410</v>
      </c>
      <c r="H6613" t="s">
        <v>3997</v>
      </c>
      <c r="I6613" t="s">
        <v>4369</v>
      </c>
      <c r="J6613">
        <v>811226</v>
      </c>
      <c r="L6613">
        <v>22900156</v>
      </c>
    </row>
    <row r="6614" spans="3:12" x14ac:dyDescent="0.15">
      <c r="C6614" t="s">
        <v>5191</v>
      </c>
      <c r="D6614" t="s">
        <v>5367</v>
      </c>
      <c r="E6614" t="s">
        <v>4557</v>
      </c>
      <c r="F6614" s="1">
        <v>40909</v>
      </c>
      <c r="G6614" t="s">
        <v>4410</v>
      </c>
      <c r="H6614" t="s">
        <v>1447</v>
      </c>
      <c r="I6614" t="s">
        <v>4370</v>
      </c>
      <c r="J6614">
        <v>1840579</v>
      </c>
      <c r="L6614">
        <v>24740735</v>
      </c>
    </row>
    <row r="6615" spans="3:12" x14ac:dyDescent="0.15">
      <c r="C6615" t="s">
        <v>5191</v>
      </c>
      <c r="D6615" t="s">
        <v>5367</v>
      </c>
      <c r="E6615" t="s">
        <v>4557</v>
      </c>
      <c r="F6615" s="1">
        <v>40909</v>
      </c>
      <c r="G6615" t="s">
        <v>4410</v>
      </c>
      <c r="H6615" t="s">
        <v>1449</v>
      </c>
      <c r="I6615" t="s">
        <v>4371</v>
      </c>
      <c r="J6615">
        <v>836854</v>
      </c>
      <c r="L6615">
        <v>25577589</v>
      </c>
    </row>
    <row r="6616" spans="3:12" x14ac:dyDescent="0.15">
      <c r="C6616" t="s">
        <v>5191</v>
      </c>
      <c r="D6616" t="s">
        <v>5367</v>
      </c>
      <c r="E6616" t="s">
        <v>4557</v>
      </c>
      <c r="F6616" s="1">
        <v>40909</v>
      </c>
      <c r="G6616" t="s">
        <v>4410</v>
      </c>
      <c r="H6616" t="s">
        <v>1452</v>
      </c>
      <c r="I6616" t="s">
        <v>4373</v>
      </c>
      <c r="J6616">
        <v>702531</v>
      </c>
      <c r="L6616">
        <v>26280120</v>
      </c>
    </row>
    <row r="6617" spans="3:12" x14ac:dyDescent="0.15">
      <c r="C6617" t="s">
        <v>5191</v>
      </c>
      <c r="D6617" t="s">
        <v>5367</v>
      </c>
      <c r="E6617" t="s">
        <v>4557</v>
      </c>
      <c r="F6617" s="1">
        <v>40909</v>
      </c>
      <c r="G6617" t="s">
        <v>4410</v>
      </c>
      <c r="H6617" t="s">
        <v>1454</v>
      </c>
      <c r="I6617" t="s">
        <v>4374</v>
      </c>
      <c r="J6617">
        <v>300000</v>
      </c>
      <c r="L6617">
        <v>26580120</v>
      </c>
    </row>
    <row r="6618" spans="3:12" x14ac:dyDescent="0.15">
      <c r="C6618" t="s">
        <v>5191</v>
      </c>
      <c r="D6618" t="s">
        <v>5367</v>
      </c>
      <c r="E6618" t="s">
        <v>4557</v>
      </c>
      <c r="F6618" s="1">
        <v>40909</v>
      </c>
      <c r="G6618" t="s">
        <v>4410</v>
      </c>
      <c r="H6618" t="s">
        <v>458</v>
      </c>
      <c r="I6618" t="s">
        <v>4572</v>
      </c>
      <c r="K6618">
        <v>2337109</v>
      </c>
      <c r="L6618">
        <v>24243011</v>
      </c>
    </row>
    <row r="6619" spans="3:12" x14ac:dyDescent="0.15">
      <c r="C6619" t="s">
        <v>5191</v>
      </c>
      <c r="D6619" t="s">
        <v>5367</v>
      </c>
      <c r="E6619" t="s">
        <v>4557</v>
      </c>
      <c r="F6619" s="1">
        <v>40909</v>
      </c>
      <c r="G6619" t="s">
        <v>4410</v>
      </c>
      <c r="H6619" t="s">
        <v>458</v>
      </c>
      <c r="I6619" t="s">
        <v>4572</v>
      </c>
      <c r="K6619">
        <v>1916628</v>
      </c>
      <c r="L6619">
        <v>22326383</v>
      </c>
    </row>
    <row r="6620" spans="3:12" x14ac:dyDescent="0.15">
      <c r="C6620" t="s">
        <v>5191</v>
      </c>
      <c r="D6620" t="s">
        <v>5367</v>
      </c>
      <c r="E6620" t="s">
        <v>4557</v>
      </c>
      <c r="F6620" s="1">
        <v>40909</v>
      </c>
      <c r="G6620" t="s">
        <v>4410</v>
      </c>
      <c r="H6620" t="s">
        <v>484</v>
      </c>
      <c r="I6620" t="s">
        <v>4389</v>
      </c>
      <c r="J6620">
        <v>3430367</v>
      </c>
      <c r="L6620">
        <v>25756750</v>
      </c>
    </row>
    <row r="6621" spans="3:12" x14ac:dyDescent="0.15">
      <c r="C6621" t="s">
        <v>5191</v>
      </c>
      <c r="D6621" t="s">
        <v>5367</v>
      </c>
      <c r="E6621" t="s">
        <v>4557</v>
      </c>
      <c r="F6621" s="1">
        <v>40909</v>
      </c>
      <c r="G6621" t="s">
        <v>4410</v>
      </c>
      <c r="H6621" t="s">
        <v>486</v>
      </c>
      <c r="I6621" t="s">
        <v>4390</v>
      </c>
      <c r="J6621">
        <v>400000</v>
      </c>
      <c r="L6621">
        <v>26156750</v>
      </c>
    </row>
    <row r="6622" spans="3:12" x14ac:dyDescent="0.15">
      <c r="C6622" t="s">
        <v>5191</v>
      </c>
      <c r="D6622" t="s">
        <v>5367</v>
      </c>
      <c r="E6622" t="s">
        <v>4557</v>
      </c>
      <c r="F6622" s="1">
        <v>40909</v>
      </c>
      <c r="G6622" t="s">
        <v>4410</v>
      </c>
      <c r="H6622" t="s">
        <v>4392</v>
      </c>
      <c r="I6622" t="s">
        <v>4393</v>
      </c>
      <c r="J6622">
        <v>2543731</v>
      </c>
      <c r="L6622">
        <v>28700481</v>
      </c>
    </row>
    <row r="6623" spans="3:12" x14ac:dyDescent="0.15">
      <c r="C6623" t="s">
        <v>5191</v>
      </c>
      <c r="D6623" t="s">
        <v>5367</v>
      </c>
      <c r="E6623" t="s">
        <v>4557</v>
      </c>
      <c r="F6623" s="1">
        <v>40909</v>
      </c>
      <c r="G6623" t="s">
        <v>4410</v>
      </c>
      <c r="H6623" t="s">
        <v>491</v>
      </c>
      <c r="I6623" t="s">
        <v>4388</v>
      </c>
      <c r="J6623">
        <v>100000</v>
      </c>
      <c r="L6623">
        <v>28800481</v>
      </c>
    </row>
    <row r="6624" spans="3:12" x14ac:dyDescent="0.15">
      <c r="C6624" t="s">
        <v>5191</v>
      </c>
      <c r="D6624" t="s">
        <v>5367</v>
      </c>
      <c r="E6624" t="s">
        <v>4557</v>
      </c>
      <c r="F6624" s="1">
        <v>40909</v>
      </c>
      <c r="G6624" t="s">
        <v>4410</v>
      </c>
      <c r="H6624" t="s">
        <v>493</v>
      </c>
      <c r="I6624" t="s">
        <v>4391</v>
      </c>
      <c r="J6624">
        <v>1001689</v>
      </c>
      <c r="L6624">
        <v>29802170</v>
      </c>
    </row>
    <row r="6625" spans="3:12" x14ac:dyDescent="0.15">
      <c r="C6625" t="s">
        <v>5191</v>
      </c>
      <c r="D6625" t="s">
        <v>5367</v>
      </c>
      <c r="E6625" t="s">
        <v>4557</v>
      </c>
      <c r="F6625" s="1">
        <v>40909</v>
      </c>
      <c r="G6625" t="s">
        <v>4410</v>
      </c>
      <c r="H6625" t="s">
        <v>497</v>
      </c>
      <c r="I6625" t="s">
        <v>4394</v>
      </c>
      <c r="J6625">
        <v>553437</v>
      </c>
      <c r="L6625">
        <v>30355607</v>
      </c>
    </row>
    <row r="6626" spans="3:12" x14ac:dyDescent="0.15">
      <c r="C6626" t="s">
        <v>5191</v>
      </c>
      <c r="D6626" t="s">
        <v>5367</v>
      </c>
      <c r="E6626" t="s">
        <v>4557</v>
      </c>
      <c r="F6626" s="1">
        <v>40909</v>
      </c>
      <c r="G6626" t="s">
        <v>4410</v>
      </c>
      <c r="H6626" t="s">
        <v>462</v>
      </c>
      <c r="I6626" t="s">
        <v>4395</v>
      </c>
      <c r="J6626">
        <v>2606401</v>
      </c>
      <c r="L6626">
        <v>32962008</v>
      </c>
    </row>
    <row r="6627" spans="3:12" x14ac:dyDescent="0.15">
      <c r="C6627" t="s">
        <v>5191</v>
      </c>
      <c r="D6627" t="s">
        <v>5367</v>
      </c>
      <c r="E6627" t="s">
        <v>4557</v>
      </c>
      <c r="F6627" s="1">
        <v>40909</v>
      </c>
      <c r="G6627" t="s">
        <v>4410</v>
      </c>
      <c r="H6627" t="s">
        <v>467</v>
      </c>
      <c r="I6627" t="s">
        <v>4396</v>
      </c>
      <c r="J6627">
        <v>100000</v>
      </c>
      <c r="L6627">
        <v>33062008</v>
      </c>
    </row>
    <row r="6628" spans="3:12" x14ac:dyDescent="0.15">
      <c r="C6628" t="s">
        <v>5191</v>
      </c>
      <c r="D6628" t="s">
        <v>5367</v>
      </c>
      <c r="E6628" t="s">
        <v>4557</v>
      </c>
      <c r="F6628" s="1">
        <v>40909</v>
      </c>
      <c r="G6628" t="s">
        <v>4410</v>
      </c>
      <c r="H6628" t="s">
        <v>482</v>
      </c>
      <c r="I6628" t="s">
        <v>4404</v>
      </c>
      <c r="J6628">
        <v>2755736</v>
      </c>
      <c r="L6628">
        <v>35817744</v>
      </c>
    </row>
    <row r="6629" spans="3:12" x14ac:dyDescent="0.15">
      <c r="C6629" t="s">
        <v>5191</v>
      </c>
      <c r="D6629" t="s">
        <v>5367</v>
      </c>
      <c r="E6629" t="s">
        <v>4557</v>
      </c>
      <c r="F6629" s="1">
        <v>40909</v>
      </c>
      <c r="G6629" t="s">
        <v>4410</v>
      </c>
      <c r="H6629" t="s">
        <v>2610</v>
      </c>
      <c r="I6629" t="s">
        <v>4573</v>
      </c>
      <c r="K6629">
        <v>3433226</v>
      </c>
      <c r="L6629">
        <v>32384518</v>
      </c>
    </row>
    <row r="6630" spans="3:12" x14ac:dyDescent="0.15">
      <c r="C6630" t="s">
        <v>5191</v>
      </c>
      <c r="D6630" t="s">
        <v>5367</v>
      </c>
      <c r="E6630" t="s">
        <v>4557</v>
      </c>
      <c r="F6630" s="1">
        <v>40914</v>
      </c>
      <c r="G6630" t="s">
        <v>1198</v>
      </c>
      <c r="H6630" t="s">
        <v>757</v>
      </c>
      <c r="I6630" t="s">
        <v>5349</v>
      </c>
      <c r="J6630">
        <v>1623003</v>
      </c>
      <c r="L6630">
        <v>34007521</v>
      </c>
    </row>
    <row r="6631" spans="3:12" x14ac:dyDescent="0.15">
      <c r="C6631" t="s">
        <v>5191</v>
      </c>
      <c r="D6631" t="s">
        <v>5367</v>
      </c>
      <c r="E6631" t="s">
        <v>4557</v>
      </c>
      <c r="F6631" s="1">
        <v>40919</v>
      </c>
      <c r="G6631" t="s">
        <v>1198</v>
      </c>
      <c r="H6631" t="s">
        <v>1364</v>
      </c>
      <c r="I6631" t="s">
        <v>5350</v>
      </c>
      <c r="J6631">
        <v>100000</v>
      </c>
      <c r="L6631">
        <v>34107521</v>
      </c>
    </row>
    <row r="6632" spans="3:12" x14ac:dyDescent="0.15">
      <c r="C6632" t="s">
        <v>5191</v>
      </c>
      <c r="D6632" t="s">
        <v>5367</v>
      </c>
      <c r="E6632" t="s">
        <v>4557</v>
      </c>
      <c r="F6632" s="1">
        <v>40920</v>
      </c>
      <c r="G6632" t="s">
        <v>1198</v>
      </c>
      <c r="H6632" t="s">
        <v>1365</v>
      </c>
      <c r="I6632" t="s">
        <v>5351</v>
      </c>
      <c r="J6632">
        <v>-327750</v>
      </c>
      <c r="L6632">
        <v>33779771</v>
      </c>
    </row>
    <row r="6633" spans="3:12" x14ac:dyDescent="0.15">
      <c r="C6633" t="s">
        <v>5191</v>
      </c>
      <c r="D6633" t="s">
        <v>5367</v>
      </c>
      <c r="E6633" t="s">
        <v>4557</v>
      </c>
      <c r="F6633" s="1">
        <v>40922</v>
      </c>
      <c r="G6633" t="s">
        <v>1198</v>
      </c>
      <c r="H6633" t="s">
        <v>758</v>
      </c>
      <c r="I6633" t="s">
        <v>5352</v>
      </c>
      <c r="J6633">
        <v>2564071</v>
      </c>
      <c r="L6633">
        <v>36343842</v>
      </c>
    </row>
    <row r="6634" spans="3:12" x14ac:dyDescent="0.15">
      <c r="C6634" t="s">
        <v>5191</v>
      </c>
      <c r="D6634" t="s">
        <v>5367</v>
      </c>
      <c r="E6634" t="s">
        <v>4557</v>
      </c>
      <c r="F6634" s="1">
        <v>40927</v>
      </c>
      <c r="G6634" t="s">
        <v>1198</v>
      </c>
      <c r="H6634" t="s">
        <v>759</v>
      </c>
      <c r="I6634" t="s">
        <v>5353</v>
      </c>
      <c r="J6634">
        <v>100000</v>
      </c>
      <c r="L6634">
        <v>36443842</v>
      </c>
    </row>
    <row r="6635" spans="3:12" x14ac:dyDescent="0.15">
      <c r="C6635" t="s">
        <v>5191</v>
      </c>
      <c r="D6635" t="s">
        <v>5367</v>
      </c>
      <c r="E6635" t="s">
        <v>4557</v>
      </c>
      <c r="F6635" s="1">
        <v>40929</v>
      </c>
      <c r="G6635" t="s">
        <v>1198</v>
      </c>
      <c r="H6635" t="s">
        <v>1296</v>
      </c>
      <c r="I6635" t="s">
        <v>5354</v>
      </c>
      <c r="J6635">
        <v>1755314</v>
      </c>
      <c r="L6635">
        <v>38199156</v>
      </c>
    </row>
    <row r="6636" spans="3:12" x14ac:dyDescent="0.15">
      <c r="C6636" t="s">
        <v>5191</v>
      </c>
      <c r="D6636" t="s">
        <v>5367</v>
      </c>
      <c r="E6636" t="s">
        <v>4557</v>
      </c>
      <c r="F6636" s="1">
        <v>40931</v>
      </c>
      <c r="G6636" t="s">
        <v>1198</v>
      </c>
      <c r="H6636" t="s">
        <v>2364</v>
      </c>
      <c r="I6636" t="s">
        <v>5355</v>
      </c>
      <c r="J6636">
        <v>100000</v>
      </c>
      <c r="L6636">
        <v>38299156</v>
      </c>
    </row>
    <row r="6637" spans="3:12" x14ac:dyDescent="0.15">
      <c r="C6637" t="s">
        <v>5191</v>
      </c>
      <c r="D6637" t="s">
        <v>5367</v>
      </c>
      <c r="E6637" t="s">
        <v>4557</v>
      </c>
      <c r="F6637" s="1">
        <v>40933</v>
      </c>
      <c r="G6637" t="s">
        <v>1198</v>
      </c>
      <c r="H6637" t="s">
        <v>802</v>
      </c>
      <c r="I6637" t="s">
        <v>5357</v>
      </c>
      <c r="J6637">
        <v>1251590</v>
      </c>
      <c r="L6637">
        <v>39550746</v>
      </c>
    </row>
    <row r="6638" spans="3:12" x14ac:dyDescent="0.15">
      <c r="C6638" t="s">
        <v>5191</v>
      </c>
      <c r="D6638" t="s">
        <v>5367</v>
      </c>
      <c r="E6638" t="s">
        <v>4557</v>
      </c>
      <c r="F6638" s="1">
        <v>40937</v>
      </c>
      <c r="G6638" t="s">
        <v>1198</v>
      </c>
      <c r="H6638" t="s">
        <v>2458</v>
      </c>
      <c r="I6638" t="s">
        <v>5359</v>
      </c>
      <c r="J6638">
        <v>1446882</v>
      </c>
      <c r="L6638">
        <v>40997628</v>
      </c>
    </row>
    <row r="6639" spans="3:12" x14ac:dyDescent="0.15">
      <c r="C6639" t="s">
        <v>5191</v>
      </c>
      <c r="D6639" t="s">
        <v>5367</v>
      </c>
      <c r="E6639" t="s">
        <v>4557</v>
      </c>
      <c r="F6639" s="1">
        <v>40939</v>
      </c>
      <c r="G6639" t="s">
        <v>57</v>
      </c>
      <c r="H6639" t="s">
        <v>92</v>
      </c>
      <c r="I6639" t="s">
        <v>5204</v>
      </c>
      <c r="K6639">
        <v>1835951</v>
      </c>
      <c r="L6639">
        <v>39161677</v>
      </c>
    </row>
    <row r="6640" spans="3:12" x14ac:dyDescent="0.15">
      <c r="C6640" t="s">
        <v>5191</v>
      </c>
      <c r="D6640" t="s">
        <v>5367</v>
      </c>
      <c r="E6640" t="s">
        <v>4557</v>
      </c>
      <c r="F6640" s="1">
        <v>40939</v>
      </c>
      <c r="G6640" t="s">
        <v>1198</v>
      </c>
      <c r="H6640" t="s">
        <v>2334</v>
      </c>
      <c r="I6640" t="s">
        <v>5365</v>
      </c>
      <c r="J6640">
        <v>2001723</v>
      </c>
      <c r="L6640">
        <v>41163400</v>
      </c>
    </row>
    <row r="6641" spans="3:12" x14ac:dyDescent="0.15">
      <c r="C6641" t="s">
        <v>5191</v>
      </c>
      <c r="D6641" t="s">
        <v>5367</v>
      </c>
      <c r="E6641" t="s">
        <v>4574</v>
      </c>
      <c r="F6641" s="1">
        <v>40909</v>
      </c>
      <c r="G6641" t="s">
        <v>4410</v>
      </c>
      <c r="H6641" t="s">
        <v>55</v>
      </c>
      <c r="I6641" t="s">
        <v>4411</v>
      </c>
      <c r="K6641">
        <v>251251</v>
      </c>
      <c r="L6641">
        <v>-251251</v>
      </c>
    </row>
    <row r="6642" spans="3:12" x14ac:dyDescent="0.15">
      <c r="C6642" t="s">
        <v>5191</v>
      </c>
      <c r="D6642" t="s">
        <v>5367</v>
      </c>
      <c r="E6642" t="s">
        <v>4575</v>
      </c>
      <c r="F6642" s="1">
        <v>40909</v>
      </c>
      <c r="G6642" t="s">
        <v>4410</v>
      </c>
      <c r="H6642" t="s">
        <v>55</v>
      </c>
      <c r="I6642" t="s">
        <v>4411</v>
      </c>
      <c r="J6642">
        <v>11690403</v>
      </c>
      <c r="L6642">
        <v>11690403</v>
      </c>
    </row>
    <row r="6643" spans="3:12" x14ac:dyDescent="0.15">
      <c r="C6643" t="s">
        <v>5191</v>
      </c>
      <c r="D6643" t="s">
        <v>5367</v>
      </c>
      <c r="E6643" t="s">
        <v>4575</v>
      </c>
      <c r="F6643" s="1">
        <v>40909</v>
      </c>
      <c r="G6643" t="s">
        <v>4410</v>
      </c>
      <c r="H6643" t="s">
        <v>1324</v>
      </c>
      <c r="I6643" t="s">
        <v>4576</v>
      </c>
      <c r="K6643">
        <v>6895358</v>
      </c>
      <c r="L6643">
        <v>4795045</v>
      </c>
    </row>
    <row r="6644" spans="3:12" x14ac:dyDescent="0.15">
      <c r="C6644" t="s">
        <v>5191</v>
      </c>
      <c r="D6644" t="s">
        <v>5367</v>
      </c>
      <c r="E6644" t="s">
        <v>4575</v>
      </c>
      <c r="F6644" s="1">
        <v>40909</v>
      </c>
      <c r="G6644" t="s">
        <v>4410</v>
      </c>
      <c r="H6644" t="s">
        <v>1360</v>
      </c>
      <c r="I6644" t="s">
        <v>4577</v>
      </c>
      <c r="J6644">
        <v>1269277</v>
      </c>
      <c r="L6644">
        <v>6064322</v>
      </c>
    </row>
    <row r="6645" spans="3:12" x14ac:dyDescent="0.15">
      <c r="C6645" t="s">
        <v>5191</v>
      </c>
      <c r="D6645" t="s">
        <v>5367</v>
      </c>
      <c r="E6645" t="s">
        <v>4575</v>
      </c>
      <c r="F6645" s="1">
        <v>40909</v>
      </c>
      <c r="G6645" t="s">
        <v>4410</v>
      </c>
      <c r="H6645" t="s">
        <v>1041</v>
      </c>
      <c r="I6645" t="s">
        <v>4176</v>
      </c>
      <c r="J6645">
        <v>7063538</v>
      </c>
      <c r="L6645">
        <v>13127860</v>
      </c>
    </row>
    <row r="6646" spans="3:12" x14ac:dyDescent="0.15">
      <c r="C6646" t="s">
        <v>5191</v>
      </c>
      <c r="D6646" t="s">
        <v>5367</v>
      </c>
      <c r="E6646" t="s">
        <v>4575</v>
      </c>
      <c r="F6646" s="1">
        <v>40909</v>
      </c>
      <c r="G6646" t="s">
        <v>4410</v>
      </c>
      <c r="H6646" t="s">
        <v>834</v>
      </c>
      <c r="I6646" t="s">
        <v>4578</v>
      </c>
      <c r="J6646">
        <v>-2538558</v>
      </c>
      <c r="L6646">
        <v>10589302</v>
      </c>
    </row>
    <row r="6647" spans="3:12" x14ac:dyDescent="0.15">
      <c r="C6647" t="s">
        <v>5191</v>
      </c>
      <c r="D6647" t="s">
        <v>5367</v>
      </c>
      <c r="E6647" t="s">
        <v>4575</v>
      </c>
      <c r="F6647" s="1">
        <v>40909</v>
      </c>
      <c r="G6647" t="s">
        <v>4410</v>
      </c>
      <c r="H6647" t="s">
        <v>1296</v>
      </c>
      <c r="I6647" t="s">
        <v>4579</v>
      </c>
      <c r="J6647">
        <v>1128246</v>
      </c>
      <c r="L6647">
        <v>11717548</v>
      </c>
    </row>
    <row r="6648" spans="3:12" x14ac:dyDescent="0.15">
      <c r="C6648" t="s">
        <v>5191</v>
      </c>
      <c r="D6648" t="s">
        <v>5367</v>
      </c>
      <c r="E6648" t="s">
        <v>4575</v>
      </c>
      <c r="F6648" s="1">
        <v>40909</v>
      </c>
      <c r="G6648" t="s">
        <v>4410</v>
      </c>
      <c r="H6648" t="s">
        <v>2334</v>
      </c>
      <c r="I6648" t="s">
        <v>4179</v>
      </c>
      <c r="J6648">
        <v>6727179</v>
      </c>
      <c r="L6648">
        <v>18444727</v>
      </c>
    </row>
    <row r="6649" spans="3:12" x14ac:dyDescent="0.15">
      <c r="C6649" t="s">
        <v>5191</v>
      </c>
      <c r="D6649" t="s">
        <v>5367</v>
      </c>
      <c r="E6649" t="s">
        <v>4575</v>
      </c>
      <c r="F6649" s="1">
        <v>40909</v>
      </c>
      <c r="G6649" t="s">
        <v>4410</v>
      </c>
      <c r="H6649" t="s">
        <v>99</v>
      </c>
      <c r="I6649" t="s">
        <v>117</v>
      </c>
      <c r="K6649">
        <v>1269277</v>
      </c>
      <c r="L6649">
        <v>17175450</v>
      </c>
    </row>
    <row r="6650" spans="3:12" x14ac:dyDescent="0.15">
      <c r="C6650" t="s">
        <v>5191</v>
      </c>
      <c r="D6650" t="s">
        <v>5367</v>
      </c>
      <c r="E6650" t="s">
        <v>4575</v>
      </c>
      <c r="F6650" s="1">
        <v>40909</v>
      </c>
      <c r="G6650" t="s">
        <v>4410</v>
      </c>
      <c r="H6650" t="s">
        <v>144</v>
      </c>
      <c r="I6650" t="s">
        <v>4581</v>
      </c>
      <c r="J6650">
        <v>1269277</v>
      </c>
      <c r="L6650">
        <v>18444727</v>
      </c>
    </row>
    <row r="6651" spans="3:12" x14ac:dyDescent="0.15">
      <c r="C6651" t="s">
        <v>5191</v>
      </c>
      <c r="D6651" t="s">
        <v>5367</v>
      </c>
      <c r="E6651" t="s">
        <v>4575</v>
      </c>
      <c r="F6651" s="1">
        <v>40909</v>
      </c>
      <c r="G6651" t="s">
        <v>4410</v>
      </c>
      <c r="H6651" t="s">
        <v>147</v>
      </c>
      <c r="I6651" t="s">
        <v>4182</v>
      </c>
      <c r="J6651">
        <v>7736242</v>
      </c>
      <c r="L6651">
        <v>26180969</v>
      </c>
    </row>
    <row r="6652" spans="3:12" x14ac:dyDescent="0.15">
      <c r="C6652" t="s">
        <v>5191</v>
      </c>
      <c r="D6652" t="s">
        <v>5367</v>
      </c>
      <c r="E6652" t="s">
        <v>4575</v>
      </c>
      <c r="F6652" s="1">
        <v>40909</v>
      </c>
      <c r="G6652" t="s">
        <v>4410</v>
      </c>
      <c r="H6652" t="s">
        <v>165</v>
      </c>
      <c r="I6652" t="s">
        <v>4580</v>
      </c>
      <c r="K6652">
        <v>13790717</v>
      </c>
      <c r="L6652">
        <v>12390252</v>
      </c>
    </row>
    <row r="6653" spans="3:12" x14ac:dyDescent="0.15">
      <c r="C6653" t="s">
        <v>5191</v>
      </c>
      <c r="D6653" t="s">
        <v>5367</v>
      </c>
      <c r="E6653" t="s">
        <v>4575</v>
      </c>
      <c r="F6653" s="1">
        <v>40909</v>
      </c>
      <c r="G6653" t="s">
        <v>4410</v>
      </c>
      <c r="H6653" t="s">
        <v>1057</v>
      </c>
      <c r="I6653" t="s">
        <v>4582</v>
      </c>
      <c r="J6653">
        <v>-2397523</v>
      </c>
      <c r="L6653">
        <v>9992729</v>
      </c>
    </row>
    <row r="6654" spans="3:12" x14ac:dyDescent="0.15">
      <c r="C6654" t="s">
        <v>5191</v>
      </c>
      <c r="D6654" t="s">
        <v>5367</v>
      </c>
      <c r="E6654" t="s">
        <v>4575</v>
      </c>
      <c r="F6654" s="1">
        <v>40909</v>
      </c>
      <c r="G6654" t="s">
        <v>4410</v>
      </c>
      <c r="H6654" t="s">
        <v>1373</v>
      </c>
      <c r="I6654" t="s">
        <v>4583</v>
      </c>
      <c r="J6654">
        <v>2538558</v>
      </c>
      <c r="L6654">
        <v>12531287</v>
      </c>
    </row>
    <row r="6655" spans="3:12" x14ac:dyDescent="0.15">
      <c r="C6655" t="s">
        <v>5191</v>
      </c>
      <c r="D6655" t="s">
        <v>5367</v>
      </c>
      <c r="E6655" t="s">
        <v>4575</v>
      </c>
      <c r="F6655" s="1">
        <v>40909</v>
      </c>
      <c r="G6655" t="s">
        <v>4410</v>
      </c>
      <c r="H6655" t="s">
        <v>140</v>
      </c>
      <c r="I6655" t="s">
        <v>4584</v>
      </c>
      <c r="K6655">
        <v>3525769</v>
      </c>
      <c r="L6655">
        <v>9005518</v>
      </c>
    </row>
    <row r="6656" spans="3:12" x14ac:dyDescent="0.15">
      <c r="C6656" t="s">
        <v>5191</v>
      </c>
      <c r="D6656" t="s">
        <v>5367</v>
      </c>
      <c r="E6656" t="s">
        <v>4575</v>
      </c>
      <c r="F6656" s="1">
        <v>40909</v>
      </c>
      <c r="G6656" t="s">
        <v>4410</v>
      </c>
      <c r="H6656" t="s">
        <v>637</v>
      </c>
      <c r="I6656" t="s">
        <v>4586</v>
      </c>
      <c r="J6656">
        <v>1128246</v>
      </c>
      <c r="L6656">
        <v>10133764</v>
      </c>
    </row>
    <row r="6657" spans="3:12" x14ac:dyDescent="0.15">
      <c r="C6657" t="s">
        <v>5191</v>
      </c>
      <c r="D6657" t="s">
        <v>5367</v>
      </c>
      <c r="E6657" t="s">
        <v>4575</v>
      </c>
      <c r="F6657" s="1">
        <v>40909</v>
      </c>
      <c r="G6657" t="s">
        <v>4410</v>
      </c>
      <c r="H6657" t="s">
        <v>639</v>
      </c>
      <c r="I6657" t="s">
        <v>4185</v>
      </c>
      <c r="J6657">
        <v>7736256</v>
      </c>
      <c r="L6657">
        <v>17870020</v>
      </c>
    </row>
    <row r="6658" spans="3:12" x14ac:dyDescent="0.15">
      <c r="C6658" t="s">
        <v>5191</v>
      </c>
      <c r="D6658" t="s">
        <v>5367</v>
      </c>
      <c r="E6658" t="s">
        <v>4575</v>
      </c>
      <c r="F6658" s="1">
        <v>40909</v>
      </c>
      <c r="G6658" t="s">
        <v>4410</v>
      </c>
      <c r="H6658" t="s">
        <v>202</v>
      </c>
      <c r="I6658" t="s">
        <v>4585</v>
      </c>
      <c r="K6658">
        <v>7736242</v>
      </c>
      <c r="L6658">
        <v>10133778</v>
      </c>
    </row>
    <row r="6659" spans="3:12" x14ac:dyDescent="0.15">
      <c r="C6659" t="s">
        <v>5191</v>
      </c>
      <c r="D6659" t="s">
        <v>5367</v>
      </c>
      <c r="E6659" t="s">
        <v>4575</v>
      </c>
      <c r="F6659" s="1">
        <v>40909</v>
      </c>
      <c r="G6659" t="s">
        <v>4410</v>
      </c>
      <c r="H6659" t="s">
        <v>832</v>
      </c>
      <c r="I6659" t="s">
        <v>4587</v>
      </c>
      <c r="J6659">
        <v>1410308</v>
      </c>
      <c r="L6659">
        <v>11544086</v>
      </c>
    </row>
    <row r="6660" spans="3:12" x14ac:dyDescent="0.15">
      <c r="C6660" t="s">
        <v>5191</v>
      </c>
      <c r="D6660" t="s">
        <v>5367</v>
      </c>
      <c r="E6660" t="s">
        <v>4575</v>
      </c>
      <c r="F6660" s="1">
        <v>40909</v>
      </c>
      <c r="G6660" t="s">
        <v>4410</v>
      </c>
      <c r="H6660" t="s">
        <v>1389</v>
      </c>
      <c r="I6660" t="s">
        <v>4186</v>
      </c>
      <c r="J6660">
        <v>7568063</v>
      </c>
      <c r="L6660">
        <v>19112149</v>
      </c>
    </row>
    <row r="6661" spans="3:12" x14ac:dyDescent="0.15">
      <c r="C6661" t="s">
        <v>5191</v>
      </c>
      <c r="D6661" t="s">
        <v>5367</v>
      </c>
      <c r="E6661" t="s">
        <v>4575</v>
      </c>
      <c r="F6661" s="1">
        <v>40909</v>
      </c>
      <c r="G6661" t="s">
        <v>4410</v>
      </c>
      <c r="H6661" t="s">
        <v>1396</v>
      </c>
      <c r="I6661" t="s">
        <v>2638</v>
      </c>
      <c r="K6661">
        <v>632810</v>
      </c>
      <c r="L6661">
        <v>18479339</v>
      </c>
    </row>
    <row r="6662" spans="3:12" x14ac:dyDescent="0.15">
      <c r="C6662" t="s">
        <v>5191</v>
      </c>
      <c r="D6662" t="s">
        <v>5367</v>
      </c>
      <c r="E6662" t="s">
        <v>4575</v>
      </c>
      <c r="F6662" s="1">
        <v>40909</v>
      </c>
      <c r="G6662" t="s">
        <v>4410</v>
      </c>
      <c r="H6662" t="s">
        <v>2759</v>
      </c>
      <c r="I6662" t="s">
        <v>4588</v>
      </c>
      <c r="K6662">
        <v>7736256</v>
      </c>
      <c r="L6662">
        <v>10743083</v>
      </c>
    </row>
    <row r="6663" spans="3:12" x14ac:dyDescent="0.15">
      <c r="C6663" t="s">
        <v>5191</v>
      </c>
      <c r="D6663" t="s">
        <v>5367</v>
      </c>
      <c r="E6663" t="s">
        <v>4575</v>
      </c>
      <c r="F6663" s="1">
        <v>40909</v>
      </c>
      <c r="G6663" t="s">
        <v>4410</v>
      </c>
      <c r="H6663" t="s">
        <v>2759</v>
      </c>
      <c r="I6663" t="s">
        <v>4588</v>
      </c>
      <c r="K6663">
        <v>2397523</v>
      </c>
      <c r="L6663">
        <v>8345560</v>
      </c>
    </row>
    <row r="6664" spans="3:12" x14ac:dyDescent="0.15">
      <c r="C6664" t="s">
        <v>5191</v>
      </c>
      <c r="D6664" t="s">
        <v>5367</v>
      </c>
      <c r="E6664" t="s">
        <v>4575</v>
      </c>
      <c r="F6664" s="1">
        <v>40909</v>
      </c>
      <c r="G6664" t="s">
        <v>4410</v>
      </c>
      <c r="H6664" t="s">
        <v>261</v>
      </c>
      <c r="I6664" t="s">
        <v>4191</v>
      </c>
      <c r="J6664">
        <v>8072600</v>
      </c>
      <c r="L6664">
        <v>16418160</v>
      </c>
    </row>
    <row r="6665" spans="3:12" x14ac:dyDescent="0.15">
      <c r="C6665" t="s">
        <v>5191</v>
      </c>
      <c r="D6665" t="s">
        <v>5367</v>
      </c>
      <c r="E6665" t="s">
        <v>4575</v>
      </c>
      <c r="F6665" s="1">
        <v>40909</v>
      </c>
      <c r="G6665" t="s">
        <v>4410</v>
      </c>
      <c r="H6665" t="s">
        <v>266</v>
      </c>
      <c r="I6665" t="s">
        <v>4590</v>
      </c>
      <c r="J6665">
        <v>1128246</v>
      </c>
      <c r="L6665">
        <v>17546406</v>
      </c>
    </row>
    <row r="6666" spans="3:12" x14ac:dyDescent="0.15">
      <c r="C6666" t="s">
        <v>5191</v>
      </c>
      <c r="D6666" t="s">
        <v>5367</v>
      </c>
      <c r="E6666" t="s">
        <v>4575</v>
      </c>
      <c r="F6666" s="1">
        <v>40909</v>
      </c>
      <c r="G6666" t="s">
        <v>4410</v>
      </c>
      <c r="H6666" t="s">
        <v>2694</v>
      </c>
      <c r="I6666" t="s">
        <v>4592</v>
      </c>
      <c r="J6666">
        <v>1269277</v>
      </c>
      <c r="L6666">
        <v>18815683</v>
      </c>
    </row>
    <row r="6667" spans="3:12" x14ac:dyDescent="0.15">
      <c r="C6667" t="s">
        <v>5191</v>
      </c>
      <c r="D6667" t="s">
        <v>5367</v>
      </c>
      <c r="E6667" t="s">
        <v>4575</v>
      </c>
      <c r="F6667" s="1">
        <v>40909</v>
      </c>
      <c r="G6667" t="s">
        <v>4410</v>
      </c>
      <c r="H6667" t="s">
        <v>280</v>
      </c>
      <c r="I6667" t="s">
        <v>4589</v>
      </c>
      <c r="K6667">
        <v>6935253</v>
      </c>
      <c r="L6667">
        <v>11880430</v>
      </c>
    </row>
    <row r="6668" spans="3:12" x14ac:dyDescent="0.15">
      <c r="C6668" t="s">
        <v>5191</v>
      </c>
      <c r="D6668" t="s">
        <v>5367</v>
      </c>
      <c r="E6668" t="s">
        <v>4575</v>
      </c>
      <c r="F6668" s="1">
        <v>40909</v>
      </c>
      <c r="G6668" t="s">
        <v>4410</v>
      </c>
      <c r="H6668" t="s">
        <v>281</v>
      </c>
      <c r="I6668" t="s">
        <v>4591</v>
      </c>
      <c r="K6668">
        <v>1410308</v>
      </c>
      <c r="L6668">
        <v>10470122</v>
      </c>
    </row>
    <row r="6669" spans="3:12" x14ac:dyDescent="0.15">
      <c r="C6669" t="s">
        <v>5191</v>
      </c>
      <c r="D6669" t="s">
        <v>5367</v>
      </c>
      <c r="E6669" t="s">
        <v>4575</v>
      </c>
      <c r="F6669" s="1">
        <v>40909</v>
      </c>
      <c r="G6669" t="s">
        <v>4410</v>
      </c>
      <c r="H6669" t="s">
        <v>964</v>
      </c>
      <c r="I6669" t="s">
        <v>4194</v>
      </c>
      <c r="J6669">
        <v>7568063</v>
      </c>
      <c r="L6669">
        <v>18038185</v>
      </c>
    </row>
    <row r="6670" spans="3:12" x14ac:dyDescent="0.15">
      <c r="C6670" t="s">
        <v>5191</v>
      </c>
      <c r="D6670" t="s">
        <v>5367</v>
      </c>
      <c r="E6670" t="s">
        <v>4575</v>
      </c>
      <c r="F6670" s="1">
        <v>40909</v>
      </c>
      <c r="G6670" t="s">
        <v>4410</v>
      </c>
      <c r="H6670" t="s">
        <v>1408</v>
      </c>
      <c r="I6670" t="s">
        <v>4594</v>
      </c>
      <c r="J6670">
        <v>1128246</v>
      </c>
      <c r="L6670">
        <v>19166431</v>
      </c>
    </row>
    <row r="6671" spans="3:12" x14ac:dyDescent="0.15">
      <c r="C6671" t="s">
        <v>5191</v>
      </c>
      <c r="D6671" t="s">
        <v>5367</v>
      </c>
      <c r="E6671" t="s">
        <v>4575</v>
      </c>
      <c r="F6671" s="1">
        <v>40909</v>
      </c>
      <c r="G6671" t="s">
        <v>4410</v>
      </c>
      <c r="H6671" t="s">
        <v>1409</v>
      </c>
      <c r="I6671" t="s">
        <v>4197</v>
      </c>
      <c r="J6671">
        <v>8240780</v>
      </c>
      <c r="L6671">
        <v>27407211</v>
      </c>
    </row>
    <row r="6672" spans="3:12" x14ac:dyDescent="0.15">
      <c r="C6672" t="s">
        <v>5191</v>
      </c>
      <c r="D6672" t="s">
        <v>5367</v>
      </c>
      <c r="E6672" t="s">
        <v>4575</v>
      </c>
      <c r="F6672" s="1">
        <v>40909</v>
      </c>
      <c r="G6672" t="s">
        <v>4410</v>
      </c>
      <c r="H6672" t="s">
        <v>2760</v>
      </c>
      <c r="I6672" t="s">
        <v>4593</v>
      </c>
      <c r="K6672">
        <v>8072600</v>
      </c>
      <c r="L6672">
        <v>19334611</v>
      </c>
    </row>
    <row r="6673" spans="3:12" x14ac:dyDescent="0.15">
      <c r="C6673" t="s">
        <v>5191</v>
      </c>
      <c r="D6673" t="s">
        <v>5367</v>
      </c>
      <c r="E6673" t="s">
        <v>4575</v>
      </c>
      <c r="F6673" s="1">
        <v>40909</v>
      </c>
      <c r="G6673" t="s">
        <v>4410</v>
      </c>
      <c r="H6673" t="s">
        <v>2844</v>
      </c>
      <c r="I6673" t="s">
        <v>4200</v>
      </c>
      <c r="J6673">
        <v>7231705</v>
      </c>
      <c r="L6673">
        <v>26566316</v>
      </c>
    </row>
    <row r="6674" spans="3:12" x14ac:dyDescent="0.15">
      <c r="C6674" t="s">
        <v>5191</v>
      </c>
      <c r="D6674" t="s">
        <v>5367</v>
      </c>
      <c r="E6674" t="s">
        <v>4575</v>
      </c>
      <c r="F6674" s="1">
        <v>40909</v>
      </c>
      <c r="G6674" t="s">
        <v>4410</v>
      </c>
      <c r="H6674" t="s">
        <v>1199</v>
      </c>
      <c r="I6674" t="s">
        <v>1200</v>
      </c>
      <c r="K6674">
        <v>839530</v>
      </c>
      <c r="L6674">
        <v>25726786</v>
      </c>
    </row>
    <row r="6675" spans="3:12" x14ac:dyDescent="0.15">
      <c r="C6675" t="s">
        <v>5191</v>
      </c>
      <c r="D6675" t="s">
        <v>5367</v>
      </c>
      <c r="E6675" t="s">
        <v>4575</v>
      </c>
      <c r="F6675" s="1">
        <v>40909</v>
      </c>
      <c r="G6675" t="s">
        <v>4410</v>
      </c>
      <c r="H6675" t="s">
        <v>376</v>
      </c>
      <c r="I6675" t="s">
        <v>4203</v>
      </c>
      <c r="J6675">
        <v>6895346</v>
      </c>
      <c r="L6675">
        <v>32622132</v>
      </c>
    </row>
    <row r="6676" spans="3:12" x14ac:dyDescent="0.15">
      <c r="C6676" t="s">
        <v>5191</v>
      </c>
      <c r="D6676" t="s">
        <v>5367</v>
      </c>
      <c r="E6676" t="s">
        <v>4575</v>
      </c>
      <c r="F6676" s="1">
        <v>40909</v>
      </c>
      <c r="G6676" t="s">
        <v>4410</v>
      </c>
      <c r="H6676" t="s">
        <v>380</v>
      </c>
      <c r="I6676" t="s">
        <v>4595</v>
      </c>
      <c r="K6676">
        <v>7568063</v>
      </c>
      <c r="L6676">
        <v>25054069</v>
      </c>
    </row>
    <row r="6677" spans="3:12" x14ac:dyDescent="0.15">
      <c r="C6677" t="s">
        <v>5191</v>
      </c>
      <c r="D6677" t="s">
        <v>5367</v>
      </c>
      <c r="E6677" t="s">
        <v>4575</v>
      </c>
      <c r="F6677" s="1">
        <v>40909</v>
      </c>
      <c r="G6677" t="s">
        <v>4410</v>
      </c>
      <c r="H6677" t="s">
        <v>380</v>
      </c>
      <c r="I6677" t="s">
        <v>4595</v>
      </c>
      <c r="K6677">
        <v>2397523</v>
      </c>
      <c r="L6677">
        <v>22656546</v>
      </c>
    </row>
    <row r="6678" spans="3:12" x14ac:dyDescent="0.15">
      <c r="C6678" t="s">
        <v>5191</v>
      </c>
      <c r="D6678" t="s">
        <v>5367</v>
      </c>
      <c r="E6678" t="s">
        <v>4575</v>
      </c>
      <c r="F6678" s="1">
        <v>40909</v>
      </c>
      <c r="G6678" t="s">
        <v>4410</v>
      </c>
      <c r="H6678" t="s">
        <v>427</v>
      </c>
      <c r="I6678" t="s">
        <v>4596</v>
      </c>
      <c r="K6678">
        <v>6392175</v>
      </c>
      <c r="L6678">
        <v>16264371</v>
      </c>
    </row>
    <row r="6679" spans="3:12" x14ac:dyDescent="0.15">
      <c r="C6679" t="s">
        <v>5191</v>
      </c>
      <c r="D6679" t="s">
        <v>5367</v>
      </c>
      <c r="E6679" t="s">
        <v>4575</v>
      </c>
      <c r="F6679" s="1">
        <v>40909</v>
      </c>
      <c r="G6679" t="s">
        <v>4410</v>
      </c>
      <c r="H6679" t="s">
        <v>427</v>
      </c>
      <c r="I6679" t="s">
        <v>4596</v>
      </c>
      <c r="K6679">
        <v>8240780</v>
      </c>
      <c r="L6679">
        <v>8023591</v>
      </c>
    </row>
    <row r="6680" spans="3:12" x14ac:dyDescent="0.15">
      <c r="C6680" t="s">
        <v>5191</v>
      </c>
      <c r="D6680" t="s">
        <v>5367</v>
      </c>
      <c r="E6680" t="s">
        <v>4575</v>
      </c>
      <c r="F6680" s="1">
        <v>40909</v>
      </c>
      <c r="G6680" t="s">
        <v>4410</v>
      </c>
      <c r="H6680" t="s">
        <v>427</v>
      </c>
      <c r="I6680" t="s">
        <v>4206</v>
      </c>
      <c r="J6680">
        <v>7904421</v>
      </c>
      <c r="L6680">
        <v>15928012</v>
      </c>
    </row>
    <row r="6681" spans="3:12" x14ac:dyDescent="0.15">
      <c r="C6681" t="s">
        <v>5191</v>
      </c>
      <c r="D6681" t="s">
        <v>5367</v>
      </c>
      <c r="E6681" t="s">
        <v>4575</v>
      </c>
      <c r="F6681" s="1">
        <v>40909</v>
      </c>
      <c r="G6681" t="s">
        <v>4410</v>
      </c>
      <c r="H6681" t="s">
        <v>4209</v>
      </c>
      <c r="I6681" t="s">
        <v>4210</v>
      </c>
      <c r="J6681">
        <v>7904421</v>
      </c>
      <c r="L6681">
        <v>23832433</v>
      </c>
    </row>
    <row r="6682" spans="3:12" x14ac:dyDescent="0.15">
      <c r="C6682" t="s">
        <v>5191</v>
      </c>
      <c r="D6682" t="s">
        <v>5367</v>
      </c>
      <c r="E6682" t="s">
        <v>4575</v>
      </c>
      <c r="F6682" s="1">
        <v>40909</v>
      </c>
      <c r="G6682" t="s">
        <v>4410</v>
      </c>
      <c r="H6682" t="s">
        <v>441</v>
      </c>
      <c r="I6682" t="s">
        <v>1201</v>
      </c>
      <c r="K6682">
        <v>811700</v>
      </c>
      <c r="L6682">
        <v>23020733</v>
      </c>
    </row>
    <row r="6683" spans="3:12" x14ac:dyDescent="0.15">
      <c r="C6683" t="s">
        <v>5191</v>
      </c>
      <c r="D6683" t="s">
        <v>5367</v>
      </c>
      <c r="E6683" t="s">
        <v>4575</v>
      </c>
      <c r="F6683" s="1">
        <v>40909</v>
      </c>
      <c r="G6683" t="s">
        <v>4410</v>
      </c>
      <c r="H6683" t="s">
        <v>458</v>
      </c>
      <c r="I6683" t="s">
        <v>4597</v>
      </c>
      <c r="K6683">
        <v>6895346</v>
      </c>
      <c r="L6683">
        <v>16125387</v>
      </c>
    </row>
    <row r="6684" spans="3:12" x14ac:dyDescent="0.15">
      <c r="C6684" t="s">
        <v>5191</v>
      </c>
      <c r="D6684" t="s">
        <v>5367</v>
      </c>
      <c r="E6684" t="s">
        <v>4575</v>
      </c>
      <c r="F6684" s="1">
        <v>40933</v>
      </c>
      <c r="G6684" t="s">
        <v>1198</v>
      </c>
      <c r="H6684" t="s">
        <v>78</v>
      </c>
      <c r="I6684" t="s">
        <v>5347</v>
      </c>
      <c r="J6684">
        <v>8072600</v>
      </c>
      <c r="L6684">
        <v>24197987</v>
      </c>
    </row>
    <row r="6685" spans="3:12" x14ac:dyDescent="0.15">
      <c r="C6685" t="s">
        <v>5191</v>
      </c>
      <c r="D6685" t="s">
        <v>5367</v>
      </c>
      <c r="E6685" t="s">
        <v>4575</v>
      </c>
      <c r="F6685" s="1">
        <v>40939</v>
      </c>
      <c r="G6685" t="s">
        <v>57</v>
      </c>
      <c r="H6685" t="s">
        <v>92</v>
      </c>
      <c r="I6685" t="s">
        <v>5204</v>
      </c>
      <c r="K6685">
        <v>7092721</v>
      </c>
      <c r="L6685">
        <v>17105266</v>
      </c>
    </row>
    <row r="6686" spans="3:12" x14ac:dyDescent="0.15">
      <c r="C6686" t="s">
        <v>5191</v>
      </c>
      <c r="D6686" t="s">
        <v>5367</v>
      </c>
      <c r="E6686" t="s">
        <v>4598</v>
      </c>
      <c r="F6686" s="1">
        <v>40909</v>
      </c>
      <c r="G6686" t="s">
        <v>4410</v>
      </c>
      <c r="H6686" t="s">
        <v>55</v>
      </c>
      <c r="I6686" t="s">
        <v>4411</v>
      </c>
      <c r="J6686">
        <v>7254883</v>
      </c>
      <c r="L6686">
        <v>7254883</v>
      </c>
    </row>
    <row r="6687" spans="3:12" x14ac:dyDescent="0.15">
      <c r="C6687" t="s">
        <v>5191</v>
      </c>
      <c r="D6687" t="s">
        <v>5367</v>
      </c>
      <c r="E6687" t="s">
        <v>4598</v>
      </c>
      <c r="F6687" s="1">
        <v>40909</v>
      </c>
      <c r="G6687" t="s">
        <v>4410</v>
      </c>
      <c r="H6687" t="s">
        <v>1324</v>
      </c>
      <c r="I6687" t="s">
        <v>4599</v>
      </c>
      <c r="J6687">
        <v>6736678</v>
      </c>
      <c r="L6687">
        <v>13991561</v>
      </c>
    </row>
    <row r="6688" spans="3:12" x14ac:dyDescent="0.15">
      <c r="C6688" t="s">
        <v>5191</v>
      </c>
      <c r="D6688" t="s">
        <v>5367</v>
      </c>
      <c r="E6688" t="s">
        <v>4598</v>
      </c>
      <c r="F6688" s="1">
        <v>40909</v>
      </c>
      <c r="G6688" t="s">
        <v>4410</v>
      </c>
      <c r="H6688" t="s">
        <v>1364</v>
      </c>
      <c r="I6688" t="s">
        <v>4600</v>
      </c>
      <c r="J6688">
        <v>7202408</v>
      </c>
      <c r="L6688">
        <v>21193969</v>
      </c>
    </row>
    <row r="6689" spans="3:12" x14ac:dyDescent="0.15">
      <c r="C6689" t="s">
        <v>5191</v>
      </c>
      <c r="D6689" t="s">
        <v>5367</v>
      </c>
      <c r="E6689" t="s">
        <v>4598</v>
      </c>
      <c r="F6689" s="1">
        <v>40909</v>
      </c>
      <c r="G6689" t="s">
        <v>4410</v>
      </c>
      <c r="H6689" t="s">
        <v>132</v>
      </c>
      <c r="I6689" t="s">
        <v>4601</v>
      </c>
      <c r="J6689">
        <v>8566798</v>
      </c>
      <c r="L6689">
        <v>29760767</v>
      </c>
    </row>
    <row r="6690" spans="3:12" x14ac:dyDescent="0.15">
      <c r="C6690" t="s">
        <v>5191</v>
      </c>
      <c r="D6690" t="s">
        <v>5367</v>
      </c>
      <c r="E6690" t="s">
        <v>4598</v>
      </c>
      <c r="F6690" s="1">
        <v>40909</v>
      </c>
      <c r="G6690" t="s">
        <v>4410</v>
      </c>
      <c r="H6690" t="s">
        <v>165</v>
      </c>
      <c r="I6690" t="s">
        <v>5371</v>
      </c>
      <c r="J6690">
        <v>-983936</v>
      </c>
      <c r="L6690">
        <v>28776831</v>
      </c>
    </row>
    <row r="6691" spans="3:12" x14ac:dyDescent="0.15">
      <c r="C6691" t="s">
        <v>5191</v>
      </c>
      <c r="D6691" t="s">
        <v>5367</v>
      </c>
      <c r="E6691" t="s">
        <v>4598</v>
      </c>
      <c r="F6691" s="1">
        <v>40909</v>
      </c>
      <c r="G6691" t="s">
        <v>4410</v>
      </c>
      <c r="H6691" t="s">
        <v>1382</v>
      </c>
      <c r="I6691" t="s">
        <v>4602</v>
      </c>
      <c r="J6691">
        <v>8186343</v>
      </c>
      <c r="L6691">
        <v>36963174</v>
      </c>
    </row>
    <row r="6692" spans="3:12" x14ac:dyDescent="0.15">
      <c r="C6692" t="s">
        <v>5191</v>
      </c>
      <c r="D6692" t="s">
        <v>5367</v>
      </c>
      <c r="E6692" t="s">
        <v>4598</v>
      </c>
      <c r="F6692" s="1">
        <v>40909</v>
      </c>
      <c r="G6692" t="s">
        <v>4410</v>
      </c>
      <c r="H6692" t="s">
        <v>215</v>
      </c>
      <c r="I6692" t="s">
        <v>4603</v>
      </c>
      <c r="J6692">
        <v>8868539</v>
      </c>
      <c r="L6692">
        <v>45831713</v>
      </c>
    </row>
    <row r="6693" spans="3:12" x14ac:dyDescent="0.15">
      <c r="C6693" t="s">
        <v>5191</v>
      </c>
      <c r="D6693" t="s">
        <v>5367</v>
      </c>
      <c r="E6693" t="s">
        <v>4598</v>
      </c>
      <c r="F6693" s="1">
        <v>40909</v>
      </c>
      <c r="G6693" t="s">
        <v>4410</v>
      </c>
      <c r="H6693" t="s">
        <v>225</v>
      </c>
      <c r="I6693" t="s">
        <v>5372</v>
      </c>
      <c r="J6693">
        <v>929487</v>
      </c>
      <c r="L6693">
        <v>46761200</v>
      </c>
    </row>
    <row r="6694" spans="3:12" x14ac:dyDescent="0.15">
      <c r="C6694" t="s">
        <v>5191</v>
      </c>
      <c r="D6694" t="s">
        <v>5367</v>
      </c>
      <c r="E6694" t="s">
        <v>4598</v>
      </c>
      <c r="F6694" s="1">
        <v>40909</v>
      </c>
      <c r="G6694" t="s">
        <v>4410</v>
      </c>
      <c r="H6694" t="s">
        <v>2759</v>
      </c>
      <c r="I6694" t="s">
        <v>4604</v>
      </c>
      <c r="J6694">
        <v>8868539</v>
      </c>
      <c r="L6694">
        <v>55629739</v>
      </c>
    </row>
    <row r="6695" spans="3:12" x14ac:dyDescent="0.15">
      <c r="C6695" t="s">
        <v>5191</v>
      </c>
      <c r="D6695" t="s">
        <v>5367</v>
      </c>
      <c r="E6695" t="s">
        <v>4598</v>
      </c>
      <c r="F6695" s="1">
        <v>40909</v>
      </c>
      <c r="G6695" t="s">
        <v>4410</v>
      </c>
      <c r="H6695" t="s">
        <v>259</v>
      </c>
      <c r="I6695" t="s">
        <v>4605</v>
      </c>
      <c r="J6695">
        <v>1683181</v>
      </c>
      <c r="L6695">
        <v>57312920</v>
      </c>
    </row>
    <row r="6696" spans="3:12" x14ac:dyDescent="0.15">
      <c r="C6696" t="s">
        <v>5191</v>
      </c>
      <c r="D6696" t="s">
        <v>5367</v>
      </c>
      <c r="E6696" t="s">
        <v>4598</v>
      </c>
      <c r="F6696" s="1">
        <v>40909</v>
      </c>
      <c r="G6696" t="s">
        <v>4410</v>
      </c>
      <c r="H6696" t="s">
        <v>1320</v>
      </c>
      <c r="I6696" t="s">
        <v>4606</v>
      </c>
      <c r="J6696">
        <v>9798030</v>
      </c>
      <c r="L6696">
        <v>67110950</v>
      </c>
    </row>
    <row r="6697" spans="3:12" x14ac:dyDescent="0.15">
      <c r="C6697" t="s">
        <v>5191</v>
      </c>
      <c r="D6697" t="s">
        <v>5367</v>
      </c>
      <c r="E6697" t="s">
        <v>4598</v>
      </c>
      <c r="F6697" s="1">
        <v>40909</v>
      </c>
      <c r="G6697" t="s">
        <v>4410</v>
      </c>
      <c r="H6697" t="s">
        <v>1170</v>
      </c>
      <c r="I6697" t="s">
        <v>4607</v>
      </c>
      <c r="J6697">
        <v>9798030</v>
      </c>
      <c r="L6697">
        <v>76908980</v>
      </c>
    </row>
    <row r="6698" spans="3:12" x14ac:dyDescent="0.15">
      <c r="C6698" t="s">
        <v>5191</v>
      </c>
      <c r="D6698" t="s">
        <v>5367</v>
      </c>
      <c r="E6698" t="s">
        <v>4598</v>
      </c>
      <c r="F6698" s="1">
        <v>40909</v>
      </c>
      <c r="G6698" t="s">
        <v>4410</v>
      </c>
      <c r="H6698" t="s">
        <v>3910</v>
      </c>
      <c r="I6698" t="s">
        <v>4608</v>
      </c>
      <c r="J6698">
        <v>9798030</v>
      </c>
      <c r="L6698">
        <v>86707010</v>
      </c>
    </row>
    <row r="6699" spans="3:12" x14ac:dyDescent="0.15">
      <c r="C6699" t="s">
        <v>5191</v>
      </c>
      <c r="D6699" t="s">
        <v>5367</v>
      </c>
      <c r="E6699" t="s">
        <v>4598</v>
      </c>
      <c r="F6699" s="1">
        <v>40909</v>
      </c>
      <c r="G6699" t="s">
        <v>4410</v>
      </c>
      <c r="H6699" t="s">
        <v>366</v>
      </c>
      <c r="I6699" t="s">
        <v>4609</v>
      </c>
      <c r="J6699">
        <v>9798030</v>
      </c>
      <c r="L6699">
        <v>96505040</v>
      </c>
    </row>
    <row r="6700" spans="3:12" x14ac:dyDescent="0.15">
      <c r="C6700" t="s">
        <v>5191</v>
      </c>
      <c r="D6700" t="s">
        <v>5367</v>
      </c>
      <c r="E6700" t="s">
        <v>4598</v>
      </c>
      <c r="F6700" s="1">
        <v>40909</v>
      </c>
      <c r="G6700" t="s">
        <v>4410</v>
      </c>
      <c r="H6700" t="s">
        <v>410</v>
      </c>
      <c r="I6700" t="s">
        <v>4610</v>
      </c>
      <c r="J6700">
        <v>9044335</v>
      </c>
      <c r="L6700">
        <v>105549375</v>
      </c>
    </row>
    <row r="6701" spans="3:12" x14ac:dyDescent="0.15">
      <c r="C6701" t="s">
        <v>5191</v>
      </c>
      <c r="D6701" t="s">
        <v>5367</v>
      </c>
      <c r="E6701" t="s">
        <v>4598</v>
      </c>
      <c r="F6701" s="1">
        <v>40909</v>
      </c>
      <c r="G6701" t="s">
        <v>4410</v>
      </c>
      <c r="H6701" t="s">
        <v>452</v>
      </c>
      <c r="I6701" t="s">
        <v>4611</v>
      </c>
      <c r="J6701">
        <v>9798030</v>
      </c>
      <c r="L6701">
        <v>115347405</v>
      </c>
    </row>
    <row r="6702" spans="3:12" x14ac:dyDescent="0.15">
      <c r="C6702" t="s">
        <v>5191</v>
      </c>
      <c r="D6702" t="s">
        <v>5367</v>
      </c>
      <c r="E6702" t="s">
        <v>4598</v>
      </c>
      <c r="F6702" s="1">
        <v>40932</v>
      </c>
      <c r="G6702" t="s">
        <v>5206</v>
      </c>
      <c r="H6702" t="s">
        <v>138</v>
      </c>
      <c r="I6702" t="s">
        <v>4755</v>
      </c>
      <c r="K6702">
        <v>9798030</v>
      </c>
      <c r="L6702">
        <v>105549375</v>
      </c>
    </row>
    <row r="6703" spans="3:12" x14ac:dyDescent="0.15">
      <c r="C6703" t="s">
        <v>5191</v>
      </c>
      <c r="D6703" t="s">
        <v>5367</v>
      </c>
      <c r="E6703" t="s">
        <v>4598</v>
      </c>
      <c r="F6703" s="1">
        <v>40933</v>
      </c>
      <c r="G6703" t="s">
        <v>1198</v>
      </c>
      <c r="H6703" t="s">
        <v>74</v>
      </c>
      <c r="I6703" t="s">
        <v>5344</v>
      </c>
      <c r="J6703">
        <v>9044335</v>
      </c>
      <c r="L6703">
        <v>114593710</v>
      </c>
    </row>
    <row r="6704" spans="3:12" x14ac:dyDescent="0.15">
      <c r="C6704" t="s">
        <v>5191</v>
      </c>
      <c r="D6704" t="s">
        <v>5367</v>
      </c>
      <c r="E6704" t="s">
        <v>4612</v>
      </c>
      <c r="F6704" s="1">
        <v>40909</v>
      </c>
      <c r="G6704" t="s">
        <v>4410</v>
      </c>
      <c r="H6704" t="s">
        <v>55</v>
      </c>
      <c r="I6704" t="s">
        <v>4411</v>
      </c>
      <c r="J6704">
        <v>28520351</v>
      </c>
      <c r="L6704">
        <v>28520351</v>
      </c>
    </row>
    <row r="6705" spans="3:12" x14ac:dyDescent="0.15">
      <c r="C6705" t="s">
        <v>5191</v>
      </c>
      <c r="D6705" t="s">
        <v>5367</v>
      </c>
      <c r="E6705" t="s">
        <v>4613</v>
      </c>
      <c r="F6705" s="1">
        <v>40909</v>
      </c>
      <c r="G6705" t="s">
        <v>4410</v>
      </c>
      <c r="H6705" t="s">
        <v>55</v>
      </c>
      <c r="I6705" t="s">
        <v>4411</v>
      </c>
      <c r="J6705">
        <v>52111952</v>
      </c>
      <c r="L6705">
        <v>52111952</v>
      </c>
    </row>
    <row r="6706" spans="3:12" x14ac:dyDescent="0.15">
      <c r="C6706" t="s">
        <v>5191</v>
      </c>
      <c r="D6706" t="s">
        <v>5367</v>
      </c>
      <c r="E6706" t="s">
        <v>4613</v>
      </c>
      <c r="F6706" s="1">
        <v>40909</v>
      </c>
      <c r="G6706" t="s">
        <v>4410</v>
      </c>
      <c r="H6706" t="s">
        <v>67</v>
      </c>
      <c r="I6706" t="s">
        <v>4614</v>
      </c>
      <c r="K6706">
        <v>16478861</v>
      </c>
      <c r="L6706">
        <v>35633091</v>
      </c>
    </row>
    <row r="6707" spans="3:12" x14ac:dyDescent="0.15">
      <c r="C6707" t="s">
        <v>5191</v>
      </c>
      <c r="D6707" t="s">
        <v>5367</v>
      </c>
      <c r="E6707" t="s">
        <v>4613</v>
      </c>
      <c r="F6707" s="1">
        <v>40909</v>
      </c>
      <c r="G6707" t="s">
        <v>4410</v>
      </c>
      <c r="H6707" t="s">
        <v>1424</v>
      </c>
      <c r="I6707" t="s">
        <v>4219</v>
      </c>
      <c r="J6707">
        <v>100000</v>
      </c>
      <c r="L6707">
        <v>35733091</v>
      </c>
    </row>
    <row r="6708" spans="3:12" x14ac:dyDescent="0.15">
      <c r="C6708" t="s">
        <v>5191</v>
      </c>
      <c r="D6708" t="s">
        <v>5367</v>
      </c>
      <c r="E6708" t="s">
        <v>4613</v>
      </c>
      <c r="F6708" s="1">
        <v>40909</v>
      </c>
      <c r="G6708" t="s">
        <v>4410</v>
      </c>
      <c r="H6708" t="s">
        <v>72</v>
      </c>
      <c r="I6708" t="s">
        <v>4221</v>
      </c>
      <c r="J6708">
        <v>354217</v>
      </c>
      <c r="L6708">
        <v>36087308</v>
      </c>
    </row>
    <row r="6709" spans="3:12" x14ac:dyDescent="0.15">
      <c r="C6709" t="s">
        <v>5191</v>
      </c>
      <c r="D6709" t="s">
        <v>5367</v>
      </c>
      <c r="E6709" t="s">
        <v>4613</v>
      </c>
      <c r="F6709" s="1">
        <v>40909</v>
      </c>
      <c r="G6709" t="s">
        <v>4410</v>
      </c>
      <c r="H6709" t="s">
        <v>81</v>
      </c>
      <c r="I6709" t="s">
        <v>4095</v>
      </c>
      <c r="J6709">
        <v>2313326</v>
      </c>
      <c r="L6709">
        <v>38400634</v>
      </c>
    </row>
    <row r="6710" spans="3:12" x14ac:dyDescent="0.15">
      <c r="C6710" t="s">
        <v>5191</v>
      </c>
      <c r="D6710" t="s">
        <v>5367</v>
      </c>
      <c r="E6710" t="s">
        <v>4613</v>
      </c>
      <c r="F6710" s="1">
        <v>40909</v>
      </c>
      <c r="G6710" t="s">
        <v>4410</v>
      </c>
      <c r="H6710" t="s">
        <v>86</v>
      </c>
      <c r="I6710" t="s">
        <v>4093</v>
      </c>
      <c r="J6710">
        <v>16589961</v>
      </c>
      <c r="L6710">
        <v>54990595</v>
      </c>
    </row>
    <row r="6711" spans="3:12" x14ac:dyDescent="0.15">
      <c r="C6711" t="s">
        <v>5191</v>
      </c>
      <c r="D6711" t="s">
        <v>5367</v>
      </c>
      <c r="E6711" t="s">
        <v>4613</v>
      </c>
      <c r="F6711" s="1">
        <v>40909</v>
      </c>
      <c r="G6711" t="s">
        <v>4410</v>
      </c>
      <c r="H6711" t="s">
        <v>2014</v>
      </c>
      <c r="I6711" t="s">
        <v>4615</v>
      </c>
      <c r="K6711">
        <v>12193268</v>
      </c>
      <c r="L6711">
        <v>42797327</v>
      </c>
    </row>
    <row r="6712" spans="3:12" x14ac:dyDescent="0.15">
      <c r="C6712" t="s">
        <v>5191</v>
      </c>
      <c r="D6712" t="s">
        <v>5367</v>
      </c>
      <c r="E6712" t="s">
        <v>4613</v>
      </c>
      <c r="F6712" s="1">
        <v>40909</v>
      </c>
      <c r="G6712" t="s">
        <v>4410</v>
      </c>
      <c r="H6712" t="s">
        <v>681</v>
      </c>
      <c r="I6712" t="s">
        <v>4616</v>
      </c>
      <c r="J6712">
        <v>390300</v>
      </c>
      <c r="L6712">
        <v>43187627</v>
      </c>
    </row>
    <row r="6713" spans="3:12" x14ac:dyDescent="0.15">
      <c r="C6713" t="s">
        <v>5191</v>
      </c>
      <c r="D6713" t="s">
        <v>5367</v>
      </c>
      <c r="E6713" t="s">
        <v>4613</v>
      </c>
      <c r="F6713" s="1">
        <v>40909</v>
      </c>
      <c r="G6713" t="s">
        <v>4410</v>
      </c>
      <c r="H6713" t="s">
        <v>95</v>
      </c>
      <c r="I6713" t="s">
        <v>4157</v>
      </c>
      <c r="J6713">
        <v>11955266</v>
      </c>
      <c r="L6713">
        <v>55142893</v>
      </c>
    </row>
    <row r="6714" spans="3:12" x14ac:dyDescent="0.15">
      <c r="C6714" t="s">
        <v>5191</v>
      </c>
      <c r="D6714" t="s">
        <v>5367</v>
      </c>
      <c r="E6714" t="s">
        <v>4613</v>
      </c>
      <c r="F6714" s="1">
        <v>40909</v>
      </c>
      <c r="G6714" t="s">
        <v>4410</v>
      </c>
      <c r="H6714" t="s">
        <v>97</v>
      </c>
      <c r="I6714" t="s">
        <v>4098</v>
      </c>
      <c r="J6714">
        <v>2179188</v>
      </c>
      <c r="L6714">
        <v>57322081</v>
      </c>
    </row>
    <row r="6715" spans="3:12" x14ac:dyDescent="0.15">
      <c r="C6715" t="s">
        <v>5191</v>
      </c>
      <c r="D6715" t="s">
        <v>5367</v>
      </c>
      <c r="E6715" t="s">
        <v>4613</v>
      </c>
      <c r="F6715" s="1">
        <v>40909</v>
      </c>
      <c r="G6715" t="s">
        <v>4410</v>
      </c>
      <c r="H6715" t="s">
        <v>109</v>
      </c>
      <c r="I6715" t="s">
        <v>4617</v>
      </c>
      <c r="K6715">
        <v>10258267</v>
      </c>
      <c r="L6715">
        <v>47063814</v>
      </c>
    </row>
    <row r="6716" spans="3:12" x14ac:dyDescent="0.15">
      <c r="C6716" t="s">
        <v>5191</v>
      </c>
      <c r="D6716" t="s">
        <v>5367</v>
      </c>
      <c r="E6716" t="s">
        <v>4613</v>
      </c>
      <c r="F6716" s="1">
        <v>40909</v>
      </c>
      <c r="G6716" t="s">
        <v>4410</v>
      </c>
      <c r="H6716" t="s">
        <v>99</v>
      </c>
      <c r="I6716" t="s">
        <v>117</v>
      </c>
      <c r="K6716">
        <v>38879042</v>
      </c>
      <c r="L6716">
        <v>8184772</v>
      </c>
    </row>
    <row r="6717" spans="3:12" x14ac:dyDescent="0.15">
      <c r="C6717" t="s">
        <v>5191</v>
      </c>
      <c r="D6717" t="s">
        <v>5367</v>
      </c>
      <c r="E6717" t="s">
        <v>4613</v>
      </c>
      <c r="F6717" s="1">
        <v>40909</v>
      </c>
      <c r="G6717" t="s">
        <v>4410</v>
      </c>
      <c r="H6717" t="s">
        <v>1369</v>
      </c>
      <c r="I6717" t="s">
        <v>4158</v>
      </c>
      <c r="J6717">
        <v>13458214</v>
      </c>
      <c r="L6717">
        <v>21642986</v>
      </c>
    </row>
    <row r="6718" spans="3:12" x14ac:dyDescent="0.15">
      <c r="C6718" t="s">
        <v>5191</v>
      </c>
      <c r="D6718" t="s">
        <v>5367</v>
      </c>
      <c r="E6718" t="s">
        <v>4613</v>
      </c>
      <c r="F6718" s="1">
        <v>40909</v>
      </c>
      <c r="G6718" t="s">
        <v>4410</v>
      </c>
      <c r="H6718" t="s">
        <v>118</v>
      </c>
      <c r="I6718" t="s">
        <v>4102</v>
      </c>
      <c r="J6718">
        <v>2453143</v>
      </c>
      <c r="L6718">
        <v>24096129</v>
      </c>
    </row>
    <row r="6719" spans="3:12" x14ac:dyDescent="0.15">
      <c r="C6719" t="s">
        <v>5191</v>
      </c>
      <c r="D6719" t="s">
        <v>5367</v>
      </c>
      <c r="E6719" t="s">
        <v>4613</v>
      </c>
      <c r="F6719" s="1">
        <v>40909</v>
      </c>
      <c r="G6719" t="s">
        <v>4410</v>
      </c>
      <c r="H6719" t="s">
        <v>122</v>
      </c>
      <c r="I6719" t="s">
        <v>4618</v>
      </c>
      <c r="K6719">
        <v>15342547</v>
      </c>
      <c r="L6719">
        <v>8753582</v>
      </c>
    </row>
    <row r="6720" spans="3:12" x14ac:dyDescent="0.15">
      <c r="C6720" t="s">
        <v>5191</v>
      </c>
      <c r="D6720" t="s">
        <v>5367</v>
      </c>
      <c r="E6720" t="s">
        <v>4613</v>
      </c>
      <c r="F6720" s="1">
        <v>40909</v>
      </c>
      <c r="G6720" t="s">
        <v>4410</v>
      </c>
      <c r="H6720" t="s">
        <v>163</v>
      </c>
      <c r="I6720" t="s">
        <v>4619</v>
      </c>
      <c r="J6720">
        <v>161000</v>
      </c>
      <c r="L6720">
        <v>8914582</v>
      </c>
    </row>
    <row r="6721" spans="3:12" x14ac:dyDescent="0.15">
      <c r="C6721" t="s">
        <v>5191</v>
      </c>
      <c r="D6721" t="s">
        <v>5367</v>
      </c>
      <c r="E6721" t="s">
        <v>4613</v>
      </c>
      <c r="F6721" s="1">
        <v>40909</v>
      </c>
      <c r="G6721" t="s">
        <v>4410</v>
      </c>
      <c r="H6721" t="s">
        <v>124</v>
      </c>
      <c r="I6721" t="s">
        <v>4267</v>
      </c>
      <c r="J6721">
        <v>260000</v>
      </c>
      <c r="L6721">
        <v>9174582</v>
      </c>
    </row>
    <row r="6722" spans="3:12" x14ac:dyDescent="0.15">
      <c r="C6722" t="s">
        <v>5191</v>
      </c>
      <c r="D6722" t="s">
        <v>5367</v>
      </c>
      <c r="E6722" t="s">
        <v>4613</v>
      </c>
      <c r="F6722" s="1">
        <v>40909</v>
      </c>
      <c r="G6722" t="s">
        <v>4410</v>
      </c>
      <c r="H6722" t="s">
        <v>593</v>
      </c>
      <c r="I6722" t="s">
        <v>4268</v>
      </c>
      <c r="J6722">
        <v>262800</v>
      </c>
      <c r="L6722">
        <v>9437382</v>
      </c>
    </row>
    <row r="6723" spans="3:12" x14ac:dyDescent="0.15">
      <c r="C6723" t="s">
        <v>5191</v>
      </c>
      <c r="D6723" t="s">
        <v>5367</v>
      </c>
      <c r="E6723" t="s">
        <v>4613</v>
      </c>
      <c r="F6723" s="1">
        <v>40909</v>
      </c>
      <c r="G6723" t="s">
        <v>4410</v>
      </c>
      <c r="H6723" t="s">
        <v>129</v>
      </c>
      <c r="I6723" t="s">
        <v>4269</v>
      </c>
      <c r="J6723">
        <v>764000</v>
      </c>
      <c r="L6723">
        <v>10201382</v>
      </c>
    </row>
    <row r="6724" spans="3:12" x14ac:dyDescent="0.15">
      <c r="C6724" t="s">
        <v>5191</v>
      </c>
      <c r="D6724" t="s">
        <v>5367</v>
      </c>
      <c r="E6724" t="s">
        <v>4613</v>
      </c>
      <c r="F6724" s="1">
        <v>40909</v>
      </c>
      <c r="G6724" t="s">
        <v>4410</v>
      </c>
      <c r="H6724" t="s">
        <v>146</v>
      </c>
      <c r="I6724" t="s">
        <v>4159</v>
      </c>
      <c r="J6724">
        <v>16822758</v>
      </c>
      <c r="L6724">
        <v>27024140</v>
      </c>
    </row>
    <row r="6725" spans="3:12" x14ac:dyDescent="0.15">
      <c r="C6725" t="s">
        <v>5191</v>
      </c>
      <c r="D6725" t="s">
        <v>5367</v>
      </c>
      <c r="E6725" t="s">
        <v>4613</v>
      </c>
      <c r="F6725" s="1">
        <v>40909</v>
      </c>
      <c r="G6725" t="s">
        <v>4410</v>
      </c>
      <c r="H6725" t="s">
        <v>151</v>
      </c>
      <c r="I6725" t="s">
        <v>4106</v>
      </c>
      <c r="J6725">
        <v>3154024</v>
      </c>
      <c r="L6725">
        <v>30178164</v>
      </c>
    </row>
    <row r="6726" spans="3:12" x14ac:dyDescent="0.15">
      <c r="C6726" t="s">
        <v>5191</v>
      </c>
      <c r="D6726" t="s">
        <v>5367</v>
      </c>
      <c r="E6726" t="s">
        <v>4613</v>
      </c>
      <c r="F6726" s="1">
        <v>40909</v>
      </c>
      <c r="G6726" t="s">
        <v>4410</v>
      </c>
      <c r="H6726" t="s">
        <v>162</v>
      </c>
      <c r="I6726" t="s">
        <v>4107</v>
      </c>
      <c r="J6726">
        <v>16336033</v>
      </c>
      <c r="L6726">
        <v>46514197</v>
      </c>
    </row>
    <row r="6727" spans="3:12" x14ac:dyDescent="0.15">
      <c r="C6727" t="s">
        <v>5191</v>
      </c>
      <c r="D6727" t="s">
        <v>5367</v>
      </c>
      <c r="E6727" t="s">
        <v>4613</v>
      </c>
      <c r="F6727" s="1">
        <v>40909</v>
      </c>
      <c r="G6727" t="s">
        <v>4410</v>
      </c>
      <c r="H6727" t="s">
        <v>183</v>
      </c>
      <c r="I6727" t="s">
        <v>4111</v>
      </c>
      <c r="J6727">
        <v>16336033</v>
      </c>
      <c r="L6727">
        <v>62850230</v>
      </c>
    </row>
    <row r="6728" spans="3:12" x14ac:dyDescent="0.15">
      <c r="C6728" t="s">
        <v>5191</v>
      </c>
      <c r="D6728" t="s">
        <v>5367</v>
      </c>
      <c r="E6728" t="s">
        <v>4613</v>
      </c>
      <c r="F6728" s="1">
        <v>40909</v>
      </c>
      <c r="G6728" t="s">
        <v>4410</v>
      </c>
      <c r="H6728" t="s">
        <v>232</v>
      </c>
      <c r="I6728" t="s">
        <v>4620</v>
      </c>
      <c r="K6728">
        <v>41738690</v>
      </c>
      <c r="L6728">
        <v>21111540</v>
      </c>
    </row>
    <row r="6729" spans="3:12" x14ac:dyDescent="0.15">
      <c r="C6729" t="s">
        <v>5191</v>
      </c>
      <c r="D6729" t="s">
        <v>5367</v>
      </c>
      <c r="E6729" t="s">
        <v>4613</v>
      </c>
      <c r="F6729" s="1">
        <v>40909</v>
      </c>
      <c r="G6729" t="s">
        <v>4410</v>
      </c>
      <c r="H6729" t="s">
        <v>2759</v>
      </c>
      <c r="I6729" t="s">
        <v>4621</v>
      </c>
      <c r="K6729">
        <v>38196065</v>
      </c>
      <c r="L6729">
        <v>-17084525</v>
      </c>
    </row>
    <row r="6730" spans="3:12" x14ac:dyDescent="0.15">
      <c r="C6730" t="s">
        <v>5191</v>
      </c>
      <c r="D6730" t="s">
        <v>5367</v>
      </c>
      <c r="E6730" t="s">
        <v>4613</v>
      </c>
      <c r="F6730" s="1">
        <v>40909</v>
      </c>
      <c r="G6730" t="s">
        <v>4410</v>
      </c>
      <c r="H6730" t="s">
        <v>267</v>
      </c>
      <c r="I6730" t="s">
        <v>4315</v>
      </c>
      <c r="J6730">
        <v>240000</v>
      </c>
      <c r="L6730">
        <v>-16844525</v>
      </c>
    </row>
    <row r="6731" spans="3:12" x14ac:dyDescent="0.15">
      <c r="C6731" t="s">
        <v>5191</v>
      </c>
      <c r="D6731" t="s">
        <v>5367</v>
      </c>
      <c r="E6731" t="s">
        <v>4613</v>
      </c>
      <c r="F6731" s="1">
        <v>40909</v>
      </c>
      <c r="G6731" t="s">
        <v>4410</v>
      </c>
      <c r="H6731" t="s">
        <v>270</v>
      </c>
      <c r="I6731" t="s">
        <v>4192</v>
      </c>
      <c r="J6731">
        <v>4471875</v>
      </c>
      <c r="L6731">
        <v>-12372650</v>
      </c>
    </row>
    <row r="6732" spans="3:12" x14ac:dyDescent="0.15">
      <c r="C6732" t="s">
        <v>5191</v>
      </c>
      <c r="D6732" t="s">
        <v>5367</v>
      </c>
      <c r="E6732" t="s">
        <v>4613</v>
      </c>
      <c r="F6732" s="1">
        <v>40909</v>
      </c>
      <c r="G6732" t="s">
        <v>4410</v>
      </c>
      <c r="H6732" t="s">
        <v>1404</v>
      </c>
      <c r="I6732" t="s">
        <v>4150</v>
      </c>
      <c r="J6732">
        <v>954000</v>
      </c>
      <c r="L6732">
        <v>-11418650</v>
      </c>
    </row>
    <row r="6733" spans="3:12" x14ac:dyDescent="0.15">
      <c r="C6733" t="s">
        <v>5191</v>
      </c>
      <c r="D6733" t="s">
        <v>5367</v>
      </c>
      <c r="E6733" t="s">
        <v>4613</v>
      </c>
      <c r="F6733" s="1">
        <v>40909</v>
      </c>
      <c r="G6733" t="s">
        <v>4410</v>
      </c>
      <c r="H6733" t="s">
        <v>276</v>
      </c>
      <c r="I6733" t="s">
        <v>4319</v>
      </c>
      <c r="J6733">
        <v>396000</v>
      </c>
      <c r="L6733">
        <v>-11022650</v>
      </c>
    </row>
    <row r="6734" spans="3:12" x14ac:dyDescent="0.15">
      <c r="C6734" t="s">
        <v>5191</v>
      </c>
      <c r="D6734" t="s">
        <v>5367</v>
      </c>
      <c r="E6734" t="s">
        <v>4613</v>
      </c>
      <c r="F6734" s="1">
        <v>40909</v>
      </c>
      <c r="G6734" t="s">
        <v>4410</v>
      </c>
      <c r="H6734" t="s">
        <v>671</v>
      </c>
      <c r="I6734" t="s">
        <v>4195</v>
      </c>
      <c r="J6734">
        <v>4471875</v>
      </c>
      <c r="L6734">
        <v>-6550775</v>
      </c>
    </row>
    <row r="6735" spans="3:12" x14ac:dyDescent="0.15">
      <c r="C6735" t="s">
        <v>5191</v>
      </c>
      <c r="D6735" t="s">
        <v>5367</v>
      </c>
      <c r="E6735" t="s">
        <v>4613</v>
      </c>
      <c r="F6735" s="1">
        <v>40909</v>
      </c>
      <c r="G6735" t="s">
        <v>4410</v>
      </c>
      <c r="H6735" t="s">
        <v>1162</v>
      </c>
      <c r="I6735" t="s">
        <v>4151</v>
      </c>
      <c r="J6735">
        <v>954000</v>
      </c>
      <c r="L6735">
        <v>-5596775</v>
      </c>
    </row>
    <row r="6736" spans="3:12" x14ac:dyDescent="0.15">
      <c r="C6736" t="s">
        <v>5191</v>
      </c>
      <c r="D6736" t="s">
        <v>5367</v>
      </c>
      <c r="E6736" t="s">
        <v>4613</v>
      </c>
      <c r="F6736" s="1">
        <v>40909</v>
      </c>
      <c r="G6736" t="s">
        <v>4410</v>
      </c>
      <c r="H6736" t="s">
        <v>330</v>
      </c>
      <c r="I6736" t="s">
        <v>4334</v>
      </c>
      <c r="J6736">
        <v>140000</v>
      </c>
      <c r="L6736">
        <v>-5456775</v>
      </c>
    </row>
    <row r="6737" spans="3:12" x14ac:dyDescent="0.15">
      <c r="C6737" t="s">
        <v>5191</v>
      </c>
      <c r="D6737" t="s">
        <v>5367</v>
      </c>
      <c r="E6737" t="s">
        <v>4613</v>
      </c>
      <c r="F6737" s="1">
        <v>40909</v>
      </c>
      <c r="G6737" t="s">
        <v>4410</v>
      </c>
      <c r="H6737" t="s">
        <v>332</v>
      </c>
      <c r="I6737" t="s">
        <v>4198</v>
      </c>
      <c r="J6737">
        <v>4471875</v>
      </c>
      <c r="L6737">
        <v>-984900</v>
      </c>
    </row>
    <row r="6738" spans="3:12" x14ac:dyDescent="0.15">
      <c r="C6738" t="s">
        <v>5191</v>
      </c>
      <c r="D6738" t="s">
        <v>5367</v>
      </c>
      <c r="E6738" t="s">
        <v>4613</v>
      </c>
      <c r="F6738" s="1">
        <v>40909</v>
      </c>
      <c r="G6738" t="s">
        <v>4410</v>
      </c>
      <c r="H6738" t="s">
        <v>1111</v>
      </c>
      <c r="I6738" t="s">
        <v>4152</v>
      </c>
      <c r="J6738">
        <v>954000</v>
      </c>
      <c r="L6738">
        <v>-30900</v>
      </c>
    </row>
    <row r="6739" spans="3:12" x14ac:dyDescent="0.15">
      <c r="C6739" t="s">
        <v>5191</v>
      </c>
      <c r="D6739" t="s">
        <v>5367</v>
      </c>
      <c r="E6739" t="s">
        <v>4613</v>
      </c>
      <c r="F6739" s="1">
        <v>40909</v>
      </c>
      <c r="G6739" t="s">
        <v>4410</v>
      </c>
      <c r="H6739" t="s">
        <v>371</v>
      </c>
      <c r="I6739" t="s">
        <v>4333</v>
      </c>
      <c r="J6739">
        <v>250000</v>
      </c>
      <c r="L6739">
        <v>219100</v>
      </c>
    </row>
    <row r="6740" spans="3:12" x14ac:dyDescent="0.15">
      <c r="C6740" t="s">
        <v>5191</v>
      </c>
      <c r="D6740" t="s">
        <v>5367</v>
      </c>
      <c r="E6740" t="s">
        <v>4613</v>
      </c>
      <c r="F6740" s="1">
        <v>40909</v>
      </c>
      <c r="G6740" t="s">
        <v>4410</v>
      </c>
      <c r="H6740" t="s">
        <v>1119</v>
      </c>
      <c r="I6740" t="s">
        <v>379</v>
      </c>
      <c r="J6740">
        <v>786000</v>
      </c>
      <c r="L6740">
        <v>1005100</v>
      </c>
    </row>
    <row r="6741" spans="3:12" x14ac:dyDescent="0.15">
      <c r="C6741" t="s">
        <v>5191</v>
      </c>
      <c r="D6741" t="s">
        <v>5367</v>
      </c>
      <c r="E6741" t="s">
        <v>4613</v>
      </c>
      <c r="F6741" s="1">
        <v>40909</v>
      </c>
      <c r="G6741" t="s">
        <v>4410</v>
      </c>
      <c r="H6741" t="s">
        <v>3030</v>
      </c>
      <c r="I6741" t="s">
        <v>4201</v>
      </c>
      <c r="J6741">
        <v>4471875</v>
      </c>
      <c r="L6741">
        <v>5476975</v>
      </c>
    </row>
    <row r="6742" spans="3:12" x14ac:dyDescent="0.15">
      <c r="C6742" t="s">
        <v>5191</v>
      </c>
      <c r="D6742" t="s">
        <v>5367</v>
      </c>
      <c r="E6742" t="s">
        <v>4613</v>
      </c>
      <c r="F6742" s="1">
        <v>40909</v>
      </c>
      <c r="G6742" t="s">
        <v>4410</v>
      </c>
      <c r="H6742" t="s">
        <v>1181</v>
      </c>
      <c r="I6742" t="s">
        <v>4168</v>
      </c>
      <c r="J6742">
        <v>19415114</v>
      </c>
      <c r="L6742">
        <v>24892089</v>
      </c>
    </row>
    <row r="6743" spans="3:12" x14ac:dyDescent="0.15">
      <c r="C6743" t="s">
        <v>5191</v>
      </c>
      <c r="D6743" t="s">
        <v>5367</v>
      </c>
      <c r="E6743" t="s">
        <v>4613</v>
      </c>
      <c r="F6743" s="1">
        <v>40909</v>
      </c>
      <c r="G6743" t="s">
        <v>4410</v>
      </c>
      <c r="H6743" t="s">
        <v>918</v>
      </c>
      <c r="I6743" t="s">
        <v>4131</v>
      </c>
      <c r="J6743">
        <v>3538966</v>
      </c>
      <c r="L6743">
        <v>28431055</v>
      </c>
    </row>
    <row r="6744" spans="3:12" x14ac:dyDescent="0.15">
      <c r="C6744" t="s">
        <v>5191</v>
      </c>
      <c r="D6744" t="s">
        <v>5367</v>
      </c>
      <c r="E6744" t="s">
        <v>4613</v>
      </c>
      <c r="F6744" s="1">
        <v>40909</v>
      </c>
      <c r="G6744" t="s">
        <v>4410</v>
      </c>
      <c r="H6744" t="s">
        <v>920</v>
      </c>
      <c r="I6744" t="s">
        <v>4132</v>
      </c>
      <c r="J6744">
        <v>17307365</v>
      </c>
      <c r="L6744">
        <v>45738420</v>
      </c>
    </row>
    <row r="6745" spans="3:12" x14ac:dyDescent="0.15">
      <c r="C6745" t="s">
        <v>5191</v>
      </c>
      <c r="D6745" t="s">
        <v>5367</v>
      </c>
      <c r="E6745" t="s">
        <v>4613</v>
      </c>
      <c r="F6745" s="1">
        <v>40909</v>
      </c>
      <c r="G6745" t="s">
        <v>4410</v>
      </c>
      <c r="H6745" t="s">
        <v>1417</v>
      </c>
      <c r="I6745" t="s">
        <v>4153</v>
      </c>
      <c r="J6745">
        <v>954000</v>
      </c>
      <c r="L6745">
        <v>46692420</v>
      </c>
    </row>
    <row r="6746" spans="3:12" x14ac:dyDescent="0.15">
      <c r="C6746" t="s">
        <v>5191</v>
      </c>
      <c r="D6746" t="s">
        <v>5367</v>
      </c>
      <c r="E6746" t="s">
        <v>4613</v>
      </c>
      <c r="F6746" s="1">
        <v>40909</v>
      </c>
      <c r="G6746" t="s">
        <v>4410</v>
      </c>
      <c r="H6746" t="s">
        <v>2936</v>
      </c>
      <c r="I6746" t="s">
        <v>4362</v>
      </c>
      <c r="J6746">
        <v>20000</v>
      </c>
      <c r="L6746">
        <v>46712420</v>
      </c>
    </row>
    <row r="6747" spans="3:12" x14ac:dyDescent="0.15">
      <c r="C6747" t="s">
        <v>5191</v>
      </c>
      <c r="D6747" t="s">
        <v>5367</v>
      </c>
      <c r="E6747" t="s">
        <v>4613</v>
      </c>
      <c r="F6747" s="1">
        <v>40909</v>
      </c>
      <c r="G6747" t="s">
        <v>4410</v>
      </c>
      <c r="H6747" t="s">
        <v>1421</v>
      </c>
      <c r="I6747" t="s">
        <v>4363</v>
      </c>
      <c r="J6747">
        <v>90000</v>
      </c>
      <c r="L6747">
        <v>46802420</v>
      </c>
    </row>
    <row r="6748" spans="3:12" x14ac:dyDescent="0.15">
      <c r="C6748" t="s">
        <v>5191</v>
      </c>
      <c r="D6748" t="s">
        <v>5367</v>
      </c>
      <c r="E6748" t="s">
        <v>4613</v>
      </c>
      <c r="F6748" s="1">
        <v>40909</v>
      </c>
      <c r="G6748" t="s">
        <v>4410</v>
      </c>
      <c r="H6748" t="s">
        <v>1423</v>
      </c>
      <c r="I6748" t="s">
        <v>4366</v>
      </c>
      <c r="J6748">
        <v>100000</v>
      </c>
      <c r="L6748">
        <v>46902420</v>
      </c>
    </row>
    <row r="6749" spans="3:12" x14ac:dyDescent="0.15">
      <c r="C6749" t="s">
        <v>5191</v>
      </c>
      <c r="D6749" t="s">
        <v>5367</v>
      </c>
      <c r="E6749" t="s">
        <v>4613</v>
      </c>
      <c r="F6749" s="1">
        <v>40909</v>
      </c>
      <c r="G6749" t="s">
        <v>4410</v>
      </c>
      <c r="H6749" t="s">
        <v>1357</v>
      </c>
      <c r="I6749" t="s">
        <v>4367</v>
      </c>
      <c r="J6749">
        <v>20000</v>
      </c>
      <c r="L6749">
        <v>46922420</v>
      </c>
    </row>
    <row r="6750" spans="3:12" x14ac:dyDescent="0.15">
      <c r="C6750" t="s">
        <v>5191</v>
      </c>
      <c r="D6750" t="s">
        <v>5367</v>
      </c>
      <c r="E6750" t="s">
        <v>4613</v>
      </c>
      <c r="F6750" s="1">
        <v>40909</v>
      </c>
      <c r="G6750" t="s">
        <v>4410</v>
      </c>
      <c r="H6750" t="s">
        <v>380</v>
      </c>
      <c r="I6750" t="s">
        <v>4364</v>
      </c>
      <c r="J6750">
        <v>114400</v>
      </c>
      <c r="L6750">
        <v>47036820</v>
      </c>
    </row>
    <row r="6751" spans="3:12" x14ac:dyDescent="0.15">
      <c r="C6751" t="s">
        <v>5191</v>
      </c>
      <c r="D6751" t="s">
        <v>5367</v>
      </c>
      <c r="E6751" t="s">
        <v>4613</v>
      </c>
      <c r="F6751" s="1">
        <v>40909</v>
      </c>
      <c r="G6751" t="s">
        <v>4410</v>
      </c>
      <c r="H6751" t="s">
        <v>1441</v>
      </c>
      <c r="I6751" t="s">
        <v>4204</v>
      </c>
      <c r="J6751">
        <v>4471875</v>
      </c>
      <c r="L6751">
        <v>51508695</v>
      </c>
    </row>
    <row r="6752" spans="3:12" x14ac:dyDescent="0.15">
      <c r="C6752" t="s">
        <v>5191</v>
      </c>
      <c r="D6752" t="s">
        <v>5367</v>
      </c>
      <c r="E6752" t="s">
        <v>4613</v>
      </c>
      <c r="F6752" s="1">
        <v>40909</v>
      </c>
      <c r="G6752" t="s">
        <v>4410</v>
      </c>
      <c r="H6752" t="s">
        <v>2396</v>
      </c>
      <c r="I6752" t="s">
        <v>4169</v>
      </c>
      <c r="J6752">
        <v>13028697</v>
      </c>
      <c r="L6752">
        <v>64537392</v>
      </c>
    </row>
    <row r="6753" spans="3:12" x14ac:dyDescent="0.15">
      <c r="C6753" t="s">
        <v>5191</v>
      </c>
      <c r="D6753" t="s">
        <v>5367</v>
      </c>
      <c r="E6753" t="s">
        <v>4613</v>
      </c>
      <c r="F6753" s="1">
        <v>40909</v>
      </c>
      <c r="G6753" t="s">
        <v>4410</v>
      </c>
      <c r="H6753" t="s">
        <v>1341</v>
      </c>
      <c r="I6753" t="s">
        <v>4135</v>
      </c>
      <c r="J6753">
        <v>2374851</v>
      </c>
      <c r="L6753">
        <v>66912243</v>
      </c>
    </row>
    <row r="6754" spans="3:12" x14ac:dyDescent="0.15">
      <c r="C6754" t="s">
        <v>5191</v>
      </c>
      <c r="D6754" t="s">
        <v>5367</v>
      </c>
      <c r="E6754" t="s">
        <v>4613</v>
      </c>
      <c r="F6754" s="1">
        <v>40909</v>
      </c>
      <c r="G6754" t="s">
        <v>4410</v>
      </c>
      <c r="H6754" t="s">
        <v>390</v>
      </c>
      <c r="I6754" t="s">
        <v>4136</v>
      </c>
      <c r="J6754">
        <v>17031183</v>
      </c>
      <c r="L6754">
        <v>83943426</v>
      </c>
    </row>
    <row r="6755" spans="3:12" x14ac:dyDescent="0.15">
      <c r="C6755" t="s">
        <v>5191</v>
      </c>
      <c r="D6755" t="s">
        <v>5367</v>
      </c>
      <c r="E6755" t="s">
        <v>4613</v>
      </c>
      <c r="F6755" s="1">
        <v>40909</v>
      </c>
      <c r="G6755" t="s">
        <v>4410</v>
      </c>
      <c r="H6755" t="s">
        <v>391</v>
      </c>
      <c r="I6755" t="s">
        <v>4154</v>
      </c>
      <c r="J6755">
        <v>954000</v>
      </c>
      <c r="L6755">
        <v>84897426</v>
      </c>
    </row>
    <row r="6756" spans="3:12" x14ac:dyDescent="0.15">
      <c r="C6756" t="s">
        <v>5191</v>
      </c>
      <c r="D6756" t="s">
        <v>5367</v>
      </c>
      <c r="E6756" t="s">
        <v>4613</v>
      </c>
      <c r="F6756" s="1">
        <v>40909</v>
      </c>
      <c r="G6756" t="s">
        <v>4410</v>
      </c>
      <c r="H6756" t="s">
        <v>433</v>
      </c>
      <c r="I6756" t="s">
        <v>4207</v>
      </c>
      <c r="J6756">
        <v>4471875</v>
      </c>
      <c r="L6756">
        <v>89369301</v>
      </c>
    </row>
    <row r="6757" spans="3:12" x14ac:dyDescent="0.15">
      <c r="C6757" t="s">
        <v>5191</v>
      </c>
      <c r="D6757" t="s">
        <v>5367</v>
      </c>
      <c r="E6757" t="s">
        <v>4613</v>
      </c>
      <c r="F6757" s="1">
        <v>40909</v>
      </c>
      <c r="G6757" t="s">
        <v>4410</v>
      </c>
      <c r="H6757" t="s">
        <v>435</v>
      </c>
      <c r="I6757" t="s">
        <v>4172</v>
      </c>
      <c r="J6757">
        <v>16121070</v>
      </c>
      <c r="L6757">
        <v>105490371</v>
      </c>
    </row>
    <row r="6758" spans="3:12" x14ac:dyDescent="0.15">
      <c r="C6758" t="s">
        <v>5191</v>
      </c>
      <c r="D6758" t="s">
        <v>5367</v>
      </c>
      <c r="E6758" t="s">
        <v>4613</v>
      </c>
      <c r="F6758" s="1">
        <v>40909</v>
      </c>
      <c r="G6758" t="s">
        <v>4410</v>
      </c>
      <c r="H6758" t="s">
        <v>437</v>
      </c>
      <c r="I6758" t="s">
        <v>4139</v>
      </c>
      <c r="J6758">
        <v>2938524</v>
      </c>
      <c r="L6758">
        <v>108428895</v>
      </c>
    </row>
    <row r="6759" spans="3:12" x14ac:dyDescent="0.15">
      <c r="C6759" t="s">
        <v>5191</v>
      </c>
      <c r="D6759" t="s">
        <v>5367</v>
      </c>
      <c r="E6759" t="s">
        <v>4613</v>
      </c>
      <c r="F6759" s="1">
        <v>40909</v>
      </c>
      <c r="G6759" t="s">
        <v>4410</v>
      </c>
      <c r="H6759" t="s">
        <v>439</v>
      </c>
      <c r="I6759" t="s">
        <v>4140</v>
      </c>
      <c r="J6759">
        <v>17122259</v>
      </c>
      <c r="L6759">
        <v>125551154</v>
      </c>
    </row>
    <row r="6760" spans="3:12" x14ac:dyDescent="0.15">
      <c r="C6760" t="s">
        <v>5191</v>
      </c>
      <c r="D6760" t="s">
        <v>5367</v>
      </c>
      <c r="E6760" t="s">
        <v>4613</v>
      </c>
      <c r="F6760" s="1">
        <v>40909</v>
      </c>
      <c r="G6760" t="s">
        <v>4410</v>
      </c>
      <c r="H6760" t="s">
        <v>442</v>
      </c>
      <c r="I6760" t="s">
        <v>4155</v>
      </c>
      <c r="J6760">
        <v>954000</v>
      </c>
      <c r="L6760">
        <v>126505154</v>
      </c>
    </row>
    <row r="6761" spans="3:12" x14ac:dyDescent="0.15">
      <c r="C6761" t="s">
        <v>5191</v>
      </c>
      <c r="D6761" t="s">
        <v>5367</v>
      </c>
      <c r="E6761" t="s">
        <v>4613</v>
      </c>
      <c r="F6761" s="1">
        <v>40909</v>
      </c>
      <c r="G6761" t="s">
        <v>4410</v>
      </c>
      <c r="H6761" t="s">
        <v>3133</v>
      </c>
      <c r="I6761" t="s">
        <v>4397</v>
      </c>
      <c r="J6761">
        <v>80000</v>
      </c>
      <c r="L6761">
        <v>126585154</v>
      </c>
    </row>
    <row r="6762" spans="3:12" x14ac:dyDescent="0.15">
      <c r="C6762" t="s">
        <v>5191</v>
      </c>
      <c r="D6762" t="s">
        <v>5367</v>
      </c>
      <c r="E6762" t="s">
        <v>4613</v>
      </c>
      <c r="F6762" s="1">
        <v>40909</v>
      </c>
      <c r="G6762" t="s">
        <v>4410</v>
      </c>
      <c r="H6762" t="s">
        <v>549</v>
      </c>
      <c r="I6762" t="s">
        <v>4398</v>
      </c>
      <c r="J6762">
        <v>150000</v>
      </c>
      <c r="L6762">
        <v>126735154</v>
      </c>
    </row>
    <row r="6763" spans="3:12" x14ac:dyDescent="0.15">
      <c r="C6763" t="s">
        <v>5191</v>
      </c>
      <c r="D6763" t="s">
        <v>5367</v>
      </c>
      <c r="E6763" t="s">
        <v>4613</v>
      </c>
      <c r="F6763" s="1">
        <v>40909</v>
      </c>
      <c r="G6763" t="s">
        <v>4410</v>
      </c>
      <c r="H6763" t="s">
        <v>448</v>
      </c>
      <c r="I6763" t="s">
        <v>4399</v>
      </c>
      <c r="J6763">
        <v>300000</v>
      </c>
      <c r="L6763">
        <v>127035154</v>
      </c>
    </row>
    <row r="6764" spans="3:12" x14ac:dyDescent="0.15">
      <c r="C6764" t="s">
        <v>5191</v>
      </c>
      <c r="D6764" t="s">
        <v>5367</v>
      </c>
      <c r="E6764" t="s">
        <v>4613</v>
      </c>
      <c r="F6764" s="1">
        <v>40909</v>
      </c>
      <c r="G6764" t="s">
        <v>4410</v>
      </c>
      <c r="H6764" t="s">
        <v>451</v>
      </c>
      <c r="I6764" t="s">
        <v>4400</v>
      </c>
      <c r="J6764">
        <v>199550</v>
      </c>
      <c r="L6764">
        <v>127234704</v>
      </c>
    </row>
    <row r="6765" spans="3:12" x14ac:dyDescent="0.15">
      <c r="C6765" t="s">
        <v>5191</v>
      </c>
      <c r="D6765" t="s">
        <v>5367</v>
      </c>
      <c r="E6765" t="s">
        <v>4613</v>
      </c>
      <c r="F6765" s="1">
        <v>40909</v>
      </c>
      <c r="G6765" t="s">
        <v>4410</v>
      </c>
      <c r="H6765" t="s">
        <v>454</v>
      </c>
      <c r="I6765" t="s">
        <v>4401</v>
      </c>
      <c r="J6765">
        <v>180000</v>
      </c>
      <c r="L6765">
        <v>127414704</v>
      </c>
    </row>
    <row r="6766" spans="3:12" x14ac:dyDescent="0.15">
      <c r="C6766" t="s">
        <v>5191</v>
      </c>
      <c r="D6766" t="s">
        <v>5367</v>
      </c>
      <c r="E6766" t="s">
        <v>4613</v>
      </c>
      <c r="F6766" s="1">
        <v>40909</v>
      </c>
      <c r="G6766" t="s">
        <v>4410</v>
      </c>
      <c r="H6766" t="s">
        <v>457</v>
      </c>
      <c r="I6766" t="s">
        <v>4402</v>
      </c>
      <c r="J6766">
        <v>640000</v>
      </c>
      <c r="L6766">
        <v>128054704</v>
      </c>
    </row>
    <row r="6767" spans="3:12" x14ac:dyDescent="0.15">
      <c r="C6767" t="s">
        <v>5191</v>
      </c>
      <c r="D6767" t="s">
        <v>5367</v>
      </c>
      <c r="E6767" t="s">
        <v>4613</v>
      </c>
      <c r="F6767" s="1">
        <v>40909</v>
      </c>
      <c r="G6767" t="s">
        <v>4410</v>
      </c>
      <c r="H6767" t="s">
        <v>458</v>
      </c>
      <c r="I6767" t="s">
        <v>4622</v>
      </c>
      <c r="K6767">
        <v>45707320</v>
      </c>
      <c r="L6767">
        <v>82347384</v>
      </c>
    </row>
    <row r="6768" spans="3:12" x14ac:dyDescent="0.15">
      <c r="C6768" t="s">
        <v>5191</v>
      </c>
      <c r="D6768" t="s">
        <v>5367</v>
      </c>
      <c r="E6768" t="s">
        <v>4613</v>
      </c>
      <c r="F6768" s="1">
        <v>40909</v>
      </c>
      <c r="G6768" t="s">
        <v>4410</v>
      </c>
      <c r="H6768" t="s">
        <v>458</v>
      </c>
      <c r="I6768" t="s">
        <v>4622</v>
      </c>
      <c r="K6768">
        <v>1210000</v>
      </c>
      <c r="L6768">
        <v>81137384</v>
      </c>
    </row>
    <row r="6769" spans="3:12" x14ac:dyDescent="0.15">
      <c r="C6769" t="s">
        <v>5191</v>
      </c>
      <c r="D6769" t="s">
        <v>5367</v>
      </c>
      <c r="E6769" t="s">
        <v>4613</v>
      </c>
      <c r="F6769" s="1">
        <v>40909</v>
      </c>
      <c r="G6769" t="s">
        <v>4410</v>
      </c>
      <c r="H6769" t="s">
        <v>458</v>
      </c>
      <c r="I6769" t="s">
        <v>4403</v>
      </c>
      <c r="J6769">
        <v>20000</v>
      </c>
      <c r="L6769">
        <v>81157384</v>
      </c>
    </row>
    <row r="6770" spans="3:12" x14ac:dyDescent="0.15">
      <c r="C6770" t="s">
        <v>5191</v>
      </c>
      <c r="D6770" t="s">
        <v>5367</v>
      </c>
      <c r="E6770" t="s">
        <v>4613</v>
      </c>
      <c r="F6770" s="1">
        <v>40909</v>
      </c>
      <c r="G6770" t="s">
        <v>4410</v>
      </c>
      <c r="H6770" t="s">
        <v>490</v>
      </c>
      <c r="I6770" t="s">
        <v>4405</v>
      </c>
      <c r="J6770">
        <v>145300</v>
      </c>
      <c r="L6770">
        <v>81302684</v>
      </c>
    </row>
    <row r="6771" spans="3:12" x14ac:dyDescent="0.15">
      <c r="C6771" t="s">
        <v>5191</v>
      </c>
      <c r="D6771" t="s">
        <v>5367</v>
      </c>
      <c r="E6771" t="s">
        <v>4613</v>
      </c>
      <c r="F6771" s="1">
        <v>40909</v>
      </c>
      <c r="G6771" t="s">
        <v>4410</v>
      </c>
      <c r="H6771" t="s">
        <v>506</v>
      </c>
      <c r="I6771" t="s">
        <v>4406</v>
      </c>
      <c r="J6771">
        <v>200000</v>
      </c>
      <c r="L6771">
        <v>81502684</v>
      </c>
    </row>
    <row r="6772" spans="3:12" x14ac:dyDescent="0.15">
      <c r="C6772" t="s">
        <v>5191</v>
      </c>
      <c r="D6772" t="s">
        <v>5367</v>
      </c>
      <c r="E6772" t="s">
        <v>4613</v>
      </c>
      <c r="F6772" s="1">
        <v>40909</v>
      </c>
      <c r="G6772" t="s">
        <v>4410</v>
      </c>
      <c r="H6772" t="s">
        <v>508</v>
      </c>
      <c r="I6772" t="s">
        <v>4407</v>
      </c>
      <c r="J6772">
        <v>20000</v>
      </c>
      <c r="L6772">
        <v>81522684</v>
      </c>
    </row>
    <row r="6773" spans="3:12" x14ac:dyDescent="0.15">
      <c r="C6773" t="s">
        <v>5191</v>
      </c>
      <c r="D6773" t="s">
        <v>5367</v>
      </c>
      <c r="E6773" t="s">
        <v>4613</v>
      </c>
      <c r="F6773" s="1">
        <v>40909</v>
      </c>
      <c r="G6773" t="s">
        <v>4410</v>
      </c>
      <c r="H6773" t="s">
        <v>510</v>
      </c>
      <c r="I6773" t="s">
        <v>4408</v>
      </c>
      <c r="J6773">
        <v>20000</v>
      </c>
      <c r="L6773">
        <v>81542684</v>
      </c>
    </row>
    <row r="6774" spans="3:12" x14ac:dyDescent="0.15">
      <c r="C6774" t="s">
        <v>5191</v>
      </c>
      <c r="D6774" t="s">
        <v>5367</v>
      </c>
      <c r="E6774" t="s">
        <v>4613</v>
      </c>
      <c r="F6774" s="1">
        <v>40909</v>
      </c>
      <c r="G6774" t="s">
        <v>4410</v>
      </c>
      <c r="H6774" t="s">
        <v>2610</v>
      </c>
      <c r="I6774" t="s">
        <v>4623</v>
      </c>
      <c r="K6774">
        <v>24831909</v>
      </c>
      <c r="L6774">
        <v>56710775</v>
      </c>
    </row>
    <row r="6775" spans="3:12" x14ac:dyDescent="0.15">
      <c r="C6775" t="s">
        <v>5191</v>
      </c>
      <c r="D6775" t="s">
        <v>5367</v>
      </c>
      <c r="E6775" t="s">
        <v>4613</v>
      </c>
      <c r="F6775" s="1">
        <v>40909</v>
      </c>
      <c r="G6775" t="s">
        <v>4410</v>
      </c>
      <c r="H6775" t="s">
        <v>2610</v>
      </c>
      <c r="I6775" t="s">
        <v>4623</v>
      </c>
      <c r="K6775">
        <v>13028697</v>
      </c>
      <c r="L6775">
        <v>43682078</v>
      </c>
    </row>
    <row r="6776" spans="3:12" x14ac:dyDescent="0.15">
      <c r="C6776" t="s">
        <v>5191</v>
      </c>
      <c r="D6776" t="s">
        <v>5367</v>
      </c>
      <c r="E6776" t="s">
        <v>4613</v>
      </c>
      <c r="F6776" s="1">
        <v>40909</v>
      </c>
      <c r="G6776" t="s">
        <v>4410</v>
      </c>
      <c r="H6776" t="s">
        <v>2610</v>
      </c>
      <c r="I6776" t="s">
        <v>4623</v>
      </c>
      <c r="K6776">
        <v>24565469</v>
      </c>
      <c r="L6776">
        <v>19116609</v>
      </c>
    </row>
    <row r="6777" spans="3:12" x14ac:dyDescent="0.15">
      <c r="C6777" t="s">
        <v>5191</v>
      </c>
      <c r="D6777" t="s">
        <v>5367</v>
      </c>
      <c r="E6777" t="s">
        <v>4613</v>
      </c>
      <c r="F6777" s="1">
        <v>40920</v>
      </c>
      <c r="G6777" t="s">
        <v>1198</v>
      </c>
      <c r="H6777" t="s">
        <v>55</v>
      </c>
      <c r="I6777" t="s">
        <v>5193</v>
      </c>
      <c r="J6777">
        <v>40000</v>
      </c>
      <c r="L6777">
        <v>19156609</v>
      </c>
    </row>
    <row r="6778" spans="3:12" x14ac:dyDescent="0.15">
      <c r="C6778" t="s">
        <v>5191</v>
      </c>
      <c r="D6778" t="s">
        <v>5367</v>
      </c>
      <c r="E6778" t="s">
        <v>4613</v>
      </c>
      <c r="F6778" s="1">
        <v>40925</v>
      </c>
      <c r="G6778" t="s">
        <v>1198</v>
      </c>
      <c r="H6778" t="s">
        <v>59</v>
      </c>
      <c r="I6778" t="s">
        <v>5193</v>
      </c>
      <c r="J6778">
        <v>220000</v>
      </c>
      <c r="L6778">
        <v>19376609</v>
      </c>
    </row>
    <row r="6779" spans="3:12" x14ac:dyDescent="0.15">
      <c r="C6779" t="s">
        <v>5191</v>
      </c>
      <c r="D6779" t="s">
        <v>5367</v>
      </c>
      <c r="E6779" t="s">
        <v>4613</v>
      </c>
      <c r="F6779" s="1">
        <v>40933</v>
      </c>
      <c r="G6779" t="s">
        <v>1198</v>
      </c>
      <c r="H6779" t="s">
        <v>61</v>
      </c>
      <c r="I6779" t="s">
        <v>5340</v>
      </c>
      <c r="J6779">
        <v>4471875</v>
      </c>
      <c r="L6779">
        <v>23848484</v>
      </c>
    </row>
    <row r="6780" spans="3:12" x14ac:dyDescent="0.15">
      <c r="C6780" t="s">
        <v>5191</v>
      </c>
      <c r="D6780" t="s">
        <v>5367</v>
      </c>
      <c r="E6780" t="s">
        <v>4613</v>
      </c>
      <c r="F6780" s="1">
        <v>40933</v>
      </c>
      <c r="G6780" t="s">
        <v>1198</v>
      </c>
      <c r="H6780" t="s">
        <v>62</v>
      </c>
      <c r="I6780" t="s">
        <v>5338</v>
      </c>
      <c r="J6780">
        <v>15194758</v>
      </c>
      <c r="L6780">
        <v>39043242</v>
      </c>
    </row>
    <row r="6781" spans="3:12" x14ac:dyDescent="0.15">
      <c r="C6781" t="s">
        <v>5191</v>
      </c>
      <c r="D6781" t="s">
        <v>5367</v>
      </c>
      <c r="E6781" t="s">
        <v>4613</v>
      </c>
      <c r="F6781" s="1">
        <v>40933</v>
      </c>
      <c r="G6781" t="s">
        <v>1198</v>
      </c>
      <c r="H6781" t="s">
        <v>64</v>
      </c>
      <c r="I6781" t="s">
        <v>5333</v>
      </c>
      <c r="J6781">
        <v>2769677</v>
      </c>
      <c r="L6781">
        <v>41812919</v>
      </c>
    </row>
    <row r="6782" spans="3:12" x14ac:dyDescent="0.15">
      <c r="C6782" t="s">
        <v>5191</v>
      </c>
      <c r="D6782" t="s">
        <v>5367</v>
      </c>
      <c r="E6782" t="s">
        <v>4613</v>
      </c>
      <c r="F6782" s="1">
        <v>40933</v>
      </c>
      <c r="G6782" t="s">
        <v>1198</v>
      </c>
      <c r="H6782" t="s">
        <v>67</v>
      </c>
      <c r="I6782" t="s">
        <v>5334</v>
      </c>
      <c r="J6782">
        <v>17214315</v>
      </c>
      <c r="L6782">
        <v>59027234</v>
      </c>
    </row>
    <row r="6783" spans="3:12" x14ac:dyDescent="0.15">
      <c r="C6783" t="s">
        <v>5191</v>
      </c>
      <c r="D6783" t="s">
        <v>5367</v>
      </c>
      <c r="E6783" t="s">
        <v>4613</v>
      </c>
      <c r="F6783" s="1">
        <v>40933</v>
      </c>
      <c r="G6783" t="s">
        <v>1198</v>
      </c>
      <c r="H6783" t="s">
        <v>69</v>
      </c>
      <c r="I6783" t="s">
        <v>5337</v>
      </c>
      <c r="J6783">
        <v>954000</v>
      </c>
      <c r="L6783">
        <v>59981234</v>
      </c>
    </row>
    <row r="6784" spans="3:12" x14ac:dyDescent="0.15">
      <c r="C6784" t="s">
        <v>5191</v>
      </c>
      <c r="D6784" t="s">
        <v>5367</v>
      </c>
      <c r="E6784" t="s">
        <v>4613</v>
      </c>
      <c r="F6784" s="1">
        <v>40933</v>
      </c>
      <c r="G6784" t="s">
        <v>1198</v>
      </c>
      <c r="H6784" t="s">
        <v>667</v>
      </c>
      <c r="I6784" t="s">
        <v>5356</v>
      </c>
      <c r="J6784">
        <v>60000</v>
      </c>
      <c r="L6784">
        <v>60041234</v>
      </c>
    </row>
    <row r="6785" spans="3:12" x14ac:dyDescent="0.15">
      <c r="C6785" t="s">
        <v>5191</v>
      </c>
      <c r="D6785" t="s">
        <v>5367</v>
      </c>
      <c r="E6785" t="s">
        <v>4613</v>
      </c>
      <c r="F6785" s="1">
        <v>40935</v>
      </c>
      <c r="G6785" t="s">
        <v>1198</v>
      </c>
      <c r="H6785" t="s">
        <v>1150</v>
      </c>
      <c r="I6785" t="s">
        <v>5358</v>
      </c>
      <c r="J6785">
        <v>50000</v>
      </c>
      <c r="L6785">
        <v>60091234</v>
      </c>
    </row>
    <row r="6786" spans="3:12" x14ac:dyDescent="0.15">
      <c r="C6786" t="s">
        <v>5191</v>
      </c>
      <c r="D6786" t="s">
        <v>5367</v>
      </c>
      <c r="E6786" t="s">
        <v>4613</v>
      </c>
      <c r="F6786" s="1">
        <v>40939</v>
      </c>
      <c r="G6786" t="s">
        <v>1198</v>
      </c>
      <c r="H6786" t="s">
        <v>669</v>
      </c>
      <c r="I6786" t="s">
        <v>5361</v>
      </c>
      <c r="J6786">
        <v>50000</v>
      </c>
      <c r="L6786">
        <v>60141234</v>
      </c>
    </row>
    <row r="6787" spans="3:12" x14ac:dyDescent="0.15">
      <c r="C6787" t="s">
        <v>5191</v>
      </c>
      <c r="D6787" t="s">
        <v>5367</v>
      </c>
      <c r="E6787" t="s">
        <v>4613</v>
      </c>
      <c r="F6787" s="1">
        <v>40939</v>
      </c>
      <c r="G6787" t="s">
        <v>1198</v>
      </c>
      <c r="H6787" t="s">
        <v>1324</v>
      </c>
      <c r="I6787" t="s">
        <v>5362</v>
      </c>
      <c r="J6787">
        <v>40000</v>
      </c>
      <c r="L6787">
        <v>60181234</v>
      </c>
    </row>
    <row r="6788" spans="3:12" x14ac:dyDescent="0.15">
      <c r="C6788" t="s">
        <v>5191</v>
      </c>
      <c r="D6788" t="s">
        <v>5367</v>
      </c>
      <c r="E6788" t="s">
        <v>4613</v>
      </c>
      <c r="F6788" s="1">
        <v>40939</v>
      </c>
      <c r="G6788" t="s">
        <v>1198</v>
      </c>
      <c r="H6788" t="s">
        <v>1355</v>
      </c>
      <c r="I6788" t="s">
        <v>5363</v>
      </c>
      <c r="J6788">
        <v>20000</v>
      </c>
      <c r="L6788">
        <v>60201234</v>
      </c>
    </row>
    <row r="6789" spans="3:12" x14ac:dyDescent="0.15">
      <c r="C6789" t="s">
        <v>5191</v>
      </c>
      <c r="D6789" t="s">
        <v>5367</v>
      </c>
      <c r="E6789" t="s">
        <v>4613</v>
      </c>
      <c r="F6789" s="1">
        <v>40939</v>
      </c>
      <c r="G6789" t="s">
        <v>1198</v>
      </c>
      <c r="H6789" t="s">
        <v>908</v>
      </c>
      <c r="I6789" t="s">
        <v>5364</v>
      </c>
      <c r="J6789">
        <v>150000</v>
      </c>
      <c r="L6789">
        <v>60351234</v>
      </c>
    </row>
    <row r="6790" spans="3:12" x14ac:dyDescent="0.15">
      <c r="C6790" t="s">
        <v>5191</v>
      </c>
      <c r="D6790" t="s">
        <v>5367</v>
      </c>
      <c r="E6790" t="s">
        <v>4613</v>
      </c>
      <c r="F6790" s="1">
        <v>40939</v>
      </c>
      <c r="G6790" t="s">
        <v>57</v>
      </c>
      <c r="H6790" t="s">
        <v>92</v>
      </c>
      <c r="I6790" t="s">
        <v>5204</v>
      </c>
      <c r="K6790">
        <v>17971809</v>
      </c>
      <c r="L6790">
        <v>42379425</v>
      </c>
    </row>
    <row r="6791" spans="3:12" x14ac:dyDescent="0.15">
      <c r="C6791" t="s">
        <v>5191</v>
      </c>
      <c r="D6791" t="s">
        <v>5367</v>
      </c>
      <c r="E6791" t="s">
        <v>4613</v>
      </c>
      <c r="F6791" s="1">
        <v>40939</v>
      </c>
      <c r="G6791" t="s">
        <v>57</v>
      </c>
      <c r="H6791" t="s">
        <v>92</v>
      </c>
      <c r="I6791" t="s">
        <v>5204</v>
      </c>
      <c r="K6791">
        <v>640000</v>
      </c>
      <c r="L6791">
        <v>41739425</v>
      </c>
    </row>
    <row r="6792" spans="3:12" x14ac:dyDescent="0.15">
      <c r="C6792" t="s">
        <v>5191</v>
      </c>
      <c r="D6792" t="s">
        <v>5367</v>
      </c>
      <c r="E6792" t="s">
        <v>4624</v>
      </c>
      <c r="F6792" s="1">
        <v>40909</v>
      </c>
      <c r="G6792" t="s">
        <v>4410</v>
      </c>
      <c r="H6792" t="s">
        <v>512</v>
      </c>
      <c r="I6792" t="s">
        <v>4321</v>
      </c>
      <c r="J6792">
        <v>11095932</v>
      </c>
      <c r="L6792">
        <v>11095932</v>
      </c>
    </row>
    <row r="6793" spans="3:12" x14ac:dyDescent="0.15">
      <c r="C6793" t="s">
        <v>5191</v>
      </c>
      <c r="D6793" t="s">
        <v>5367</v>
      </c>
      <c r="E6793" t="s">
        <v>4624</v>
      </c>
      <c r="F6793" s="1">
        <v>40909</v>
      </c>
      <c r="G6793" t="s">
        <v>4410</v>
      </c>
      <c r="H6793" t="s">
        <v>3492</v>
      </c>
      <c r="I6793" t="s">
        <v>4625</v>
      </c>
      <c r="K6793">
        <v>11095932</v>
      </c>
    </row>
    <row r="6794" spans="3:12" x14ac:dyDescent="0.15">
      <c r="C6794" t="s">
        <v>5191</v>
      </c>
      <c r="D6794" t="s">
        <v>5367</v>
      </c>
      <c r="E6794" t="s">
        <v>4626</v>
      </c>
      <c r="F6794" s="1">
        <v>40909</v>
      </c>
      <c r="G6794" t="s">
        <v>4410</v>
      </c>
      <c r="H6794" t="s">
        <v>2604</v>
      </c>
      <c r="I6794" t="s">
        <v>4241</v>
      </c>
      <c r="J6794">
        <v>1175146</v>
      </c>
      <c r="L6794">
        <v>1175146</v>
      </c>
    </row>
    <row r="6795" spans="3:12" x14ac:dyDescent="0.15">
      <c r="C6795" t="s">
        <v>5191</v>
      </c>
      <c r="D6795" t="s">
        <v>5367</v>
      </c>
      <c r="E6795" t="s">
        <v>4626</v>
      </c>
      <c r="F6795" s="1">
        <v>40909</v>
      </c>
      <c r="G6795" t="s">
        <v>4410</v>
      </c>
      <c r="H6795" t="s">
        <v>140</v>
      </c>
      <c r="I6795" t="s">
        <v>4627</v>
      </c>
      <c r="K6795">
        <v>1176787</v>
      </c>
      <c r="L6795">
        <v>-1641</v>
      </c>
    </row>
    <row r="6796" spans="3:12" x14ac:dyDescent="0.15">
      <c r="C6796" t="s">
        <v>5191</v>
      </c>
      <c r="D6796" t="s">
        <v>5367</v>
      </c>
      <c r="E6796" t="s">
        <v>4626</v>
      </c>
      <c r="F6796" s="1">
        <v>40909</v>
      </c>
      <c r="G6796" t="s">
        <v>4410</v>
      </c>
      <c r="H6796" t="s">
        <v>458</v>
      </c>
      <c r="I6796" t="s">
        <v>4628</v>
      </c>
      <c r="K6796">
        <v>854056</v>
      </c>
      <c r="L6796">
        <v>-855697</v>
      </c>
    </row>
    <row r="6797" spans="3:12" x14ac:dyDescent="0.15">
      <c r="C6797" t="s">
        <v>5191</v>
      </c>
      <c r="D6797" t="s">
        <v>5367</v>
      </c>
      <c r="E6797" t="s">
        <v>4629</v>
      </c>
      <c r="F6797" s="1">
        <v>40909</v>
      </c>
      <c r="G6797" t="s">
        <v>4410</v>
      </c>
      <c r="H6797" t="s">
        <v>55</v>
      </c>
      <c r="I6797" t="s">
        <v>4411</v>
      </c>
      <c r="J6797">
        <v>1054</v>
      </c>
      <c r="L6797">
        <v>1054</v>
      </c>
    </row>
    <row r="6798" spans="3:12" x14ac:dyDescent="0.15">
      <c r="C6798" t="s">
        <v>5191</v>
      </c>
      <c r="D6798" t="s">
        <v>5367</v>
      </c>
      <c r="E6798" t="s">
        <v>4630</v>
      </c>
      <c r="F6798" s="1">
        <v>40909</v>
      </c>
      <c r="G6798" t="s">
        <v>4410</v>
      </c>
      <c r="H6798" t="s">
        <v>55</v>
      </c>
      <c r="I6798" t="s">
        <v>4411</v>
      </c>
      <c r="J6798">
        <v>19469670</v>
      </c>
      <c r="L6798">
        <v>19469670</v>
      </c>
    </row>
    <row r="6799" spans="3:12" x14ac:dyDescent="0.15">
      <c r="C6799" t="s">
        <v>5191</v>
      </c>
      <c r="D6799" t="s">
        <v>5367</v>
      </c>
      <c r="E6799" t="s">
        <v>4630</v>
      </c>
      <c r="F6799" s="1">
        <v>40909</v>
      </c>
      <c r="G6799" t="s">
        <v>4410</v>
      </c>
      <c r="H6799" t="s">
        <v>908</v>
      </c>
      <c r="I6799" t="s">
        <v>4094</v>
      </c>
      <c r="J6799">
        <v>9464968</v>
      </c>
      <c r="L6799">
        <v>28934638</v>
      </c>
    </row>
    <row r="6800" spans="3:12" x14ac:dyDescent="0.15">
      <c r="C6800" t="s">
        <v>5191</v>
      </c>
      <c r="D6800" t="s">
        <v>5367</v>
      </c>
      <c r="E6800" t="s">
        <v>4630</v>
      </c>
      <c r="F6800" s="1">
        <v>40909</v>
      </c>
      <c r="G6800" t="s">
        <v>4410</v>
      </c>
      <c r="H6800" t="s">
        <v>1363</v>
      </c>
      <c r="I6800" t="s">
        <v>4096</v>
      </c>
      <c r="J6800">
        <v>539737</v>
      </c>
      <c r="L6800">
        <v>29474375</v>
      </c>
    </row>
    <row r="6801" spans="3:12" x14ac:dyDescent="0.15">
      <c r="C6801" t="s">
        <v>5191</v>
      </c>
      <c r="D6801" t="s">
        <v>5367</v>
      </c>
      <c r="E6801" t="s">
        <v>4630</v>
      </c>
      <c r="F6801" s="1">
        <v>40909</v>
      </c>
      <c r="G6801" t="s">
        <v>4410</v>
      </c>
      <c r="H6801" t="s">
        <v>90</v>
      </c>
      <c r="I6801" t="s">
        <v>4063</v>
      </c>
      <c r="K6801">
        <v>9464968</v>
      </c>
      <c r="L6801">
        <v>20009407</v>
      </c>
    </row>
    <row r="6802" spans="3:12" x14ac:dyDescent="0.15">
      <c r="C6802" t="s">
        <v>5191</v>
      </c>
      <c r="D6802" t="s">
        <v>5367</v>
      </c>
      <c r="E6802" t="s">
        <v>4630</v>
      </c>
      <c r="F6802" s="1">
        <v>40909</v>
      </c>
      <c r="G6802" t="s">
        <v>4410</v>
      </c>
      <c r="H6802" t="s">
        <v>90</v>
      </c>
      <c r="I6802" t="s">
        <v>4063</v>
      </c>
      <c r="K6802">
        <v>10004705</v>
      </c>
      <c r="L6802">
        <v>10004702</v>
      </c>
    </row>
    <row r="6803" spans="3:12" x14ac:dyDescent="0.15">
      <c r="C6803" t="s">
        <v>5191</v>
      </c>
      <c r="D6803" t="s">
        <v>5367</v>
      </c>
      <c r="E6803" t="s">
        <v>4630</v>
      </c>
      <c r="F6803" s="1">
        <v>40909</v>
      </c>
      <c r="G6803" t="s">
        <v>4410</v>
      </c>
      <c r="H6803" t="s">
        <v>758</v>
      </c>
      <c r="I6803" t="s">
        <v>4100</v>
      </c>
      <c r="J6803">
        <v>8925230</v>
      </c>
      <c r="L6803">
        <v>18929932</v>
      </c>
    </row>
    <row r="6804" spans="3:12" x14ac:dyDescent="0.15">
      <c r="C6804" t="s">
        <v>5191</v>
      </c>
      <c r="D6804" t="s">
        <v>5367</v>
      </c>
      <c r="E6804" t="s">
        <v>4630</v>
      </c>
      <c r="F6804" s="1">
        <v>40909</v>
      </c>
      <c r="G6804" t="s">
        <v>4410</v>
      </c>
      <c r="H6804" t="s">
        <v>138</v>
      </c>
      <c r="I6804" t="s">
        <v>4104</v>
      </c>
      <c r="J6804">
        <v>10004705</v>
      </c>
      <c r="L6804">
        <v>28934637</v>
      </c>
    </row>
    <row r="6805" spans="3:12" x14ac:dyDescent="0.15">
      <c r="C6805" t="s">
        <v>5191</v>
      </c>
      <c r="D6805" t="s">
        <v>5367</v>
      </c>
      <c r="E6805" t="s">
        <v>4630</v>
      </c>
      <c r="F6805" s="1">
        <v>40909</v>
      </c>
      <c r="G6805" t="s">
        <v>4410</v>
      </c>
      <c r="H6805" t="s">
        <v>140</v>
      </c>
      <c r="I6805" t="s">
        <v>4631</v>
      </c>
      <c r="K6805">
        <v>8925230</v>
      </c>
      <c r="L6805">
        <v>20009407</v>
      </c>
    </row>
    <row r="6806" spans="3:12" x14ac:dyDescent="0.15">
      <c r="C6806" t="s">
        <v>5191</v>
      </c>
      <c r="D6806" t="s">
        <v>5367</v>
      </c>
      <c r="E6806" t="s">
        <v>4630</v>
      </c>
      <c r="F6806" s="1">
        <v>40909</v>
      </c>
      <c r="G6806" t="s">
        <v>4410</v>
      </c>
      <c r="H6806" t="s">
        <v>140</v>
      </c>
      <c r="I6806" t="s">
        <v>4632</v>
      </c>
      <c r="K6806">
        <v>9464968</v>
      </c>
      <c r="L6806">
        <v>10544439</v>
      </c>
    </row>
    <row r="6807" spans="3:12" x14ac:dyDescent="0.15">
      <c r="C6807" t="s">
        <v>5191</v>
      </c>
      <c r="D6807" t="s">
        <v>5367</v>
      </c>
      <c r="E6807" t="s">
        <v>4630</v>
      </c>
      <c r="F6807" s="1">
        <v>40909</v>
      </c>
      <c r="G6807" t="s">
        <v>4410</v>
      </c>
      <c r="H6807" t="s">
        <v>140</v>
      </c>
      <c r="I6807" t="s">
        <v>4632</v>
      </c>
      <c r="K6807">
        <v>539737</v>
      </c>
      <c r="L6807">
        <v>10004702</v>
      </c>
    </row>
    <row r="6808" spans="3:12" x14ac:dyDescent="0.15">
      <c r="C6808" t="s">
        <v>5191</v>
      </c>
      <c r="D6808" t="s">
        <v>5367</v>
      </c>
      <c r="E6808" t="s">
        <v>4630</v>
      </c>
      <c r="F6808" s="1">
        <v>40909</v>
      </c>
      <c r="G6808" t="s">
        <v>4410</v>
      </c>
      <c r="H6808" t="s">
        <v>633</v>
      </c>
      <c r="I6808" t="s">
        <v>4108</v>
      </c>
      <c r="J6808">
        <v>10544443</v>
      </c>
      <c r="L6808">
        <v>20549145</v>
      </c>
    </row>
    <row r="6809" spans="3:12" x14ac:dyDescent="0.15">
      <c r="C6809" t="s">
        <v>5191</v>
      </c>
      <c r="D6809" t="s">
        <v>5367</v>
      </c>
      <c r="E6809" t="s">
        <v>4630</v>
      </c>
      <c r="F6809" s="1">
        <v>40909</v>
      </c>
      <c r="G6809" t="s">
        <v>4410</v>
      </c>
      <c r="H6809" t="s">
        <v>660</v>
      </c>
      <c r="I6809" t="s">
        <v>4112</v>
      </c>
      <c r="J6809">
        <v>9464968</v>
      </c>
      <c r="L6809">
        <v>30014113</v>
      </c>
    </row>
    <row r="6810" spans="3:12" x14ac:dyDescent="0.15">
      <c r="C6810" t="s">
        <v>5191</v>
      </c>
      <c r="D6810" t="s">
        <v>5367</v>
      </c>
      <c r="E6810" t="s">
        <v>4630</v>
      </c>
      <c r="F6810" s="1">
        <v>40909</v>
      </c>
      <c r="G6810" t="s">
        <v>4410</v>
      </c>
      <c r="H6810" t="s">
        <v>2759</v>
      </c>
      <c r="I6810" t="s">
        <v>4633</v>
      </c>
      <c r="K6810">
        <v>10004705</v>
      </c>
      <c r="L6810">
        <v>20009408</v>
      </c>
    </row>
    <row r="6811" spans="3:12" x14ac:dyDescent="0.15">
      <c r="C6811" t="s">
        <v>5191</v>
      </c>
      <c r="D6811" t="s">
        <v>5367</v>
      </c>
      <c r="E6811" t="s">
        <v>4630</v>
      </c>
      <c r="F6811" s="1">
        <v>40909</v>
      </c>
      <c r="G6811" t="s">
        <v>4410</v>
      </c>
      <c r="H6811" t="s">
        <v>258</v>
      </c>
      <c r="I6811" t="s">
        <v>4118</v>
      </c>
      <c r="J6811">
        <v>9464968</v>
      </c>
      <c r="L6811">
        <v>29474376</v>
      </c>
    </row>
    <row r="6812" spans="3:12" x14ac:dyDescent="0.15">
      <c r="C6812" t="s">
        <v>5191</v>
      </c>
      <c r="D6812" t="s">
        <v>5367</v>
      </c>
      <c r="E6812" t="s">
        <v>4630</v>
      </c>
      <c r="F6812" s="1">
        <v>40909</v>
      </c>
      <c r="G6812" t="s">
        <v>4410</v>
      </c>
      <c r="H6812" t="s">
        <v>959</v>
      </c>
      <c r="I6812" t="s">
        <v>4121</v>
      </c>
      <c r="J6812">
        <v>10004705</v>
      </c>
      <c r="L6812">
        <v>39479081</v>
      </c>
    </row>
    <row r="6813" spans="3:12" x14ac:dyDescent="0.15">
      <c r="C6813" t="s">
        <v>5191</v>
      </c>
      <c r="D6813" t="s">
        <v>5367</v>
      </c>
      <c r="E6813" t="s">
        <v>4630</v>
      </c>
      <c r="F6813" s="1">
        <v>40909</v>
      </c>
      <c r="G6813" t="s">
        <v>4410</v>
      </c>
      <c r="H6813" t="s">
        <v>281</v>
      </c>
      <c r="I6813" t="s">
        <v>4634</v>
      </c>
      <c r="K6813">
        <v>10544443</v>
      </c>
      <c r="L6813">
        <v>28934638</v>
      </c>
    </row>
    <row r="6814" spans="3:12" x14ac:dyDescent="0.15">
      <c r="C6814" t="s">
        <v>5191</v>
      </c>
      <c r="D6814" t="s">
        <v>5367</v>
      </c>
      <c r="E6814" t="s">
        <v>4630</v>
      </c>
      <c r="F6814" s="1">
        <v>40909</v>
      </c>
      <c r="G6814" t="s">
        <v>4410</v>
      </c>
      <c r="H6814" t="s">
        <v>1176</v>
      </c>
      <c r="I6814" t="s">
        <v>4125</v>
      </c>
      <c r="J6814">
        <v>10004705</v>
      </c>
      <c r="L6814">
        <v>38939343</v>
      </c>
    </row>
    <row r="6815" spans="3:12" x14ac:dyDescent="0.15">
      <c r="C6815" t="s">
        <v>5191</v>
      </c>
      <c r="D6815" t="s">
        <v>5367</v>
      </c>
      <c r="E6815" t="s">
        <v>4630</v>
      </c>
      <c r="F6815" s="1">
        <v>40909</v>
      </c>
      <c r="G6815" t="s">
        <v>4410</v>
      </c>
      <c r="H6815" t="s">
        <v>2760</v>
      </c>
      <c r="I6815" t="s">
        <v>4635</v>
      </c>
      <c r="K6815">
        <v>9464968</v>
      </c>
      <c r="L6815">
        <v>29474375</v>
      </c>
    </row>
    <row r="6816" spans="3:12" x14ac:dyDescent="0.15">
      <c r="C6816" t="s">
        <v>5191</v>
      </c>
      <c r="D6816" t="s">
        <v>5367</v>
      </c>
      <c r="E6816" t="s">
        <v>4630</v>
      </c>
      <c r="F6816" s="1">
        <v>40909</v>
      </c>
      <c r="G6816" t="s">
        <v>4410</v>
      </c>
      <c r="H6816" t="s">
        <v>2760</v>
      </c>
      <c r="I6816" t="s">
        <v>4635</v>
      </c>
      <c r="K6816">
        <v>9464968</v>
      </c>
      <c r="L6816">
        <v>20009407</v>
      </c>
    </row>
    <row r="6817" spans="3:12" x14ac:dyDescent="0.15">
      <c r="C6817" t="s">
        <v>5191</v>
      </c>
      <c r="D6817" t="s">
        <v>5367</v>
      </c>
      <c r="E6817" t="s">
        <v>4630</v>
      </c>
      <c r="F6817" s="1">
        <v>40909</v>
      </c>
      <c r="G6817" t="s">
        <v>4410</v>
      </c>
      <c r="H6817" t="s">
        <v>341</v>
      </c>
      <c r="I6817" t="s">
        <v>4129</v>
      </c>
      <c r="J6817">
        <v>9464968</v>
      </c>
      <c r="L6817">
        <v>29474375</v>
      </c>
    </row>
    <row r="6818" spans="3:12" x14ac:dyDescent="0.15">
      <c r="C6818" t="s">
        <v>5191</v>
      </c>
      <c r="D6818" t="s">
        <v>5367</v>
      </c>
      <c r="E6818" t="s">
        <v>4630</v>
      </c>
      <c r="F6818" s="1">
        <v>40909</v>
      </c>
      <c r="G6818" t="s">
        <v>4410</v>
      </c>
      <c r="H6818" t="s">
        <v>350</v>
      </c>
      <c r="I6818" t="s">
        <v>4636</v>
      </c>
      <c r="K6818">
        <v>10004705</v>
      </c>
      <c r="L6818">
        <v>19469670</v>
      </c>
    </row>
    <row r="6819" spans="3:12" x14ac:dyDescent="0.15">
      <c r="C6819" t="s">
        <v>5191</v>
      </c>
      <c r="D6819" t="s">
        <v>5367</v>
      </c>
      <c r="E6819" t="s">
        <v>4630</v>
      </c>
      <c r="F6819" s="1">
        <v>40909</v>
      </c>
      <c r="G6819" t="s">
        <v>4410</v>
      </c>
      <c r="H6819" t="s">
        <v>373</v>
      </c>
      <c r="I6819" t="s">
        <v>4133</v>
      </c>
      <c r="J6819">
        <v>9464968</v>
      </c>
      <c r="L6819">
        <v>28934638</v>
      </c>
    </row>
    <row r="6820" spans="3:12" x14ac:dyDescent="0.15">
      <c r="C6820" t="s">
        <v>5191</v>
      </c>
      <c r="D6820" t="s">
        <v>5367</v>
      </c>
      <c r="E6820" t="s">
        <v>4630</v>
      </c>
      <c r="F6820" s="1">
        <v>40909</v>
      </c>
      <c r="G6820" t="s">
        <v>4410</v>
      </c>
      <c r="H6820" t="s">
        <v>380</v>
      </c>
      <c r="I6820" t="s">
        <v>4637</v>
      </c>
      <c r="K6820">
        <v>10004705</v>
      </c>
      <c r="L6820">
        <v>18929933</v>
      </c>
    </row>
    <row r="6821" spans="3:12" x14ac:dyDescent="0.15">
      <c r="C6821" t="s">
        <v>5191</v>
      </c>
      <c r="D6821" t="s">
        <v>5367</v>
      </c>
      <c r="E6821" t="s">
        <v>4630</v>
      </c>
      <c r="F6821" s="1">
        <v>40909</v>
      </c>
      <c r="G6821" t="s">
        <v>4410</v>
      </c>
      <c r="H6821" t="s">
        <v>402</v>
      </c>
      <c r="I6821" t="s">
        <v>4137</v>
      </c>
      <c r="J6821">
        <v>10004705</v>
      </c>
      <c r="L6821">
        <v>28934638</v>
      </c>
    </row>
    <row r="6822" spans="3:12" x14ac:dyDescent="0.15">
      <c r="C6822" t="s">
        <v>5191</v>
      </c>
      <c r="D6822" t="s">
        <v>5367</v>
      </c>
      <c r="E6822" t="s">
        <v>4630</v>
      </c>
      <c r="F6822" s="1">
        <v>40909</v>
      </c>
      <c r="G6822" t="s">
        <v>4410</v>
      </c>
      <c r="H6822" t="s">
        <v>427</v>
      </c>
      <c r="I6822" t="s">
        <v>4638</v>
      </c>
      <c r="K6822">
        <v>9494968</v>
      </c>
      <c r="L6822">
        <v>19439670</v>
      </c>
    </row>
    <row r="6823" spans="3:12" x14ac:dyDescent="0.15">
      <c r="C6823" t="s">
        <v>5191</v>
      </c>
      <c r="D6823" t="s">
        <v>5367</v>
      </c>
      <c r="E6823" t="s">
        <v>4630</v>
      </c>
      <c r="F6823" s="1">
        <v>40909</v>
      </c>
      <c r="G6823" t="s">
        <v>4410</v>
      </c>
      <c r="H6823" t="s">
        <v>1135</v>
      </c>
      <c r="I6823" t="s">
        <v>4141</v>
      </c>
      <c r="J6823">
        <v>10004705</v>
      </c>
      <c r="L6823">
        <v>29444375</v>
      </c>
    </row>
    <row r="6824" spans="3:12" x14ac:dyDescent="0.15">
      <c r="C6824" t="s">
        <v>5191</v>
      </c>
      <c r="D6824" t="s">
        <v>5367</v>
      </c>
      <c r="E6824" t="s">
        <v>4630</v>
      </c>
      <c r="F6824" s="1">
        <v>40909</v>
      </c>
      <c r="G6824" t="s">
        <v>4410</v>
      </c>
      <c r="H6824" t="s">
        <v>2610</v>
      </c>
      <c r="I6824" t="s">
        <v>4639</v>
      </c>
      <c r="K6824">
        <v>9434968</v>
      </c>
      <c r="L6824">
        <v>20009407</v>
      </c>
    </row>
    <row r="6825" spans="3:12" x14ac:dyDescent="0.15">
      <c r="C6825" t="s">
        <v>5191</v>
      </c>
      <c r="D6825" t="s">
        <v>5367</v>
      </c>
      <c r="E6825" t="s">
        <v>4630</v>
      </c>
      <c r="F6825" s="1">
        <v>40909</v>
      </c>
      <c r="G6825" t="s">
        <v>4410</v>
      </c>
      <c r="H6825" t="s">
        <v>2610</v>
      </c>
      <c r="I6825" t="s">
        <v>4639</v>
      </c>
      <c r="K6825">
        <v>10004705</v>
      </c>
      <c r="L6825">
        <v>10004702</v>
      </c>
    </row>
    <row r="6826" spans="3:12" x14ac:dyDescent="0.15">
      <c r="C6826" t="s">
        <v>5191</v>
      </c>
      <c r="D6826" t="s">
        <v>5367</v>
      </c>
      <c r="E6826" t="s">
        <v>4630</v>
      </c>
      <c r="F6826" s="1">
        <v>40933</v>
      </c>
      <c r="G6826" t="s">
        <v>1198</v>
      </c>
      <c r="H6826" t="s">
        <v>79</v>
      </c>
      <c r="I6826" t="s">
        <v>5335</v>
      </c>
      <c r="J6826">
        <v>9464968</v>
      </c>
      <c r="L6826">
        <v>19469670</v>
      </c>
    </row>
    <row r="6827" spans="3:12" x14ac:dyDescent="0.15">
      <c r="C6827" t="s">
        <v>5191</v>
      </c>
      <c r="D6827" t="s">
        <v>5367</v>
      </c>
      <c r="E6827" t="s">
        <v>4640</v>
      </c>
      <c r="F6827" s="1">
        <v>40909</v>
      </c>
      <c r="G6827" t="s">
        <v>4410</v>
      </c>
      <c r="H6827" t="s">
        <v>55</v>
      </c>
      <c r="I6827" t="s">
        <v>4411</v>
      </c>
      <c r="J6827">
        <v>46127</v>
      </c>
      <c r="L6827">
        <v>46127</v>
      </c>
    </row>
    <row r="6828" spans="3:12" x14ac:dyDescent="0.15">
      <c r="C6828" t="s">
        <v>5191</v>
      </c>
      <c r="D6828" t="s">
        <v>5367</v>
      </c>
      <c r="E6828" t="s">
        <v>4641</v>
      </c>
      <c r="F6828" s="1">
        <v>40909</v>
      </c>
      <c r="G6828" t="s">
        <v>4410</v>
      </c>
      <c r="H6828" t="s">
        <v>55</v>
      </c>
      <c r="I6828" t="s">
        <v>4411</v>
      </c>
      <c r="J6828">
        <v>1026995</v>
      </c>
      <c r="L6828">
        <v>1026995</v>
      </c>
    </row>
    <row r="6829" spans="3:12" x14ac:dyDescent="0.15">
      <c r="C6829" t="s">
        <v>5191</v>
      </c>
      <c r="D6829" t="s">
        <v>5367</v>
      </c>
      <c r="E6829" t="s">
        <v>4641</v>
      </c>
      <c r="F6829" s="1">
        <v>40909</v>
      </c>
      <c r="G6829" t="s">
        <v>4410</v>
      </c>
      <c r="H6829" t="s">
        <v>1362</v>
      </c>
      <c r="I6829" t="s">
        <v>4642</v>
      </c>
      <c r="K6829">
        <v>1026995</v>
      </c>
    </row>
    <row r="6830" spans="3:12" x14ac:dyDescent="0.15">
      <c r="C6830" t="s">
        <v>5191</v>
      </c>
      <c r="D6830" t="s">
        <v>5367</v>
      </c>
      <c r="E6830" t="s">
        <v>4641</v>
      </c>
      <c r="F6830" s="1">
        <v>40909</v>
      </c>
      <c r="G6830" t="s">
        <v>4410</v>
      </c>
      <c r="H6830" t="s">
        <v>87</v>
      </c>
      <c r="I6830" t="s">
        <v>4097</v>
      </c>
      <c r="J6830">
        <v>1027067</v>
      </c>
      <c r="L6830">
        <v>1027067</v>
      </c>
    </row>
    <row r="6831" spans="3:12" x14ac:dyDescent="0.15">
      <c r="C6831" t="s">
        <v>5191</v>
      </c>
      <c r="D6831" t="s">
        <v>5367</v>
      </c>
      <c r="E6831" t="s">
        <v>4641</v>
      </c>
      <c r="F6831" s="1">
        <v>40909</v>
      </c>
      <c r="G6831" t="s">
        <v>4410</v>
      </c>
      <c r="H6831" t="s">
        <v>802</v>
      </c>
      <c r="I6831" t="s">
        <v>4101</v>
      </c>
      <c r="J6831">
        <v>1027066</v>
      </c>
      <c r="L6831">
        <v>2054133</v>
      </c>
    </row>
    <row r="6832" spans="3:12" x14ac:dyDescent="0.15">
      <c r="C6832" t="s">
        <v>5191</v>
      </c>
      <c r="D6832" t="s">
        <v>5367</v>
      </c>
      <c r="E6832" t="s">
        <v>4641</v>
      </c>
      <c r="F6832" s="1">
        <v>40909</v>
      </c>
      <c r="G6832" t="s">
        <v>4410</v>
      </c>
      <c r="H6832" t="s">
        <v>156</v>
      </c>
      <c r="I6832" t="s">
        <v>4105</v>
      </c>
      <c r="J6832">
        <v>1027066</v>
      </c>
      <c r="L6832">
        <v>3081199</v>
      </c>
    </row>
    <row r="6833" spans="3:12" x14ac:dyDescent="0.15">
      <c r="C6833" t="s">
        <v>5191</v>
      </c>
      <c r="D6833" t="s">
        <v>5367</v>
      </c>
      <c r="E6833" t="s">
        <v>4641</v>
      </c>
      <c r="F6833" s="1">
        <v>40909</v>
      </c>
      <c r="G6833" t="s">
        <v>4410</v>
      </c>
      <c r="H6833" t="s">
        <v>1155</v>
      </c>
      <c r="I6833" t="s">
        <v>4643</v>
      </c>
      <c r="K6833">
        <v>1027066</v>
      </c>
      <c r="L6833">
        <v>2054133</v>
      </c>
    </row>
    <row r="6834" spans="3:12" x14ac:dyDescent="0.15">
      <c r="C6834" t="s">
        <v>5191</v>
      </c>
      <c r="D6834" t="s">
        <v>5367</v>
      </c>
      <c r="E6834" t="s">
        <v>4641</v>
      </c>
      <c r="F6834" s="1">
        <v>40909</v>
      </c>
      <c r="G6834" t="s">
        <v>4410</v>
      </c>
      <c r="H6834" t="s">
        <v>140</v>
      </c>
      <c r="I6834" t="s">
        <v>4644</v>
      </c>
      <c r="K6834">
        <v>1027066</v>
      </c>
      <c r="L6834">
        <v>1027067</v>
      </c>
    </row>
    <row r="6835" spans="3:12" x14ac:dyDescent="0.15">
      <c r="C6835" t="s">
        <v>5191</v>
      </c>
      <c r="D6835" t="s">
        <v>5367</v>
      </c>
      <c r="E6835" t="s">
        <v>4641</v>
      </c>
      <c r="F6835" s="1">
        <v>40909</v>
      </c>
      <c r="G6835" t="s">
        <v>4410</v>
      </c>
      <c r="H6835" t="s">
        <v>168</v>
      </c>
      <c r="I6835" t="s">
        <v>4109</v>
      </c>
      <c r="J6835">
        <v>1027066</v>
      </c>
      <c r="L6835">
        <v>2054133</v>
      </c>
    </row>
    <row r="6836" spans="3:12" x14ac:dyDescent="0.15">
      <c r="C6836" t="s">
        <v>5191</v>
      </c>
      <c r="D6836" t="s">
        <v>5367</v>
      </c>
      <c r="E6836" t="s">
        <v>4641</v>
      </c>
      <c r="F6836" s="1">
        <v>40909</v>
      </c>
      <c r="G6836" t="s">
        <v>4410</v>
      </c>
      <c r="H6836" t="s">
        <v>645</v>
      </c>
      <c r="I6836" t="s">
        <v>4645</v>
      </c>
      <c r="K6836">
        <v>4647588</v>
      </c>
      <c r="L6836">
        <v>-2593455</v>
      </c>
    </row>
    <row r="6837" spans="3:12" x14ac:dyDescent="0.15">
      <c r="C6837" t="s">
        <v>5191</v>
      </c>
      <c r="D6837" t="s">
        <v>5367</v>
      </c>
      <c r="E6837" t="s">
        <v>4641</v>
      </c>
      <c r="F6837" s="1">
        <v>40909</v>
      </c>
      <c r="G6837" t="s">
        <v>4410</v>
      </c>
      <c r="H6837" t="s">
        <v>645</v>
      </c>
      <c r="I6837" t="s">
        <v>4645</v>
      </c>
      <c r="K6837">
        <v>1027066</v>
      </c>
      <c r="L6837">
        <v>-3620521</v>
      </c>
    </row>
    <row r="6838" spans="3:12" x14ac:dyDescent="0.15">
      <c r="C6838" t="s">
        <v>5191</v>
      </c>
      <c r="D6838" t="s">
        <v>5367</v>
      </c>
      <c r="E6838" t="s">
        <v>4641</v>
      </c>
      <c r="F6838" s="1">
        <v>40909</v>
      </c>
      <c r="G6838" t="s">
        <v>4410</v>
      </c>
      <c r="H6838" t="s">
        <v>660</v>
      </c>
      <c r="I6838" t="s">
        <v>4646</v>
      </c>
      <c r="K6838">
        <v>-4647588</v>
      </c>
      <c r="L6838">
        <v>1027067</v>
      </c>
    </row>
    <row r="6839" spans="3:12" x14ac:dyDescent="0.15">
      <c r="C6839" t="s">
        <v>5191</v>
      </c>
      <c r="D6839" t="s">
        <v>5367</v>
      </c>
      <c r="E6839" t="s">
        <v>4641</v>
      </c>
      <c r="F6839" s="1">
        <v>40909</v>
      </c>
      <c r="G6839" t="s">
        <v>4410</v>
      </c>
      <c r="H6839" t="s">
        <v>662</v>
      </c>
      <c r="I6839" t="s">
        <v>4113</v>
      </c>
      <c r="J6839">
        <v>1027066</v>
      </c>
      <c r="L6839">
        <v>2054133</v>
      </c>
    </row>
    <row r="6840" spans="3:12" x14ac:dyDescent="0.15">
      <c r="C6840" t="s">
        <v>5191</v>
      </c>
      <c r="D6840" t="s">
        <v>5367</v>
      </c>
      <c r="E6840" t="s">
        <v>4641</v>
      </c>
      <c r="F6840" s="1">
        <v>40909</v>
      </c>
      <c r="G6840" t="s">
        <v>4410</v>
      </c>
      <c r="H6840" t="s">
        <v>240</v>
      </c>
      <c r="I6840" t="s">
        <v>4647</v>
      </c>
      <c r="K6840">
        <v>1027066</v>
      </c>
      <c r="L6840">
        <v>1027067</v>
      </c>
    </row>
    <row r="6841" spans="3:12" x14ac:dyDescent="0.15">
      <c r="C6841" t="s">
        <v>5191</v>
      </c>
      <c r="D6841" t="s">
        <v>5367</v>
      </c>
      <c r="E6841" t="s">
        <v>4641</v>
      </c>
      <c r="F6841" s="1">
        <v>40909</v>
      </c>
      <c r="G6841" t="s">
        <v>4410</v>
      </c>
      <c r="H6841" t="s">
        <v>245</v>
      </c>
      <c r="I6841" t="s">
        <v>4116</v>
      </c>
      <c r="J6841">
        <v>1027066</v>
      </c>
      <c r="L6841">
        <v>2054133</v>
      </c>
    </row>
    <row r="6842" spans="3:12" x14ac:dyDescent="0.15">
      <c r="C6842" t="s">
        <v>5191</v>
      </c>
      <c r="D6842" t="s">
        <v>5367</v>
      </c>
      <c r="E6842" t="s">
        <v>4641</v>
      </c>
      <c r="F6842" s="1">
        <v>40909</v>
      </c>
      <c r="G6842" t="s">
        <v>4410</v>
      </c>
      <c r="H6842" t="s">
        <v>280</v>
      </c>
      <c r="I6842" t="s">
        <v>4122</v>
      </c>
      <c r="J6842">
        <v>1027066</v>
      </c>
      <c r="L6842">
        <v>3081199</v>
      </c>
    </row>
    <row r="6843" spans="3:12" x14ac:dyDescent="0.15">
      <c r="C6843" t="s">
        <v>5191</v>
      </c>
      <c r="D6843" t="s">
        <v>5367</v>
      </c>
      <c r="E6843" t="s">
        <v>4641</v>
      </c>
      <c r="F6843" s="1">
        <v>40909</v>
      </c>
      <c r="G6843" t="s">
        <v>4410</v>
      </c>
      <c r="H6843" t="s">
        <v>281</v>
      </c>
      <c r="I6843" t="s">
        <v>4648</v>
      </c>
      <c r="K6843">
        <v>1027066</v>
      </c>
      <c r="L6843">
        <v>2054133</v>
      </c>
    </row>
    <row r="6844" spans="3:12" x14ac:dyDescent="0.15">
      <c r="C6844" t="s">
        <v>5191</v>
      </c>
      <c r="D6844" t="s">
        <v>5367</v>
      </c>
      <c r="E6844" t="s">
        <v>4641</v>
      </c>
      <c r="F6844" s="1">
        <v>40909</v>
      </c>
      <c r="G6844" t="s">
        <v>4410</v>
      </c>
      <c r="H6844" t="s">
        <v>1410</v>
      </c>
      <c r="I6844" t="s">
        <v>4126</v>
      </c>
      <c r="J6844">
        <v>1027066</v>
      </c>
      <c r="L6844">
        <v>3081199</v>
      </c>
    </row>
    <row r="6845" spans="3:12" x14ac:dyDescent="0.15">
      <c r="C6845" t="s">
        <v>5191</v>
      </c>
      <c r="D6845" t="s">
        <v>5367</v>
      </c>
      <c r="E6845" t="s">
        <v>4641</v>
      </c>
      <c r="F6845" s="1">
        <v>40909</v>
      </c>
      <c r="G6845" t="s">
        <v>4410</v>
      </c>
      <c r="H6845" t="s">
        <v>2760</v>
      </c>
      <c r="I6845" t="s">
        <v>4649</v>
      </c>
      <c r="K6845">
        <v>1027066</v>
      </c>
      <c r="L6845">
        <v>2054133</v>
      </c>
    </row>
    <row r="6846" spans="3:12" x14ac:dyDescent="0.15">
      <c r="C6846" t="s">
        <v>5191</v>
      </c>
      <c r="D6846" t="s">
        <v>5367</v>
      </c>
      <c r="E6846" t="s">
        <v>4641</v>
      </c>
      <c r="F6846" s="1">
        <v>40909</v>
      </c>
      <c r="G6846" t="s">
        <v>4410</v>
      </c>
      <c r="H6846" t="s">
        <v>345</v>
      </c>
      <c r="I6846" t="s">
        <v>4130</v>
      </c>
      <c r="J6846">
        <v>1027066</v>
      </c>
      <c r="L6846">
        <v>3081199</v>
      </c>
    </row>
    <row r="6847" spans="3:12" x14ac:dyDescent="0.15">
      <c r="C6847" t="s">
        <v>5191</v>
      </c>
      <c r="D6847" t="s">
        <v>5367</v>
      </c>
      <c r="E6847" t="s">
        <v>4641</v>
      </c>
      <c r="F6847" s="1">
        <v>40909</v>
      </c>
      <c r="G6847" t="s">
        <v>4410</v>
      </c>
      <c r="H6847" t="s">
        <v>378</v>
      </c>
      <c r="I6847" t="s">
        <v>4134</v>
      </c>
      <c r="J6847">
        <v>1027066</v>
      </c>
      <c r="L6847">
        <v>4108265</v>
      </c>
    </row>
    <row r="6848" spans="3:12" x14ac:dyDescent="0.15">
      <c r="C6848" t="s">
        <v>5191</v>
      </c>
      <c r="D6848" t="s">
        <v>5367</v>
      </c>
      <c r="E6848" t="s">
        <v>4641</v>
      </c>
      <c r="F6848" s="1">
        <v>40909</v>
      </c>
      <c r="G6848" t="s">
        <v>4410</v>
      </c>
      <c r="H6848" t="s">
        <v>380</v>
      </c>
      <c r="I6848" t="s">
        <v>4650</v>
      </c>
      <c r="K6848">
        <v>2054132</v>
      </c>
      <c r="L6848">
        <v>2054133</v>
      </c>
    </row>
    <row r="6849" spans="3:12" x14ac:dyDescent="0.15">
      <c r="C6849" t="s">
        <v>5191</v>
      </c>
      <c r="D6849" t="s">
        <v>5367</v>
      </c>
      <c r="E6849" t="s">
        <v>4641</v>
      </c>
      <c r="F6849" s="1">
        <v>40909</v>
      </c>
      <c r="G6849" t="s">
        <v>4410</v>
      </c>
      <c r="H6849" t="s">
        <v>431</v>
      </c>
      <c r="I6849" t="s">
        <v>4138</v>
      </c>
      <c r="J6849">
        <v>1027066</v>
      </c>
      <c r="L6849">
        <v>3081199</v>
      </c>
    </row>
    <row r="6850" spans="3:12" x14ac:dyDescent="0.15">
      <c r="C6850" t="s">
        <v>5191</v>
      </c>
      <c r="D6850" t="s">
        <v>5367</v>
      </c>
      <c r="E6850" t="s">
        <v>4641</v>
      </c>
      <c r="F6850" s="1">
        <v>40909</v>
      </c>
      <c r="G6850" t="s">
        <v>4410</v>
      </c>
      <c r="H6850" t="s">
        <v>4142</v>
      </c>
      <c r="I6850" t="s">
        <v>4143</v>
      </c>
      <c r="J6850">
        <v>1027066</v>
      </c>
      <c r="L6850">
        <v>4108265</v>
      </c>
    </row>
    <row r="6851" spans="3:12" x14ac:dyDescent="0.15">
      <c r="C6851" t="s">
        <v>5191</v>
      </c>
      <c r="D6851" t="s">
        <v>5367</v>
      </c>
      <c r="E6851" t="s">
        <v>4641</v>
      </c>
      <c r="F6851" s="1">
        <v>40909</v>
      </c>
      <c r="G6851" t="s">
        <v>4410</v>
      </c>
      <c r="H6851" t="s">
        <v>458</v>
      </c>
      <c r="I6851" t="s">
        <v>4651</v>
      </c>
      <c r="K6851">
        <v>1087868</v>
      </c>
      <c r="L6851">
        <v>3020397</v>
      </c>
    </row>
    <row r="6852" spans="3:12" x14ac:dyDescent="0.15">
      <c r="C6852" t="s">
        <v>5191</v>
      </c>
      <c r="D6852" t="s">
        <v>5367</v>
      </c>
      <c r="E6852" t="s">
        <v>4641</v>
      </c>
      <c r="F6852" s="1">
        <v>40909</v>
      </c>
      <c r="G6852" t="s">
        <v>4410</v>
      </c>
      <c r="H6852" t="s">
        <v>2610</v>
      </c>
      <c r="I6852" t="s">
        <v>4652</v>
      </c>
      <c r="K6852">
        <v>1027066</v>
      </c>
      <c r="L6852">
        <v>1993331</v>
      </c>
    </row>
    <row r="6853" spans="3:12" x14ac:dyDescent="0.15">
      <c r="C6853" t="s">
        <v>5191</v>
      </c>
      <c r="D6853" t="s">
        <v>5367</v>
      </c>
      <c r="E6853" t="s">
        <v>4641</v>
      </c>
      <c r="F6853" s="1">
        <v>40933</v>
      </c>
      <c r="G6853" t="s">
        <v>1198</v>
      </c>
      <c r="H6853" t="s">
        <v>86</v>
      </c>
      <c r="I6853" t="s">
        <v>5336</v>
      </c>
      <c r="J6853">
        <v>1027066</v>
      </c>
      <c r="L6853">
        <v>3020397</v>
      </c>
    </row>
    <row r="6854" spans="3:12" x14ac:dyDescent="0.15">
      <c r="C6854" t="s">
        <v>5191</v>
      </c>
      <c r="D6854" t="s">
        <v>5367</v>
      </c>
      <c r="E6854" t="s">
        <v>4653</v>
      </c>
      <c r="F6854" s="1">
        <v>40909</v>
      </c>
      <c r="G6854" t="s">
        <v>4410</v>
      </c>
      <c r="H6854" t="s">
        <v>55</v>
      </c>
      <c r="I6854" t="s">
        <v>4411</v>
      </c>
      <c r="J6854">
        <v>1744846</v>
      </c>
      <c r="L6854">
        <v>1744846</v>
      </c>
    </row>
    <row r="6855" spans="3:12" x14ac:dyDescent="0.15">
      <c r="C6855" t="s">
        <v>5191</v>
      </c>
      <c r="D6855" t="s">
        <v>5367</v>
      </c>
      <c r="E6855" t="s">
        <v>4653</v>
      </c>
      <c r="F6855" s="1">
        <v>40909</v>
      </c>
      <c r="G6855" t="s">
        <v>4410</v>
      </c>
      <c r="H6855" t="s">
        <v>2018</v>
      </c>
      <c r="I6855" t="s">
        <v>4654</v>
      </c>
      <c r="J6855">
        <v>1395876</v>
      </c>
      <c r="L6855">
        <v>3140722</v>
      </c>
    </row>
    <row r="6856" spans="3:12" x14ac:dyDescent="0.15">
      <c r="C6856" t="s">
        <v>5191</v>
      </c>
      <c r="D6856" t="s">
        <v>5367</v>
      </c>
      <c r="E6856" t="s">
        <v>4653</v>
      </c>
      <c r="F6856" s="1">
        <v>40909</v>
      </c>
      <c r="G6856" t="s">
        <v>4410</v>
      </c>
      <c r="H6856" t="s">
        <v>2452</v>
      </c>
      <c r="I6856" t="s">
        <v>4660</v>
      </c>
      <c r="K6856">
        <v>1744846</v>
      </c>
      <c r="L6856">
        <v>1395876</v>
      </c>
    </row>
    <row r="6857" spans="3:12" x14ac:dyDescent="0.15">
      <c r="C6857" t="s">
        <v>5191</v>
      </c>
      <c r="D6857" t="s">
        <v>5367</v>
      </c>
      <c r="E6857" t="s">
        <v>4653</v>
      </c>
      <c r="F6857" s="1">
        <v>40909</v>
      </c>
      <c r="G6857" t="s">
        <v>4410</v>
      </c>
      <c r="H6857" t="s">
        <v>759</v>
      </c>
      <c r="I6857" t="s">
        <v>4655</v>
      </c>
      <c r="J6857">
        <v>1395876</v>
      </c>
      <c r="L6857">
        <v>2791752</v>
      </c>
    </row>
    <row r="6858" spans="3:12" x14ac:dyDescent="0.15">
      <c r="C6858" t="s">
        <v>5191</v>
      </c>
      <c r="D6858" t="s">
        <v>5367</v>
      </c>
      <c r="E6858" t="s">
        <v>4653</v>
      </c>
      <c r="F6858" s="1">
        <v>40909</v>
      </c>
      <c r="G6858" t="s">
        <v>4410</v>
      </c>
      <c r="H6858" t="s">
        <v>142</v>
      </c>
      <c r="I6858" t="s">
        <v>4656</v>
      </c>
      <c r="J6858">
        <v>1744846</v>
      </c>
      <c r="L6858">
        <v>4536598</v>
      </c>
    </row>
    <row r="6859" spans="3:12" x14ac:dyDescent="0.15">
      <c r="C6859" t="s">
        <v>5191</v>
      </c>
      <c r="D6859" t="s">
        <v>5367</v>
      </c>
      <c r="E6859" t="s">
        <v>4653</v>
      </c>
      <c r="F6859" s="1">
        <v>40909</v>
      </c>
      <c r="G6859" t="s">
        <v>4410</v>
      </c>
      <c r="H6859" t="s">
        <v>635</v>
      </c>
      <c r="I6859" t="s">
        <v>4657</v>
      </c>
      <c r="J6859">
        <v>1395876</v>
      </c>
      <c r="L6859">
        <v>5932474</v>
      </c>
    </row>
    <row r="6860" spans="3:12" x14ac:dyDescent="0.15">
      <c r="C6860" t="s">
        <v>5191</v>
      </c>
      <c r="D6860" t="s">
        <v>5367</v>
      </c>
      <c r="E6860" t="s">
        <v>4653</v>
      </c>
      <c r="F6860" s="1">
        <v>40909</v>
      </c>
      <c r="G6860" t="s">
        <v>4410</v>
      </c>
      <c r="H6860" t="s">
        <v>1388</v>
      </c>
      <c r="I6860" t="s">
        <v>4658</v>
      </c>
      <c r="J6860">
        <v>1395876</v>
      </c>
      <c r="L6860">
        <v>7328350</v>
      </c>
    </row>
    <row r="6861" spans="3:12" x14ac:dyDescent="0.15">
      <c r="C6861" t="s">
        <v>5191</v>
      </c>
      <c r="D6861" t="s">
        <v>5367</v>
      </c>
      <c r="E6861" t="s">
        <v>4653</v>
      </c>
      <c r="F6861" s="1">
        <v>40909</v>
      </c>
      <c r="G6861" t="s">
        <v>4410</v>
      </c>
      <c r="H6861" t="s">
        <v>689</v>
      </c>
      <c r="I6861" t="s">
        <v>4659</v>
      </c>
      <c r="J6861">
        <v>1744846</v>
      </c>
      <c r="L6861">
        <v>9073196</v>
      </c>
    </row>
    <row r="6862" spans="3:12" x14ac:dyDescent="0.15">
      <c r="C6862" t="s">
        <v>5191</v>
      </c>
      <c r="D6862" t="s">
        <v>5367</v>
      </c>
      <c r="E6862" t="s">
        <v>4653</v>
      </c>
      <c r="F6862" s="1">
        <v>40909</v>
      </c>
      <c r="G6862" t="s">
        <v>4410</v>
      </c>
      <c r="H6862" t="s">
        <v>274</v>
      </c>
      <c r="I6862" t="s">
        <v>4661</v>
      </c>
      <c r="J6862">
        <v>2791753</v>
      </c>
      <c r="L6862">
        <v>11864949</v>
      </c>
    </row>
    <row r="6863" spans="3:12" x14ac:dyDescent="0.15">
      <c r="C6863" t="s">
        <v>5191</v>
      </c>
      <c r="D6863" t="s">
        <v>5367</v>
      </c>
      <c r="E6863" t="s">
        <v>4653</v>
      </c>
      <c r="F6863" s="1">
        <v>40909</v>
      </c>
      <c r="G6863" t="s">
        <v>4410</v>
      </c>
      <c r="H6863" t="s">
        <v>198</v>
      </c>
      <c r="I6863" t="s">
        <v>4662</v>
      </c>
      <c r="J6863">
        <v>3140722</v>
      </c>
      <c r="L6863">
        <v>15005671</v>
      </c>
    </row>
    <row r="6864" spans="3:12" x14ac:dyDescent="0.15">
      <c r="C6864" t="s">
        <v>5191</v>
      </c>
      <c r="D6864" t="s">
        <v>5367</v>
      </c>
      <c r="E6864" t="s">
        <v>4653</v>
      </c>
      <c r="F6864" s="1">
        <v>40909</v>
      </c>
      <c r="G6864" t="s">
        <v>4410</v>
      </c>
      <c r="H6864" t="s">
        <v>2185</v>
      </c>
      <c r="I6864" t="s">
        <v>4663</v>
      </c>
      <c r="J6864">
        <v>3140722</v>
      </c>
      <c r="L6864">
        <v>18146393</v>
      </c>
    </row>
    <row r="6865" spans="3:12" x14ac:dyDescent="0.15">
      <c r="C6865" t="s">
        <v>5191</v>
      </c>
      <c r="D6865" t="s">
        <v>5367</v>
      </c>
      <c r="E6865" t="s">
        <v>4653</v>
      </c>
      <c r="F6865" s="1">
        <v>40909</v>
      </c>
      <c r="G6865" t="s">
        <v>4410</v>
      </c>
      <c r="H6865" t="s">
        <v>374</v>
      </c>
      <c r="I6865" t="s">
        <v>4664</v>
      </c>
      <c r="J6865">
        <v>1395876</v>
      </c>
      <c r="L6865">
        <v>19542269</v>
      </c>
    </row>
    <row r="6866" spans="3:12" x14ac:dyDescent="0.15">
      <c r="C6866" t="s">
        <v>5191</v>
      </c>
      <c r="D6866" t="s">
        <v>5367</v>
      </c>
      <c r="E6866" t="s">
        <v>4653</v>
      </c>
      <c r="F6866" s="1">
        <v>40909</v>
      </c>
      <c r="G6866" t="s">
        <v>4410</v>
      </c>
      <c r="H6866" t="s">
        <v>405</v>
      </c>
      <c r="I6866" t="s">
        <v>4665</v>
      </c>
      <c r="J6866">
        <v>1395876</v>
      </c>
      <c r="L6866">
        <v>20938145</v>
      </c>
    </row>
    <row r="6867" spans="3:12" x14ac:dyDescent="0.15">
      <c r="C6867" t="s">
        <v>5191</v>
      </c>
      <c r="D6867" t="s">
        <v>5367</v>
      </c>
      <c r="E6867" t="s">
        <v>4653</v>
      </c>
      <c r="F6867" s="1">
        <v>40909</v>
      </c>
      <c r="G6867" t="s">
        <v>4410</v>
      </c>
      <c r="H6867" t="s">
        <v>4666</v>
      </c>
      <c r="I6867" t="s">
        <v>4667</v>
      </c>
      <c r="J6867">
        <v>2791753</v>
      </c>
      <c r="L6867">
        <v>23729898</v>
      </c>
    </row>
    <row r="6868" spans="3:12" x14ac:dyDescent="0.15">
      <c r="C6868" t="s">
        <v>5191</v>
      </c>
      <c r="D6868" t="s">
        <v>5367</v>
      </c>
      <c r="E6868" t="s">
        <v>4653</v>
      </c>
      <c r="F6868" s="1">
        <v>40914</v>
      </c>
      <c r="G6868" t="s">
        <v>5206</v>
      </c>
      <c r="H6868" t="s">
        <v>165</v>
      </c>
      <c r="I6868" t="s">
        <v>5373</v>
      </c>
      <c r="K6868">
        <v>2791753</v>
      </c>
      <c r="L6868">
        <v>20938145</v>
      </c>
    </row>
    <row r="6869" spans="3:12" x14ac:dyDescent="0.15">
      <c r="C6869" t="s">
        <v>5191</v>
      </c>
      <c r="D6869" t="s">
        <v>5367</v>
      </c>
      <c r="E6869" t="s">
        <v>4653</v>
      </c>
      <c r="F6869" s="1">
        <v>40933</v>
      </c>
      <c r="G6869" t="s">
        <v>1198</v>
      </c>
      <c r="H6869" t="s">
        <v>82</v>
      </c>
      <c r="I6869" t="s">
        <v>5346</v>
      </c>
      <c r="J6869">
        <v>2791753</v>
      </c>
      <c r="L6869">
        <v>23729898</v>
      </c>
    </row>
    <row r="6870" spans="3:12" x14ac:dyDescent="0.15">
      <c r="C6870" t="s">
        <v>5191</v>
      </c>
      <c r="D6870" t="s">
        <v>5367</v>
      </c>
      <c r="E6870" t="s">
        <v>4668</v>
      </c>
      <c r="F6870" s="1">
        <v>40909</v>
      </c>
      <c r="G6870" t="s">
        <v>4410</v>
      </c>
      <c r="H6870" t="s">
        <v>55</v>
      </c>
      <c r="I6870" t="s">
        <v>4411</v>
      </c>
      <c r="J6870">
        <v>3005099</v>
      </c>
      <c r="L6870">
        <v>3005099</v>
      </c>
    </row>
    <row r="6871" spans="3:12" x14ac:dyDescent="0.15">
      <c r="C6871" t="s">
        <v>5191</v>
      </c>
      <c r="D6871" t="s">
        <v>5367</v>
      </c>
      <c r="E6871" t="s">
        <v>4668</v>
      </c>
      <c r="F6871" s="1">
        <v>40909</v>
      </c>
      <c r="G6871" t="s">
        <v>4410</v>
      </c>
      <c r="H6871" t="s">
        <v>667</v>
      </c>
      <c r="I6871" t="s">
        <v>4669</v>
      </c>
      <c r="K6871">
        <v>3005100</v>
      </c>
      <c r="L6871">
        <v>-1</v>
      </c>
    </row>
    <row r="6872" spans="3:12" x14ac:dyDescent="0.15">
      <c r="C6872" t="s">
        <v>5191</v>
      </c>
      <c r="D6872" t="s">
        <v>5367</v>
      </c>
      <c r="E6872" t="s">
        <v>4668</v>
      </c>
      <c r="F6872" s="1">
        <v>40909</v>
      </c>
      <c r="G6872" t="s">
        <v>4410</v>
      </c>
      <c r="H6872" t="s">
        <v>669</v>
      </c>
      <c r="I6872" t="s">
        <v>4175</v>
      </c>
      <c r="J6872">
        <v>3219750</v>
      </c>
      <c r="L6872">
        <v>3219749</v>
      </c>
    </row>
    <row r="6873" spans="3:12" x14ac:dyDescent="0.15">
      <c r="C6873" t="s">
        <v>5191</v>
      </c>
      <c r="D6873" t="s">
        <v>5367</v>
      </c>
      <c r="E6873" t="s">
        <v>4668</v>
      </c>
      <c r="F6873" s="1">
        <v>40909</v>
      </c>
      <c r="G6873" t="s">
        <v>4410</v>
      </c>
      <c r="H6873" t="s">
        <v>757</v>
      </c>
      <c r="I6873" t="s">
        <v>4178</v>
      </c>
      <c r="J6873">
        <v>3005100</v>
      </c>
      <c r="L6873">
        <v>6224849</v>
      </c>
    </row>
    <row r="6874" spans="3:12" x14ac:dyDescent="0.15">
      <c r="C6874" t="s">
        <v>5191</v>
      </c>
      <c r="D6874" t="s">
        <v>5367</v>
      </c>
      <c r="E6874" t="s">
        <v>4668</v>
      </c>
      <c r="F6874" s="1">
        <v>40909</v>
      </c>
      <c r="G6874" t="s">
        <v>4410</v>
      </c>
      <c r="H6874" t="s">
        <v>130</v>
      </c>
      <c r="I6874" t="s">
        <v>4181</v>
      </c>
      <c r="J6874">
        <v>3327075</v>
      </c>
      <c r="L6874">
        <v>9551924</v>
      </c>
    </row>
    <row r="6875" spans="3:12" x14ac:dyDescent="0.15">
      <c r="C6875" t="s">
        <v>5191</v>
      </c>
      <c r="D6875" t="s">
        <v>5367</v>
      </c>
      <c r="E6875" t="s">
        <v>4668</v>
      </c>
      <c r="F6875" s="1">
        <v>40909</v>
      </c>
      <c r="G6875" t="s">
        <v>4410</v>
      </c>
      <c r="H6875" t="s">
        <v>132</v>
      </c>
      <c r="I6875" t="s">
        <v>4670</v>
      </c>
      <c r="K6875">
        <v>3219750</v>
      </c>
      <c r="L6875">
        <v>6332174</v>
      </c>
    </row>
    <row r="6876" spans="3:12" x14ac:dyDescent="0.15">
      <c r="C6876" t="s">
        <v>5191</v>
      </c>
      <c r="D6876" t="s">
        <v>5367</v>
      </c>
      <c r="E6876" t="s">
        <v>4668</v>
      </c>
      <c r="F6876" s="1">
        <v>40909</v>
      </c>
      <c r="G6876" t="s">
        <v>4410</v>
      </c>
      <c r="H6876" t="s">
        <v>2792</v>
      </c>
      <c r="I6876" t="s">
        <v>4671</v>
      </c>
      <c r="K6876">
        <v>3005100</v>
      </c>
      <c r="L6876">
        <v>3327074</v>
      </c>
    </row>
    <row r="6877" spans="3:12" x14ac:dyDescent="0.15">
      <c r="C6877" t="s">
        <v>5191</v>
      </c>
      <c r="D6877" t="s">
        <v>5367</v>
      </c>
      <c r="E6877" t="s">
        <v>4668</v>
      </c>
      <c r="F6877" s="1">
        <v>40909</v>
      </c>
      <c r="G6877" t="s">
        <v>4410</v>
      </c>
      <c r="H6877" t="s">
        <v>154</v>
      </c>
      <c r="I6877" t="s">
        <v>4672</v>
      </c>
      <c r="K6877">
        <v>3327075</v>
      </c>
      <c r="L6877">
        <v>-1</v>
      </c>
    </row>
    <row r="6878" spans="3:12" x14ac:dyDescent="0.15">
      <c r="C6878" t="s">
        <v>5191</v>
      </c>
      <c r="D6878" t="s">
        <v>5367</v>
      </c>
      <c r="E6878" t="s">
        <v>4668</v>
      </c>
      <c r="F6878" s="1">
        <v>40909</v>
      </c>
      <c r="G6878" t="s">
        <v>4410</v>
      </c>
      <c r="H6878" t="s">
        <v>154</v>
      </c>
      <c r="I6878" t="s">
        <v>4673</v>
      </c>
      <c r="J6878">
        <v>3219750</v>
      </c>
      <c r="L6878">
        <v>3219749</v>
      </c>
    </row>
    <row r="6879" spans="3:12" x14ac:dyDescent="0.15">
      <c r="C6879" t="s">
        <v>5191</v>
      </c>
      <c r="D6879" t="s">
        <v>5367</v>
      </c>
      <c r="E6879" t="s">
        <v>4668</v>
      </c>
      <c r="F6879" s="1">
        <v>40909</v>
      </c>
      <c r="G6879" t="s">
        <v>4410</v>
      </c>
      <c r="H6879" t="s">
        <v>204</v>
      </c>
      <c r="I6879" t="s">
        <v>4188</v>
      </c>
      <c r="J6879">
        <v>5545125</v>
      </c>
      <c r="L6879">
        <v>8764874</v>
      </c>
    </row>
    <row r="6880" spans="3:12" x14ac:dyDescent="0.15">
      <c r="C6880" t="s">
        <v>5191</v>
      </c>
      <c r="D6880" t="s">
        <v>5367</v>
      </c>
      <c r="E6880" t="s">
        <v>4668</v>
      </c>
      <c r="F6880" s="1">
        <v>40909</v>
      </c>
      <c r="G6880" t="s">
        <v>4410</v>
      </c>
      <c r="H6880" t="s">
        <v>253</v>
      </c>
      <c r="I6880" t="s">
        <v>4190</v>
      </c>
      <c r="J6880">
        <v>5366250</v>
      </c>
      <c r="L6880">
        <v>14131124</v>
      </c>
    </row>
    <row r="6881" spans="3:12" x14ac:dyDescent="0.15">
      <c r="C6881" t="s">
        <v>5191</v>
      </c>
      <c r="D6881" t="s">
        <v>5367</v>
      </c>
      <c r="E6881" t="s">
        <v>4668</v>
      </c>
      <c r="F6881" s="1">
        <v>40909</v>
      </c>
      <c r="G6881" t="s">
        <v>4410</v>
      </c>
      <c r="H6881" t="s">
        <v>1406</v>
      </c>
      <c r="I6881" t="s">
        <v>4193</v>
      </c>
      <c r="J6881">
        <v>5545125</v>
      </c>
      <c r="L6881">
        <v>19676249</v>
      </c>
    </row>
    <row r="6882" spans="3:12" x14ac:dyDescent="0.15">
      <c r="C6882" t="s">
        <v>5191</v>
      </c>
      <c r="D6882" t="s">
        <v>5367</v>
      </c>
      <c r="E6882" t="s">
        <v>4668</v>
      </c>
      <c r="F6882" s="1">
        <v>40909</v>
      </c>
      <c r="G6882" t="s">
        <v>4410</v>
      </c>
      <c r="H6882" t="s">
        <v>278</v>
      </c>
      <c r="I6882" t="s">
        <v>4674</v>
      </c>
      <c r="K6882">
        <v>8764875</v>
      </c>
      <c r="L6882">
        <v>10911374</v>
      </c>
    </row>
    <row r="6883" spans="3:12" x14ac:dyDescent="0.15">
      <c r="C6883" t="s">
        <v>5191</v>
      </c>
      <c r="D6883" t="s">
        <v>5367</v>
      </c>
      <c r="E6883" t="s">
        <v>4668</v>
      </c>
      <c r="F6883" s="1">
        <v>40909</v>
      </c>
      <c r="G6883" t="s">
        <v>4410</v>
      </c>
      <c r="H6883" t="s">
        <v>276</v>
      </c>
      <c r="I6883" t="s">
        <v>277</v>
      </c>
      <c r="K6883">
        <v>-8764875</v>
      </c>
      <c r="L6883">
        <v>19676249</v>
      </c>
    </row>
    <row r="6884" spans="3:12" x14ac:dyDescent="0.15">
      <c r="C6884" t="s">
        <v>5191</v>
      </c>
      <c r="D6884" t="s">
        <v>5367</v>
      </c>
      <c r="E6884" t="s">
        <v>4668</v>
      </c>
      <c r="F6884" s="1">
        <v>40909</v>
      </c>
      <c r="G6884" t="s">
        <v>4410</v>
      </c>
      <c r="H6884" t="s">
        <v>1168</v>
      </c>
      <c r="I6884" t="s">
        <v>4196</v>
      </c>
      <c r="J6884">
        <v>5545125</v>
      </c>
      <c r="L6884">
        <v>25221374</v>
      </c>
    </row>
    <row r="6885" spans="3:12" x14ac:dyDescent="0.15">
      <c r="C6885" t="s">
        <v>5191</v>
      </c>
      <c r="D6885" t="s">
        <v>5367</v>
      </c>
      <c r="E6885" t="s">
        <v>4668</v>
      </c>
      <c r="F6885" s="1">
        <v>40909</v>
      </c>
      <c r="G6885" t="s">
        <v>4410</v>
      </c>
      <c r="H6885" t="s">
        <v>2760</v>
      </c>
      <c r="I6885" t="s">
        <v>4675</v>
      </c>
      <c r="K6885">
        <v>8764875</v>
      </c>
      <c r="L6885">
        <v>16456499</v>
      </c>
    </row>
    <row r="6886" spans="3:12" x14ac:dyDescent="0.15">
      <c r="C6886" t="s">
        <v>5191</v>
      </c>
      <c r="D6886" t="s">
        <v>5367</v>
      </c>
      <c r="E6886" t="s">
        <v>4668</v>
      </c>
      <c r="F6886" s="1">
        <v>40909</v>
      </c>
      <c r="G6886" t="s">
        <v>4410</v>
      </c>
      <c r="H6886" t="s">
        <v>328</v>
      </c>
      <c r="I6886" t="s">
        <v>4676</v>
      </c>
      <c r="K6886">
        <v>5366250</v>
      </c>
      <c r="L6886">
        <v>11090249</v>
      </c>
    </row>
    <row r="6887" spans="3:12" x14ac:dyDescent="0.15">
      <c r="C6887" t="s">
        <v>5191</v>
      </c>
      <c r="D6887" t="s">
        <v>5367</v>
      </c>
      <c r="E6887" t="s">
        <v>4668</v>
      </c>
      <c r="F6887" s="1">
        <v>40909</v>
      </c>
      <c r="G6887" t="s">
        <v>4410</v>
      </c>
      <c r="H6887" t="s">
        <v>1179</v>
      </c>
      <c r="I6887" t="s">
        <v>4199</v>
      </c>
      <c r="J6887">
        <v>5455688</v>
      </c>
      <c r="L6887">
        <v>16545937</v>
      </c>
    </row>
    <row r="6888" spans="3:12" x14ac:dyDescent="0.15">
      <c r="C6888" t="s">
        <v>5191</v>
      </c>
      <c r="D6888" t="s">
        <v>5367</v>
      </c>
      <c r="E6888" t="s">
        <v>4668</v>
      </c>
      <c r="F6888" s="1">
        <v>40909</v>
      </c>
      <c r="G6888" t="s">
        <v>4410</v>
      </c>
      <c r="H6888" t="s">
        <v>350</v>
      </c>
      <c r="I6888" t="s">
        <v>4677</v>
      </c>
      <c r="K6888">
        <v>5545125</v>
      </c>
      <c r="L6888">
        <v>11000812</v>
      </c>
    </row>
    <row r="6889" spans="3:12" x14ac:dyDescent="0.15">
      <c r="C6889" t="s">
        <v>5191</v>
      </c>
      <c r="D6889" t="s">
        <v>5367</v>
      </c>
      <c r="E6889" t="s">
        <v>4668</v>
      </c>
      <c r="F6889" s="1">
        <v>40909</v>
      </c>
      <c r="G6889" t="s">
        <v>4410</v>
      </c>
      <c r="H6889" t="s">
        <v>365</v>
      </c>
      <c r="I6889" t="s">
        <v>4202</v>
      </c>
      <c r="J6889">
        <v>5545125</v>
      </c>
      <c r="L6889">
        <v>16545937</v>
      </c>
    </row>
    <row r="6890" spans="3:12" x14ac:dyDescent="0.15">
      <c r="C6890" t="s">
        <v>5191</v>
      </c>
      <c r="D6890" t="s">
        <v>5367</v>
      </c>
      <c r="E6890" t="s">
        <v>4668</v>
      </c>
      <c r="F6890" s="1">
        <v>40909</v>
      </c>
      <c r="G6890" t="s">
        <v>4410</v>
      </c>
      <c r="H6890" t="s">
        <v>392</v>
      </c>
      <c r="I6890" t="s">
        <v>4205</v>
      </c>
      <c r="J6890">
        <v>5366250</v>
      </c>
      <c r="L6890">
        <v>21912187</v>
      </c>
    </row>
    <row r="6891" spans="3:12" x14ac:dyDescent="0.15">
      <c r="C6891" t="s">
        <v>5191</v>
      </c>
      <c r="D6891" t="s">
        <v>5367</v>
      </c>
      <c r="E6891" t="s">
        <v>4668</v>
      </c>
      <c r="F6891" s="1">
        <v>40909</v>
      </c>
      <c r="G6891" t="s">
        <v>4410</v>
      </c>
      <c r="H6891" t="s">
        <v>427</v>
      </c>
      <c r="I6891" t="s">
        <v>4678</v>
      </c>
      <c r="K6891">
        <v>5545125</v>
      </c>
      <c r="L6891">
        <v>16367062</v>
      </c>
    </row>
    <row r="6892" spans="3:12" x14ac:dyDescent="0.15">
      <c r="C6892" t="s">
        <v>5191</v>
      </c>
      <c r="D6892" t="s">
        <v>5367</v>
      </c>
      <c r="E6892" t="s">
        <v>4668</v>
      </c>
      <c r="F6892" s="1">
        <v>40909</v>
      </c>
      <c r="G6892" t="s">
        <v>4410</v>
      </c>
      <c r="H6892" t="s">
        <v>427</v>
      </c>
      <c r="I6892" t="s">
        <v>4678</v>
      </c>
      <c r="K6892">
        <v>5455688</v>
      </c>
      <c r="L6892">
        <v>10911374</v>
      </c>
    </row>
    <row r="6893" spans="3:12" x14ac:dyDescent="0.15">
      <c r="C6893" t="s">
        <v>5191</v>
      </c>
      <c r="D6893" t="s">
        <v>5367</v>
      </c>
      <c r="E6893" t="s">
        <v>4668</v>
      </c>
      <c r="F6893" s="1">
        <v>40909</v>
      </c>
      <c r="G6893" t="s">
        <v>4410</v>
      </c>
      <c r="H6893" t="s">
        <v>449</v>
      </c>
      <c r="I6893" t="s">
        <v>4208</v>
      </c>
      <c r="J6893">
        <v>4919063</v>
      </c>
      <c r="L6893">
        <v>15830437</v>
      </c>
    </row>
    <row r="6894" spans="3:12" x14ac:dyDescent="0.15">
      <c r="C6894" t="s">
        <v>5191</v>
      </c>
      <c r="D6894" t="s">
        <v>5367</v>
      </c>
      <c r="E6894" t="s">
        <v>4668</v>
      </c>
      <c r="F6894" s="1">
        <v>40909</v>
      </c>
      <c r="G6894" t="s">
        <v>4410</v>
      </c>
      <c r="H6894" t="s">
        <v>2610</v>
      </c>
      <c r="I6894" t="s">
        <v>4679</v>
      </c>
      <c r="K6894">
        <v>5545125</v>
      </c>
      <c r="L6894">
        <v>10285312</v>
      </c>
    </row>
    <row r="6895" spans="3:12" x14ac:dyDescent="0.15">
      <c r="C6895" t="s">
        <v>5191</v>
      </c>
      <c r="D6895" t="s">
        <v>5367</v>
      </c>
      <c r="E6895" t="s">
        <v>4668</v>
      </c>
      <c r="F6895" s="1">
        <v>40933</v>
      </c>
      <c r="G6895" t="s">
        <v>1198</v>
      </c>
      <c r="H6895" t="s">
        <v>72</v>
      </c>
      <c r="I6895" t="s">
        <v>5343</v>
      </c>
      <c r="J6895">
        <v>5187375</v>
      </c>
      <c r="L6895">
        <v>15472687</v>
      </c>
    </row>
    <row r="6896" spans="3:12" x14ac:dyDescent="0.15">
      <c r="C6896" t="s">
        <v>5191</v>
      </c>
      <c r="D6896" t="s">
        <v>5367</v>
      </c>
      <c r="E6896" t="s">
        <v>4680</v>
      </c>
      <c r="F6896" s="1">
        <v>40909</v>
      </c>
      <c r="G6896" t="s">
        <v>4410</v>
      </c>
      <c r="H6896" t="s">
        <v>55</v>
      </c>
      <c r="I6896" t="s">
        <v>4411</v>
      </c>
      <c r="J6896">
        <v>18151971</v>
      </c>
      <c r="L6896">
        <v>18151971</v>
      </c>
    </row>
    <row r="6897" spans="3:12" x14ac:dyDescent="0.15">
      <c r="C6897" t="s">
        <v>5191</v>
      </c>
      <c r="D6897" t="s">
        <v>5374</v>
      </c>
      <c r="E6897" t="s">
        <v>4681</v>
      </c>
      <c r="F6897" s="1">
        <v>40909</v>
      </c>
      <c r="G6897" t="s">
        <v>4410</v>
      </c>
      <c r="H6897" t="s">
        <v>55</v>
      </c>
      <c r="I6897" t="s">
        <v>4411</v>
      </c>
      <c r="J6897">
        <v>5441352</v>
      </c>
      <c r="L6897">
        <v>5441352</v>
      </c>
    </row>
    <row r="6898" spans="3:12" x14ac:dyDescent="0.15">
      <c r="C6898" t="s">
        <v>5191</v>
      </c>
      <c r="D6898" t="s">
        <v>5374</v>
      </c>
      <c r="E6898" t="s">
        <v>4681</v>
      </c>
      <c r="F6898" s="1">
        <v>40909</v>
      </c>
      <c r="G6898" t="s">
        <v>4410</v>
      </c>
      <c r="H6898" t="s">
        <v>81</v>
      </c>
      <c r="I6898" t="s">
        <v>2735</v>
      </c>
      <c r="K6898">
        <v>873684</v>
      </c>
      <c r="L6898">
        <v>4567668</v>
      </c>
    </row>
    <row r="6899" spans="3:12" x14ac:dyDescent="0.15">
      <c r="C6899" t="s">
        <v>5191</v>
      </c>
      <c r="D6899" t="s">
        <v>5374</v>
      </c>
      <c r="E6899" t="s">
        <v>4681</v>
      </c>
      <c r="F6899" s="1">
        <v>40909</v>
      </c>
      <c r="G6899" t="s">
        <v>4410</v>
      </c>
      <c r="H6899" t="s">
        <v>2604</v>
      </c>
      <c r="I6899" t="s">
        <v>4682</v>
      </c>
      <c r="J6899">
        <v>873684</v>
      </c>
      <c r="L6899">
        <v>5441352</v>
      </c>
    </row>
    <row r="6900" spans="3:12" x14ac:dyDescent="0.15">
      <c r="C6900" t="s">
        <v>5191</v>
      </c>
      <c r="D6900" t="s">
        <v>5374</v>
      </c>
      <c r="E6900" t="s">
        <v>4681</v>
      </c>
      <c r="F6900" s="1">
        <v>40909</v>
      </c>
      <c r="G6900" t="s">
        <v>4410</v>
      </c>
      <c r="H6900" t="s">
        <v>564</v>
      </c>
      <c r="I6900" t="s">
        <v>2740</v>
      </c>
      <c r="K6900">
        <v>3002965</v>
      </c>
      <c r="L6900">
        <v>2438387</v>
      </c>
    </row>
    <row r="6901" spans="3:12" x14ac:dyDescent="0.15">
      <c r="C6901" t="s">
        <v>5191</v>
      </c>
      <c r="D6901" t="s">
        <v>5374</v>
      </c>
      <c r="E6901" t="s">
        <v>4681</v>
      </c>
      <c r="F6901" s="1">
        <v>40909</v>
      </c>
      <c r="G6901" t="s">
        <v>4410</v>
      </c>
      <c r="H6901" t="s">
        <v>357</v>
      </c>
      <c r="I6901" t="s">
        <v>4683</v>
      </c>
      <c r="J6901">
        <v>3876649</v>
      </c>
      <c r="L6901">
        <v>6315036</v>
      </c>
    </row>
    <row r="6902" spans="3:12" x14ac:dyDescent="0.15">
      <c r="C6902" t="s">
        <v>5191</v>
      </c>
      <c r="D6902" t="s">
        <v>5374</v>
      </c>
      <c r="E6902" t="s">
        <v>5375</v>
      </c>
      <c r="F6902" s="1">
        <v>40939</v>
      </c>
      <c r="G6902" t="s">
        <v>560</v>
      </c>
      <c r="H6902" t="s">
        <v>86</v>
      </c>
      <c r="I6902" t="s">
        <v>5376</v>
      </c>
      <c r="K6902">
        <v>2556000</v>
      </c>
      <c r="L6902">
        <v>-2556000</v>
      </c>
    </row>
    <row r="6903" spans="3:12" x14ac:dyDescent="0.15">
      <c r="C6903" t="s">
        <v>5191</v>
      </c>
      <c r="D6903" t="s">
        <v>5374</v>
      </c>
      <c r="E6903" t="s">
        <v>4684</v>
      </c>
      <c r="F6903" s="1">
        <v>40909</v>
      </c>
      <c r="G6903" t="s">
        <v>4410</v>
      </c>
      <c r="H6903" t="s">
        <v>55</v>
      </c>
      <c r="I6903" t="s">
        <v>4411</v>
      </c>
      <c r="J6903">
        <v>24403</v>
      </c>
      <c r="L6903">
        <v>24403</v>
      </c>
    </row>
    <row r="6904" spans="3:12" x14ac:dyDescent="0.15">
      <c r="C6904" t="s">
        <v>5191</v>
      </c>
      <c r="D6904" t="s">
        <v>5374</v>
      </c>
      <c r="E6904" t="s">
        <v>4684</v>
      </c>
      <c r="F6904" s="1">
        <v>40909</v>
      </c>
      <c r="G6904" t="s">
        <v>4410</v>
      </c>
      <c r="H6904" t="s">
        <v>81</v>
      </c>
      <c r="I6904" t="s">
        <v>4685</v>
      </c>
      <c r="J6904">
        <v>169387</v>
      </c>
      <c r="L6904">
        <v>193790</v>
      </c>
    </row>
    <row r="6905" spans="3:12" x14ac:dyDescent="0.15">
      <c r="C6905" t="s">
        <v>5191</v>
      </c>
      <c r="D6905" t="s">
        <v>5374</v>
      </c>
      <c r="E6905" t="s">
        <v>4684</v>
      </c>
      <c r="F6905" s="1">
        <v>40909</v>
      </c>
      <c r="G6905" t="s">
        <v>4410</v>
      </c>
      <c r="H6905" t="s">
        <v>908</v>
      </c>
      <c r="I6905" t="s">
        <v>2761</v>
      </c>
      <c r="K6905">
        <v>94517</v>
      </c>
      <c r="L6905">
        <v>99273</v>
      </c>
    </row>
    <row r="6906" spans="3:12" x14ac:dyDescent="0.15">
      <c r="C6906" t="s">
        <v>5191</v>
      </c>
      <c r="D6906" t="s">
        <v>5374</v>
      </c>
      <c r="E6906" t="s">
        <v>4684</v>
      </c>
      <c r="F6906" s="1">
        <v>40909</v>
      </c>
      <c r="G6906" t="s">
        <v>4410</v>
      </c>
      <c r="H6906" t="s">
        <v>2334</v>
      </c>
      <c r="I6906" t="s">
        <v>2772</v>
      </c>
      <c r="K6906">
        <v>159952</v>
      </c>
      <c r="L6906">
        <v>-60679</v>
      </c>
    </row>
    <row r="6907" spans="3:12" x14ac:dyDescent="0.15">
      <c r="C6907" t="s">
        <v>5191</v>
      </c>
      <c r="D6907" t="s">
        <v>5374</v>
      </c>
      <c r="E6907" t="s">
        <v>4684</v>
      </c>
      <c r="F6907" s="1">
        <v>40909</v>
      </c>
      <c r="G6907" t="s">
        <v>4410</v>
      </c>
      <c r="H6907" t="s">
        <v>225</v>
      </c>
      <c r="I6907" t="s">
        <v>4693</v>
      </c>
      <c r="K6907">
        <v>143056</v>
      </c>
      <c r="L6907">
        <v>-203735</v>
      </c>
    </row>
    <row r="6908" spans="3:12" x14ac:dyDescent="0.15">
      <c r="C6908" t="s">
        <v>5191</v>
      </c>
      <c r="D6908" t="s">
        <v>5374</v>
      </c>
      <c r="E6908" t="s">
        <v>4684</v>
      </c>
      <c r="F6908" s="1">
        <v>40909</v>
      </c>
      <c r="G6908" t="s">
        <v>4410</v>
      </c>
      <c r="H6908" t="s">
        <v>259</v>
      </c>
      <c r="I6908" t="s">
        <v>4696</v>
      </c>
      <c r="K6908">
        <v>116835</v>
      </c>
      <c r="L6908">
        <v>-320570</v>
      </c>
    </row>
    <row r="6909" spans="3:12" x14ac:dyDescent="0.15">
      <c r="C6909" t="s">
        <v>5191</v>
      </c>
      <c r="D6909" t="s">
        <v>5374</v>
      </c>
      <c r="E6909" t="s">
        <v>4684</v>
      </c>
      <c r="F6909" s="1">
        <v>40909</v>
      </c>
      <c r="G6909" t="s">
        <v>4410</v>
      </c>
      <c r="H6909" t="s">
        <v>270</v>
      </c>
      <c r="I6909" t="s">
        <v>4689</v>
      </c>
      <c r="K6909">
        <v>164754</v>
      </c>
      <c r="L6909">
        <v>-485324</v>
      </c>
    </row>
    <row r="6910" spans="3:12" x14ac:dyDescent="0.15">
      <c r="C6910" t="s">
        <v>5191</v>
      </c>
      <c r="D6910" t="s">
        <v>5374</v>
      </c>
      <c r="E6910" t="s">
        <v>4684</v>
      </c>
      <c r="F6910" s="1">
        <v>40909</v>
      </c>
      <c r="G6910" t="s">
        <v>4410</v>
      </c>
      <c r="H6910" t="s">
        <v>271</v>
      </c>
      <c r="I6910" t="s">
        <v>4690</v>
      </c>
      <c r="K6910">
        <v>368042</v>
      </c>
      <c r="L6910">
        <v>-853366</v>
      </c>
    </row>
    <row r="6911" spans="3:12" x14ac:dyDescent="0.15">
      <c r="C6911" t="s">
        <v>5191</v>
      </c>
      <c r="D6911" t="s">
        <v>5374</v>
      </c>
      <c r="E6911" t="s">
        <v>4684</v>
      </c>
      <c r="F6911" s="1">
        <v>40909</v>
      </c>
      <c r="G6911" t="s">
        <v>4410</v>
      </c>
      <c r="H6911" t="s">
        <v>272</v>
      </c>
      <c r="I6911" t="s">
        <v>4686</v>
      </c>
      <c r="K6911">
        <v>169825</v>
      </c>
      <c r="L6911">
        <v>-1023191</v>
      </c>
    </row>
    <row r="6912" spans="3:12" x14ac:dyDescent="0.15">
      <c r="C6912" t="s">
        <v>5191</v>
      </c>
      <c r="D6912" t="s">
        <v>5374</v>
      </c>
      <c r="E6912" t="s">
        <v>4684</v>
      </c>
      <c r="F6912" s="1">
        <v>40909</v>
      </c>
      <c r="G6912" t="s">
        <v>4410</v>
      </c>
      <c r="H6912" t="s">
        <v>302</v>
      </c>
      <c r="I6912" t="s">
        <v>2831</v>
      </c>
      <c r="K6912">
        <v>91294</v>
      </c>
      <c r="L6912">
        <v>-1114485</v>
      </c>
    </row>
    <row r="6913" spans="3:12" x14ac:dyDescent="0.15">
      <c r="C6913" t="s">
        <v>5191</v>
      </c>
      <c r="D6913" t="s">
        <v>5374</v>
      </c>
      <c r="E6913" t="s">
        <v>4684</v>
      </c>
      <c r="F6913" s="1">
        <v>40909</v>
      </c>
      <c r="G6913" t="s">
        <v>4410</v>
      </c>
      <c r="H6913" t="s">
        <v>309</v>
      </c>
      <c r="I6913" t="s">
        <v>4685</v>
      </c>
      <c r="J6913">
        <v>169825</v>
      </c>
      <c r="L6913">
        <v>-944660</v>
      </c>
    </row>
    <row r="6914" spans="3:12" x14ac:dyDescent="0.15">
      <c r="C6914" t="s">
        <v>5191</v>
      </c>
      <c r="D6914" t="s">
        <v>5374</v>
      </c>
      <c r="E6914" t="s">
        <v>4684</v>
      </c>
      <c r="F6914" s="1">
        <v>40909</v>
      </c>
      <c r="G6914" t="s">
        <v>4410</v>
      </c>
      <c r="H6914" t="s">
        <v>290</v>
      </c>
      <c r="I6914" t="s">
        <v>2840</v>
      </c>
      <c r="K6914">
        <v>159402</v>
      </c>
      <c r="L6914">
        <v>-1104062</v>
      </c>
    </row>
    <row r="6915" spans="3:12" x14ac:dyDescent="0.15">
      <c r="C6915" t="s">
        <v>5191</v>
      </c>
      <c r="D6915" t="s">
        <v>5374</v>
      </c>
      <c r="E6915" t="s">
        <v>4684</v>
      </c>
      <c r="F6915" s="1">
        <v>40909</v>
      </c>
      <c r="G6915" t="s">
        <v>4410</v>
      </c>
      <c r="H6915" t="s">
        <v>1415</v>
      </c>
      <c r="I6915" t="s">
        <v>2845</v>
      </c>
      <c r="K6915">
        <v>183100</v>
      </c>
      <c r="L6915">
        <v>-1287162</v>
      </c>
    </row>
    <row r="6916" spans="3:12" x14ac:dyDescent="0.15">
      <c r="C6916" t="s">
        <v>5191</v>
      </c>
      <c r="D6916" t="s">
        <v>5374</v>
      </c>
      <c r="E6916" t="s">
        <v>4684</v>
      </c>
      <c r="F6916" s="1">
        <v>40909</v>
      </c>
      <c r="G6916" t="s">
        <v>4410</v>
      </c>
      <c r="H6916" t="s">
        <v>1181</v>
      </c>
      <c r="I6916" t="s">
        <v>2852</v>
      </c>
      <c r="K6916">
        <v>146896</v>
      </c>
      <c r="L6916">
        <v>-1434058</v>
      </c>
    </row>
    <row r="6917" spans="3:12" x14ac:dyDescent="0.15">
      <c r="C6917" t="s">
        <v>5191</v>
      </c>
      <c r="D6917" t="s">
        <v>5374</v>
      </c>
      <c r="E6917" t="s">
        <v>4684</v>
      </c>
      <c r="F6917" s="1">
        <v>40909</v>
      </c>
      <c r="G6917" t="s">
        <v>4410</v>
      </c>
      <c r="H6917" t="s">
        <v>384</v>
      </c>
      <c r="I6917" t="s">
        <v>2856</v>
      </c>
      <c r="K6917">
        <v>195441</v>
      </c>
      <c r="L6917">
        <v>-1629499</v>
      </c>
    </row>
    <row r="6918" spans="3:12" x14ac:dyDescent="0.15">
      <c r="C6918" t="s">
        <v>5191</v>
      </c>
      <c r="D6918" t="s">
        <v>5374</v>
      </c>
      <c r="E6918" t="s">
        <v>4684</v>
      </c>
      <c r="F6918" s="1">
        <v>40909</v>
      </c>
      <c r="G6918" t="s">
        <v>4410</v>
      </c>
      <c r="H6918" t="s">
        <v>407</v>
      </c>
      <c r="I6918" t="s">
        <v>4687</v>
      </c>
      <c r="J6918">
        <v>94517</v>
      </c>
      <c r="L6918">
        <v>-1534982</v>
      </c>
    </row>
    <row r="6919" spans="3:12" x14ac:dyDescent="0.15">
      <c r="C6919" t="s">
        <v>5191</v>
      </c>
      <c r="D6919" t="s">
        <v>5374</v>
      </c>
      <c r="E6919" t="s">
        <v>4684</v>
      </c>
      <c r="F6919" s="1">
        <v>40909</v>
      </c>
      <c r="G6919" t="s">
        <v>4410</v>
      </c>
      <c r="H6919" t="s">
        <v>1566</v>
      </c>
      <c r="I6919" t="s">
        <v>4688</v>
      </c>
      <c r="J6919">
        <v>159952</v>
      </c>
      <c r="L6919">
        <v>-1375030</v>
      </c>
    </row>
    <row r="6920" spans="3:12" x14ac:dyDescent="0.15">
      <c r="C6920" t="s">
        <v>5191</v>
      </c>
      <c r="D6920" t="s">
        <v>5374</v>
      </c>
      <c r="E6920" t="s">
        <v>4684</v>
      </c>
      <c r="F6920" s="1">
        <v>40909</v>
      </c>
      <c r="G6920" t="s">
        <v>4410</v>
      </c>
      <c r="H6920" t="s">
        <v>1938</v>
      </c>
      <c r="I6920" t="s">
        <v>4691</v>
      </c>
      <c r="J6920">
        <v>368042</v>
      </c>
      <c r="L6920">
        <v>-1006988</v>
      </c>
    </row>
    <row r="6921" spans="3:12" x14ac:dyDescent="0.15">
      <c r="C6921" t="s">
        <v>5191</v>
      </c>
      <c r="D6921" t="s">
        <v>5374</v>
      </c>
      <c r="E6921" t="s">
        <v>4684</v>
      </c>
      <c r="F6921" s="1">
        <v>40909</v>
      </c>
      <c r="G6921" t="s">
        <v>4410</v>
      </c>
      <c r="H6921" t="s">
        <v>1938</v>
      </c>
      <c r="I6921" t="s">
        <v>4692</v>
      </c>
      <c r="J6921">
        <v>164754</v>
      </c>
      <c r="L6921">
        <v>-842234</v>
      </c>
    </row>
    <row r="6922" spans="3:12" x14ac:dyDescent="0.15">
      <c r="C6922" t="s">
        <v>5191</v>
      </c>
      <c r="D6922" t="s">
        <v>5374</v>
      </c>
      <c r="E6922" t="s">
        <v>4684</v>
      </c>
      <c r="F6922" s="1">
        <v>40909</v>
      </c>
      <c r="G6922" t="s">
        <v>4410</v>
      </c>
      <c r="H6922" t="s">
        <v>4694</v>
      </c>
      <c r="I6922" t="s">
        <v>4695</v>
      </c>
      <c r="J6922">
        <v>143056</v>
      </c>
      <c r="L6922">
        <v>-699178</v>
      </c>
    </row>
    <row r="6923" spans="3:12" x14ac:dyDescent="0.15">
      <c r="C6923" t="s">
        <v>5191</v>
      </c>
      <c r="D6923" t="s">
        <v>5374</v>
      </c>
      <c r="E6923" t="s">
        <v>4684</v>
      </c>
      <c r="F6923" s="1">
        <v>40909</v>
      </c>
      <c r="G6923" t="s">
        <v>4410</v>
      </c>
      <c r="H6923" t="s">
        <v>4697</v>
      </c>
      <c r="I6923" t="s">
        <v>4698</v>
      </c>
      <c r="J6923">
        <v>116835</v>
      </c>
      <c r="L6923">
        <v>-582343</v>
      </c>
    </row>
    <row r="6924" spans="3:12" x14ac:dyDescent="0.15">
      <c r="C6924" t="s">
        <v>5191</v>
      </c>
      <c r="D6924" t="s">
        <v>5374</v>
      </c>
      <c r="E6924" t="s">
        <v>4684</v>
      </c>
      <c r="F6924" s="1">
        <v>40909</v>
      </c>
      <c r="G6924" t="s">
        <v>4410</v>
      </c>
      <c r="H6924" t="s">
        <v>4699</v>
      </c>
      <c r="I6924" t="s">
        <v>4700</v>
      </c>
      <c r="J6924">
        <v>91294</v>
      </c>
      <c r="L6924">
        <v>-491049</v>
      </c>
    </row>
    <row r="6925" spans="3:12" x14ac:dyDescent="0.15">
      <c r="C6925" t="s">
        <v>5191</v>
      </c>
      <c r="D6925" t="s">
        <v>5374</v>
      </c>
      <c r="E6925" t="s">
        <v>4684</v>
      </c>
      <c r="F6925" s="1">
        <v>40909</v>
      </c>
      <c r="G6925" t="s">
        <v>4410</v>
      </c>
      <c r="H6925" t="s">
        <v>4701</v>
      </c>
      <c r="I6925" t="s">
        <v>2840</v>
      </c>
      <c r="J6925">
        <v>159402</v>
      </c>
      <c r="L6925">
        <v>-331647</v>
      </c>
    </row>
    <row r="6926" spans="3:12" x14ac:dyDescent="0.15">
      <c r="C6926" t="s">
        <v>5191</v>
      </c>
      <c r="D6926" t="s">
        <v>5374</v>
      </c>
      <c r="E6926" t="s">
        <v>4684</v>
      </c>
      <c r="F6926" s="1">
        <v>40909</v>
      </c>
      <c r="G6926" t="s">
        <v>4410</v>
      </c>
      <c r="H6926" t="s">
        <v>2455</v>
      </c>
      <c r="I6926" t="s">
        <v>4547</v>
      </c>
      <c r="J6926">
        <v>183100</v>
      </c>
      <c r="L6926">
        <v>-148547</v>
      </c>
    </row>
    <row r="6927" spans="3:12" x14ac:dyDescent="0.15">
      <c r="C6927" t="s">
        <v>5191</v>
      </c>
      <c r="D6927" t="s">
        <v>5374</v>
      </c>
      <c r="E6927" t="s">
        <v>4684</v>
      </c>
      <c r="F6927" s="1">
        <v>40909</v>
      </c>
      <c r="G6927" t="s">
        <v>4410</v>
      </c>
      <c r="H6927" t="s">
        <v>2498</v>
      </c>
      <c r="I6927" t="s">
        <v>4550</v>
      </c>
      <c r="J6927">
        <v>146896</v>
      </c>
      <c r="L6927">
        <v>-1651</v>
      </c>
    </row>
    <row r="6928" spans="3:12" x14ac:dyDescent="0.15">
      <c r="C6928" t="s">
        <v>5191</v>
      </c>
      <c r="D6928" t="s">
        <v>5374</v>
      </c>
      <c r="E6928" t="s">
        <v>4684</v>
      </c>
      <c r="F6928" s="1">
        <v>40939</v>
      </c>
      <c r="G6928" t="s">
        <v>560</v>
      </c>
      <c r="H6928" t="s">
        <v>1324</v>
      </c>
      <c r="I6928" t="s">
        <v>5257</v>
      </c>
      <c r="K6928">
        <v>156112</v>
      </c>
      <c r="L6928">
        <v>-157763</v>
      </c>
    </row>
    <row r="6929" spans="3:12" x14ac:dyDescent="0.15">
      <c r="C6929" t="s">
        <v>5191</v>
      </c>
      <c r="D6929" t="s">
        <v>5374</v>
      </c>
      <c r="E6929" t="s">
        <v>4702</v>
      </c>
      <c r="F6929" s="1">
        <v>40909</v>
      </c>
      <c r="G6929" t="s">
        <v>4410</v>
      </c>
      <c r="H6929" t="s">
        <v>55</v>
      </c>
      <c r="I6929" t="s">
        <v>4411</v>
      </c>
      <c r="J6929">
        <v>3400000</v>
      </c>
      <c r="L6929">
        <v>3400000</v>
      </c>
    </row>
    <row r="6930" spans="3:12" x14ac:dyDescent="0.15">
      <c r="C6930" t="s">
        <v>5191</v>
      </c>
      <c r="D6930" t="s">
        <v>5374</v>
      </c>
      <c r="E6930" t="s">
        <v>4703</v>
      </c>
      <c r="F6930" s="1">
        <v>40909</v>
      </c>
      <c r="G6930" t="s">
        <v>4410</v>
      </c>
      <c r="H6930" t="s">
        <v>55</v>
      </c>
      <c r="I6930" t="s">
        <v>4411</v>
      </c>
      <c r="K6930">
        <v>71000</v>
      </c>
      <c r="L6930">
        <v>-71000</v>
      </c>
    </row>
    <row r="6931" spans="3:12" x14ac:dyDescent="0.15">
      <c r="C6931" t="s">
        <v>5191</v>
      </c>
      <c r="D6931" t="s">
        <v>5374</v>
      </c>
      <c r="E6931" t="s">
        <v>4704</v>
      </c>
      <c r="F6931" s="1">
        <v>40909</v>
      </c>
      <c r="G6931" t="s">
        <v>4410</v>
      </c>
      <c r="H6931" t="s">
        <v>55</v>
      </c>
      <c r="I6931" t="s">
        <v>4411</v>
      </c>
      <c r="K6931">
        <v>130000</v>
      </c>
      <c r="L6931">
        <v>-130000</v>
      </c>
    </row>
    <row r="6932" spans="3:12" x14ac:dyDescent="0.15">
      <c r="C6932" t="s">
        <v>5191</v>
      </c>
      <c r="D6932" t="s">
        <v>5374</v>
      </c>
      <c r="E6932" t="s">
        <v>4704</v>
      </c>
      <c r="F6932" s="1">
        <v>40909</v>
      </c>
      <c r="G6932" t="s">
        <v>4410</v>
      </c>
      <c r="H6932" t="s">
        <v>1424</v>
      </c>
      <c r="I6932" t="s">
        <v>3994</v>
      </c>
      <c r="K6932">
        <v>50000</v>
      </c>
      <c r="L6932">
        <v>-180000</v>
      </c>
    </row>
    <row r="6933" spans="3:12" x14ac:dyDescent="0.15">
      <c r="C6933" t="s">
        <v>5191</v>
      </c>
      <c r="D6933" t="s">
        <v>5374</v>
      </c>
      <c r="E6933" t="s">
        <v>4704</v>
      </c>
      <c r="F6933" s="1">
        <v>40909</v>
      </c>
      <c r="G6933" t="s">
        <v>4410</v>
      </c>
      <c r="H6933" t="s">
        <v>72</v>
      </c>
      <c r="I6933" t="s">
        <v>3994</v>
      </c>
      <c r="K6933">
        <v>80000</v>
      </c>
      <c r="L6933">
        <v>-260000</v>
      </c>
    </row>
    <row r="6934" spans="3:12" x14ac:dyDescent="0.15">
      <c r="C6934" t="s">
        <v>5191</v>
      </c>
      <c r="D6934" t="s">
        <v>5374</v>
      </c>
      <c r="E6934" t="s">
        <v>4704</v>
      </c>
      <c r="F6934" s="1">
        <v>40909</v>
      </c>
      <c r="G6934" t="s">
        <v>4410</v>
      </c>
      <c r="H6934" t="s">
        <v>1041</v>
      </c>
      <c r="I6934" t="s">
        <v>3996</v>
      </c>
      <c r="K6934">
        <v>80000</v>
      </c>
      <c r="L6934">
        <v>-340000</v>
      </c>
    </row>
    <row r="6935" spans="3:12" x14ac:dyDescent="0.15">
      <c r="C6935" t="s">
        <v>5191</v>
      </c>
      <c r="D6935" t="s">
        <v>5374</v>
      </c>
      <c r="E6935" t="s">
        <v>4704</v>
      </c>
      <c r="F6935" s="1">
        <v>40909</v>
      </c>
      <c r="G6935" t="s">
        <v>4410</v>
      </c>
      <c r="H6935" t="s">
        <v>1362</v>
      </c>
      <c r="I6935" t="s">
        <v>3996</v>
      </c>
      <c r="K6935">
        <v>50000</v>
      </c>
      <c r="L6935">
        <v>-390000</v>
      </c>
    </row>
    <row r="6936" spans="3:12" x14ac:dyDescent="0.15">
      <c r="C6936" t="s">
        <v>5191</v>
      </c>
      <c r="D6936" t="s">
        <v>5374</v>
      </c>
      <c r="E6936" t="s">
        <v>4704</v>
      </c>
      <c r="F6936" s="1">
        <v>40909</v>
      </c>
      <c r="G6936" t="s">
        <v>4410</v>
      </c>
      <c r="H6936" t="s">
        <v>142</v>
      </c>
      <c r="I6936" t="s">
        <v>4706</v>
      </c>
      <c r="J6936">
        <v>130000</v>
      </c>
      <c r="L6936">
        <v>-260000</v>
      </c>
    </row>
    <row r="6937" spans="3:12" x14ac:dyDescent="0.15">
      <c r="C6937" t="s">
        <v>5191</v>
      </c>
      <c r="D6937" t="s">
        <v>5374</v>
      </c>
      <c r="E6937" t="s">
        <v>4704</v>
      </c>
      <c r="F6937" s="1">
        <v>40909</v>
      </c>
      <c r="G6937" t="s">
        <v>4410</v>
      </c>
      <c r="H6937" t="s">
        <v>1378</v>
      </c>
      <c r="I6937" t="s">
        <v>4013</v>
      </c>
      <c r="K6937">
        <v>50000</v>
      </c>
      <c r="L6937">
        <v>-310000</v>
      </c>
    </row>
    <row r="6938" spans="3:12" x14ac:dyDescent="0.15">
      <c r="C6938" t="s">
        <v>5191</v>
      </c>
      <c r="D6938" t="s">
        <v>5374</v>
      </c>
      <c r="E6938" t="s">
        <v>4704</v>
      </c>
      <c r="F6938" s="1">
        <v>40909</v>
      </c>
      <c r="G6938" t="s">
        <v>4410</v>
      </c>
      <c r="H6938" t="s">
        <v>1228</v>
      </c>
      <c r="I6938" t="s">
        <v>4014</v>
      </c>
      <c r="K6938">
        <v>80000</v>
      </c>
      <c r="L6938">
        <v>-390000</v>
      </c>
    </row>
    <row r="6939" spans="3:12" x14ac:dyDescent="0.15">
      <c r="C6939" t="s">
        <v>5191</v>
      </c>
      <c r="D6939" t="s">
        <v>5374</v>
      </c>
      <c r="E6939" t="s">
        <v>4704</v>
      </c>
      <c r="F6939" s="1">
        <v>40909</v>
      </c>
      <c r="G6939" t="s">
        <v>4410</v>
      </c>
      <c r="H6939" t="s">
        <v>140</v>
      </c>
      <c r="I6939" t="s">
        <v>4705</v>
      </c>
      <c r="J6939">
        <v>130000</v>
      </c>
      <c r="L6939">
        <v>-260000</v>
      </c>
    </row>
    <row r="6940" spans="3:12" x14ac:dyDescent="0.15">
      <c r="C6940" t="s">
        <v>5191</v>
      </c>
      <c r="D6940" t="s">
        <v>5374</v>
      </c>
      <c r="E6940" t="s">
        <v>4704</v>
      </c>
      <c r="F6940" s="1">
        <v>40909</v>
      </c>
      <c r="G6940" t="s">
        <v>4410</v>
      </c>
      <c r="H6940" t="s">
        <v>152</v>
      </c>
      <c r="I6940" t="s">
        <v>4020</v>
      </c>
      <c r="K6940">
        <v>80000</v>
      </c>
      <c r="L6940">
        <v>-340000</v>
      </c>
    </row>
    <row r="6941" spans="3:12" x14ac:dyDescent="0.15">
      <c r="C6941" t="s">
        <v>5191</v>
      </c>
      <c r="D6941" t="s">
        <v>5374</v>
      </c>
      <c r="E6941" t="s">
        <v>4704</v>
      </c>
      <c r="F6941" s="1">
        <v>40909</v>
      </c>
      <c r="G6941" t="s">
        <v>4410</v>
      </c>
      <c r="H6941" t="s">
        <v>154</v>
      </c>
      <c r="I6941" t="s">
        <v>4021</v>
      </c>
      <c r="K6941">
        <v>50000</v>
      </c>
      <c r="L6941">
        <v>-390000</v>
      </c>
    </row>
    <row r="6942" spans="3:12" x14ac:dyDescent="0.15">
      <c r="C6942" t="s">
        <v>5191</v>
      </c>
      <c r="D6942" t="s">
        <v>5374</v>
      </c>
      <c r="E6942" t="s">
        <v>4704</v>
      </c>
      <c r="F6942" s="1">
        <v>40909</v>
      </c>
      <c r="G6942" t="s">
        <v>4410</v>
      </c>
      <c r="H6942" t="s">
        <v>229</v>
      </c>
      <c r="I6942" t="s">
        <v>4713</v>
      </c>
      <c r="K6942">
        <v>59625</v>
      </c>
      <c r="L6942">
        <v>-449625</v>
      </c>
    </row>
    <row r="6943" spans="3:12" x14ac:dyDescent="0.15">
      <c r="C6943" t="s">
        <v>5191</v>
      </c>
      <c r="D6943" t="s">
        <v>5374</v>
      </c>
      <c r="E6943" t="s">
        <v>4704</v>
      </c>
      <c r="F6943" s="1">
        <v>40909</v>
      </c>
      <c r="G6943" t="s">
        <v>4410</v>
      </c>
      <c r="H6943" t="s">
        <v>237</v>
      </c>
      <c r="I6943" t="s">
        <v>4714</v>
      </c>
      <c r="K6943">
        <v>95400</v>
      </c>
      <c r="L6943">
        <v>-545025</v>
      </c>
    </row>
    <row r="6944" spans="3:12" x14ac:dyDescent="0.15">
      <c r="C6944" t="s">
        <v>5191</v>
      </c>
      <c r="D6944" t="s">
        <v>5374</v>
      </c>
      <c r="E6944" t="s">
        <v>4704</v>
      </c>
      <c r="F6944" s="1">
        <v>40909</v>
      </c>
      <c r="G6944" t="s">
        <v>4410</v>
      </c>
      <c r="H6944" t="s">
        <v>263</v>
      </c>
      <c r="I6944" t="s">
        <v>4719</v>
      </c>
      <c r="K6944">
        <v>95400</v>
      </c>
      <c r="L6944">
        <v>-640425</v>
      </c>
    </row>
    <row r="6945" spans="3:12" x14ac:dyDescent="0.15">
      <c r="C6945" t="s">
        <v>5191</v>
      </c>
      <c r="D6945" t="s">
        <v>5374</v>
      </c>
      <c r="E6945" t="s">
        <v>4704</v>
      </c>
      <c r="F6945" s="1">
        <v>40909</v>
      </c>
      <c r="G6945" t="s">
        <v>4410</v>
      </c>
      <c r="H6945" t="s">
        <v>266</v>
      </c>
      <c r="I6945" t="s">
        <v>4720</v>
      </c>
      <c r="K6945">
        <v>59625</v>
      </c>
      <c r="L6945">
        <v>-700050</v>
      </c>
    </row>
    <row r="6946" spans="3:12" x14ac:dyDescent="0.15">
      <c r="C6946" t="s">
        <v>5191</v>
      </c>
      <c r="D6946" t="s">
        <v>5374</v>
      </c>
      <c r="E6946" t="s">
        <v>4704</v>
      </c>
      <c r="F6946" s="1">
        <v>40909</v>
      </c>
      <c r="G6946" t="s">
        <v>4410</v>
      </c>
      <c r="H6946" t="s">
        <v>964</v>
      </c>
      <c r="I6946" t="s">
        <v>4723</v>
      </c>
      <c r="K6946">
        <v>59625</v>
      </c>
      <c r="L6946">
        <v>-759675</v>
      </c>
    </row>
    <row r="6947" spans="3:12" x14ac:dyDescent="0.15">
      <c r="C6947" t="s">
        <v>5191</v>
      </c>
      <c r="D6947" t="s">
        <v>5374</v>
      </c>
      <c r="E6947" t="s">
        <v>4704</v>
      </c>
      <c r="F6947" s="1">
        <v>40909</v>
      </c>
      <c r="G6947" t="s">
        <v>4410</v>
      </c>
      <c r="H6947" t="s">
        <v>311</v>
      </c>
      <c r="I6947" t="s">
        <v>4724</v>
      </c>
      <c r="K6947">
        <v>95400</v>
      </c>
      <c r="L6947">
        <v>-855075</v>
      </c>
    </row>
    <row r="6948" spans="3:12" x14ac:dyDescent="0.15">
      <c r="C6948" t="s">
        <v>5191</v>
      </c>
      <c r="D6948" t="s">
        <v>5374</v>
      </c>
      <c r="E6948" t="s">
        <v>4704</v>
      </c>
      <c r="F6948" s="1">
        <v>40909</v>
      </c>
      <c r="G6948" t="s">
        <v>4410</v>
      </c>
      <c r="H6948" t="s">
        <v>317</v>
      </c>
      <c r="I6948" t="s">
        <v>4726</v>
      </c>
      <c r="K6948">
        <v>95400</v>
      </c>
      <c r="L6948">
        <v>-950475</v>
      </c>
    </row>
    <row r="6949" spans="3:12" x14ac:dyDescent="0.15">
      <c r="C6949" t="s">
        <v>5191</v>
      </c>
      <c r="D6949" t="s">
        <v>5374</v>
      </c>
      <c r="E6949" t="s">
        <v>4704</v>
      </c>
      <c r="F6949" s="1">
        <v>40909</v>
      </c>
      <c r="G6949" t="s">
        <v>4410</v>
      </c>
      <c r="H6949" t="s">
        <v>319</v>
      </c>
      <c r="I6949" t="s">
        <v>4045</v>
      </c>
      <c r="K6949">
        <v>59625</v>
      </c>
      <c r="L6949">
        <v>-1010100</v>
      </c>
    </row>
    <row r="6950" spans="3:12" x14ac:dyDescent="0.15">
      <c r="C6950" t="s">
        <v>5191</v>
      </c>
      <c r="D6950" t="s">
        <v>5374</v>
      </c>
      <c r="E6950" t="s">
        <v>4704</v>
      </c>
      <c r="F6950" s="1">
        <v>40909</v>
      </c>
      <c r="G6950" t="s">
        <v>4410</v>
      </c>
      <c r="H6950" t="s">
        <v>330</v>
      </c>
      <c r="I6950" t="s">
        <v>3995</v>
      </c>
      <c r="J6950">
        <v>130000</v>
      </c>
      <c r="L6950">
        <v>-880100</v>
      </c>
    </row>
    <row r="6951" spans="3:12" x14ac:dyDescent="0.15">
      <c r="C6951" t="s">
        <v>5191</v>
      </c>
      <c r="D6951" t="s">
        <v>5374</v>
      </c>
      <c r="E6951" t="s">
        <v>4704</v>
      </c>
      <c r="F6951" s="1">
        <v>40909</v>
      </c>
      <c r="G6951" t="s">
        <v>4410</v>
      </c>
      <c r="H6951" t="s">
        <v>1411</v>
      </c>
      <c r="I6951" t="s">
        <v>4718</v>
      </c>
      <c r="J6951">
        <v>130000</v>
      </c>
      <c r="L6951">
        <v>-750100</v>
      </c>
    </row>
    <row r="6952" spans="3:12" x14ac:dyDescent="0.15">
      <c r="C6952" t="s">
        <v>5191</v>
      </c>
      <c r="D6952" t="s">
        <v>5374</v>
      </c>
      <c r="E6952" t="s">
        <v>4704</v>
      </c>
      <c r="F6952" s="1">
        <v>40909</v>
      </c>
      <c r="G6952" t="s">
        <v>4410</v>
      </c>
      <c r="H6952" t="s">
        <v>350</v>
      </c>
      <c r="I6952" t="s">
        <v>4050</v>
      </c>
      <c r="K6952">
        <v>59625</v>
      </c>
      <c r="L6952">
        <v>-809725</v>
      </c>
    </row>
    <row r="6953" spans="3:12" x14ac:dyDescent="0.15">
      <c r="C6953" t="s">
        <v>5191</v>
      </c>
      <c r="D6953" t="s">
        <v>5374</v>
      </c>
      <c r="E6953" t="s">
        <v>4704</v>
      </c>
      <c r="F6953" s="1">
        <v>40909</v>
      </c>
      <c r="G6953" t="s">
        <v>4410</v>
      </c>
      <c r="H6953" t="s">
        <v>1416</v>
      </c>
      <c r="I6953" t="s">
        <v>4051</v>
      </c>
      <c r="K6953">
        <v>95400</v>
      </c>
      <c r="L6953">
        <v>-905125</v>
      </c>
    </row>
    <row r="6954" spans="3:12" x14ac:dyDescent="0.15">
      <c r="C6954" t="s">
        <v>5191</v>
      </c>
      <c r="D6954" t="s">
        <v>5374</v>
      </c>
      <c r="E6954" t="s">
        <v>4704</v>
      </c>
      <c r="F6954" s="1">
        <v>40909</v>
      </c>
      <c r="G6954" t="s">
        <v>4410</v>
      </c>
      <c r="H6954" t="s">
        <v>366</v>
      </c>
      <c r="I6954" t="s">
        <v>4057</v>
      </c>
      <c r="K6954">
        <v>59625</v>
      </c>
      <c r="L6954">
        <v>-964750</v>
      </c>
    </row>
    <row r="6955" spans="3:12" x14ac:dyDescent="0.15">
      <c r="C6955" t="s">
        <v>5191</v>
      </c>
      <c r="D6955" t="s">
        <v>5374</v>
      </c>
      <c r="E6955" t="s">
        <v>4704</v>
      </c>
      <c r="F6955" s="1">
        <v>40909</v>
      </c>
      <c r="G6955" t="s">
        <v>4410</v>
      </c>
      <c r="H6955" t="s">
        <v>349</v>
      </c>
      <c r="I6955" t="s">
        <v>4729</v>
      </c>
      <c r="K6955">
        <v>95400</v>
      </c>
      <c r="L6955">
        <v>-1060150</v>
      </c>
    </row>
    <row r="6956" spans="3:12" x14ac:dyDescent="0.15">
      <c r="C6956" t="s">
        <v>5191</v>
      </c>
      <c r="D6956" t="s">
        <v>5374</v>
      </c>
      <c r="E6956" t="s">
        <v>4704</v>
      </c>
      <c r="F6956" s="1">
        <v>40909</v>
      </c>
      <c r="G6956" t="s">
        <v>4410</v>
      </c>
      <c r="H6956" t="s">
        <v>1454</v>
      </c>
      <c r="I6956" t="s">
        <v>4727</v>
      </c>
      <c r="J6956">
        <v>155025</v>
      </c>
      <c r="L6956">
        <v>-905125</v>
      </c>
    </row>
    <row r="6957" spans="3:12" x14ac:dyDescent="0.15">
      <c r="C6957" t="s">
        <v>5191</v>
      </c>
      <c r="D6957" t="s">
        <v>5374</v>
      </c>
      <c r="E6957" t="s">
        <v>4704</v>
      </c>
      <c r="F6957" s="1">
        <v>40909</v>
      </c>
      <c r="G6957" t="s">
        <v>4410</v>
      </c>
      <c r="H6957" t="s">
        <v>4709</v>
      </c>
      <c r="I6957" t="s">
        <v>4710</v>
      </c>
      <c r="J6957">
        <v>80000</v>
      </c>
      <c r="L6957">
        <v>-825125</v>
      </c>
    </row>
    <row r="6958" spans="3:12" x14ac:dyDescent="0.15">
      <c r="C6958" t="s">
        <v>5191</v>
      </c>
      <c r="D6958" t="s">
        <v>5374</v>
      </c>
      <c r="E6958" t="s">
        <v>4704</v>
      </c>
      <c r="F6958" s="1">
        <v>40909</v>
      </c>
      <c r="G6958" t="s">
        <v>4410</v>
      </c>
      <c r="H6958" t="s">
        <v>4711</v>
      </c>
      <c r="I6958" t="s">
        <v>4712</v>
      </c>
      <c r="J6958">
        <v>50000</v>
      </c>
      <c r="L6958">
        <v>-775125</v>
      </c>
    </row>
    <row r="6959" spans="3:12" x14ac:dyDescent="0.15">
      <c r="C6959" t="s">
        <v>5191</v>
      </c>
      <c r="D6959" t="s">
        <v>5374</v>
      </c>
      <c r="E6959" t="s">
        <v>4704</v>
      </c>
      <c r="F6959" s="1">
        <v>40909</v>
      </c>
      <c r="G6959" t="s">
        <v>4410</v>
      </c>
      <c r="H6959" t="s">
        <v>4707</v>
      </c>
      <c r="I6959" t="s">
        <v>4708</v>
      </c>
      <c r="J6959">
        <v>130000</v>
      </c>
      <c r="L6959">
        <v>-645125</v>
      </c>
    </row>
    <row r="6960" spans="3:12" x14ac:dyDescent="0.15">
      <c r="C6960" t="s">
        <v>5191</v>
      </c>
      <c r="D6960" t="s">
        <v>5374</v>
      </c>
      <c r="E6960" t="s">
        <v>4704</v>
      </c>
      <c r="F6960" s="1">
        <v>40909</v>
      </c>
      <c r="G6960" t="s">
        <v>4410</v>
      </c>
      <c r="H6960" t="s">
        <v>4715</v>
      </c>
      <c r="I6960" t="s">
        <v>4716</v>
      </c>
      <c r="J6960">
        <v>95400</v>
      </c>
      <c r="L6960">
        <v>-549725</v>
      </c>
    </row>
    <row r="6961" spans="3:12" x14ac:dyDescent="0.15">
      <c r="C6961" t="s">
        <v>5191</v>
      </c>
      <c r="D6961" t="s">
        <v>5374</v>
      </c>
      <c r="E6961" t="s">
        <v>4704</v>
      </c>
      <c r="F6961" s="1">
        <v>40909</v>
      </c>
      <c r="G6961" t="s">
        <v>4410</v>
      </c>
      <c r="H6961" t="s">
        <v>4715</v>
      </c>
      <c r="I6961" t="s">
        <v>4717</v>
      </c>
      <c r="J6961">
        <v>59625</v>
      </c>
      <c r="L6961">
        <v>-490100</v>
      </c>
    </row>
    <row r="6962" spans="3:12" x14ac:dyDescent="0.15">
      <c r="C6962" t="s">
        <v>5191</v>
      </c>
      <c r="D6962" t="s">
        <v>5374</v>
      </c>
      <c r="E6962" t="s">
        <v>4704</v>
      </c>
      <c r="F6962" s="1">
        <v>40909</v>
      </c>
      <c r="G6962" t="s">
        <v>4410</v>
      </c>
      <c r="H6962" t="s">
        <v>4721</v>
      </c>
      <c r="I6962" t="s">
        <v>4722</v>
      </c>
      <c r="J6962">
        <v>25025</v>
      </c>
      <c r="L6962">
        <v>-465075</v>
      </c>
    </row>
    <row r="6963" spans="3:12" x14ac:dyDescent="0.15">
      <c r="C6963" t="s">
        <v>5191</v>
      </c>
      <c r="D6963" t="s">
        <v>5374</v>
      </c>
      <c r="E6963" t="s">
        <v>4704</v>
      </c>
      <c r="F6963" s="1">
        <v>40909</v>
      </c>
      <c r="G6963" t="s">
        <v>4410</v>
      </c>
      <c r="H6963" t="s">
        <v>4725</v>
      </c>
      <c r="I6963" t="s">
        <v>4509</v>
      </c>
      <c r="J6963">
        <v>155025</v>
      </c>
      <c r="L6963">
        <v>-310050</v>
      </c>
    </row>
    <row r="6964" spans="3:12" x14ac:dyDescent="0.15">
      <c r="C6964" t="s">
        <v>5191</v>
      </c>
      <c r="D6964" t="s">
        <v>5374</v>
      </c>
      <c r="E6964" t="s">
        <v>4704</v>
      </c>
      <c r="F6964" s="1">
        <v>40909</v>
      </c>
      <c r="G6964" t="s">
        <v>4410</v>
      </c>
      <c r="H6964" t="s">
        <v>4728</v>
      </c>
      <c r="I6964" t="s">
        <v>4550</v>
      </c>
      <c r="J6964">
        <v>155025</v>
      </c>
      <c r="L6964">
        <v>-155025</v>
      </c>
    </row>
    <row r="6965" spans="3:12" x14ac:dyDescent="0.15">
      <c r="C6965" t="s">
        <v>5191</v>
      </c>
      <c r="D6965" t="s">
        <v>5374</v>
      </c>
      <c r="E6965" t="s">
        <v>4704</v>
      </c>
      <c r="F6965" s="1">
        <v>40917</v>
      </c>
      <c r="G6965" t="s">
        <v>526</v>
      </c>
      <c r="H6965" t="s">
        <v>834</v>
      </c>
      <c r="I6965" t="s">
        <v>5373</v>
      </c>
      <c r="J6965">
        <v>155025</v>
      </c>
    </row>
    <row r="6966" spans="3:12" x14ac:dyDescent="0.15">
      <c r="C6966" t="s">
        <v>5191</v>
      </c>
      <c r="D6966" t="s">
        <v>5374</v>
      </c>
      <c r="E6966" t="s">
        <v>4704</v>
      </c>
      <c r="F6966" s="1">
        <v>40933</v>
      </c>
      <c r="G6966" t="s">
        <v>560</v>
      </c>
      <c r="H6966" t="s">
        <v>74</v>
      </c>
      <c r="I6966" t="s">
        <v>5327</v>
      </c>
      <c r="K6966">
        <v>95400</v>
      </c>
      <c r="L6966">
        <v>-95400</v>
      </c>
    </row>
    <row r="6967" spans="3:12" x14ac:dyDescent="0.15">
      <c r="C6967" t="s">
        <v>5191</v>
      </c>
      <c r="D6967" t="s">
        <v>5374</v>
      </c>
      <c r="E6967" t="s">
        <v>4704</v>
      </c>
      <c r="F6967" s="1">
        <v>40933</v>
      </c>
      <c r="G6967" t="s">
        <v>560</v>
      </c>
      <c r="H6967" t="s">
        <v>76</v>
      </c>
      <c r="I6967" t="s">
        <v>5328</v>
      </c>
      <c r="K6967">
        <v>59625</v>
      </c>
      <c r="L6967">
        <v>-155025</v>
      </c>
    </row>
    <row r="6968" spans="3:12" x14ac:dyDescent="0.15">
      <c r="C6968" t="s">
        <v>5191</v>
      </c>
      <c r="D6968" t="s">
        <v>5374</v>
      </c>
      <c r="E6968" t="s">
        <v>4730</v>
      </c>
      <c r="F6968" s="1">
        <v>40909</v>
      </c>
      <c r="G6968" t="s">
        <v>4410</v>
      </c>
      <c r="H6968" t="s">
        <v>55</v>
      </c>
      <c r="I6968" t="s">
        <v>4411</v>
      </c>
      <c r="K6968">
        <v>73041</v>
      </c>
      <c r="L6968">
        <v>-73041</v>
      </c>
    </row>
    <row r="6969" spans="3:12" x14ac:dyDescent="0.15">
      <c r="C6969" t="s">
        <v>5191</v>
      </c>
      <c r="D6969" t="s">
        <v>5374</v>
      </c>
      <c r="E6969" t="s">
        <v>4730</v>
      </c>
      <c r="F6969" s="1">
        <v>40909</v>
      </c>
      <c r="G6969" t="s">
        <v>4410</v>
      </c>
      <c r="H6969" t="s">
        <v>1150</v>
      </c>
      <c r="I6969" t="s">
        <v>4731</v>
      </c>
      <c r="J6969">
        <v>73041</v>
      </c>
    </row>
    <row r="6970" spans="3:12" x14ac:dyDescent="0.15">
      <c r="C6970" t="s">
        <v>5191</v>
      </c>
      <c r="D6970" t="s">
        <v>5374</v>
      </c>
      <c r="E6970" t="s">
        <v>4730</v>
      </c>
      <c r="F6970" s="1">
        <v>40909</v>
      </c>
      <c r="G6970" t="s">
        <v>4410</v>
      </c>
      <c r="H6970" t="s">
        <v>92</v>
      </c>
      <c r="I6970" t="s">
        <v>2763</v>
      </c>
      <c r="K6970">
        <v>73040</v>
      </c>
      <c r="L6970">
        <v>-73040</v>
      </c>
    </row>
    <row r="6971" spans="3:12" x14ac:dyDescent="0.15">
      <c r="C6971" t="s">
        <v>5191</v>
      </c>
      <c r="D6971" t="s">
        <v>5374</v>
      </c>
      <c r="E6971" t="s">
        <v>4730</v>
      </c>
      <c r="F6971" s="1">
        <v>40909</v>
      </c>
      <c r="G6971" t="s">
        <v>4410</v>
      </c>
      <c r="H6971" t="s">
        <v>759</v>
      </c>
      <c r="I6971" t="s">
        <v>2780</v>
      </c>
      <c r="K6971">
        <v>73040</v>
      </c>
      <c r="L6971">
        <v>-146080</v>
      </c>
    </row>
    <row r="6972" spans="3:12" x14ac:dyDescent="0.15">
      <c r="C6972" t="s">
        <v>5191</v>
      </c>
      <c r="D6972" t="s">
        <v>5374</v>
      </c>
      <c r="E6972" t="s">
        <v>4730</v>
      </c>
      <c r="F6972" s="1">
        <v>40909</v>
      </c>
      <c r="G6972" t="s">
        <v>4410</v>
      </c>
      <c r="H6972" t="s">
        <v>158</v>
      </c>
      <c r="I6972" t="s">
        <v>2791</v>
      </c>
      <c r="K6972">
        <v>73040</v>
      </c>
      <c r="L6972">
        <v>-219120</v>
      </c>
    </row>
    <row r="6973" spans="3:12" x14ac:dyDescent="0.15">
      <c r="C6973" t="s">
        <v>5191</v>
      </c>
      <c r="D6973" t="s">
        <v>5374</v>
      </c>
      <c r="E6973" t="s">
        <v>4730</v>
      </c>
      <c r="F6973" s="1">
        <v>40909</v>
      </c>
      <c r="G6973" t="s">
        <v>4410</v>
      </c>
      <c r="H6973" t="s">
        <v>529</v>
      </c>
      <c r="I6973" t="s">
        <v>4733</v>
      </c>
      <c r="J6973">
        <v>73040</v>
      </c>
      <c r="L6973">
        <v>-146080</v>
      </c>
    </row>
    <row r="6974" spans="3:12" x14ac:dyDescent="0.15">
      <c r="C6974" t="s">
        <v>5191</v>
      </c>
      <c r="D6974" t="s">
        <v>5374</v>
      </c>
      <c r="E6974" t="s">
        <v>4730</v>
      </c>
      <c r="F6974" s="1">
        <v>40909</v>
      </c>
      <c r="G6974" t="s">
        <v>4410</v>
      </c>
      <c r="H6974" t="s">
        <v>187</v>
      </c>
      <c r="I6974" t="s">
        <v>4734</v>
      </c>
      <c r="K6974">
        <v>73040</v>
      </c>
      <c r="L6974">
        <v>-219120</v>
      </c>
    </row>
    <row r="6975" spans="3:12" x14ac:dyDescent="0.15">
      <c r="C6975" t="s">
        <v>5191</v>
      </c>
      <c r="D6975" t="s">
        <v>5374</v>
      </c>
      <c r="E6975" t="s">
        <v>4730</v>
      </c>
      <c r="F6975" s="1">
        <v>40909</v>
      </c>
      <c r="G6975" t="s">
        <v>4410</v>
      </c>
      <c r="H6975" t="s">
        <v>227</v>
      </c>
      <c r="I6975" t="s">
        <v>4737</v>
      </c>
      <c r="K6975">
        <v>73040</v>
      </c>
      <c r="L6975">
        <v>-292160</v>
      </c>
    </row>
    <row r="6976" spans="3:12" x14ac:dyDescent="0.15">
      <c r="C6976" t="s">
        <v>5191</v>
      </c>
      <c r="D6976" t="s">
        <v>5374</v>
      </c>
      <c r="E6976" t="s">
        <v>4730</v>
      </c>
      <c r="F6976" s="1">
        <v>40909</v>
      </c>
      <c r="G6976" t="s">
        <v>4410</v>
      </c>
      <c r="H6976" t="s">
        <v>242</v>
      </c>
      <c r="I6976" t="s">
        <v>4732</v>
      </c>
      <c r="K6976">
        <v>73040</v>
      </c>
      <c r="L6976">
        <v>-365200</v>
      </c>
    </row>
    <row r="6977" spans="3:12" x14ac:dyDescent="0.15">
      <c r="C6977" t="s">
        <v>5191</v>
      </c>
      <c r="D6977" t="s">
        <v>5374</v>
      </c>
      <c r="E6977" t="s">
        <v>4730</v>
      </c>
      <c r="F6977" s="1">
        <v>40909</v>
      </c>
      <c r="G6977" t="s">
        <v>4410</v>
      </c>
      <c r="H6977" t="s">
        <v>1396</v>
      </c>
      <c r="I6977" t="s">
        <v>4735</v>
      </c>
      <c r="K6977">
        <v>73040</v>
      </c>
      <c r="L6977">
        <v>-438240</v>
      </c>
    </row>
    <row r="6978" spans="3:12" x14ac:dyDescent="0.15">
      <c r="C6978" t="s">
        <v>5191</v>
      </c>
      <c r="D6978" t="s">
        <v>5374</v>
      </c>
      <c r="E6978" t="s">
        <v>4730</v>
      </c>
      <c r="F6978" s="1">
        <v>40909</v>
      </c>
      <c r="G6978" t="s">
        <v>4410</v>
      </c>
      <c r="H6978" t="s">
        <v>276</v>
      </c>
      <c r="I6978" t="s">
        <v>4736</v>
      </c>
      <c r="J6978">
        <v>73040</v>
      </c>
      <c r="L6978">
        <v>-365200</v>
      </c>
    </row>
    <row r="6979" spans="3:12" x14ac:dyDescent="0.15">
      <c r="C6979" t="s">
        <v>5191</v>
      </c>
      <c r="D6979" t="s">
        <v>5374</v>
      </c>
      <c r="E6979" t="s">
        <v>4730</v>
      </c>
      <c r="F6979" s="1">
        <v>40909</v>
      </c>
      <c r="G6979" t="s">
        <v>4410</v>
      </c>
      <c r="H6979" t="s">
        <v>276</v>
      </c>
      <c r="I6979" t="s">
        <v>4736</v>
      </c>
      <c r="J6979">
        <v>146080</v>
      </c>
      <c r="L6979">
        <v>-219120</v>
      </c>
    </row>
    <row r="6980" spans="3:12" x14ac:dyDescent="0.15">
      <c r="C6980" t="s">
        <v>5191</v>
      </c>
      <c r="D6980" t="s">
        <v>5374</v>
      </c>
      <c r="E6980" t="s">
        <v>4730</v>
      </c>
      <c r="F6980" s="1">
        <v>40909</v>
      </c>
      <c r="G6980" t="s">
        <v>4410</v>
      </c>
      <c r="H6980" t="s">
        <v>294</v>
      </c>
      <c r="I6980" t="s">
        <v>4739</v>
      </c>
      <c r="K6980">
        <v>73040</v>
      </c>
      <c r="L6980">
        <v>-292160</v>
      </c>
    </row>
    <row r="6981" spans="3:12" x14ac:dyDescent="0.15">
      <c r="C6981" t="s">
        <v>5191</v>
      </c>
      <c r="D6981" t="s">
        <v>5374</v>
      </c>
      <c r="E6981" t="s">
        <v>4730</v>
      </c>
      <c r="F6981" s="1">
        <v>40909</v>
      </c>
      <c r="G6981" t="s">
        <v>4410</v>
      </c>
      <c r="H6981" t="s">
        <v>1170</v>
      </c>
      <c r="I6981" t="s">
        <v>4742</v>
      </c>
      <c r="K6981">
        <v>73040</v>
      </c>
      <c r="L6981">
        <v>-365200</v>
      </c>
    </row>
    <row r="6982" spans="3:12" x14ac:dyDescent="0.15">
      <c r="C6982" t="s">
        <v>5191</v>
      </c>
      <c r="D6982" t="s">
        <v>5374</v>
      </c>
      <c r="E6982" t="s">
        <v>4730</v>
      </c>
      <c r="F6982" s="1">
        <v>40909</v>
      </c>
      <c r="G6982" t="s">
        <v>4410</v>
      </c>
      <c r="H6982" t="s">
        <v>314</v>
      </c>
      <c r="I6982" t="s">
        <v>2842</v>
      </c>
      <c r="J6982">
        <v>18260</v>
      </c>
      <c r="L6982">
        <v>-346940</v>
      </c>
    </row>
    <row r="6983" spans="3:12" x14ac:dyDescent="0.15">
      <c r="C6983" t="s">
        <v>5191</v>
      </c>
      <c r="D6983" t="s">
        <v>5374</v>
      </c>
      <c r="E6983" t="s">
        <v>4730</v>
      </c>
      <c r="F6983" s="1">
        <v>40909</v>
      </c>
      <c r="G6983" t="s">
        <v>4410</v>
      </c>
      <c r="H6983" t="s">
        <v>334</v>
      </c>
      <c r="I6983" t="s">
        <v>3995</v>
      </c>
      <c r="J6983">
        <v>73040</v>
      </c>
      <c r="L6983">
        <v>-273900</v>
      </c>
    </row>
    <row r="6984" spans="3:12" x14ac:dyDescent="0.15">
      <c r="C6984" t="s">
        <v>5191</v>
      </c>
      <c r="D6984" t="s">
        <v>5374</v>
      </c>
      <c r="E6984" t="s">
        <v>4730</v>
      </c>
      <c r="F6984" s="1">
        <v>40909</v>
      </c>
      <c r="G6984" t="s">
        <v>4410</v>
      </c>
      <c r="H6984" t="s">
        <v>3910</v>
      </c>
      <c r="I6984" t="s">
        <v>4738</v>
      </c>
      <c r="J6984">
        <v>219120</v>
      </c>
      <c r="L6984">
        <v>-54780</v>
      </c>
    </row>
    <row r="6985" spans="3:12" x14ac:dyDescent="0.15">
      <c r="C6985" t="s">
        <v>5191</v>
      </c>
      <c r="D6985" t="s">
        <v>5374</v>
      </c>
      <c r="E6985" t="s">
        <v>4730</v>
      </c>
      <c r="F6985" s="1">
        <v>40909</v>
      </c>
      <c r="G6985" t="s">
        <v>4410</v>
      </c>
      <c r="H6985" t="s">
        <v>2844</v>
      </c>
      <c r="I6985" t="s">
        <v>4744</v>
      </c>
      <c r="K6985">
        <v>73040</v>
      </c>
      <c r="L6985">
        <v>-127820</v>
      </c>
    </row>
    <row r="6986" spans="3:12" x14ac:dyDescent="0.15">
      <c r="C6986" t="s">
        <v>5191</v>
      </c>
      <c r="D6986" t="s">
        <v>5374</v>
      </c>
      <c r="E6986" t="s">
        <v>4730</v>
      </c>
      <c r="F6986" s="1">
        <v>40909</v>
      </c>
      <c r="G6986" t="s">
        <v>4410</v>
      </c>
      <c r="H6986" t="s">
        <v>359</v>
      </c>
      <c r="I6986" t="s">
        <v>4746</v>
      </c>
      <c r="K6986">
        <v>146080</v>
      </c>
      <c r="L6986">
        <v>-273900</v>
      </c>
    </row>
    <row r="6987" spans="3:12" x14ac:dyDescent="0.15">
      <c r="C6987" t="s">
        <v>5191</v>
      </c>
      <c r="D6987" t="s">
        <v>5374</v>
      </c>
      <c r="E6987" t="s">
        <v>4730</v>
      </c>
      <c r="F6987" s="1">
        <v>40909</v>
      </c>
      <c r="G6987" t="s">
        <v>4410</v>
      </c>
      <c r="H6987" t="s">
        <v>5377</v>
      </c>
      <c r="I6987" t="s">
        <v>5378</v>
      </c>
      <c r="J6987">
        <v>146080</v>
      </c>
      <c r="L6987">
        <v>-127820</v>
      </c>
    </row>
    <row r="6988" spans="3:12" x14ac:dyDescent="0.15">
      <c r="C6988" t="s">
        <v>5191</v>
      </c>
      <c r="D6988" t="s">
        <v>5374</v>
      </c>
      <c r="E6988" t="s">
        <v>4730</v>
      </c>
      <c r="F6988" s="1">
        <v>40909</v>
      </c>
      <c r="G6988" t="s">
        <v>4410</v>
      </c>
      <c r="H6988" t="s">
        <v>4740</v>
      </c>
      <c r="I6988" t="s">
        <v>4741</v>
      </c>
      <c r="J6988">
        <v>54780</v>
      </c>
      <c r="L6988">
        <v>-73040</v>
      </c>
    </row>
    <row r="6989" spans="3:12" x14ac:dyDescent="0.15">
      <c r="C6989" t="s">
        <v>5191</v>
      </c>
      <c r="D6989" t="s">
        <v>5374</v>
      </c>
      <c r="E6989" t="s">
        <v>4730</v>
      </c>
      <c r="F6989" s="1">
        <v>40909</v>
      </c>
      <c r="G6989" t="s">
        <v>4410</v>
      </c>
      <c r="H6989" t="s">
        <v>4743</v>
      </c>
      <c r="I6989" t="s">
        <v>4509</v>
      </c>
      <c r="J6989">
        <v>73040</v>
      </c>
    </row>
    <row r="6990" spans="3:12" x14ac:dyDescent="0.15">
      <c r="C6990" t="s">
        <v>5191</v>
      </c>
      <c r="D6990" t="s">
        <v>5374</v>
      </c>
      <c r="E6990" t="s">
        <v>4730</v>
      </c>
      <c r="F6990" s="1">
        <v>40909</v>
      </c>
      <c r="G6990" t="s">
        <v>4410</v>
      </c>
      <c r="H6990" t="s">
        <v>4745</v>
      </c>
      <c r="I6990" t="s">
        <v>4547</v>
      </c>
      <c r="J6990">
        <v>73040</v>
      </c>
      <c r="L6990">
        <v>73040</v>
      </c>
    </row>
    <row r="6991" spans="3:12" x14ac:dyDescent="0.15">
      <c r="C6991" t="s">
        <v>5191</v>
      </c>
      <c r="D6991" t="s">
        <v>5374</v>
      </c>
      <c r="E6991" t="s">
        <v>4730</v>
      </c>
      <c r="F6991" s="1">
        <v>40909</v>
      </c>
      <c r="G6991" t="s">
        <v>4410</v>
      </c>
      <c r="H6991" t="s">
        <v>4747</v>
      </c>
      <c r="I6991" t="s">
        <v>4550</v>
      </c>
      <c r="J6991">
        <v>73040</v>
      </c>
      <c r="L6991">
        <v>146080</v>
      </c>
    </row>
    <row r="6992" spans="3:12" x14ac:dyDescent="0.15">
      <c r="C6992" t="s">
        <v>5191</v>
      </c>
      <c r="D6992" t="s">
        <v>5374</v>
      </c>
      <c r="E6992" t="s">
        <v>4730</v>
      </c>
      <c r="F6992" s="1">
        <v>40939</v>
      </c>
      <c r="G6992" t="s">
        <v>560</v>
      </c>
      <c r="H6992" t="s">
        <v>669</v>
      </c>
      <c r="I6992" t="s">
        <v>5256</v>
      </c>
      <c r="K6992">
        <v>73057</v>
      </c>
      <c r="L6992">
        <v>73023</v>
      </c>
    </row>
    <row r="6993" spans="3:12" x14ac:dyDescent="0.15">
      <c r="C6993" t="s">
        <v>5191</v>
      </c>
      <c r="D6993" t="s">
        <v>5374</v>
      </c>
      <c r="E6993" t="s">
        <v>4748</v>
      </c>
      <c r="F6993" s="1">
        <v>40909</v>
      </c>
      <c r="G6993" t="s">
        <v>4410</v>
      </c>
      <c r="H6993" t="s">
        <v>55</v>
      </c>
      <c r="I6993" t="s">
        <v>4411</v>
      </c>
      <c r="K6993">
        <v>101300</v>
      </c>
      <c r="L6993">
        <v>-101300</v>
      </c>
    </row>
    <row r="6994" spans="3:12" x14ac:dyDescent="0.15">
      <c r="C6994" t="s">
        <v>5191</v>
      </c>
      <c r="D6994" t="s">
        <v>5374</v>
      </c>
      <c r="E6994" t="s">
        <v>4749</v>
      </c>
      <c r="F6994" s="1">
        <v>40909</v>
      </c>
      <c r="G6994" t="s">
        <v>4410</v>
      </c>
      <c r="H6994" t="s">
        <v>55</v>
      </c>
      <c r="I6994" t="s">
        <v>4411</v>
      </c>
      <c r="K6994">
        <v>1962944</v>
      </c>
      <c r="L6994">
        <v>-1962944</v>
      </c>
    </row>
    <row r="6995" spans="3:12" x14ac:dyDescent="0.15">
      <c r="C6995" t="s">
        <v>5191</v>
      </c>
      <c r="D6995" t="s">
        <v>5374</v>
      </c>
      <c r="E6995" t="s">
        <v>4750</v>
      </c>
      <c r="F6995" s="1">
        <v>40909</v>
      </c>
      <c r="G6995" t="s">
        <v>4410</v>
      </c>
      <c r="H6995" t="s">
        <v>635</v>
      </c>
      <c r="I6995" t="s">
        <v>4751</v>
      </c>
      <c r="J6995">
        <v>1867055</v>
      </c>
      <c r="L6995">
        <v>1867055</v>
      </c>
    </row>
    <row r="6996" spans="3:12" x14ac:dyDescent="0.15">
      <c r="C6996" t="s">
        <v>5191</v>
      </c>
      <c r="D6996" t="s">
        <v>5374</v>
      </c>
      <c r="E6996" t="s">
        <v>4750</v>
      </c>
      <c r="F6996" s="1">
        <v>40909</v>
      </c>
      <c r="G6996" t="s">
        <v>4410</v>
      </c>
      <c r="H6996" t="s">
        <v>637</v>
      </c>
      <c r="I6996" t="s">
        <v>4752</v>
      </c>
      <c r="J6996">
        <v>677804</v>
      </c>
      <c r="L6996">
        <v>2544859</v>
      </c>
    </row>
    <row r="6997" spans="3:12" x14ac:dyDescent="0.15">
      <c r="C6997" t="s">
        <v>5191</v>
      </c>
      <c r="D6997" t="s">
        <v>5374</v>
      </c>
      <c r="E6997" t="s">
        <v>4750</v>
      </c>
      <c r="F6997" s="1">
        <v>40909</v>
      </c>
      <c r="G6997" t="s">
        <v>4410</v>
      </c>
      <c r="H6997" t="s">
        <v>645</v>
      </c>
      <c r="I6997" t="s">
        <v>4753</v>
      </c>
      <c r="K6997">
        <v>1867055</v>
      </c>
      <c r="L6997">
        <v>677804</v>
      </c>
    </row>
    <row r="6998" spans="3:12" x14ac:dyDescent="0.15">
      <c r="C6998" t="s">
        <v>5191</v>
      </c>
      <c r="D6998" t="s">
        <v>5374</v>
      </c>
      <c r="E6998" t="s">
        <v>4750</v>
      </c>
      <c r="F6998" s="1">
        <v>40909</v>
      </c>
      <c r="G6998" t="s">
        <v>4410</v>
      </c>
      <c r="H6998" t="s">
        <v>645</v>
      </c>
      <c r="I6998" t="s">
        <v>4753</v>
      </c>
      <c r="K6998">
        <v>677804</v>
      </c>
    </row>
    <row r="6999" spans="3:12" x14ac:dyDescent="0.15">
      <c r="C6999" t="s">
        <v>5191</v>
      </c>
      <c r="D6999" t="s">
        <v>5374</v>
      </c>
      <c r="E6999" t="s">
        <v>4754</v>
      </c>
      <c r="F6999" s="1">
        <v>40909</v>
      </c>
      <c r="G6999" t="s">
        <v>4410</v>
      </c>
      <c r="H6999" t="s">
        <v>55</v>
      </c>
      <c r="I6999" t="s">
        <v>4411</v>
      </c>
      <c r="K6999">
        <v>3352720</v>
      </c>
      <c r="L6999">
        <v>-3352720</v>
      </c>
    </row>
    <row r="7000" spans="3:12" x14ac:dyDescent="0.15">
      <c r="C7000" t="s">
        <v>5191</v>
      </c>
      <c r="D7000" t="s">
        <v>5374</v>
      </c>
      <c r="E7000" t="s">
        <v>4754</v>
      </c>
      <c r="F7000" s="1">
        <v>40909</v>
      </c>
      <c r="G7000" t="s">
        <v>4410</v>
      </c>
      <c r="H7000" t="s">
        <v>1150</v>
      </c>
      <c r="I7000" t="s">
        <v>3824</v>
      </c>
      <c r="K7000">
        <v>340000</v>
      </c>
      <c r="L7000">
        <v>-3692720</v>
      </c>
    </row>
    <row r="7001" spans="3:12" x14ac:dyDescent="0.15">
      <c r="C7001" t="s">
        <v>5191</v>
      </c>
      <c r="D7001" t="s">
        <v>5374</v>
      </c>
      <c r="E7001" t="s">
        <v>4754</v>
      </c>
      <c r="F7001" s="1">
        <v>40909</v>
      </c>
      <c r="G7001" t="s">
        <v>4410</v>
      </c>
      <c r="H7001" t="s">
        <v>122</v>
      </c>
      <c r="I7001" t="s">
        <v>4755</v>
      </c>
      <c r="J7001">
        <v>330000</v>
      </c>
      <c r="L7001">
        <v>-3362720</v>
      </c>
    </row>
    <row r="7002" spans="3:12" x14ac:dyDescent="0.15">
      <c r="C7002" t="s">
        <v>5191</v>
      </c>
      <c r="D7002" t="s">
        <v>5374</v>
      </c>
      <c r="E7002" t="s">
        <v>4754</v>
      </c>
      <c r="F7002" s="1">
        <v>40909</v>
      </c>
      <c r="G7002" t="s">
        <v>4410</v>
      </c>
      <c r="H7002" t="s">
        <v>122</v>
      </c>
      <c r="I7002" t="s">
        <v>3838</v>
      </c>
      <c r="K7002">
        <v>340000</v>
      </c>
      <c r="L7002">
        <v>-3702720</v>
      </c>
    </row>
    <row r="7003" spans="3:12" x14ac:dyDescent="0.15">
      <c r="C7003" t="s">
        <v>5191</v>
      </c>
      <c r="D7003" t="s">
        <v>5374</v>
      </c>
      <c r="E7003" t="s">
        <v>4754</v>
      </c>
      <c r="F7003" s="1">
        <v>40909</v>
      </c>
      <c r="G7003" t="s">
        <v>4410</v>
      </c>
      <c r="H7003" t="s">
        <v>530</v>
      </c>
      <c r="I7003" t="s">
        <v>3848</v>
      </c>
      <c r="K7003">
        <v>340000</v>
      </c>
      <c r="L7003">
        <v>-4042720</v>
      </c>
    </row>
    <row r="7004" spans="3:12" x14ac:dyDescent="0.15">
      <c r="C7004" t="s">
        <v>5191</v>
      </c>
      <c r="D7004" t="s">
        <v>5374</v>
      </c>
      <c r="E7004" t="s">
        <v>4754</v>
      </c>
      <c r="F7004" s="1">
        <v>40909</v>
      </c>
      <c r="G7004" t="s">
        <v>4410</v>
      </c>
      <c r="H7004" t="s">
        <v>176</v>
      </c>
      <c r="I7004" t="s">
        <v>3860</v>
      </c>
      <c r="K7004">
        <v>340000</v>
      </c>
      <c r="L7004">
        <v>-4382720</v>
      </c>
    </row>
    <row r="7005" spans="3:12" x14ac:dyDescent="0.15">
      <c r="C7005" t="s">
        <v>5191</v>
      </c>
      <c r="D7005" t="s">
        <v>5374</v>
      </c>
      <c r="E7005" t="s">
        <v>4754</v>
      </c>
      <c r="F7005" s="1">
        <v>40909</v>
      </c>
      <c r="G7005" t="s">
        <v>4410</v>
      </c>
      <c r="H7005" t="s">
        <v>185</v>
      </c>
      <c r="I7005" t="s">
        <v>4756</v>
      </c>
      <c r="J7005">
        <v>15000</v>
      </c>
      <c r="L7005">
        <v>-4367720</v>
      </c>
    </row>
    <row r="7006" spans="3:12" x14ac:dyDescent="0.15">
      <c r="C7006" t="s">
        <v>5191</v>
      </c>
      <c r="D7006" t="s">
        <v>5374</v>
      </c>
      <c r="E7006" t="s">
        <v>4754</v>
      </c>
      <c r="F7006" s="1">
        <v>40909</v>
      </c>
      <c r="G7006" t="s">
        <v>4410</v>
      </c>
      <c r="H7006" t="s">
        <v>230</v>
      </c>
      <c r="I7006" t="s">
        <v>3872</v>
      </c>
      <c r="K7006">
        <v>340000</v>
      </c>
      <c r="L7006">
        <v>-4707720</v>
      </c>
    </row>
    <row r="7007" spans="3:12" x14ac:dyDescent="0.15">
      <c r="C7007" t="s">
        <v>5191</v>
      </c>
      <c r="D7007" t="s">
        <v>5374</v>
      </c>
      <c r="E7007" t="s">
        <v>4754</v>
      </c>
      <c r="F7007" s="1">
        <v>40909</v>
      </c>
      <c r="G7007" t="s">
        <v>4410</v>
      </c>
      <c r="H7007" t="s">
        <v>218</v>
      </c>
      <c r="I7007" t="s">
        <v>4768</v>
      </c>
      <c r="K7007">
        <v>340000</v>
      </c>
      <c r="L7007">
        <v>-5047720</v>
      </c>
    </row>
    <row r="7008" spans="3:12" x14ac:dyDescent="0.15">
      <c r="C7008" t="s">
        <v>5191</v>
      </c>
      <c r="D7008" t="s">
        <v>5374</v>
      </c>
      <c r="E7008" t="s">
        <v>4754</v>
      </c>
      <c r="F7008" s="1">
        <v>40909</v>
      </c>
      <c r="G7008" t="s">
        <v>4410</v>
      </c>
      <c r="H7008" t="s">
        <v>1400</v>
      </c>
      <c r="I7008" t="s">
        <v>3820</v>
      </c>
      <c r="K7008">
        <v>340000</v>
      </c>
      <c r="L7008">
        <v>-5387720</v>
      </c>
    </row>
    <row r="7009" spans="3:12" x14ac:dyDescent="0.15">
      <c r="C7009" t="s">
        <v>5191</v>
      </c>
      <c r="D7009" t="s">
        <v>5374</v>
      </c>
      <c r="E7009" t="s">
        <v>4754</v>
      </c>
      <c r="F7009" s="1">
        <v>40909</v>
      </c>
      <c r="G7009" t="s">
        <v>4410</v>
      </c>
      <c r="H7009" t="s">
        <v>267</v>
      </c>
      <c r="I7009" t="s">
        <v>4771</v>
      </c>
      <c r="K7009">
        <v>340000</v>
      </c>
      <c r="L7009">
        <v>-5727720</v>
      </c>
    </row>
    <row r="7010" spans="3:12" x14ac:dyDescent="0.15">
      <c r="C7010" t="s">
        <v>5191</v>
      </c>
      <c r="D7010" t="s">
        <v>5374</v>
      </c>
      <c r="E7010" t="s">
        <v>4754</v>
      </c>
      <c r="F7010" s="1">
        <v>40909</v>
      </c>
      <c r="G7010" t="s">
        <v>4410</v>
      </c>
      <c r="H7010" t="s">
        <v>311</v>
      </c>
      <c r="I7010" t="s">
        <v>4757</v>
      </c>
      <c r="J7010">
        <v>315000</v>
      </c>
      <c r="L7010">
        <v>-5412720</v>
      </c>
    </row>
    <row r="7011" spans="3:12" x14ac:dyDescent="0.15">
      <c r="C7011" t="s">
        <v>5191</v>
      </c>
      <c r="D7011" t="s">
        <v>5374</v>
      </c>
      <c r="E7011" t="s">
        <v>4754</v>
      </c>
      <c r="F7011" s="1">
        <v>40909</v>
      </c>
      <c r="G7011" t="s">
        <v>4410</v>
      </c>
      <c r="H7011" t="s">
        <v>1096</v>
      </c>
      <c r="I7011" t="s">
        <v>3899</v>
      </c>
      <c r="K7011">
        <v>340000</v>
      </c>
      <c r="L7011">
        <v>-5752720</v>
      </c>
    </row>
    <row r="7012" spans="3:12" x14ac:dyDescent="0.15">
      <c r="C7012" t="s">
        <v>5191</v>
      </c>
      <c r="D7012" t="s">
        <v>5374</v>
      </c>
      <c r="E7012" t="s">
        <v>4754</v>
      </c>
      <c r="F7012" s="1">
        <v>40909</v>
      </c>
      <c r="G7012" t="s">
        <v>4410</v>
      </c>
      <c r="H7012" t="s">
        <v>1411</v>
      </c>
      <c r="I7012" t="s">
        <v>3909</v>
      </c>
      <c r="K7012">
        <v>340000</v>
      </c>
      <c r="L7012">
        <v>-6092720</v>
      </c>
    </row>
    <row r="7013" spans="3:12" x14ac:dyDescent="0.15">
      <c r="C7013" t="s">
        <v>5191</v>
      </c>
      <c r="D7013" t="s">
        <v>5374</v>
      </c>
      <c r="E7013" t="s">
        <v>4754</v>
      </c>
      <c r="F7013" s="1">
        <v>40909</v>
      </c>
      <c r="G7013" t="s">
        <v>4410</v>
      </c>
      <c r="H7013" t="s">
        <v>325</v>
      </c>
      <c r="I7013" t="s">
        <v>3919</v>
      </c>
      <c r="K7013">
        <v>340000</v>
      </c>
      <c r="L7013">
        <v>-6432720</v>
      </c>
    </row>
    <row r="7014" spans="3:12" x14ac:dyDescent="0.15">
      <c r="C7014" t="s">
        <v>5191</v>
      </c>
      <c r="D7014" t="s">
        <v>5374</v>
      </c>
      <c r="E7014" t="s">
        <v>4754</v>
      </c>
      <c r="F7014" s="1">
        <v>40909</v>
      </c>
      <c r="G7014" t="s">
        <v>4410</v>
      </c>
      <c r="H7014" t="s">
        <v>376</v>
      </c>
      <c r="I7014" t="s">
        <v>3028</v>
      </c>
      <c r="K7014">
        <v>340000</v>
      </c>
      <c r="L7014">
        <v>-6772720</v>
      </c>
    </row>
    <row r="7015" spans="3:12" x14ac:dyDescent="0.15">
      <c r="C7015" t="s">
        <v>5191</v>
      </c>
      <c r="D7015" t="s">
        <v>5374</v>
      </c>
      <c r="E7015" t="s">
        <v>4754</v>
      </c>
      <c r="F7015" s="1">
        <v>40909</v>
      </c>
      <c r="G7015" t="s">
        <v>4410</v>
      </c>
      <c r="H7015" t="s">
        <v>402</v>
      </c>
      <c r="I7015" t="s">
        <v>4758</v>
      </c>
      <c r="J7015">
        <v>330000</v>
      </c>
      <c r="L7015">
        <v>-6442720</v>
      </c>
    </row>
    <row r="7016" spans="3:12" x14ac:dyDescent="0.15">
      <c r="C7016" t="s">
        <v>5191</v>
      </c>
      <c r="D7016" t="s">
        <v>5374</v>
      </c>
      <c r="E7016" t="s">
        <v>4754</v>
      </c>
      <c r="F7016" s="1">
        <v>40909</v>
      </c>
      <c r="G7016" t="s">
        <v>4410</v>
      </c>
      <c r="H7016" t="s">
        <v>829</v>
      </c>
      <c r="I7016" t="s">
        <v>4783</v>
      </c>
      <c r="J7016">
        <v>203000</v>
      </c>
      <c r="L7016">
        <v>-6239720</v>
      </c>
    </row>
    <row r="7017" spans="3:12" x14ac:dyDescent="0.15">
      <c r="C7017" t="s">
        <v>5191</v>
      </c>
      <c r="D7017" t="s">
        <v>5374</v>
      </c>
      <c r="E7017" t="s">
        <v>4754</v>
      </c>
      <c r="F7017" s="1">
        <v>40909</v>
      </c>
      <c r="G7017" t="s">
        <v>4410</v>
      </c>
      <c r="H7017" t="s">
        <v>4759</v>
      </c>
      <c r="I7017" t="s">
        <v>4760</v>
      </c>
      <c r="J7017">
        <v>490000</v>
      </c>
      <c r="L7017">
        <v>-5749720</v>
      </c>
    </row>
    <row r="7018" spans="3:12" x14ac:dyDescent="0.15">
      <c r="C7018" t="s">
        <v>5191</v>
      </c>
      <c r="D7018" t="s">
        <v>5374</v>
      </c>
      <c r="E7018" t="s">
        <v>4754</v>
      </c>
      <c r="F7018" s="1">
        <v>40909</v>
      </c>
      <c r="G7018" t="s">
        <v>4410</v>
      </c>
      <c r="H7018" t="s">
        <v>4761</v>
      </c>
      <c r="I7018" t="s">
        <v>4762</v>
      </c>
      <c r="J7018">
        <v>315000</v>
      </c>
      <c r="L7018">
        <v>-5434720</v>
      </c>
    </row>
    <row r="7019" spans="3:12" x14ac:dyDescent="0.15">
      <c r="C7019" t="s">
        <v>5191</v>
      </c>
      <c r="D7019" t="s">
        <v>5374</v>
      </c>
      <c r="E7019" t="s">
        <v>4754</v>
      </c>
      <c r="F7019" s="1">
        <v>40909</v>
      </c>
      <c r="G7019" t="s">
        <v>4410</v>
      </c>
      <c r="H7019" t="s">
        <v>4765</v>
      </c>
      <c r="I7019" t="s">
        <v>4766</v>
      </c>
      <c r="J7019">
        <v>340000</v>
      </c>
      <c r="L7019">
        <v>-5094720</v>
      </c>
    </row>
    <row r="7020" spans="3:12" x14ac:dyDescent="0.15">
      <c r="C7020" t="s">
        <v>5191</v>
      </c>
      <c r="D7020" t="s">
        <v>5374</v>
      </c>
      <c r="E7020" t="s">
        <v>4754</v>
      </c>
      <c r="F7020" s="1">
        <v>40909</v>
      </c>
      <c r="G7020" t="s">
        <v>4410</v>
      </c>
      <c r="H7020" t="s">
        <v>4767</v>
      </c>
      <c r="I7020" t="s">
        <v>4766</v>
      </c>
      <c r="J7020">
        <v>70000</v>
      </c>
      <c r="L7020">
        <v>-5024720</v>
      </c>
    </row>
    <row r="7021" spans="3:12" x14ac:dyDescent="0.15">
      <c r="C7021" t="s">
        <v>5191</v>
      </c>
      <c r="D7021" t="s">
        <v>5374</v>
      </c>
      <c r="E7021" t="s">
        <v>4754</v>
      </c>
      <c r="F7021" s="1">
        <v>40909</v>
      </c>
      <c r="G7021" t="s">
        <v>4410</v>
      </c>
      <c r="H7021" t="s">
        <v>4763</v>
      </c>
      <c r="I7021" t="s">
        <v>4764</v>
      </c>
      <c r="J7021">
        <v>315000</v>
      </c>
      <c r="L7021">
        <v>-4709720</v>
      </c>
    </row>
    <row r="7022" spans="3:12" x14ac:dyDescent="0.15">
      <c r="C7022" t="s">
        <v>5191</v>
      </c>
      <c r="D7022" t="s">
        <v>5374</v>
      </c>
      <c r="E7022" t="s">
        <v>4754</v>
      </c>
      <c r="F7022" s="1">
        <v>40909</v>
      </c>
      <c r="G7022" t="s">
        <v>4410</v>
      </c>
      <c r="H7022" t="s">
        <v>4769</v>
      </c>
      <c r="I7022" t="s">
        <v>4770</v>
      </c>
      <c r="J7022">
        <v>250000</v>
      </c>
      <c r="L7022">
        <v>-4459720</v>
      </c>
    </row>
    <row r="7023" spans="3:12" x14ac:dyDescent="0.15">
      <c r="C7023" t="s">
        <v>5191</v>
      </c>
      <c r="D7023" t="s">
        <v>5374</v>
      </c>
      <c r="E7023" t="s">
        <v>4754</v>
      </c>
      <c r="F7023" s="1">
        <v>40909</v>
      </c>
      <c r="G7023" t="s">
        <v>4410</v>
      </c>
      <c r="H7023" t="s">
        <v>4772</v>
      </c>
      <c r="I7023" t="s">
        <v>4773</v>
      </c>
      <c r="J7023">
        <v>295000</v>
      </c>
      <c r="L7023">
        <v>-4164720</v>
      </c>
    </row>
    <row r="7024" spans="3:12" x14ac:dyDescent="0.15">
      <c r="C7024" t="s">
        <v>5191</v>
      </c>
      <c r="D7024" t="s">
        <v>5374</v>
      </c>
      <c r="E7024" t="s">
        <v>4754</v>
      </c>
      <c r="F7024" s="1">
        <v>40909</v>
      </c>
      <c r="G7024" t="s">
        <v>4410</v>
      </c>
      <c r="H7024" t="s">
        <v>4774</v>
      </c>
      <c r="I7024" t="s">
        <v>4775</v>
      </c>
      <c r="J7024">
        <v>15000</v>
      </c>
      <c r="L7024">
        <v>-4149720</v>
      </c>
    </row>
    <row r="7025" spans="3:12" x14ac:dyDescent="0.15">
      <c r="C7025" t="s">
        <v>5191</v>
      </c>
      <c r="D7025" t="s">
        <v>5374</v>
      </c>
      <c r="E7025" t="s">
        <v>4754</v>
      </c>
      <c r="F7025" s="1">
        <v>40909</v>
      </c>
      <c r="G7025" t="s">
        <v>4410</v>
      </c>
      <c r="H7025" t="s">
        <v>4776</v>
      </c>
      <c r="I7025" t="s">
        <v>4770</v>
      </c>
      <c r="J7025">
        <v>315000</v>
      </c>
      <c r="L7025">
        <v>-3834720</v>
      </c>
    </row>
    <row r="7026" spans="3:12" x14ac:dyDescent="0.15">
      <c r="C7026" t="s">
        <v>5191</v>
      </c>
      <c r="D7026" t="s">
        <v>5374</v>
      </c>
      <c r="E7026" t="s">
        <v>4754</v>
      </c>
      <c r="F7026" s="1">
        <v>40909</v>
      </c>
      <c r="G7026" t="s">
        <v>4410</v>
      </c>
      <c r="H7026" t="s">
        <v>4777</v>
      </c>
      <c r="I7026" t="s">
        <v>4778</v>
      </c>
      <c r="J7026">
        <v>315000</v>
      </c>
      <c r="L7026">
        <v>-3519720</v>
      </c>
    </row>
    <row r="7027" spans="3:12" x14ac:dyDescent="0.15">
      <c r="C7027" t="s">
        <v>5191</v>
      </c>
      <c r="D7027" t="s">
        <v>5374</v>
      </c>
      <c r="E7027" t="s">
        <v>4754</v>
      </c>
      <c r="F7027" s="1">
        <v>40909</v>
      </c>
      <c r="G7027" t="s">
        <v>4410</v>
      </c>
      <c r="H7027" t="s">
        <v>4779</v>
      </c>
      <c r="I7027" t="s">
        <v>4550</v>
      </c>
      <c r="J7027">
        <v>315000</v>
      </c>
      <c r="L7027">
        <v>-3204720</v>
      </c>
    </row>
    <row r="7028" spans="3:12" x14ac:dyDescent="0.15">
      <c r="C7028" t="s">
        <v>5191</v>
      </c>
      <c r="D7028" t="s">
        <v>5374</v>
      </c>
      <c r="E7028" t="s">
        <v>4754</v>
      </c>
      <c r="F7028" s="1">
        <v>40909</v>
      </c>
      <c r="G7028" t="s">
        <v>4410</v>
      </c>
      <c r="H7028" t="s">
        <v>4780</v>
      </c>
      <c r="I7028" t="s">
        <v>4781</v>
      </c>
      <c r="J7028">
        <v>100000</v>
      </c>
      <c r="L7028">
        <v>-3104720</v>
      </c>
    </row>
    <row r="7029" spans="3:12" x14ac:dyDescent="0.15">
      <c r="C7029" t="s">
        <v>5191</v>
      </c>
      <c r="D7029" t="s">
        <v>5374</v>
      </c>
      <c r="E7029" t="s">
        <v>4754</v>
      </c>
      <c r="F7029" s="1">
        <v>40909</v>
      </c>
      <c r="G7029" t="s">
        <v>4410</v>
      </c>
      <c r="H7029" t="s">
        <v>4782</v>
      </c>
      <c r="I7029" t="s">
        <v>4755</v>
      </c>
      <c r="J7029">
        <v>315000</v>
      </c>
      <c r="L7029">
        <v>-2789720</v>
      </c>
    </row>
    <row r="7030" spans="3:12" x14ac:dyDescent="0.15">
      <c r="C7030" t="s">
        <v>5191</v>
      </c>
      <c r="D7030" t="s">
        <v>5374</v>
      </c>
      <c r="E7030" t="s">
        <v>4754</v>
      </c>
      <c r="F7030" s="1">
        <v>40933</v>
      </c>
      <c r="G7030" t="s">
        <v>560</v>
      </c>
      <c r="H7030" t="s">
        <v>79</v>
      </c>
      <c r="I7030" t="s">
        <v>5316</v>
      </c>
      <c r="K7030">
        <v>340000</v>
      </c>
      <c r="L7030">
        <v>-3129720</v>
      </c>
    </row>
    <row r="7031" spans="3:12" x14ac:dyDescent="0.15">
      <c r="C7031" t="s">
        <v>5191</v>
      </c>
      <c r="D7031" t="s">
        <v>5374</v>
      </c>
      <c r="E7031" t="s">
        <v>4754</v>
      </c>
      <c r="F7031" s="1">
        <v>40934</v>
      </c>
      <c r="G7031" t="s">
        <v>526</v>
      </c>
      <c r="H7031" t="s">
        <v>178</v>
      </c>
      <c r="I7031" t="s">
        <v>5379</v>
      </c>
      <c r="J7031">
        <v>580000</v>
      </c>
      <c r="L7031">
        <v>-2549720</v>
      </c>
    </row>
    <row r="7032" spans="3:12" x14ac:dyDescent="0.15">
      <c r="C7032" t="s">
        <v>5191</v>
      </c>
      <c r="D7032" t="s">
        <v>5374</v>
      </c>
      <c r="E7032" t="s">
        <v>4786</v>
      </c>
      <c r="F7032" s="1">
        <v>40909</v>
      </c>
      <c r="G7032" t="s">
        <v>4410</v>
      </c>
      <c r="H7032" t="s">
        <v>55</v>
      </c>
      <c r="I7032" t="s">
        <v>4411</v>
      </c>
      <c r="K7032">
        <v>8172625</v>
      </c>
      <c r="L7032">
        <v>-8172625</v>
      </c>
    </row>
    <row r="7033" spans="3:12" x14ac:dyDescent="0.15">
      <c r="C7033" t="s">
        <v>5191</v>
      </c>
      <c r="D7033" t="s">
        <v>5374</v>
      </c>
      <c r="E7033" t="s">
        <v>4786</v>
      </c>
      <c r="F7033" s="1">
        <v>40909</v>
      </c>
      <c r="G7033" t="s">
        <v>4410</v>
      </c>
      <c r="H7033" t="s">
        <v>1369</v>
      </c>
      <c r="I7033" t="s">
        <v>4788</v>
      </c>
      <c r="J7033">
        <v>500000</v>
      </c>
      <c r="L7033">
        <v>-7672625</v>
      </c>
    </row>
    <row r="7034" spans="3:12" x14ac:dyDescent="0.15">
      <c r="C7034" t="s">
        <v>5191</v>
      </c>
      <c r="D7034" t="s">
        <v>5374</v>
      </c>
      <c r="E7034" t="s">
        <v>4786</v>
      </c>
      <c r="F7034" s="1">
        <v>40909</v>
      </c>
      <c r="G7034" t="s">
        <v>4410</v>
      </c>
      <c r="H7034" t="s">
        <v>1378</v>
      </c>
      <c r="I7034" t="s">
        <v>4790</v>
      </c>
      <c r="J7034">
        <v>2000000</v>
      </c>
      <c r="L7034">
        <v>-5672625</v>
      </c>
    </row>
    <row r="7035" spans="3:12" x14ac:dyDescent="0.15">
      <c r="C7035" t="s">
        <v>5191</v>
      </c>
      <c r="D7035" t="s">
        <v>5374</v>
      </c>
      <c r="E7035" t="s">
        <v>4786</v>
      </c>
      <c r="F7035" s="1">
        <v>40909</v>
      </c>
      <c r="G7035" t="s">
        <v>4410</v>
      </c>
      <c r="H7035" t="s">
        <v>201</v>
      </c>
      <c r="I7035" t="s">
        <v>4787</v>
      </c>
      <c r="J7035">
        <v>500000</v>
      </c>
      <c r="L7035">
        <v>-5172625</v>
      </c>
    </row>
    <row r="7036" spans="3:12" x14ac:dyDescent="0.15">
      <c r="C7036" t="s">
        <v>5191</v>
      </c>
      <c r="D7036" t="s">
        <v>5374</v>
      </c>
      <c r="E7036" t="s">
        <v>4786</v>
      </c>
      <c r="F7036" s="1">
        <v>40909</v>
      </c>
      <c r="G7036" t="s">
        <v>4410</v>
      </c>
      <c r="H7036" t="s">
        <v>361</v>
      </c>
      <c r="I7036" t="s">
        <v>4812</v>
      </c>
      <c r="J7036">
        <v>1000000</v>
      </c>
      <c r="L7036">
        <v>-4172625</v>
      </c>
    </row>
    <row r="7037" spans="3:12" x14ac:dyDescent="0.15">
      <c r="C7037" t="s">
        <v>5191</v>
      </c>
      <c r="D7037" t="s">
        <v>5374</v>
      </c>
      <c r="E7037" t="s">
        <v>4786</v>
      </c>
      <c r="F7037" s="1">
        <v>40909</v>
      </c>
      <c r="G7037" t="s">
        <v>4410</v>
      </c>
      <c r="H7037" t="s">
        <v>1421</v>
      </c>
      <c r="I7037" t="s">
        <v>4819</v>
      </c>
      <c r="K7037">
        <v>2981250</v>
      </c>
      <c r="L7037">
        <v>-7153875</v>
      </c>
    </row>
    <row r="7038" spans="3:12" x14ac:dyDescent="0.15">
      <c r="C7038" t="s">
        <v>5191</v>
      </c>
      <c r="D7038" t="s">
        <v>5374</v>
      </c>
      <c r="E7038" t="s">
        <v>4786</v>
      </c>
      <c r="F7038" s="1">
        <v>40909</v>
      </c>
      <c r="G7038" t="s">
        <v>4410</v>
      </c>
      <c r="H7038" t="s">
        <v>3950</v>
      </c>
      <c r="I7038" t="s">
        <v>4820</v>
      </c>
      <c r="K7038">
        <v>2385000</v>
      </c>
      <c r="L7038">
        <v>-9538875</v>
      </c>
    </row>
    <row r="7039" spans="3:12" x14ac:dyDescent="0.15">
      <c r="C7039" t="s">
        <v>5191</v>
      </c>
      <c r="D7039" t="s">
        <v>5374</v>
      </c>
      <c r="E7039" t="s">
        <v>4786</v>
      </c>
      <c r="F7039" s="1">
        <v>40909</v>
      </c>
      <c r="G7039" t="s">
        <v>4410</v>
      </c>
      <c r="H7039" t="s">
        <v>452</v>
      </c>
      <c r="I7039" t="s">
        <v>4818</v>
      </c>
      <c r="J7039">
        <v>2000000</v>
      </c>
      <c r="L7039">
        <v>-7538875</v>
      </c>
    </row>
    <row r="7040" spans="3:12" x14ac:dyDescent="0.15">
      <c r="C7040" t="s">
        <v>5191</v>
      </c>
      <c r="D7040" t="s">
        <v>5374</v>
      </c>
      <c r="E7040" t="s">
        <v>4786</v>
      </c>
      <c r="F7040" s="1">
        <v>40909</v>
      </c>
      <c r="G7040" t="s">
        <v>4410</v>
      </c>
      <c r="H7040" t="s">
        <v>505</v>
      </c>
      <c r="I7040" t="s">
        <v>4789</v>
      </c>
      <c r="J7040">
        <v>1500000</v>
      </c>
      <c r="L7040">
        <v>-6038875</v>
      </c>
    </row>
    <row r="7041" spans="3:12" x14ac:dyDescent="0.15">
      <c r="C7041" t="s">
        <v>5191</v>
      </c>
      <c r="D7041" t="s">
        <v>5374</v>
      </c>
      <c r="E7041" t="s">
        <v>4786</v>
      </c>
      <c r="F7041" s="1">
        <v>40909</v>
      </c>
      <c r="G7041" t="s">
        <v>4410</v>
      </c>
      <c r="H7041" t="s">
        <v>4791</v>
      </c>
      <c r="I7041" t="s">
        <v>4792</v>
      </c>
      <c r="J7041">
        <v>400000</v>
      </c>
      <c r="L7041">
        <v>-5638875</v>
      </c>
    </row>
    <row r="7042" spans="3:12" x14ac:dyDescent="0.15">
      <c r="C7042" t="s">
        <v>5191</v>
      </c>
      <c r="D7042" t="s">
        <v>5374</v>
      </c>
      <c r="E7042" t="s">
        <v>4786</v>
      </c>
      <c r="F7042" s="1">
        <v>40909</v>
      </c>
      <c r="G7042" t="s">
        <v>4410</v>
      </c>
      <c r="H7042" t="s">
        <v>4793</v>
      </c>
      <c r="I7042" t="s">
        <v>4794</v>
      </c>
      <c r="J7042">
        <v>300000</v>
      </c>
      <c r="L7042">
        <v>-5338875</v>
      </c>
    </row>
    <row r="7043" spans="3:12" x14ac:dyDescent="0.15">
      <c r="C7043" t="s">
        <v>5191</v>
      </c>
      <c r="D7043" t="s">
        <v>5374</v>
      </c>
      <c r="E7043" t="s">
        <v>4786</v>
      </c>
      <c r="F7043" s="1">
        <v>40909</v>
      </c>
      <c r="G7043" t="s">
        <v>4410</v>
      </c>
      <c r="H7043" t="s">
        <v>4795</v>
      </c>
      <c r="I7043" t="s">
        <v>4796</v>
      </c>
      <c r="J7043">
        <v>500000</v>
      </c>
      <c r="L7043">
        <v>-4838875</v>
      </c>
    </row>
    <row r="7044" spans="3:12" x14ac:dyDescent="0.15">
      <c r="C7044" t="s">
        <v>5191</v>
      </c>
      <c r="D7044" t="s">
        <v>5374</v>
      </c>
      <c r="E7044" t="s">
        <v>4786</v>
      </c>
      <c r="F7044" s="1">
        <v>40909</v>
      </c>
      <c r="G7044" t="s">
        <v>4410</v>
      </c>
      <c r="H7044" t="s">
        <v>4797</v>
      </c>
      <c r="I7044" t="s">
        <v>4798</v>
      </c>
      <c r="J7044">
        <v>300000</v>
      </c>
      <c r="L7044">
        <v>-4538875</v>
      </c>
    </row>
    <row r="7045" spans="3:12" x14ac:dyDescent="0.15">
      <c r="C7045" t="s">
        <v>5191</v>
      </c>
      <c r="D7045" t="s">
        <v>5374</v>
      </c>
      <c r="E7045" t="s">
        <v>4786</v>
      </c>
      <c r="F7045" s="1">
        <v>40909</v>
      </c>
      <c r="G7045" t="s">
        <v>4410</v>
      </c>
      <c r="H7045" t="s">
        <v>4801</v>
      </c>
      <c r="I7045" t="s">
        <v>4802</v>
      </c>
      <c r="J7045">
        <v>150000</v>
      </c>
      <c r="L7045">
        <v>-4388875</v>
      </c>
    </row>
    <row r="7046" spans="3:12" x14ac:dyDescent="0.15">
      <c r="C7046" t="s">
        <v>5191</v>
      </c>
      <c r="D7046" t="s">
        <v>5374</v>
      </c>
      <c r="E7046" t="s">
        <v>4786</v>
      </c>
      <c r="F7046" s="1">
        <v>40909</v>
      </c>
      <c r="G7046" t="s">
        <v>4410</v>
      </c>
      <c r="H7046" t="s">
        <v>4803</v>
      </c>
      <c r="I7046" t="s">
        <v>5380</v>
      </c>
      <c r="J7046">
        <v>250000</v>
      </c>
      <c r="L7046">
        <v>-4138875</v>
      </c>
    </row>
    <row r="7047" spans="3:12" x14ac:dyDescent="0.15">
      <c r="C7047" t="s">
        <v>5191</v>
      </c>
      <c r="D7047" t="s">
        <v>5374</v>
      </c>
      <c r="E7047" t="s">
        <v>4786</v>
      </c>
      <c r="F7047" s="1">
        <v>40909</v>
      </c>
      <c r="G7047" t="s">
        <v>4410</v>
      </c>
      <c r="H7047" t="s">
        <v>4805</v>
      </c>
      <c r="I7047" t="s">
        <v>4806</v>
      </c>
      <c r="J7047">
        <v>50000</v>
      </c>
      <c r="L7047">
        <v>-4088875</v>
      </c>
    </row>
    <row r="7048" spans="3:12" x14ac:dyDescent="0.15">
      <c r="C7048" t="s">
        <v>5191</v>
      </c>
      <c r="D7048" t="s">
        <v>5374</v>
      </c>
      <c r="E7048" t="s">
        <v>4786</v>
      </c>
      <c r="F7048" s="1">
        <v>40909</v>
      </c>
      <c r="G7048" t="s">
        <v>4410</v>
      </c>
      <c r="H7048" t="s">
        <v>4807</v>
      </c>
      <c r="I7048" t="s">
        <v>4808</v>
      </c>
      <c r="J7048">
        <v>30000</v>
      </c>
      <c r="L7048">
        <v>-4058875</v>
      </c>
    </row>
    <row r="7049" spans="3:12" x14ac:dyDescent="0.15">
      <c r="C7049" t="s">
        <v>5191</v>
      </c>
      <c r="D7049" t="s">
        <v>5374</v>
      </c>
      <c r="E7049" t="s">
        <v>4786</v>
      </c>
      <c r="F7049" s="1">
        <v>40909</v>
      </c>
      <c r="G7049" t="s">
        <v>4410</v>
      </c>
      <c r="H7049" t="s">
        <v>4809</v>
      </c>
      <c r="I7049" t="s">
        <v>4808</v>
      </c>
      <c r="J7049">
        <v>70000</v>
      </c>
      <c r="L7049">
        <v>-3988875</v>
      </c>
    </row>
    <row r="7050" spans="3:12" x14ac:dyDescent="0.15">
      <c r="C7050" t="s">
        <v>5191</v>
      </c>
      <c r="D7050" t="s">
        <v>5374</v>
      </c>
      <c r="E7050" t="s">
        <v>4786</v>
      </c>
      <c r="F7050" s="1">
        <v>40909</v>
      </c>
      <c r="G7050" t="s">
        <v>4410</v>
      </c>
      <c r="H7050" t="s">
        <v>4810</v>
      </c>
      <c r="I7050" t="s">
        <v>4811</v>
      </c>
      <c r="J7050">
        <v>200000</v>
      </c>
      <c r="L7050">
        <v>-3788875</v>
      </c>
    </row>
    <row r="7051" spans="3:12" x14ac:dyDescent="0.15">
      <c r="C7051" t="s">
        <v>5191</v>
      </c>
      <c r="D7051" t="s">
        <v>5374</v>
      </c>
      <c r="E7051" t="s">
        <v>4786</v>
      </c>
      <c r="F7051" s="1">
        <v>40909</v>
      </c>
      <c r="G7051" t="s">
        <v>4410</v>
      </c>
      <c r="H7051" t="s">
        <v>4813</v>
      </c>
      <c r="I7051" t="s">
        <v>4814</v>
      </c>
      <c r="J7051">
        <v>100000</v>
      </c>
      <c r="L7051">
        <v>-3688875</v>
      </c>
    </row>
    <row r="7052" spans="3:12" x14ac:dyDescent="0.15">
      <c r="C7052" t="s">
        <v>5191</v>
      </c>
      <c r="D7052" t="s">
        <v>5374</v>
      </c>
      <c r="E7052" t="s">
        <v>4786</v>
      </c>
      <c r="F7052" s="1">
        <v>40909</v>
      </c>
      <c r="G7052" t="s">
        <v>4410</v>
      </c>
      <c r="H7052" t="s">
        <v>4815</v>
      </c>
      <c r="I7052" t="s">
        <v>4814</v>
      </c>
      <c r="J7052">
        <v>500000</v>
      </c>
      <c r="L7052">
        <v>-3188875</v>
      </c>
    </row>
    <row r="7053" spans="3:12" x14ac:dyDescent="0.15">
      <c r="C7053" t="s">
        <v>5191</v>
      </c>
      <c r="D7053" t="s">
        <v>5374</v>
      </c>
      <c r="E7053" t="s">
        <v>4786</v>
      </c>
      <c r="F7053" s="1">
        <v>40909</v>
      </c>
      <c r="G7053" t="s">
        <v>4410</v>
      </c>
      <c r="H7053" t="s">
        <v>4816</v>
      </c>
      <c r="I7053" t="s">
        <v>4814</v>
      </c>
      <c r="J7053">
        <v>30000</v>
      </c>
      <c r="L7053">
        <v>-3158875</v>
      </c>
    </row>
    <row r="7054" spans="3:12" x14ac:dyDescent="0.15">
      <c r="C7054" t="s">
        <v>5191</v>
      </c>
      <c r="D7054" t="s">
        <v>5374</v>
      </c>
      <c r="E7054" t="s">
        <v>4786</v>
      </c>
      <c r="F7054" s="1">
        <v>40909</v>
      </c>
      <c r="G7054" t="s">
        <v>4410</v>
      </c>
      <c r="H7054" t="s">
        <v>4817</v>
      </c>
      <c r="I7054" t="s">
        <v>4814</v>
      </c>
      <c r="J7054">
        <v>200000</v>
      </c>
      <c r="L7054">
        <v>-2958875</v>
      </c>
    </row>
    <row r="7055" spans="3:12" x14ac:dyDescent="0.15">
      <c r="C7055" t="s">
        <v>5191</v>
      </c>
      <c r="D7055" t="s">
        <v>5374</v>
      </c>
      <c r="E7055" t="s">
        <v>4786</v>
      </c>
      <c r="F7055" s="1">
        <v>40914</v>
      </c>
      <c r="G7055" t="s">
        <v>526</v>
      </c>
      <c r="H7055" t="s">
        <v>1150</v>
      </c>
      <c r="I7055" t="s">
        <v>5381</v>
      </c>
      <c r="J7055">
        <v>200000</v>
      </c>
      <c r="L7055">
        <v>-2758875</v>
      </c>
    </row>
    <row r="7056" spans="3:12" x14ac:dyDescent="0.15">
      <c r="C7056" t="s">
        <v>5191</v>
      </c>
      <c r="D7056" t="s">
        <v>5374</v>
      </c>
      <c r="E7056" t="s">
        <v>4786</v>
      </c>
      <c r="F7056" s="1">
        <v>40935</v>
      </c>
      <c r="G7056" t="s">
        <v>526</v>
      </c>
      <c r="H7056" t="s">
        <v>199</v>
      </c>
      <c r="I7056" t="s">
        <v>4804</v>
      </c>
      <c r="J7056">
        <v>200000</v>
      </c>
      <c r="L7056">
        <v>-2558875</v>
      </c>
    </row>
    <row r="7057" spans="3:12" x14ac:dyDescent="0.15">
      <c r="C7057" t="s">
        <v>5191</v>
      </c>
      <c r="D7057" t="s">
        <v>5374</v>
      </c>
      <c r="E7057" t="s">
        <v>4823</v>
      </c>
      <c r="F7057" s="1">
        <v>40909</v>
      </c>
      <c r="G7057" t="s">
        <v>4410</v>
      </c>
      <c r="H7057" t="s">
        <v>55</v>
      </c>
      <c r="I7057" t="s">
        <v>4411</v>
      </c>
      <c r="K7057">
        <v>3095971</v>
      </c>
      <c r="L7057">
        <v>-3095971</v>
      </c>
    </row>
    <row r="7058" spans="3:12" x14ac:dyDescent="0.15">
      <c r="C7058" t="s">
        <v>5191</v>
      </c>
      <c r="D7058" t="s">
        <v>5374</v>
      </c>
      <c r="E7058" t="s">
        <v>4823</v>
      </c>
      <c r="F7058" s="1">
        <v>40909</v>
      </c>
      <c r="G7058" t="s">
        <v>4410</v>
      </c>
      <c r="H7058" t="s">
        <v>1363</v>
      </c>
      <c r="I7058" t="s">
        <v>2947</v>
      </c>
      <c r="K7058">
        <v>3578</v>
      </c>
      <c r="L7058">
        <v>-3099549</v>
      </c>
    </row>
    <row r="7059" spans="3:12" x14ac:dyDescent="0.15">
      <c r="C7059" t="s">
        <v>5191</v>
      </c>
      <c r="D7059" t="s">
        <v>5374</v>
      </c>
      <c r="E7059" t="s">
        <v>4823</v>
      </c>
      <c r="F7059" s="1">
        <v>40909</v>
      </c>
      <c r="G7059" t="s">
        <v>4410</v>
      </c>
      <c r="H7059" t="s">
        <v>87</v>
      </c>
      <c r="I7059" t="s">
        <v>2906</v>
      </c>
      <c r="K7059">
        <v>530964</v>
      </c>
      <c r="L7059">
        <v>-3630513</v>
      </c>
    </row>
    <row r="7060" spans="3:12" x14ac:dyDescent="0.15">
      <c r="C7060" t="s">
        <v>5191</v>
      </c>
      <c r="D7060" t="s">
        <v>5374</v>
      </c>
      <c r="E7060" t="s">
        <v>4823</v>
      </c>
      <c r="F7060" s="1">
        <v>40909</v>
      </c>
      <c r="G7060" t="s">
        <v>4410</v>
      </c>
      <c r="H7060" t="s">
        <v>90</v>
      </c>
      <c r="I7060" t="s">
        <v>2907</v>
      </c>
      <c r="K7060">
        <v>336238</v>
      </c>
      <c r="L7060">
        <v>-3966751</v>
      </c>
    </row>
    <row r="7061" spans="3:12" x14ac:dyDescent="0.15">
      <c r="C7061" t="s">
        <v>5191</v>
      </c>
      <c r="D7061" t="s">
        <v>5374</v>
      </c>
      <c r="E7061" t="s">
        <v>4823</v>
      </c>
      <c r="F7061" s="1">
        <v>40909</v>
      </c>
      <c r="G7061" t="s">
        <v>4410</v>
      </c>
      <c r="H7061" t="s">
        <v>802</v>
      </c>
      <c r="I7061" t="s">
        <v>4824</v>
      </c>
      <c r="J7061">
        <v>669570</v>
      </c>
      <c r="L7061">
        <v>-3297181</v>
      </c>
    </row>
    <row r="7062" spans="3:12" x14ac:dyDescent="0.15">
      <c r="C7062" t="s">
        <v>5191</v>
      </c>
      <c r="D7062" t="s">
        <v>5374</v>
      </c>
      <c r="E7062" t="s">
        <v>4823</v>
      </c>
      <c r="F7062" s="1">
        <v>40909</v>
      </c>
      <c r="G7062" t="s">
        <v>4410</v>
      </c>
      <c r="H7062" t="s">
        <v>103</v>
      </c>
      <c r="I7062" t="s">
        <v>2908</v>
      </c>
      <c r="K7062">
        <v>9578</v>
      </c>
      <c r="L7062">
        <v>-3306759</v>
      </c>
    </row>
    <row r="7063" spans="3:12" x14ac:dyDescent="0.15">
      <c r="C7063" t="s">
        <v>5191</v>
      </c>
      <c r="D7063" t="s">
        <v>5374</v>
      </c>
      <c r="E7063" t="s">
        <v>4823</v>
      </c>
      <c r="F7063" s="1">
        <v>40909</v>
      </c>
      <c r="G7063" t="s">
        <v>4410</v>
      </c>
      <c r="H7063" t="s">
        <v>922</v>
      </c>
      <c r="I7063" t="s">
        <v>2910</v>
      </c>
      <c r="K7063">
        <v>270023</v>
      </c>
      <c r="L7063">
        <v>-3576782</v>
      </c>
    </row>
    <row r="7064" spans="3:12" x14ac:dyDescent="0.15">
      <c r="C7064" t="s">
        <v>5191</v>
      </c>
      <c r="D7064" t="s">
        <v>5374</v>
      </c>
      <c r="E7064" t="s">
        <v>4823</v>
      </c>
      <c r="F7064" s="1">
        <v>40909</v>
      </c>
      <c r="G7064" t="s">
        <v>4410</v>
      </c>
      <c r="H7064" t="s">
        <v>99</v>
      </c>
      <c r="I7064" t="s">
        <v>2910</v>
      </c>
      <c r="K7064">
        <v>440313</v>
      </c>
      <c r="L7064">
        <v>-4017095</v>
      </c>
    </row>
    <row r="7065" spans="3:12" x14ac:dyDescent="0.15">
      <c r="C7065" t="s">
        <v>5191</v>
      </c>
      <c r="D7065" t="s">
        <v>5374</v>
      </c>
      <c r="E7065" t="s">
        <v>4823</v>
      </c>
      <c r="F7065" s="1">
        <v>40909</v>
      </c>
      <c r="G7065" t="s">
        <v>4410</v>
      </c>
      <c r="H7065" t="s">
        <v>125</v>
      </c>
      <c r="I7065" t="s">
        <v>4826</v>
      </c>
      <c r="J7065">
        <v>867202</v>
      </c>
      <c r="L7065">
        <v>-3149893</v>
      </c>
    </row>
    <row r="7066" spans="3:12" x14ac:dyDescent="0.15">
      <c r="C7066" t="s">
        <v>5191</v>
      </c>
      <c r="D7066" t="s">
        <v>5374</v>
      </c>
      <c r="E7066" t="s">
        <v>4823</v>
      </c>
      <c r="F7066" s="1">
        <v>40909</v>
      </c>
      <c r="G7066" t="s">
        <v>4410</v>
      </c>
      <c r="H7066" t="s">
        <v>156</v>
      </c>
      <c r="I7066" t="s">
        <v>2911</v>
      </c>
      <c r="K7066">
        <v>3578</v>
      </c>
      <c r="L7066">
        <v>-3153471</v>
      </c>
    </row>
    <row r="7067" spans="3:12" x14ac:dyDescent="0.15">
      <c r="C7067" t="s">
        <v>5191</v>
      </c>
      <c r="D7067" t="s">
        <v>5374</v>
      </c>
      <c r="E7067" t="s">
        <v>4823</v>
      </c>
      <c r="F7067" s="1">
        <v>40909</v>
      </c>
      <c r="G7067" t="s">
        <v>4410</v>
      </c>
      <c r="H7067" t="s">
        <v>529</v>
      </c>
      <c r="I7067" t="s">
        <v>2912</v>
      </c>
      <c r="K7067">
        <v>336850</v>
      </c>
      <c r="L7067">
        <v>-3490321</v>
      </c>
    </row>
    <row r="7068" spans="3:12" x14ac:dyDescent="0.15">
      <c r="C7068" t="s">
        <v>5191</v>
      </c>
      <c r="D7068" t="s">
        <v>5374</v>
      </c>
      <c r="E7068" t="s">
        <v>4823</v>
      </c>
      <c r="F7068" s="1">
        <v>40909</v>
      </c>
      <c r="G7068" t="s">
        <v>4410</v>
      </c>
      <c r="H7068" t="s">
        <v>1379</v>
      </c>
      <c r="I7068" t="s">
        <v>2913</v>
      </c>
      <c r="K7068">
        <v>3578</v>
      </c>
      <c r="L7068">
        <v>-3493899</v>
      </c>
    </row>
    <row r="7069" spans="3:12" x14ac:dyDescent="0.15">
      <c r="C7069" t="s">
        <v>5191</v>
      </c>
      <c r="D7069" t="s">
        <v>5374</v>
      </c>
      <c r="E7069" t="s">
        <v>4823</v>
      </c>
      <c r="F7069" s="1">
        <v>40909</v>
      </c>
      <c r="G7069" t="s">
        <v>4410</v>
      </c>
      <c r="H7069" t="s">
        <v>562</v>
      </c>
      <c r="I7069" t="s">
        <v>2914</v>
      </c>
      <c r="K7069">
        <v>3578</v>
      </c>
      <c r="L7069">
        <v>-3497477</v>
      </c>
    </row>
    <row r="7070" spans="3:12" x14ac:dyDescent="0.15">
      <c r="C7070" t="s">
        <v>5191</v>
      </c>
      <c r="D7070" t="s">
        <v>5374</v>
      </c>
      <c r="E7070" t="s">
        <v>4823</v>
      </c>
      <c r="F7070" s="1">
        <v>40909</v>
      </c>
      <c r="G7070" t="s">
        <v>4410</v>
      </c>
      <c r="H7070" t="s">
        <v>2915</v>
      </c>
      <c r="I7070" t="s">
        <v>2916</v>
      </c>
      <c r="K7070">
        <v>532178</v>
      </c>
      <c r="L7070">
        <v>-4029655</v>
      </c>
    </row>
    <row r="7071" spans="3:12" x14ac:dyDescent="0.15">
      <c r="C7071" t="s">
        <v>5191</v>
      </c>
      <c r="D7071" t="s">
        <v>5374</v>
      </c>
      <c r="E7071" t="s">
        <v>4823</v>
      </c>
      <c r="F7071" s="1">
        <v>40909</v>
      </c>
      <c r="G7071" t="s">
        <v>4410</v>
      </c>
      <c r="H7071" t="s">
        <v>822</v>
      </c>
      <c r="I7071" t="s">
        <v>4828</v>
      </c>
      <c r="J7071">
        <v>710336</v>
      </c>
      <c r="L7071">
        <v>-3319319</v>
      </c>
    </row>
    <row r="7072" spans="3:12" x14ac:dyDescent="0.15">
      <c r="C7072" t="s">
        <v>5191</v>
      </c>
      <c r="D7072" t="s">
        <v>5374</v>
      </c>
      <c r="E7072" t="s">
        <v>4823</v>
      </c>
      <c r="F7072" s="1">
        <v>40909</v>
      </c>
      <c r="G7072" t="s">
        <v>4410</v>
      </c>
      <c r="H7072" t="s">
        <v>146</v>
      </c>
      <c r="I7072" t="s">
        <v>2917</v>
      </c>
      <c r="K7072">
        <v>679854</v>
      </c>
      <c r="L7072">
        <v>-3999173</v>
      </c>
    </row>
    <row r="7073" spans="3:12" x14ac:dyDescent="0.15">
      <c r="C7073" t="s">
        <v>5191</v>
      </c>
      <c r="D7073" t="s">
        <v>5374</v>
      </c>
      <c r="E7073" t="s">
        <v>4823</v>
      </c>
      <c r="F7073" s="1">
        <v>40909</v>
      </c>
      <c r="G7073" t="s">
        <v>4410</v>
      </c>
      <c r="H7073" t="s">
        <v>151</v>
      </c>
      <c r="I7073" t="s">
        <v>2918</v>
      </c>
      <c r="K7073">
        <v>273887</v>
      </c>
      <c r="L7073">
        <v>-4273060</v>
      </c>
    </row>
    <row r="7074" spans="3:12" x14ac:dyDescent="0.15">
      <c r="C7074" t="s">
        <v>5191</v>
      </c>
      <c r="D7074" t="s">
        <v>5374</v>
      </c>
      <c r="E7074" t="s">
        <v>4823</v>
      </c>
      <c r="F7074" s="1">
        <v>40909</v>
      </c>
      <c r="G7074" t="s">
        <v>4410</v>
      </c>
      <c r="H7074" t="s">
        <v>167</v>
      </c>
      <c r="I7074" t="s">
        <v>2919</v>
      </c>
      <c r="K7074">
        <v>3578</v>
      </c>
      <c r="L7074">
        <v>-4276638</v>
      </c>
    </row>
    <row r="7075" spans="3:12" x14ac:dyDescent="0.15">
      <c r="C7075" t="s">
        <v>5191</v>
      </c>
      <c r="D7075" t="s">
        <v>5374</v>
      </c>
      <c r="E7075" t="s">
        <v>4823</v>
      </c>
      <c r="F7075" s="1">
        <v>40909</v>
      </c>
      <c r="G7075" t="s">
        <v>4410</v>
      </c>
      <c r="H7075" t="s">
        <v>658</v>
      </c>
      <c r="I7075" t="s">
        <v>4833</v>
      </c>
      <c r="J7075">
        <v>679854</v>
      </c>
      <c r="L7075">
        <v>-3596784</v>
      </c>
    </row>
    <row r="7076" spans="3:12" x14ac:dyDescent="0.15">
      <c r="C7076" t="s">
        <v>5191</v>
      </c>
      <c r="D7076" t="s">
        <v>5374</v>
      </c>
      <c r="E7076" t="s">
        <v>4823</v>
      </c>
      <c r="F7076" s="1">
        <v>40909</v>
      </c>
      <c r="G7076" t="s">
        <v>4410</v>
      </c>
      <c r="H7076" t="s">
        <v>1392</v>
      </c>
      <c r="I7076" t="s">
        <v>3004</v>
      </c>
      <c r="K7076">
        <v>310000</v>
      </c>
      <c r="L7076">
        <v>-3906784</v>
      </c>
    </row>
    <row r="7077" spans="3:12" x14ac:dyDescent="0.15">
      <c r="C7077" t="s">
        <v>5191</v>
      </c>
      <c r="D7077" t="s">
        <v>5374</v>
      </c>
      <c r="E7077" t="s">
        <v>4823</v>
      </c>
      <c r="F7077" s="1">
        <v>40909</v>
      </c>
      <c r="G7077" t="s">
        <v>4410</v>
      </c>
      <c r="H7077" t="s">
        <v>2926</v>
      </c>
      <c r="I7077" t="s">
        <v>4842</v>
      </c>
      <c r="K7077">
        <v>747597</v>
      </c>
      <c r="L7077">
        <v>-4654381</v>
      </c>
    </row>
    <row r="7078" spans="3:12" x14ac:dyDescent="0.15">
      <c r="C7078" t="s">
        <v>5191</v>
      </c>
      <c r="D7078" t="s">
        <v>5374</v>
      </c>
      <c r="E7078" t="s">
        <v>4823</v>
      </c>
      <c r="F7078" s="1">
        <v>40909</v>
      </c>
      <c r="G7078" t="s">
        <v>4410</v>
      </c>
      <c r="H7078" t="s">
        <v>1394</v>
      </c>
      <c r="I7078" t="s">
        <v>4843</v>
      </c>
      <c r="K7078">
        <v>3578</v>
      </c>
      <c r="L7078">
        <v>-4657959</v>
      </c>
    </row>
    <row r="7079" spans="3:12" x14ac:dyDescent="0.15">
      <c r="C7079" t="s">
        <v>5191</v>
      </c>
      <c r="D7079" t="s">
        <v>5374</v>
      </c>
      <c r="E7079" t="s">
        <v>4823</v>
      </c>
      <c r="F7079" s="1">
        <v>40909</v>
      </c>
      <c r="G7079" t="s">
        <v>4410</v>
      </c>
      <c r="H7079" t="s">
        <v>238</v>
      </c>
      <c r="I7079" t="s">
        <v>4840</v>
      </c>
      <c r="K7079">
        <v>388862</v>
      </c>
      <c r="L7079">
        <v>-5046821</v>
      </c>
    </row>
    <row r="7080" spans="3:12" x14ac:dyDescent="0.15">
      <c r="C7080" t="s">
        <v>5191</v>
      </c>
      <c r="D7080" t="s">
        <v>5374</v>
      </c>
      <c r="E7080" t="s">
        <v>4823</v>
      </c>
      <c r="F7080" s="1">
        <v>40909</v>
      </c>
      <c r="G7080" t="s">
        <v>4410</v>
      </c>
      <c r="H7080" t="s">
        <v>219</v>
      </c>
      <c r="I7080" t="s">
        <v>4841</v>
      </c>
      <c r="K7080">
        <v>381605</v>
      </c>
      <c r="L7080">
        <v>-5428426</v>
      </c>
    </row>
    <row r="7081" spans="3:12" x14ac:dyDescent="0.15">
      <c r="C7081" t="s">
        <v>5191</v>
      </c>
      <c r="D7081" t="s">
        <v>5374</v>
      </c>
      <c r="E7081" t="s">
        <v>4823</v>
      </c>
      <c r="F7081" s="1">
        <v>40909</v>
      </c>
      <c r="G7081" t="s">
        <v>4410</v>
      </c>
      <c r="H7081" t="s">
        <v>229</v>
      </c>
      <c r="I7081" t="s">
        <v>4825</v>
      </c>
      <c r="J7081">
        <v>532178</v>
      </c>
      <c r="L7081">
        <v>-4896248</v>
      </c>
    </row>
    <row r="7082" spans="3:12" x14ac:dyDescent="0.15">
      <c r="C7082" t="s">
        <v>5191</v>
      </c>
      <c r="D7082" t="s">
        <v>5374</v>
      </c>
      <c r="E7082" t="s">
        <v>4823</v>
      </c>
      <c r="F7082" s="1">
        <v>40909</v>
      </c>
      <c r="G7082" t="s">
        <v>4410</v>
      </c>
      <c r="H7082" t="s">
        <v>232</v>
      </c>
      <c r="I7082" t="s">
        <v>4838</v>
      </c>
      <c r="K7082">
        <v>618329</v>
      </c>
      <c r="L7082">
        <v>-5514577</v>
      </c>
    </row>
    <row r="7083" spans="3:12" x14ac:dyDescent="0.15">
      <c r="C7083" t="s">
        <v>5191</v>
      </c>
      <c r="D7083" t="s">
        <v>5374</v>
      </c>
      <c r="E7083" t="s">
        <v>4823</v>
      </c>
      <c r="F7083" s="1">
        <v>40909</v>
      </c>
      <c r="G7083" t="s">
        <v>4410</v>
      </c>
      <c r="H7083" t="s">
        <v>233</v>
      </c>
      <c r="I7083" t="s">
        <v>4848</v>
      </c>
      <c r="K7083">
        <v>1550</v>
      </c>
      <c r="L7083">
        <v>-5516127</v>
      </c>
    </row>
    <row r="7084" spans="3:12" x14ac:dyDescent="0.15">
      <c r="C7084" t="s">
        <v>5191</v>
      </c>
      <c r="D7084" t="s">
        <v>5374</v>
      </c>
      <c r="E7084" t="s">
        <v>4823</v>
      </c>
      <c r="F7084" s="1">
        <v>40909</v>
      </c>
      <c r="G7084" t="s">
        <v>4410</v>
      </c>
      <c r="H7084" t="s">
        <v>240</v>
      </c>
      <c r="I7084" t="s">
        <v>4849</v>
      </c>
      <c r="K7084">
        <v>1550</v>
      </c>
      <c r="L7084">
        <v>-5517677</v>
      </c>
    </row>
    <row r="7085" spans="3:12" x14ac:dyDescent="0.15">
      <c r="C7085" t="s">
        <v>5191</v>
      </c>
      <c r="D7085" t="s">
        <v>5374</v>
      </c>
      <c r="E7085" t="s">
        <v>4823</v>
      </c>
      <c r="F7085" s="1">
        <v>40909</v>
      </c>
      <c r="G7085" t="s">
        <v>4410</v>
      </c>
      <c r="H7085" t="s">
        <v>249</v>
      </c>
      <c r="I7085" t="s">
        <v>4858</v>
      </c>
      <c r="K7085">
        <v>622441</v>
      </c>
      <c r="L7085">
        <v>-6140118</v>
      </c>
    </row>
    <row r="7086" spans="3:12" x14ac:dyDescent="0.15">
      <c r="C7086" t="s">
        <v>5191</v>
      </c>
      <c r="D7086" t="s">
        <v>5374</v>
      </c>
      <c r="E7086" t="s">
        <v>4823</v>
      </c>
      <c r="F7086" s="1">
        <v>40909</v>
      </c>
      <c r="G7086" t="s">
        <v>4410</v>
      </c>
      <c r="H7086" t="s">
        <v>251</v>
      </c>
      <c r="I7086" t="s">
        <v>4859</v>
      </c>
      <c r="K7086">
        <v>372402</v>
      </c>
      <c r="L7086">
        <v>-6512520</v>
      </c>
    </row>
    <row r="7087" spans="3:12" x14ac:dyDescent="0.15">
      <c r="C7087" t="s">
        <v>5191</v>
      </c>
      <c r="D7087" t="s">
        <v>5374</v>
      </c>
      <c r="E7087" t="s">
        <v>4823</v>
      </c>
      <c r="F7087" s="1">
        <v>40909</v>
      </c>
      <c r="G7087" t="s">
        <v>4410</v>
      </c>
      <c r="H7087" t="s">
        <v>914</v>
      </c>
      <c r="I7087" t="s">
        <v>4861</v>
      </c>
      <c r="K7087">
        <v>3578</v>
      </c>
      <c r="L7087">
        <v>-6516098</v>
      </c>
    </row>
    <row r="7088" spans="3:12" x14ac:dyDescent="0.15">
      <c r="C7088" t="s">
        <v>5191</v>
      </c>
      <c r="D7088" t="s">
        <v>5374</v>
      </c>
      <c r="E7088" t="s">
        <v>4823</v>
      </c>
      <c r="F7088" s="1">
        <v>40909</v>
      </c>
      <c r="G7088" t="s">
        <v>4410</v>
      </c>
      <c r="H7088" t="s">
        <v>1407</v>
      </c>
      <c r="I7088" t="s">
        <v>4866</v>
      </c>
      <c r="K7088">
        <v>324820</v>
      </c>
      <c r="L7088">
        <v>-6840918</v>
      </c>
    </row>
    <row r="7089" spans="3:12" x14ac:dyDescent="0.15">
      <c r="C7089" t="s">
        <v>5191</v>
      </c>
      <c r="D7089" t="s">
        <v>5374</v>
      </c>
      <c r="E7089" t="s">
        <v>4823</v>
      </c>
      <c r="F7089" s="1">
        <v>40909</v>
      </c>
      <c r="G7089" t="s">
        <v>4410</v>
      </c>
      <c r="H7089" t="s">
        <v>309</v>
      </c>
      <c r="I7089" t="s">
        <v>4867</v>
      </c>
      <c r="K7089">
        <v>735563</v>
      </c>
      <c r="L7089">
        <v>-7576481</v>
      </c>
    </row>
    <row r="7090" spans="3:12" x14ac:dyDescent="0.15">
      <c r="C7090" t="s">
        <v>5191</v>
      </c>
      <c r="D7090" t="s">
        <v>5374</v>
      </c>
      <c r="E7090" t="s">
        <v>4823</v>
      </c>
      <c r="F7090" s="1">
        <v>40909</v>
      </c>
      <c r="G7090" t="s">
        <v>4410</v>
      </c>
      <c r="H7090" t="s">
        <v>1410</v>
      </c>
      <c r="I7090" t="s">
        <v>4855</v>
      </c>
      <c r="J7090">
        <v>747597</v>
      </c>
      <c r="L7090">
        <v>-6828884</v>
      </c>
    </row>
    <row r="7091" spans="3:12" x14ac:dyDescent="0.15">
      <c r="C7091" t="s">
        <v>5191</v>
      </c>
      <c r="D7091" t="s">
        <v>5374</v>
      </c>
      <c r="E7091" t="s">
        <v>4823</v>
      </c>
      <c r="F7091" s="1">
        <v>40909</v>
      </c>
      <c r="G7091" t="s">
        <v>4410</v>
      </c>
      <c r="H7091" t="s">
        <v>306</v>
      </c>
      <c r="I7091" t="s">
        <v>4871</v>
      </c>
      <c r="K7091">
        <v>359058</v>
      </c>
      <c r="L7091">
        <v>-7187942</v>
      </c>
    </row>
    <row r="7092" spans="3:12" x14ac:dyDescent="0.15">
      <c r="C7092" t="s">
        <v>5191</v>
      </c>
      <c r="D7092" t="s">
        <v>5374</v>
      </c>
      <c r="E7092" t="s">
        <v>4823</v>
      </c>
      <c r="F7092" s="1">
        <v>40909</v>
      </c>
      <c r="G7092" t="s">
        <v>4410</v>
      </c>
      <c r="H7092" t="s">
        <v>323</v>
      </c>
      <c r="I7092" t="s">
        <v>4872</v>
      </c>
      <c r="K7092">
        <v>570654</v>
      </c>
      <c r="L7092">
        <v>-7758596</v>
      </c>
    </row>
    <row r="7093" spans="3:12" x14ac:dyDescent="0.15">
      <c r="C7093" t="s">
        <v>5191</v>
      </c>
      <c r="D7093" t="s">
        <v>5374</v>
      </c>
      <c r="E7093" t="s">
        <v>4823</v>
      </c>
      <c r="F7093" s="1">
        <v>40909</v>
      </c>
      <c r="G7093" t="s">
        <v>4410</v>
      </c>
      <c r="H7093" t="s">
        <v>330</v>
      </c>
      <c r="I7093" t="s">
        <v>4865</v>
      </c>
      <c r="K7093">
        <v>3578</v>
      </c>
      <c r="L7093">
        <v>-7762174</v>
      </c>
    </row>
    <row r="7094" spans="3:12" x14ac:dyDescent="0.15">
      <c r="C7094" t="s">
        <v>5191</v>
      </c>
      <c r="D7094" t="s">
        <v>5374</v>
      </c>
      <c r="E7094" t="s">
        <v>4823</v>
      </c>
      <c r="F7094" s="1">
        <v>40909</v>
      </c>
      <c r="G7094" t="s">
        <v>4410</v>
      </c>
      <c r="H7094" t="s">
        <v>332</v>
      </c>
      <c r="I7094" t="s">
        <v>4873</v>
      </c>
      <c r="K7094">
        <v>3578</v>
      </c>
      <c r="L7094">
        <v>-7765752</v>
      </c>
    </row>
    <row r="7095" spans="3:12" x14ac:dyDescent="0.15">
      <c r="C7095" t="s">
        <v>5191</v>
      </c>
      <c r="D7095" t="s">
        <v>5374</v>
      </c>
      <c r="E7095" t="s">
        <v>4823</v>
      </c>
      <c r="F7095" s="1">
        <v>40909</v>
      </c>
      <c r="G7095" t="s">
        <v>4410</v>
      </c>
      <c r="H7095" t="s">
        <v>334</v>
      </c>
      <c r="I7095" t="s">
        <v>4874</v>
      </c>
      <c r="K7095">
        <v>1550</v>
      </c>
      <c r="L7095">
        <v>-7767302</v>
      </c>
    </row>
    <row r="7096" spans="3:12" x14ac:dyDescent="0.15">
      <c r="C7096" t="s">
        <v>5191</v>
      </c>
      <c r="D7096" t="s">
        <v>5374</v>
      </c>
      <c r="E7096" t="s">
        <v>4823</v>
      </c>
      <c r="F7096" s="1">
        <v>40909</v>
      </c>
      <c r="G7096" t="s">
        <v>4410</v>
      </c>
      <c r="H7096" t="s">
        <v>2844</v>
      </c>
      <c r="I7096" t="s">
        <v>4860</v>
      </c>
      <c r="J7096">
        <v>622441</v>
      </c>
      <c r="L7096">
        <v>-7144861</v>
      </c>
    </row>
    <row r="7097" spans="3:12" x14ac:dyDescent="0.15">
      <c r="C7097" t="s">
        <v>5191</v>
      </c>
      <c r="D7097" t="s">
        <v>5374</v>
      </c>
      <c r="E7097" t="s">
        <v>4823</v>
      </c>
      <c r="F7097" s="1">
        <v>40909</v>
      </c>
      <c r="G7097" t="s">
        <v>4410</v>
      </c>
      <c r="H7097" t="s">
        <v>1412</v>
      </c>
      <c r="I7097" t="s">
        <v>4880</v>
      </c>
      <c r="K7097">
        <v>194580</v>
      </c>
      <c r="L7097">
        <v>-7339441</v>
      </c>
    </row>
    <row r="7098" spans="3:12" x14ac:dyDescent="0.15">
      <c r="C7098" t="s">
        <v>5191</v>
      </c>
      <c r="D7098" t="s">
        <v>5374</v>
      </c>
      <c r="E7098" t="s">
        <v>4823</v>
      </c>
      <c r="F7098" s="1">
        <v>40909</v>
      </c>
      <c r="G7098" t="s">
        <v>4410</v>
      </c>
      <c r="H7098" t="s">
        <v>1414</v>
      </c>
      <c r="I7098" t="s">
        <v>4881</v>
      </c>
      <c r="K7098">
        <v>792987</v>
      </c>
      <c r="L7098">
        <v>-8132428</v>
      </c>
    </row>
    <row r="7099" spans="3:12" x14ac:dyDescent="0.15">
      <c r="C7099" t="s">
        <v>5191</v>
      </c>
      <c r="D7099" t="s">
        <v>5374</v>
      </c>
      <c r="E7099" t="s">
        <v>4823</v>
      </c>
      <c r="F7099" s="1">
        <v>40909</v>
      </c>
      <c r="G7099" t="s">
        <v>4410</v>
      </c>
      <c r="H7099" t="s">
        <v>918</v>
      </c>
      <c r="I7099" t="s">
        <v>2934</v>
      </c>
      <c r="K7099">
        <v>354088</v>
      </c>
      <c r="L7099">
        <v>-8486516</v>
      </c>
    </row>
    <row r="7100" spans="3:12" x14ac:dyDescent="0.15">
      <c r="C7100" t="s">
        <v>5191</v>
      </c>
      <c r="D7100" t="s">
        <v>5374</v>
      </c>
      <c r="E7100" t="s">
        <v>4823</v>
      </c>
      <c r="F7100" s="1">
        <v>40909</v>
      </c>
      <c r="G7100" t="s">
        <v>4410</v>
      </c>
      <c r="H7100" t="s">
        <v>920</v>
      </c>
      <c r="I7100" t="s">
        <v>2935</v>
      </c>
      <c r="K7100">
        <v>13284</v>
      </c>
      <c r="L7100">
        <v>-8499800</v>
      </c>
    </row>
    <row r="7101" spans="3:12" x14ac:dyDescent="0.15">
      <c r="C7101" t="s">
        <v>5191</v>
      </c>
      <c r="D7101" t="s">
        <v>5374</v>
      </c>
      <c r="E7101" t="s">
        <v>4823</v>
      </c>
      <c r="F7101" s="1">
        <v>40909</v>
      </c>
      <c r="G7101" t="s">
        <v>4410</v>
      </c>
      <c r="H7101" t="s">
        <v>353</v>
      </c>
      <c r="I7101" t="s">
        <v>4825</v>
      </c>
      <c r="J7101">
        <v>3578</v>
      </c>
      <c r="L7101">
        <v>-8496222</v>
      </c>
    </row>
    <row r="7102" spans="3:12" x14ac:dyDescent="0.15">
      <c r="C7102" t="s">
        <v>5191</v>
      </c>
      <c r="D7102" t="s">
        <v>5374</v>
      </c>
      <c r="E7102" t="s">
        <v>4823</v>
      </c>
      <c r="F7102" s="1">
        <v>40909</v>
      </c>
      <c r="G7102" t="s">
        <v>4410</v>
      </c>
      <c r="H7102" t="s">
        <v>2936</v>
      </c>
      <c r="I7102" t="s">
        <v>4870</v>
      </c>
      <c r="J7102">
        <v>735563</v>
      </c>
      <c r="L7102">
        <v>-7760659</v>
      </c>
    </row>
    <row r="7103" spans="3:12" x14ac:dyDescent="0.15">
      <c r="C7103" t="s">
        <v>5191</v>
      </c>
      <c r="D7103" t="s">
        <v>5374</v>
      </c>
      <c r="E7103" t="s">
        <v>4823</v>
      </c>
      <c r="F7103" s="1">
        <v>40909</v>
      </c>
      <c r="G7103" t="s">
        <v>4410</v>
      </c>
      <c r="H7103" t="s">
        <v>2936</v>
      </c>
      <c r="I7103" t="s">
        <v>2937</v>
      </c>
      <c r="K7103">
        <v>3578</v>
      </c>
      <c r="L7103">
        <v>-7764237</v>
      </c>
    </row>
    <row r="7104" spans="3:12" x14ac:dyDescent="0.15">
      <c r="C7104" t="s">
        <v>5191</v>
      </c>
      <c r="D7104" t="s">
        <v>5374</v>
      </c>
      <c r="E7104" t="s">
        <v>4823</v>
      </c>
      <c r="F7104" s="1">
        <v>40909</v>
      </c>
      <c r="G7104" t="s">
        <v>4410</v>
      </c>
      <c r="H7104" t="s">
        <v>380</v>
      </c>
      <c r="I7104" t="s">
        <v>2938</v>
      </c>
      <c r="K7104">
        <v>7727</v>
      </c>
      <c r="L7104">
        <v>-7771964</v>
      </c>
    </row>
    <row r="7105" spans="3:12" x14ac:dyDescent="0.15">
      <c r="C7105" t="s">
        <v>5191</v>
      </c>
      <c r="D7105" t="s">
        <v>5374</v>
      </c>
      <c r="E7105" t="s">
        <v>4823</v>
      </c>
      <c r="F7105" s="1">
        <v>40909</v>
      </c>
      <c r="G7105" t="s">
        <v>4410</v>
      </c>
      <c r="H7105" t="s">
        <v>429</v>
      </c>
      <c r="I7105" t="s">
        <v>4875</v>
      </c>
      <c r="J7105">
        <v>570654</v>
      </c>
      <c r="L7105">
        <v>-7201310</v>
      </c>
    </row>
    <row r="7106" spans="3:12" x14ac:dyDescent="0.15">
      <c r="C7106" t="s">
        <v>5191</v>
      </c>
      <c r="D7106" t="s">
        <v>5374</v>
      </c>
      <c r="E7106" t="s">
        <v>4823</v>
      </c>
      <c r="F7106" s="1">
        <v>40909</v>
      </c>
      <c r="G7106" t="s">
        <v>4410</v>
      </c>
      <c r="H7106" t="s">
        <v>549</v>
      </c>
      <c r="I7106" t="s">
        <v>4882</v>
      </c>
      <c r="J7106">
        <v>792987</v>
      </c>
      <c r="L7106">
        <v>-6408323</v>
      </c>
    </row>
    <row r="7107" spans="3:12" x14ac:dyDescent="0.15">
      <c r="C7107" t="s">
        <v>5191</v>
      </c>
      <c r="D7107" t="s">
        <v>5374</v>
      </c>
      <c r="E7107" t="s">
        <v>4823</v>
      </c>
      <c r="F7107" s="1">
        <v>40909</v>
      </c>
      <c r="G7107" t="s">
        <v>4410</v>
      </c>
      <c r="H7107" t="s">
        <v>512</v>
      </c>
      <c r="I7107" t="s">
        <v>4886</v>
      </c>
      <c r="J7107">
        <v>354088</v>
      </c>
      <c r="L7107">
        <v>-6054235</v>
      </c>
    </row>
    <row r="7108" spans="3:12" x14ac:dyDescent="0.15">
      <c r="C7108" t="s">
        <v>5191</v>
      </c>
      <c r="D7108" t="s">
        <v>5374</v>
      </c>
      <c r="E7108" t="s">
        <v>4823</v>
      </c>
      <c r="F7108" s="1">
        <v>40909</v>
      </c>
      <c r="G7108" t="s">
        <v>4410</v>
      </c>
      <c r="H7108" t="s">
        <v>1480</v>
      </c>
      <c r="I7108" t="s">
        <v>4827</v>
      </c>
      <c r="J7108">
        <v>9578</v>
      </c>
      <c r="L7108">
        <v>-6044657</v>
      </c>
    </row>
    <row r="7109" spans="3:12" x14ac:dyDescent="0.15">
      <c r="C7109" t="s">
        <v>5191</v>
      </c>
      <c r="D7109" t="s">
        <v>5374</v>
      </c>
      <c r="E7109" t="s">
        <v>4823</v>
      </c>
      <c r="F7109" s="1">
        <v>40909</v>
      </c>
      <c r="G7109" t="s">
        <v>4410</v>
      </c>
      <c r="H7109" t="s">
        <v>1522</v>
      </c>
      <c r="I7109" t="s">
        <v>4829</v>
      </c>
      <c r="J7109">
        <v>3578</v>
      </c>
      <c r="L7109">
        <v>-6041079</v>
      </c>
    </row>
    <row r="7110" spans="3:12" x14ac:dyDescent="0.15">
      <c r="C7110" t="s">
        <v>5191</v>
      </c>
      <c r="D7110" t="s">
        <v>5374</v>
      </c>
      <c r="E7110" t="s">
        <v>4823</v>
      </c>
      <c r="F7110" s="1">
        <v>40909</v>
      </c>
      <c r="G7110" t="s">
        <v>4410</v>
      </c>
      <c r="H7110" t="s">
        <v>4834</v>
      </c>
      <c r="I7110" t="s">
        <v>4835</v>
      </c>
      <c r="J7110">
        <v>3578</v>
      </c>
      <c r="L7110">
        <v>-6037501</v>
      </c>
    </row>
    <row r="7111" spans="3:12" x14ac:dyDescent="0.15">
      <c r="C7111" t="s">
        <v>5191</v>
      </c>
      <c r="D7111" t="s">
        <v>5374</v>
      </c>
      <c r="E7111" t="s">
        <v>4823</v>
      </c>
      <c r="F7111" s="1">
        <v>40909</v>
      </c>
      <c r="G7111" t="s">
        <v>4410</v>
      </c>
      <c r="H7111" t="s">
        <v>4836</v>
      </c>
      <c r="I7111" t="s">
        <v>4837</v>
      </c>
      <c r="J7111">
        <v>273887</v>
      </c>
      <c r="L7111">
        <v>-5763614</v>
      </c>
    </row>
    <row r="7112" spans="3:12" x14ac:dyDescent="0.15">
      <c r="C7112" t="s">
        <v>5191</v>
      </c>
      <c r="D7112" t="s">
        <v>5374</v>
      </c>
      <c r="E7112" t="s">
        <v>4823</v>
      </c>
      <c r="F7112" s="1">
        <v>40909</v>
      </c>
      <c r="G7112" t="s">
        <v>4410</v>
      </c>
      <c r="H7112" t="s">
        <v>4830</v>
      </c>
      <c r="I7112" t="s">
        <v>4831</v>
      </c>
      <c r="J7112">
        <v>336850</v>
      </c>
      <c r="L7112">
        <v>-5426764</v>
      </c>
    </row>
    <row r="7113" spans="3:12" x14ac:dyDescent="0.15">
      <c r="C7113" t="s">
        <v>5191</v>
      </c>
      <c r="D7113" t="s">
        <v>5374</v>
      </c>
      <c r="E7113" t="s">
        <v>4823</v>
      </c>
      <c r="F7113" s="1">
        <v>40909</v>
      </c>
      <c r="G7113" t="s">
        <v>4410</v>
      </c>
      <c r="H7113" t="s">
        <v>4830</v>
      </c>
      <c r="I7113" t="s">
        <v>4832</v>
      </c>
      <c r="J7113">
        <v>3578</v>
      </c>
      <c r="L7113">
        <v>-5423186</v>
      </c>
    </row>
    <row r="7114" spans="3:12" x14ac:dyDescent="0.15">
      <c r="C7114" t="s">
        <v>5191</v>
      </c>
      <c r="D7114" t="s">
        <v>5374</v>
      </c>
      <c r="E7114" t="s">
        <v>4823</v>
      </c>
      <c r="F7114" s="1">
        <v>40909</v>
      </c>
      <c r="G7114" t="s">
        <v>4410</v>
      </c>
      <c r="H7114" t="s">
        <v>1931</v>
      </c>
      <c r="I7114" t="s">
        <v>4839</v>
      </c>
      <c r="J7114">
        <v>310000</v>
      </c>
      <c r="L7114">
        <v>-5113186</v>
      </c>
    </row>
    <row r="7115" spans="3:12" x14ac:dyDescent="0.15">
      <c r="C7115" t="s">
        <v>5191</v>
      </c>
      <c r="D7115" t="s">
        <v>5374</v>
      </c>
      <c r="E7115" t="s">
        <v>4823</v>
      </c>
      <c r="F7115" s="1">
        <v>40909</v>
      </c>
      <c r="G7115" t="s">
        <v>4410</v>
      </c>
      <c r="H7115" t="s">
        <v>4850</v>
      </c>
      <c r="I7115" t="s">
        <v>4851</v>
      </c>
      <c r="J7115">
        <v>618329</v>
      </c>
      <c r="L7115">
        <v>-4494857</v>
      </c>
    </row>
    <row r="7116" spans="3:12" x14ac:dyDescent="0.15">
      <c r="C7116" t="s">
        <v>5191</v>
      </c>
      <c r="D7116" t="s">
        <v>5374</v>
      </c>
      <c r="E7116" t="s">
        <v>4823</v>
      </c>
      <c r="F7116" s="1">
        <v>40909</v>
      </c>
      <c r="G7116" t="s">
        <v>4410</v>
      </c>
      <c r="H7116" t="s">
        <v>4850</v>
      </c>
      <c r="I7116" t="s">
        <v>4852</v>
      </c>
      <c r="J7116">
        <v>1550</v>
      </c>
      <c r="L7116">
        <v>-4493307</v>
      </c>
    </row>
    <row r="7117" spans="3:12" x14ac:dyDescent="0.15">
      <c r="C7117" t="s">
        <v>5191</v>
      </c>
      <c r="D7117" t="s">
        <v>5374</v>
      </c>
      <c r="E7117" t="s">
        <v>4823</v>
      </c>
      <c r="F7117" s="1">
        <v>40909</v>
      </c>
      <c r="G7117" t="s">
        <v>4410</v>
      </c>
      <c r="H7117" t="s">
        <v>4850</v>
      </c>
      <c r="I7117" t="s">
        <v>4853</v>
      </c>
      <c r="J7117">
        <v>1550</v>
      </c>
      <c r="L7117">
        <v>-4491757</v>
      </c>
    </row>
    <row r="7118" spans="3:12" x14ac:dyDescent="0.15">
      <c r="C7118" t="s">
        <v>5191</v>
      </c>
      <c r="D7118" t="s">
        <v>5374</v>
      </c>
      <c r="E7118" t="s">
        <v>4823</v>
      </c>
      <c r="F7118" s="1">
        <v>40909</v>
      </c>
      <c r="G7118" t="s">
        <v>4410</v>
      </c>
      <c r="H7118" t="s">
        <v>4844</v>
      </c>
      <c r="I7118" t="s">
        <v>4845</v>
      </c>
      <c r="J7118">
        <v>388862</v>
      </c>
      <c r="L7118">
        <v>-4102895</v>
      </c>
    </row>
    <row r="7119" spans="3:12" x14ac:dyDescent="0.15">
      <c r="C7119" t="s">
        <v>5191</v>
      </c>
      <c r="D7119" t="s">
        <v>5374</v>
      </c>
      <c r="E7119" t="s">
        <v>4823</v>
      </c>
      <c r="F7119" s="1">
        <v>40909</v>
      </c>
      <c r="G7119" t="s">
        <v>4410</v>
      </c>
      <c r="H7119" t="s">
        <v>4846</v>
      </c>
      <c r="I7119" t="s">
        <v>4847</v>
      </c>
      <c r="J7119">
        <v>3578</v>
      </c>
      <c r="L7119">
        <v>-4099317</v>
      </c>
    </row>
    <row r="7120" spans="3:12" x14ac:dyDescent="0.15">
      <c r="C7120" t="s">
        <v>5191</v>
      </c>
      <c r="D7120" t="s">
        <v>5374</v>
      </c>
      <c r="E7120" t="s">
        <v>4823</v>
      </c>
      <c r="F7120" s="1">
        <v>40909</v>
      </c>
      <c r="G7120" t="s">
        <v>4410</v>
      </c>
      <c r="H7120" t="s">
        <v>687</v>
      </c>
      <c r="I7120" t="s">
        <v>4854</v>
      </c>
      <c r="J7120">
        <v>3578</v>
      </c>
      <c r="L7120">
        <v>-4095739</v>
      </c>
    </row>
    <row r="7121" spans="3:12" x14ac:dyDescent="0.15">
      <c r="C7121" t="s">
        <v>5191</v>
      </c>
      <c r="D7121" t="s">
        <v>5374</v>
      </c>
      <c r="E7121" t="s">
        <v>4823</v>
      </c>
      <c r="F7121" s="1">
        <v>40909</v>
      </c>
      <c r="G7121" t="s">
        <v>4410</v>
      </c>
      <c r="H7121" t="s">
        <v>4856</v>
      </c>
      <c r="I7121" t="s">
        <v>4857</v>
      </c>
      <c r="J7121">
        <v>381605</v>
      </c>
      <c r="L7121">
        <v>-3714134</v>
      </c>
    </row>
    <row r="7122" spans="3:12" x14ac:dyDescent="0.15">
      <c r="C7122" t="s">
        <v>5191</v>
      </c>
      <c r="D7122" t="s">
        <v>5374</v>
      </c>
      <c r="E7122" t="s">
        <v>4823</v>
      </c>
      <c r="F7122" s="1">
        <v>40909</v>
      </c>
      <c r="G7122" t="s">
        <v>4410</v>
      </c>
      <c r="H7122" t="s">
        <v>4862</v>
      </c>
      <c r="I7122" t="s">
        <v>4863</v>
      </c>
      <c r="J7122">
        <v>372402</v>
      </c>
      <c r="L7122">
        <v>-3341732</v>
      </c>
    </row>
    <row r="7123" spans="3:12" x14ac:dyDescent="0.15">
      <c r="C7123" t="s">
        <v>5191</v>
      </c>
      <c r="D7123" t="s">
        <v>5374</v>
      </c>
      <c r="E7123" t="s">
        <v>4823</v>
      </c>
      <c r="F7123" s="1">
        <v>40909</v>
      </c>
      <c r="G7123" t="s">
        <v>4410</v>
      </c>
      <c r="H7123" t="s">
        <v>4862</v>
      </c>
      <c r="I7123" t="s">
        <v>4864</v>
      </c>
      <c r="J7123">
        <v>3578</v>
      </c>
      <c r="L7123">
        <v>-3338154</v>
      </c>
    </row>
    <row r="7124" spans="3:12" x14ac:dyDescent="0.15">
      <c r="C7124" t="s">
        <v>5191</v>
      </c>
      <c r="D7124" t="s">
        <v>5374</v>
      </c>
      <c r="E7124" t="s">
        <v>4823</v>
      </c>
      <c r="F7124" s="1">
        <v>40909</v>
      </c>
      <c r="G7124" t="s">
        <v>4410</v>
      </c>
      <c r="H7124" t="s">
        <v>4868</v>
      </c>
      <c r="I7124" t="s">
        <v>4869</v>
      </c>
      <c r="J7124">
        <v>324820</v>
      </c>
      <c r="L7124">
        <v>-3013334</v>
      </c>
    </row>
    <row r="7125" spans="3:12" x14ac:dyDescent="0.15">
      <c r="C7125" t="s">
        <v>5191</v>
      </c>
      <c r="D7125" t="s">
        <v>5374</v>
      </c>
      <c r="E7125" t="s">
        <v>4823</v>
      </c>
      <c r="F7125" s="1">
        <v>40909</v>
      </c>
      <c r="G7125" t="s">
        <v>4410</v>
      </c>
      <c r="H7125" t="s">
        <v>4876</v>
      </c>
      <c r="I7125" t="s">
        <v>4877</v>
      </c>
      <c r="J7125">
        <v>3578</v>
      </c>
      <c r="L7125">
        <v>-3009756</v>
      </c>
    </row>
    <row r="7126" spans="3:12" x14ac:dyDescent="0.15">
      <c r="C7126" t="s">
        <v>5191</v>
      </c>
      <c r="D7126" t="s">
        <v>5374</v>
      </c>
      <c r="E7126" t="s">
        <v>4823</v>
      </c>
      <c r="F7126" s="1">
        <v>40909</v>
      </c>
      <c r="G7126" t="s">
        <v>4410</v>
      </c>
      <c r="H7126" t="s">
        <v>4876</v>
      </c>
      <c r="I7126" t="s">
        <v>5382</v>
      </c>
      <c r="J7126">
        <v>3578</v>
      </c>
      <c r="L7126">
        <v>-3006178</v>
      </c>
    </row>
    <row r="7127" spans="3:12" x14ac:dyDescent="0.15">
      <c r="C7127" t="s">
        <v>5191</v>
      </c>
      <c r="D7127" t="s">
        <v>5374</v>
      </c>
      <c r="E7127" t="s">
        <v>4823</v>
      </c>
      <c r="F7127" s="1">
        <v>40909</v>
      </c>
      <c r="G7127" t="s">
        <v>4410</v>
      </c>
      <c r="H7127" t="s">
        <v>4876</v>
      </c>
      <c r="I7127" t="s">
        <v>4878</v>
      </c>
      <c r="J7127">
        <v>1550</v>
      </c>
      <c r="L7127">
        <v>-3004628</v>
      </c>
    </row>
    <row r="7128" spans="3:12" x14ac:dyDescent="0.15">
      <c r="C7128" t="s">
        <v>5191</v>
      </c>
      <c r="D7128" t="s">
        <v>5374</v>
      </c>
      <c r="E7128" t="s">
        <v>4823</v>
      </c>
      <c r="F7128" s="1">
        <v>40909</v>
      </c>
      <c r="G7128" t="s">
        <v>4410</v>
      </c>
      <c r="H7128" t="s">
        <v>4876</v>
      </c>
      <c r="I7128" t="s">
        <v>4879</v>
      </c>
      <c r="J7128">
        <v>359058</v>
      </c>
      <c r="L7128">
        <v>-2645570</v>
      </c>
    </row>
    <row r="7129" spans="3:12" x14ac:dyDescent="0.15">
      <c r="C7129" t="s">
        <v>5191</v>
      </c>
      <c r="D7129" t="s">
        <v>5374</v>
      </c>
      <c r="E7129" t="s">
        <v>4823</v>
      </c>
      <c r="F7129" s="1">
        <v>40909</v>
      </c>
      <c r="G7129" t="s">
        <v>4410</v>
      </c>
      <c r="H7129" t="s">
        <v>4883</v>
      </c>
      <c r="I7129" t="s">
        <v>4884</v>
      </c>
      <c r="J7129">
        <v>3578</v>
      </c>
      <c r="L7129">
        <v>-2641992</v>
      </c>
    </row>
    <row r="7130" spans="3:12" x14ac:dyDescent="0.15">
      <c r="C7130" t="s">
        <v>5191</v>
      </c>
      <c r="D7130" t="s">
        <v>5374</v>
      </c>
      <c r="E7130" t="s">
        <v>4823</v>
      </c>
      <c r="F7130" s="1">
        <v>40909</v>
      </c>
      <c r="G7130" t="s">
        <v>4410</v>
      </c>
      <c r="H7130" t="s">
        <v>4883</v>
      </c>
      <c r="I7130" t="s">
        <v>4885</v>
      </c>
      <c r="J7130">
        <v>194580</v>
      </c>
      <c r="L7130">
        <v>-2447412</v>
      </c>
    </row>
    <row r="7131" spans="3:12" x14ac:dyDescent="0.15">
      <c r="C7131" t="s">
        <v>5191</v>
      </c>
      <c r="D7131" t="s">
        <v>5374</v>
      </c>
      <c r="E7131" t="s">
        <v>4823</v>
      </c>
      <c r="F7131" s="1">
        <v>40909</v>
      </c>
      <c r="G7131" t="s">
        <v>4410</v>
      </c>
      <c r="H7131" t="s">
        <v>2532</v>
      </c>
      <c r="I7131" t="s">
        <v>4755</v>
      </c>
      <c r="J7131">
        <v>16862</v>
      </c>
      <c r="L7131">
        <v>-2430550</v>
      </c>
    </row>
    <row r="7132" spans="3:12" x14ac:dyDescent="0.15">
      <c r="C7132" t="s">
        <v>5191</v>
      </c>
      <c r="D7132" t="s">
        <v>5374</v>
      </c>
      <c r="E7132" t="s">
        <v>4823</v>
      </c>
      <c r="F7132" s="1">
        <v>40939</v>
      </c>
      <c r="G7132" t="s">
        <v>560</v>
      </c>
      <c r="H7132" t="s">
        <v>1360</v>
      </c>
      <c r="I7132" t="s">
        <v>5259</v>
      </c>
      <c r="K7132">
        <v>580666</v>
      </c>
      <c r="L7132">
        <v>-3011216</v>
      </c>
    </row>
    <row r="7133" spans="3:12" x14ac:dyDescent="0.15">
      <c r="C7133" t="s">
        <v>5191</v>
      </c>
      <c r="D7133" t="s">
        <v>5374</v>
      </c>
      <c r="E7133" t="s">
        <v>4823</v>
      </c>
      <c r="F7133" s="1">
        <v>40939</v>
      </c>
      <c r="G7133" t="s">
        <v>560</v>
      </c>
      <c r="H7133" t="s">
        <v>1363</v>
      </c>
      <c r="I7133" t="s">
        <v>5261</v>
      </c>
      <c r="K7133">
        <v>9087</v>
      </c>
      <c r="L7133">
        <v>-3020303</v>
      </c>
    </row>
    <row r="7134" spans="3:12" x14ac:dyDescent="0.15">
      <c r="C7134" t="s">
        <v>5191</v>
      </c>
      <c r="D7134" t="s">
        <v>5374</v>
      </c>
      <c r="E7134" t="s">
        <v>4823</v>
      </c>
      <c r="F7134" s="1">
        <v>40939</v>
      </c>
      <c r="G7134" t="s">
        <v>560</v>
      </c>
      <c r="H7134" t="s">
        <v>1364</v>
      </c>
      <c r="I7134" t="s">
        <v>5262</v>
      </c>
      <c r="K7134">
        <v>3578</v>
      </c>
      <c r="L7134">
        <v>-3023881</v>
      </c>
    </row>
    <row r="7135" spans="3:12" x14ac:dyDescent="0.15">
      <c r="C7135" t="s">
        <v>5191</v>
      </c>
      <c r="D7135" t="s">
        <v>5374</v>
      </c>
      <c r="E7135" t="s">
        <v>4888</v>
      </c>
      <c r="F7135" s="1">
        <v>40909</v>
      </c>
      <c r="G7135" t="s">
        <v>4410</v>
      </c>
      <c r="H7135" t="s">
        <v>55</v>
      </c>
      <c r="I7135" t="s">
        <v>4411</v>
      </c>
      <c r="J7135">
        <v>357750</v>
      </c>
      <c r="L7135">
        <v>357750</v>
      </c>
    </row>
    <row r="7136" spans="3:12" x14ac:dyDescent="0.15">
      <c r="C7136" t="s">
        <v>5191</v>
      </c>
      <c r="D7136" t="s">
        <v>5374</v>
      </c>
      <c r="E7136" t="s">
        <v>4889</v>
      </c>
      <c r="F7136" s="1">
        <v>40909</v>
      </c>
      <c r="G7136" t="s">
        <v>4410</v>
      </c>
      <c r="H7136" t="s">
        <v>55</v>
      </c>
      <c r="I7136" t="s">
        <v>4411</v>
      </c>
      <c r="J7136">
        <v>698000</v>
      </c>
      <c r="L7136">
        <v>698000</v>
      </c>
    </row>
    <row r="7137" spans="3:12" x14ac:dyDescent="0.15">
      <c r="C7137" t="s">
        <v>5191</v>
      </c>
      <c r="D7137" t="s">
        <v>5374</v>
      </c>
      <c r="E7137" t="s">
        <v>4890</v>
      </c>
      <c r="F7137" s="1">
        <v>40909</v>
      </c>
      <c r="G7137" t="s">
        <v>4410</v>
      </c>
      <c r="H7137" t="s">
        <v>635</v>
      </c>
      <c r="I7137" t="s">
        <v>636</v>
      </c>
      <c r="K7137">
        <v>2500</v>
      </c>
      <c r="L7137">
        <v>-2500</v>
      </c>
    </row>
    <row r="7138" spans="3:12" x14ac:dyDescent="0.15">
      <c r="C7138" t="s">
        <v>5191</v>
      </c>
      <c r="D7138" t="s">
        <v>5374</v>
      </c>
      <c r="E7138" t="s">
        <v>4890</v>
      </c>
      <c r="F7138" s="1">
        <v>40909</v>
      </c>
      <c r="G7138" t="s">
        <v>4410</v>
      </c>
      <c r="H7138" t="s">
        <v>1854</v>
      </c>
      <c r="I7138" t="s">
        <v>4891</v>
      </c>
      <c r="J7138">
        <v>2500</v>
      </c>
    </row>
    <row r="7139" spans="3:12" x14ac:dyDescent="0.15">
      <c r="C7139" t="s">
        <v>5191</v>
      </c>
      <c r="D7139" t="s">
        <v>5374</v>
      </c>
      <c r="E7139" t="s">
        <v>4892</v>
      </c>
      <c r="F7139" s="1">
        <v>40909</v>
      </c>
      <c r="G7139" t="s">
        <v>4410</v>
      </c>
      <c r="H7139" t="s">
        <v>55</v>
      </c>
      <c r="I7139" t="s">
        <v>4411</v>
      </c>
      <c r="J7139">
        <v>1580000</v>
      </c>
      <c r="L7139">
        <v>1580000</v>
      </c>
    </row>
    <row r="7140" spans="3:12" x14ac:dyDescent="0.15">
      <c r="C7140" t="s">
        <v>5191</v>
      </c>
      <c r="D7140" t="s">
        <v>5374</v>
      </c>
      <c r="E7140" t="s">
        <v>4893</v>
      </c>
      <c r="F7140" s="1">
        <v>40909</v>
      </c>
      <c r="G7140" t="s">
        <v>4410</v>
      </c>
      <c r="H7140" t="s">
        <v>55</v>
      </c>
      <c r="I7140" t="s">
        <v>4411</v>
      </c>
      <c r="J7140">
        <v>7200000</v>
      </c>
      <c r="L7140">
        <v>7200000</v>
      </c>
    </row>
    <row r="7141" spans="3:12" x14ac:dyDescent="0.15">
      <c r="C7141" t="s">
        <v>5191</v>
      </c>
      <c r="D7141" t="s">
        <v>5374</v>
      </c>
      <c r="E7141" t="s">
        <v>4894</v>
      </c>
      <c r="F7141" s="1">
        <v>40909</v>
      </c>
      <c r="G7141" t="s">
        <v>4410</v>
      </c>
      <c r="H7141" t="s">
        <v>4895</v>
      </c>
      <c r="I7141" t="s">
        <v>4896</v>
      </c>
      <c r="J7141">
        <v>80000</v>
      </c>
      <c r="L7141">
        <v>80000</v>
      </c>
    </row>
    <row r="7142" spans="3:12" x14ac:dyDescent="0.15">
      <c r="C7142" t="s">
        <v>5191</v>
      </c>
      <c r="D7142" t="s">
        <v>5374</v>
      </c>
      <c r="E7142" t="s">
        <v>4897</v>
      </c>
      <c r="F7142" s="1">
        <v>40909</v>
      </c>
      <c r="G7142" t="s">
        <v>4410</v>
      </c>
      <c r="H7142" t="s">
        <v>55</v>
      </c>
      <c r="I7142" t="s">
        <v>4411</v>
      </c>
      <c r="J7142">
        <v>1988411</v>
      </c>
      <c r="L7142">
        <v>1988411</v>
      </c>
    </row>
    <row r="7143" spans="3:12" x14ac:dyDescent="0.15">
      <c r="C7143" t="s">
        <v>5191</v>
      </c>
      <c r="D7143" t="s">
        <v>5374</v>
      </c>
      <c r="E7143" t="s">
        <v>4898</v>
      </c>
      <c r="F7143" s="1">
        <v>40909</v>
      </c>
      <c r="G7143" t="s">
        <v>4410</v>
      </c>
      <c r="H7143" t="s">
        <v>55</v>
      </c>
      <c r="I7143" t="s">
        <v>4411</v>
      </c>
      <c r="K7143">
        <v>6323078</v>
      </c>
      <c r="L7143">
        <v>-6323078</v>
      </c>
    </row>
    <row r="7144" spans="3:12" x14ac:dyDescent="0.15">
      <c r="C7144" t="s">
        <v>5191</v>
      </c>
      <c r="D7144" t="s">
        <v>5374</v>
      </c>
      <c r="E7144" t="s">
        <v>4898</v>
      </c>
      <c r="F7144" s="1">
        <v>40909</v>
      </c>
      <c r="G7144" t="s">
        <v>4410</v>
      </c>
      <c r="H7144" t="s">
        <v>55</v>
      </c>
      <c r="I7144" t="s">
        <v>2980</v>
      </c>
      <c r="K7144">
        <v>1129148</v>
      </c>
      <c r="L7144">
        <v>-7452226</v>
      </c>
    </row>
    <row r="7145" spans="3:12" x14ac:dyDescent="0.15">
      <c r="C7145" t="s">
        <v>5191</v>
      </c>
      <c r="D7145" t="s">
        <v>5374</v>
      </c>
      <c r="E7145" t="s">
        <v>4898</v>
      </c>
      <c r="F7145" s="1">
        <v>40909</v>
      </c>
      <c r="G7145" t="s">
        <v>4410</v>
      </c>
      <c r="H7145" t="s">
        <v>1355</v>
      </c>
      <c r="I7145" t="s">
        <v>2987</v>
      </c>
      <c r="K7145">
        <v>1129148</v>
      </c>
      <c r="L7145">
        <v>-8581374</v>
      </c>
    </row>
    <row r="7146" spans="3:12" x14ac:dyDescent="0.15">
      <c r="C7146" t="s">
        <v>5191</v>
      </c>
      <c r="D7146" t="s">
        <v>5374</v>
      </c>
      <c r="E7146" t="s">
        <v>4898</v>
      </c>
      <c r="F7146" s="1">
        <v>40909</v>
      </c>
      <c r="G7146" t="s">
        <v>4410</v>
      </c>
      <c r="H7146" t="s">
        <v>2364</v>
      </c>
      <c r="I7146" t="s">
        <v>4900</v>
      </c>
      <c r="K7146">
        <v>1129148</v>
      </c>
      <c r="L7146">
        <v>-9710522</v>
      </c>
    </row>
    <row r="7147" spans="3:12" x14ac:dyDescent="0.15">
      <c r="C7147" t="s">
        <v>5191</v>
      </c>
      <c r="D7147" t="s">
        <v>5374</v>
      </c>
      <c r="E7147" t="s">
        <v>4898</v>
      </c>
      <c r="F7147" s="1">
        <v>40909</v>
      </c>
      <c r="G7147" t="s">
        <v>4410</v>
      </c>
      <c r="H7147" t="s">
        <v>163</v>
      </c>
      <c r="I7147" t="s">
        <v>4899</v>
      </c>
      <c r="J7147">
        <v>1129148</v>
      </c>
      <c r="L7147">
        <v>-8581374</v>
      </c>
    </row>
    <row r="7148" spans="3:12" x14ac:dyDescent="0.15">
      <c r="C7148" t="s">
        <v>5191</v>
      </c>
      <c r="D7148" t="s">
        <v>5374</v>
      </c>
      <c r="E7148" t="s">
        <v>4898</v>
      </c>
      <c r="F7148" s="1">
        <v>40909</v>
      </c>
      <c r="G7148" t="s">
        <v>4410</v>
      </c>
      <c r="H7148" t="s">
        <v>2604</v>
      </c>
      <c r="I7148" t="s">
        <v>2997</v>
      </c>
      <c r="K7148">
        <v>1129148</v>
      </c>
      <c r="L7148">
        <v>-9710522</v>
      </c>
    </row>
    <row r="7149" spans="3:12" x14ac:dyDescent="0.15">
      <c r="C7149" t="s">
        <v>5191</v>
      </c>
      <c r="D7149" t="s">
        <v>5374</v>
      </c>
      <c r="E7149" t="s">
        <v>4898</v>
      </c>
      <c r="F7149" s="1">
        <v>40909</v>
      </c>
      <c r="G7149" t="s">
        <v>4410</v>
      </c>
      <c r="H7149" t="s">
        <v>137</v>
      </c>
      <c r="I7149" t="s">
        <v>634</v>
      </c>
      <c r="K7149">
        <v>1129148</v>
      </c>
      <c r="L7149">
        <v>-10839670</v>
      </c>
    </row>
    <row r="7150" spans="3:12" x14ac:dyDescent="0.15">
      <c r="C7150" t="s">
        <v>5191</v>
      </c>
      <c r="D7150" t="s">
        <v>5374</v>
      </c>
      <c r="E7150" t="s">
        <v>4898</v>
      </c>
      <c r="F7150" s="1">
        <v>40909</v>
      </c>
      <c r="G7150" t="s">
        <v>4410</v>
      </c>
      <c r="H7150" t="s">
        <v>1383</v>
      </c>
      <c r="I7150" t="s">
        <v>4901</v>
      </c>
      <c r="J7150">
        <v>1129148</v>
      </c>
      <c r="L7150">
        <v>-9710522</v>
      </c>
    </row>
    <row r="7151" spans="3:12" x14ac:dyDescent="0.15">
      <c r="C7151" t="s">
        <v>5191</v>
      </c>
      <c r="D7151" t="s">
        <v>5374</v>
      </c>
      <c r="E7151" t="s">
        <v>4898</v>
      </c>
      <c r="F7151" s="1">
        <v>40909</v>
      </c>
      <c r="G7151" t="s">
        <v>4410</v>
      </c>
      <c r="H7151" t="s">
        <v>189</v>
      </c>
      <c r="I7151" t="s">
        <v>4903</v>
      </c>
      <c r="K7151">
        <v>1129148</v>
      </c>
      <c r="L7151">
        <v>-10839670</v>
      </c>
    </row>
    <row r="7152" spans="3:12" x14ac:dyDescent="0.15">
      <c r="C7152" t="s">
        <v>5191</v>
      </c>
      <c r="D7152" t="s">
        <v>5374</v>
      </c>
      <c r="E7152" t="s">
        <v>4898</v>
      </c>
      <c r="F7152" s="1">
        <v>40909</v>
      </c>
      <c r="G7152" t="s">
        <v>4410</v>
      </c>
      <c r="H7152" t="s">
        <v>660</v>
      </c>
      <c r="I7152" t="s">
        <v>4902</v>
      </c>
      <c r="J7152">
        <v>1129148</v>
      </c>
      <c r="L7152">
        <v>-9710522</v>
      </c>
    </row>
    <row r="7153" spans="3:12" x14ac:dyDescent="0.15">
      <c r="C7153" t="s">
        <v>5191</v>
      </c>
      <c r="D7153" t="s">
        <v>5374</v>
      </c>
      <c r="E7153" t="s">
        <v>4898</v>
      </c>
      <c r="F7153" s="1">
        <v>40909</v>
      </c>
      <c r="G7153" t="s">
        <v>4410</v>
      </c>
      <c r="H7153" t="s">
        <v>3007</v>
      </c>
      <c r="I7153" t="s">
        <v>4904</v>
      </c>
      <c r="K7153">
        <v>1129148</v>
      </c>
      <c r="L7153">
        <v>-10839670</v>
      </c>
    </row>
    <row r="7154" spans="3:12" x14ac:dyDescent="0.15">
      <c r="C7154" t="s">
        <v>5191</v>
      </c>
      <c r="D7154" t="s">
        <v>5374</v>
      </c>
      <c r="E7154" t="s">
        <v>4898</v>
      </c>
      <c r="F7154" s="1">
        <v>40909</v>
      </c>
      <c r="G7154" t="s">
        <v>4410</v>
      </c>
      <c r="H7154" t="s">
        <v>243</v>
      </c>
      <c r="I7154" t="s">
        <v>244</v>
      </c>
      <c r="J7154">
        <v>1129148</v>
      </c>
      <c r="L7154">
        <v>-9710522</v>
      </c>
    </row>
    <row r="7155" spans="3:12" x14ac:dyDescent="0.15">
      <c r="C7155" t="s">
        <v>5191</v>
      </c>
      <c r="D7155" t="s">
        <v>5374</v>
      </c>
      <c r="E7155" t="s">
        <v>4898</v>
      </c>
      <c r="F7155" s="1">
        <v>40909</v>
      </c>
      <c r="G7155" t="s">
        <v>4410</v>
      </c>
      <c r="H7155" t="s">
        <v>959</v>
      </c>
      <c r="I7155" t="s">
        <v>4905</v>
      </c>
      <c r="K7155">
        <v>1129148</v>
      </c>
      <c r="L7155">
        <v>-10839670</v>
      </c>
    </row>
    <row r="7156" spans="3:12" x14ac:dyDescent="0.15">
      <c r="C7156" t="s">
        <v>5191</v>
      </c>
      <c r="D7156" t="s">
        <v>5374</v>
      </c>
      <c r="E7156" t="s">
        <v>4898</v>
      </c>
      <c r="F7156" s="1">
        <v>40909</v>
      </c>
      <c r="G7156" t="s">
        <v>4410</v>
      </c>
      <c r="H7156" t="s">
        <v>276</v>
      </c>
      <c r="I7156" t="s">
        <v>277</v>
      </c>
      <c r="J7156">
        <v>1129148</v>
      </c>
      <c r="L7156">
        <v>-9710522</v>
      </c>
    </row>
    <row r="7157" spans="3:12" x14ac:dyDescent="0.15">
      <c r="C7157" t="s">
        <v>5191</v>
      </c>
      <c r="D7157" t="s">
        <v>5374</v>
      </c>
      <c r="E7157" t="s">
        <v>4898</v>
      </c>
      <c r="F7157" s="1">
        <v>40909</v>
      </c>
      <c r="G7157" t="s">
        <v>4410</v>
      </c>
      <c r="H7157" t="s">
        <v>286</v>
      </c>
      <c r="I7157" t="s">
        <v>4907</v>
      </c>
      <c r="K7157">
        <v>1129148</v>
      </c>
      <c r="L7157">
        <v>-10839670</v>
      </c>
    </row>
    <row r="7158" spans="3:12" x14ac:dyDescent="0.15">
      <c r="C7158" t="s">
        <v>5191</v>
      </c>
      <c r="D7158" t="s">
        <v>5374</v>
      </c>
      <c r="E7158" t="s">
        <v>4898</v>
      </c>
      <c r="F7158" s="1">
        <v>40909</v>
      </c>
      <c r="G7158" t="s">
        <v>4410</v>
      </c>
      <c r="H7158" t="s">
        <v>1409</v>
      </c>
      <c r="I7158" t="s">
        <v>4910</v>
      </c>
      <c r="K7158">
        <v>1129148</v>
      </c>
      <c r="L7158">
        <v>-11968818</v>
      </c>
    </row>
    <row r="7159" spans="3:12" x14ac:dyDescent="0.15">
      <c r="C7159" t="s">
        <v>5191</v>
      </c>
      <c r="D7159" t="s">
        <v>5374</v>
      </c>
      <c r="E7159" t="s">
        <v>4898</v>
      </c>
      <c r="F7159" s="1">
        <v>40909</v>
      </c>
      <c r="G7159" t="s">
        <v>4410</v>
      </c>
      <c r="H7159" t="s">
        <v>338</v>
      </c>
      <c r="I7159" t="s">
        <v>4906</v>
      </c>
      <c r="J7159">
        <v>1129148</v>
      </c>
      <c r="L7159">
        <v>-10839670</v>
      </c>
    </row>
    <row r="7160" spans="3:12" x14ac:dyDescent="0.15">
      <c r="C7160" t="s">
        <v>5191</v>
      </c>
      <c r="D7160" t="s">
        <v>5374</v>
      </c>
      <c r="E7160" t="s">
        <v>4898</v>
      </c>
      <c r="F7160" s="1">
        <v>40909</v>
      </c>
      <c r="G7160" t="s">
        <v>4410</v>
      </c>
      <c r="H7160" t="s">
        <v>2185</v>
      </c>
      <c r="I7160" t="s">
        <v>4912</v>
      </c>
      <c r="K7160">
        <v>1129148</v>
      </c>
      <c r="L7160">
        <v>-11968818</v>
      </c>
    </row>
    <row r="7161" spans="3:12" x14ac:dyDescent="0.15">
      <c r="C7161" t="s">
        <v>5191</v>
      </c>
      <c r="D7161" t="s">
        <v>5374</v>
      </c>
      <c r="E7161" t="s">
        <v>4898</v>
      </c>
      <c r="F7161" s="1">
        <v>40909</v>
      </c>
      <c r="G7161" t="s">
        <v>4410</v>
      </c>
      <c r="H7161" t="s">
        <v>354</v>
      </c>
      <c r="I7161" t="s">
        <v>4908</v>
      </c>
      <c r="J7161">
        <v>1129148</v>
      </c>
      <c r="L7161">
        <v>-10839670</v>
      </c>
    </row>
    <row r="7162" spans="3:12" x14ac:dyDescent="0.15">
      <c r="C7162" t="s">
        <v>5191</v>
      </c>
      <c r="D7162" t="s">
        <v>5374</v>
      </c>
      <c r="E7162" t="s">
        <v>4898</v>
      </c>
      <c r="F7162" s="1">
        <v>40909</v>
      </c>
      <c r="G7162" t="s">
        <v>4410</v>
      </c>
      <c r="H7162" t="s">
        <v>371</v>
      </c>
      <c r="I7162" t="s">
        <v>4914</v>
      </c>
      <c r="K7162">
        <v>1129148</v>
      </c>
      <c r="L7162">
        <v>-11968818</v>
      </c>
    </row>
    <row r="7163" spans="3:12" x14ac:dyDescent="0.15">
      <c r="C7163" t="s">
        <v>5191</v>
      </c>
      <c r="D7163" t="s">
        <v>5374</v>
      </c>
      <c r="E7163" t="s">
        <v>4898</v>
      </c>
      <c r="F7163" s="1">
        <v>40909</v>
      </c>
      <c r="G7163" t="s">
        <v>4410</v>
      </c>
      <c r="H7163" t="s">
        <v>380</v>
      </c>
      <c r="I7163" t="s">
        <v>4909</v>
      </c>
      <c r="J7163">
        <v>5645740</v>
      </c>
      <c r="L7163">
        <v>-6323078</v>
      </c>
    </row>
    <row r="7164" spans="3:12" x14ac:dyDescent="0.15">
      <c r="C7164" t="s">
        <v>5191</v>
      </c>
      <c r="D7164" t="s">
        <v>5374</v>
      </c>
      <c r="E7164" t="s">
        <v>4898</v>
      </c>
      <c r="F7164" s="1">
        <v>40909</v>
      </c>
      <c r="G7164" t="s">
        <v>4410</v>
      </c>
      <c r="H7164" t="s">
        <v>420</v>
      </c>
      <c r="I7164" t="s">
        <v>4911</v>
      </c>
      <c r="J7164">
        <v>1129148</v>
      </c>
      <c r="L7164">
        <v>-5193930</v>
      </c>
    </row>
    <row r="7165" spans="3:12" x14ac:dyDescent="0.15">
      <c r="C7165" t="s">
        <v>5191</v>
      </c>
      <c r="D7165" t="s">
        <v>5374</v>
      </c>
      <c r="E7165" t="s">
        <v>4898</v>
      </c>
      <c r="F7165" s="1">
        <v>40909</v>
      </c>
      <c r="G7165" t="s">
        <v>4410</v>
      </c>
      <c r="H7165" t="s">
        <v>433</v>
      </c>
      <c r="I7165" t="s">
        <v>4913</v>
      </c>
      <c r="J7165">
        <v>1129148</v>
      </c>
      <c r="L7165">
        <v>-4064782</v>
      </c>
    </row>
    <row r="7166" spans="3:12" x14ac:dyDescent="0.15">
      <c r="C7166" t="s">
        <v>5191</v>
      </c>
      <c r="D7166" t="s">
        <v>5374</v>
      </c>
      <c r="E7166" t="s">
        <v>4898</v>
      </c>
      <c r="F7166" s="1">
        <v>40909</v>
      </c>
      <c r="G7166" t="s">
        <v>4410</v>
      </c>
      <c r="H7166" t="s">
        <v>480</v>
      </c>
      <c r="I7166" t="s">
        <v>4915</v>
      </c>
      <c r="J7166">
        <v>2935634</v>
      </c>
      <c r="L7166">
        <v>-1129148</v>
      </c>
    </row>
    <row r="7167" spans="3:12" x14ac:dyDescent="0.15">
      <c r="C7167" t="s">
        <v>5191</v>
      </c>
      <c r="D7167" t="s">
        <v>5374</v>
      </c>
      <c r="E7167" t="s">
        <v>4898</v>
      </c>
      <c r="F7167" s="1">
        <v>40910</v>
      </c>
      <c r="G7167" t="s">
        <v>560</v>
      </c>
      <c r="H7167" t="s">
        <v>69</v>
      </c>
      <c r="I7167" t="s">
        <v>5383</v>
      </c>
      <c r="K7167">
        <v>1129148</v>
      </c>
      <c r="L7167">
        <v>-2258296</v>
      </c>
    </row>
    <row r="7168" spans="3:12" x14ac:dyDescent="0.15">
      <c r="C7168" t="s">
        <v>5191</v>
      </c>
      <c r="D7168" t="s">
        <v>5374</v>
      </c>
      <c r="E7168" t="s">
        <v>4898</v>
      </c>
      <c r="F7168" s="1">
        <v>40932</v>
      </c>
      <c r="G7168" t="s">
        <v>57</v>
      </c>
      <c r="H7168" t="s">
        <v>72</v>
      </c>
      <c r="I7168" t="s">
        <v>5384</v>
      </c>
      <c r="J7168">
        <v>1129148</v>
      </c>
      <c r="L7168">
        <v>-1129148</v>
      </c>
    </row>
    <row r="7169" spans="3:12" x14ac:dyDescent="0.15">
      <c r="C7169" t="s">
        <v>5191</v>
      </c>
      <c r="D7169" t="s">
        <v>5374</v>
      </c>
      <c r="E7169" t="s">
        <v>4916</v>
      </c>
      <c r="F7169" s="1">
        <v>40909</v>
      </c>
      <c r="G7169" t="s">
        <v>4410</v>
      </c>
      <c r="H7169" t="s">
        <v>55</v>
      </c>
      <c r="I7169" t="s">
        <v>4411</v>
      </c>
      <c r="K7169">
        <v>225960</v>
      </c>
      <c r="L7169">
        <v>-225960</v>
      </c>
    </row>
    <row r="7170" spans="3:12" x14ac:dyDescent="0.15">
      <c r="C7170" t="s">
        <v>5191</v>
      </c>
      <c r="D7170" t="s">
        <v>5374</v>
      </c>
      <c r="E7170" t="s">
        <v>4916</v>
      </c>
      <c r="F7170" s="1">
        <v>40909</v>
      </c>
      <c r="G7170" t="s">
        <v>4410</v>
      </c>
      <c r="H7170" t="s">
        <v>59</v>
      </c>
      <c r="I7170" t="s">
        <v>4917</v>
      </c>
      <c r="J7170">
        <v>100000</v>
      </c>
      <c r="L7170">
        <v>-125960</v>
      </c>
    </row>
    <row r="7171" spans="3:12" x14ac:dyDescent="0.15">
      <c r="C7171" t="s">
        <v>5191</v>
      </c>
      <c r="D7171" t="s">
        <v>5374</v>
      </c>
      <c r="E7171" t="s">
        <v>4916</v>
      </c>
      <c r="F7171" s="1">
        <v>40909</v>
      </c>
      <c r="G7171" t="s">
        <v>4410</v>
      </c>
      <c r="H7171" t="s">
        <v>82</v>
      </c>
      <c r="I7171" t="s">
        <v>3110</v>
      </c>
      <c r="K7171">
        <v>850000</v>
      </c>
      <c r="L7171">
        <v>-975960</v>
      </c>
    </row>
    <row r="7172" spans="3:12" x14ac:dyDescent="0.15">
      <c r="C7172" t="s">
        <v>5191</v>
      </c>
      <c r="D7172" t="s">
        <v>5374</v>
      </c>
      <c r="E7172" t="s">
        <v>4916</v>
      </c>
      <c r="F7172" s="1">
        <v>40909</v>
      </c>
      <c r="G7172" t="s">
        <v>4410</v>
      </c>
      <c r="H7172" t="s">
        <v>576</v>
      </c>
      <c r="I7172" t="s">
        <v>4921</v>
      </c>
      <c r="J7172">
        <v>2400000</v>
      </c>
      <c r="L7172">
        <v>1424040</v>
      </c>
    </row>
    <row r="7173" spans="3:12" x14ac:dyDescent="0.15">
      <c r="C7173" t="s">
        <v>5191</v>
      </c>
      <c r="D7173" t="s">
        <v>5374</v>
      </c>
      <c r="E7173" t="s">
        <v>4916</v>
      </c>
      <c r="F7173" s="1">
        <v>40909</v>
      </c>
      <c r="G7173" t="s">
        <v>4410</v>
      </c>
      <c r="H7173" t="s">
        <v>78</v>
      </c>
      <c r="I7173" t="s">
        <v>4921</v>
      </c>
      <c r="J7173">
        <v>2400000</v>
      </c>
      <c r="L7173">
        <v>3824040</v>
      </c>
    </row>
    <row r="7174" spans="3:12" x14ac:dyDescent="0.15">
      <c r="C7174" t="s">
        <v>5191</v>
      </c>
      <c r="D7174" t="s">
        <v>5374</v>
      </c>
      <c r="E7174" t="s">
        <v>4916</v>
      </c>
      <c r="F7174" s="1">
        <v>40909</v>
      </c>
      <c r="G7174" t="s">
        <v>4410</v>
      </c>
      <c r="H7174" t="s">
        <v>1355</v>
      </c>
      <c r="I7174" t="s">
        <v>5385</v>
      </c>
      <c r="K7174">
        <v>850000</v>
      </c>
      <c r="L7174">
        <v>2974040</v>
      </c>
    </row>
    <row r="7175" spans="3:12" x14ac:dyDescent="0.15">
      <c r="C7175" t="s">
        <v>5191</v>
      </c>
      <c r="D7175" t="s">
        <v>5374</v>
      </c>
      <c r="E7175" t="s">
        <v>4916</v>
      </c>
      <c r="F7175" s="1">
        <v>40909</v>
      </c>
      <c r="G7175" t="s">
        <v>4410</v>
      </c>
      <c r="H7175" t="s">
        <v>1365</v>
      </c>
      <c r="I7175" t="s">
        <v>4929</v>
      </c>
      <c r="J7175">
        <v>2400000</v>
      </c>
      <c r="L7175">
        <v>5374040</v>
      </c>
    </row>
    <row r="7176" spans="3:12" x14ac:dyDescent="0.15">
      <c r="C7176" t="s">
        <v>5191</v>
      </c>
      <c r="D7176" t="s">
        <v>5374</v>
      </c>
      <c r="E7176" t="s">
        <v>4916</v>
      </c>
      <c r="F7176" s="1">
        <v>40909</v>
      </c>
      <c r="G7176" t="s">
        <v>4410</v>
      </c>
      <c r="H7176" t="s">
        <v>2364</v>
      </c>
      <c r="I7176" t="s">
        <v>5386</v>
      </c>
      <c r="J7176">
        <v>2580000</v>
      </c>
      <c r="L7176">
        <v>7954040</v>
      </c>
    </row>
    <row r="7177" spans="3:12" x14ac:dyDescent="0.15">
      <c r="C7177" t="s">
        <v>5191</v>
      </c>
      <c r="D7177" t="s">
        <v>5374</v>
      </c>
      <c r="E7177" t="s">
        <v>4916</v>
      </c>
      <c r="F7177" s="1">
        <v>40909</v>
      </c>
      <c r="G7177" t="s">
        <v>4410</v>
      </c>
      <c r="H7177" t="s">
        <v>105</v>
      </c>
      <c r="I7177" t="s">
        <v>4005</v>
      </c>
      <c r="K7177">
        <v>65000</v>
      </c>
      <c r="L7177">
        <v>7889040</v>
      </c>
    </row>
    <row r="7178" spans="3:12" x14ac:dyDescent="0.15">
      <c r="C7178" t="s">
        <v>5191</v>
      </c>
      <c r="D7178" t="s">
        <v>5374</v>
      </c>
      <c r="E7178" t="s">
        <v>4916</v>
      </c>
      <c r="F7178" s="1">
        <v>40909</v>
      </c>
      <c r="G7178" t="s">
        <v>4410</v>
      </c>
      <c r="H7178" t="s">
        <v>142</v>
      </c>
      <c r="I7178" t="s">
        <v>3110</v>
      </c>
      <c r="K7178">
        <v>850000</v>
      </c>
      <c r="L7178">
        <v>7039040</v>
      </c>
    </row>
    <row r="7179" spans="3:12" x14ac:dyDescent="0.15">
      <c r="C7179" t="s">
        <v>5191</v>
      </c>
      <c r="D7179" t="s">
        <v>5374</v>
      </c>
      <c r="E7179" t="s">
        <v>4916</v>
      </c>
      <c r="F7179" s="1">
        <v>40909</v>
      </c>
      <c r="G7179" t="s">
        <v>4410</v>
      </c>
      <c r="H7179" t="s">
        <v>1057</v>
      </c>
      <c r="I7179" t="s">
        <v>1236</v>
      </c>
      <c r="K7179">
        <v>520000</v>
      </c>
      <c r="L7179">
        <v>6519040</v>
      </c>
    </row>
    <row r="7180" spans="3:12" x14ac:dyDescent="0.15">
      <c r="C7180" t="s">
        <v>5191</v>
      </c>
      <c r="D7180" t="s">
        <v>5374</v>
      </c>
      <c r="E7180" t="s">
        <v>4916</v>
      </c>
      <c r="F7180" s="1">
        <v>40909</v>
      </c>
      <c r="G7180" t="s">
        <v>4410</v>
      </c>
      <c r="H7180" t="s">
        <v>1373</v>
      </c>
      <c r="I7180" t="s">
        <v>4007</v>
      </c>
      <c r="K7180">
        <v>145000</v>
      </c>
      <c r="L7180">
        <v>6374040</v>
      </c>
    </row>
    <row r="7181" spans="3:12" x14ac:dyDescent="0.15">
      <c r="C7181" t="s">
        <v>5191</v>
      </c>
      <c r="D7181" t="s">
        <v>5374</v>
      </c>
      <c r="E7181" t="s">
        <v>4916</v>
      </c>
      <c r="F7181" s="1">
        <v>40909</v>
      </c>
      <c r="G7181" t="s">
        <v>4410</v>
      </c>
      <c r="H7181" t="s">
        <v>1153</v>
      </c>
      <c r="I7181" t="s">
        <v>4007</v>
      </c>
      <c r="K7181">
        <v>65000</v>
      </c>
      <c r="L7181">
        <v>6309040</v>
      </c>
    </row>
    <row r="7182" spans="3:12" x14ac:dyDescent="0.15">
      <c r="C7182" t="s">
        <v>5191</v>
      </c>
      <c r="D7182" t="s">
        <v>5374</v>
      </c>
      <c r="E7182" t="s">
        <v>4916</v>
      </c>
      <c r="F7182" s="1">
        <v>40909</v>
      </c>
      <c r="G7182" t="s">
        <v>4410</v>
      </c>
      <c r="H7182" t="s">
        <v>1228</v>
      </c>
      <c r="I7182" t="s">
        <v>5387</v>
      </c>
      <c r="J7182">
        <v>500000</v>
      </c>
      <c r="L7182">
        <v>6809040</v>
      </c>
    </row>
    <row r="7183" spans="3:12" x14ac:dyDescent="0.15">
      <c r="C7183" t="s">
        <v>5191</v>
      </c>
      <c r="D7183" t="s">
        <v>5374</v>
      </c>
      <c r="E7183" t="s">
        <v>4916</v>
      </c>
      <c r="F7183" s="1">
        <v>40909</v>
      </c>
      <c r="G7183" t="s">
        <v>4410</v>
      </c>
      <c r="H7183" t="s">
        <v>822</v>
      </c>
      <c r="I7183" t="s">
        <v>3110</v>
      </c>
      <c r="K7183">
        <v>850000</v>
      </c>
      <c r="L7183">
        <v>5959040</v>
      </c>
    </row>
    <row r="7184" spans="3:12" x14ac:dyDescent="0.15">
      <c r="C7184" t="s">
        <v>5191</v>
      </c>
      <c r="D7184" t="s">
        <v>5374</v>
      </c>
      <c r="E7184" t="s">
        <v>4916</v>
      </c>
      <c r="F7184" s="1">
        <v>40909</v>
      </c>
      <c r="G7184" t="s">
        <v>4410</v>
      </c>
      <c r="H7184" t="s">
        <v>162</v>
      </c>
      <c r="I7184" t="s">
        <v>3372</v>
      </c>
      <c r="J7184">
        <v>610500</v>
      </c>
      <c r="L7184">
        <v>6569540</v>
      </c>
    </row>
    <row r="7185" spans="3:12" x14ac:dyDescent="0.15">
      <c r="C7185" t="s">
        <v>5191</v>
      </c>
      <c r="D7185" t="s">
        <v>5374</v>
      </c>
      <c r="E7185" t="s">
        <v>4916</v>
      </c>
      <c r="F7185" s="1">
        <v>40909</v>
      </c>
      <c r="G7185" t="s">
        <v>4410</v>
      </c>
      <c r="H7185" t="s">
        <v>152</v>
      </c>
      <c r="I7185" t="s">
        <v>5388</v>
      </c>
      <c r="J7185">
        <v>65000</v>
      </c>
      <c r="L7185">
        <v>6634540</v>
      </c>
    </row>
    <row r="7186" spans="3:12" x14ac:dyDescent="0.15">
      <c r="C7186" t="s">
        <v>5191</v>
      </c>
      <c r="D7186" t="s">
        <v>5374</v>
      </c>
      <c r="E7186" t="s">
        <v>4916</v>
      </c>
      <c r="F7186" s="1">
        <v>40909</v>
      </c>
      <c r="G7186" t="s">
        <v>4410</v>
      </c>
      <c r="H7186" t="s">
        <v>181</v>
      </c>
      <c r="I7186" t="s">
        <v>3110</v>
      </c>
      <c r="K7186">
        <v>850000</v>
      </c>
      <c r="L7186">
        <v>5784540</v>
      </c>
    </row>
    <row r="7187" spans="3:12" x14ac:dyDescent="0.15">
      <c r="C7187" t="s">
        <v>5191</v>
      </c>
      <c r="D7187" t="s">
        <v>5374</v>
      </c>
      <c r="E7187" t="s">
        <v>4916</v>
      </c>
      <c r="F7187" s="1">
        <v>40909</v>
      </c>
      <c r="G7187" t="s">
        <v>4410</v>
      </c>
      <c r="H7187" t="s">
        <v>207</v>
      </c>
      <c r="I7187" t="s">
        <v>3110</v>
      </c>
      <c r="K7187">
        <v>850000</v>
      </c>
      <c r="L7187">
        <v>4934540</v>
      </c>
    </row>
    <row r="7188" spans="3:12" x14ac:dyDescent="0.15">
      <c r="C7188" t="s">
        <v>5191</v>
      </c>
      <c r="D7188" t="s">
        <v>5374</v>
      </c>
      <c r="E7188" t="s">
        <v>4916</v>
      </c>
      <c r="F7188" s="1">
        <v>40909</v>
      </c>
      <c r="G7188" t="s">
        <v>4410</v>
      </c>
      <c r="H7188" t="s">
        <v>1389</v>
      </c>
      <c r="I7188" t="s">
        <v>4032</v>
      </c>
      <c r="K7188">
        <v>65000</v>
      </c>
      <c r="L7188">
        <v>4869540</v>
      </c>
    </row>
    <row r="7189" spans="3:12" x14ac:dyDescent="0.15">
      <c r="C7189" t="s">
        <v>5191</v>
      </c>
      <c r="D7189" t="s">
        <v>5374</v>
      </c>
      <c r="E7189" t="s">
        <v>4916</v>
      </c>
      <c r="F7189" s="1">
        <v>40909</v>
      </c>
      <c r="G7189" t="s">
        <v>4410</v>
      </c>
      <c r="H7189" t="s">
        <v>1399</v>
      </c>
      <c r="I7189" t="s">
        <v>3118</v>
      </c>
      <c r="K7189">
        <v>850000</v>
      </c>
      <c r="L7189">
        <v>4019540</v>
      </c>
    </row>
    <row r="7190" spans="3:12" x14ac:dyDescent="0.15">
      <c r="C7190" t="s">
        <v>5191</v>
      </c>
      <c r="D7190" t="s">
        <v>5374</v>
      </c>
      <c r="E7190" t="s">
        <v>4916</v>
      </c>
      <c r="F7190" s="1">
        <v>40909</v>
      </c>
      <c r="G7190" t="s">
        <v>4410</v>
      </c>
      <c r="H7190" t="s">
        <v>664</v>
      </c>
      <c r="I7190" t="s">
        <v>4928</v>
      </c>
      <c r="K7190">
        <v>850000</v>
      </c>
      <c r="L7190">
        <v>3169540</v>
      </c>
    </row>
    <row r="7191" spans="3:12" x14ac:dyDescent="0.15">
      <c r="C7191" t="s">
        <v>5191</v>
      </c>
      <c r="D7191" t="s">
        <v>5374</v>
      </c>
      <c r="E7191" t="s">
        <v>4916</v>
      </c>
      <c r="F7191" s="1">
        <v>40909</v>
      </c>
      <c r="G7191" t="s">
        <v>4410</v>
      </c>
      <c r="H7191" t="s">
        <v>1166</v>
      </c>
      <c r="I7191" t="s">
        <v>3126</v>
      </c>
      <c r="K7191">
        <v>850000</v>
      </c>
      <c r="L7191">
        <v>2319540</v>
      </c>
    </row>
    <row r="7192" spans="3:12" x14ac:dyDescent="0.15">
      <c r="C7192" t="s">
        <v>5191</v>
      </c>
      <c r="D7192" t="s">
        <v>5374</v>
      </c>
      <c r="E7192" t="s">
        <v>4916</v>
      </c>
      <c r="F7192" s="1">
        <v>40909</v>
      </c>
      <c r="G7192" t="s">
        <v>4410</v>
      </c>
      <c r="H7192" t="s">
        <v>3130</v>
      </c>
      <c r="I7192" t="s">
        <v>3125</v>
      </c>
      <c r="K7192">
        <v>850000</v>
      </c>
      <c r="L7192">
        <v>1469540</v>
      </c>
    </row>
    <row r="7193" spans="3:12" x14ac:dyDescent="0.15">
      <c r="C7193" t="s">
        <v>5191</v>
      </c>
      <c r="D7193" t="s">
        <v>5374</v>
      </c>
      <c r="E7193" t="s">
        <v>4916</v>
      </c>
      <c r="F7193" s="1">
        <v>40909</v>
      </c>
      <c r="G7193" t="s">
        <v>4410</v>
      </c>
      <c r="H7193" t="s">
        <v>367</v>
      </c>
      <c r="I7193" t="s">
        <v>4930</v>
      </c>
      <c r="K7193">
        <v>850000</v>
      </c>
      <c r="L7193">
        <v>619540</v>
      </c>
    </row>
    <row r="7194" spans="3:12" x14ac:dyDescent="0.15">
      <c r="C7194" t="s">
        <v>5191</v>
      </c>
      <c r="D7194" t="s">
        <v>5374</v>
      </c>
      <c r="E7194" t="s">
        <v>4916</v>
      </c>
      <c r="F7194" s="1">
        <v>40909</v>
      </c>
      <c r="G7194" t="s">
        <v>4410</v>
      </c>
      <c r="H7194" t="s">
        <v>378</v>
      </c>
      <c r="I7194" t="s">
        <v>4931</v>
      </c>
      <c r="K7194">
        <v>850000</v>
      </c>
      <c r="L7194">
        <v>-230460</v>
      </c>
    </row>
    <row r="7195" spans="3:12" x14ac:dyDescent="0.15">
      <c r="C7195" t="s">
        <v>5191</v>
      </c>
      <c r="D7195" t="s">
        <v>5374</v>
      </c>
      <c r="E7195" t="s">
        <v>4916</v>
      </c>
      <c r="F7195" s="1">
        <v>40909</v>
      </c>
      <c r="G7195" t="s">
        <v>4410</v>
      </c>
      <c r="H7195" t="s">
        <v>4919</v>
      </c>
      <c r="I7195" t="s">
        <v>4920</v>
      </c>
      <c r="J7195">
        <v>100000</v>
      </c>
      <c r="L7195">
        <v>-130460</v>
      </c>
    </row>
    <row r="7196" spans="3:12" x14ac:dyDescent="0.15">
      <c r="C7196" t="s">
        <v>5191</v>
      </c>
      <c r="D7196" t="s">
        <v>5374</v>
      </c>
      <c r="E7196" t="s">
        <v>4916</v>
      </c>
      <c r="F7196" s="1">
        <v>40909</v>
      </c>
      <c r="G7196" t="s">
        <v>4410</v>
      </c>
      <c r="H7196" t="s">
        <v>4922</v>
      </c>
      <c r="I7196" t="s">
        <v>4923</v>
      </c>
      <c r="J7196">
        <v>420000</v>
      </c>
      <c r="L7196">
        <v>289540</v>
      </c>
    </row>
    <row r="7197" spans="3:12" x14ac:dyDescent="0.15">
      <c r="C7197" t="s">
        <v>5191</v>
      </c>
      <c r="D7197" t="s">
        <v>5374</v>
      </c>
      <c r="E7197" t="s">
        <v>4916</v>
      </c>
      <c r="F7197" s="1">
        <v>40909</v>
      </c>
      <c r="G7197" t="s">
        <v>4410</v>
      </c>
      <c r="H7197" t="s">
        <v>4924</v>
      </c>
      <c r="I7197" t="s">
        <v>4925</v>
      </c>
      <c r="J7197">
        <v>110000</v>
      </c>
      <c r="L7197">
        <v>399540</v>
      </c>
    </row>
    <row r="7198" spans="3:12" x14ac:dyDescent="0.15">
      <c r="C7198" t="s">
        <v>5191</v>
      </c>
      <c r="D7198" t="s">
        <v>5374</v>
      </c>
      <c r="E7198" t="s">
        <v>4916</v>
      </c>
      <c r="F7198" s="1">
        <v>40909</v>
      </c>
      <c r="G7198" t="s">
        <v>4410</v>
      </c>
      <c r="H7198" t="s">
        <v>4011</v>
      </c>
      <c r="I7198" t="s">
        <v>4012</v>
      </c>
      <c r="J7198">
        <v>115000</v>
      </c>
      <c r="L7198">
        <v>514540</v>
      </c>
    </row>
    <row r="7199" spans="3:12" x14ac:dyDescent="0.15">
      <c r="C7199" t="s">
        <v>5191</v>
      </c>
      <c r="D7199" t="s">
        <v>5374</v>
      </c>
      <c r="E7199" t="s">
        <v>4916</v>
      </c>
      <c r="F7199" s="1">
        <v>40909</v>
      </c>
      <c r="G7199" t="s">
        <v>4410</v>
      </c>
      <c r="H7199" t="s">
        <v>3938</v>
      </c>
      <c r="I7199" t="s">
        <v>3939</v>
      </c>
      <c r="J7199">
        <v>200000</v>
      </c>
      <c r="L7199">
        <v>714540</v>
      </c>
    </row>
    <row r="7200" spans="3:12" x14ac:dyDescent="0.15">
      <c r="C7200" t="s">
        <v>5191</v>
      </c>
      <c r="D7200" t="s">
        <v>5374</v>
      </c>
      <c r="E7200" t="s">
        <v>4916</v>
      </c>
      <c r="F7200" s="1">
        <v>40909</v>
      </c>
      <c r="G7200" t="s">
        <v>4410</v>
      </c>
      <c r="H7200" t="s">
        <v>4926</v>
      </c>
      <c r="I7200" t="s">
        <v>4927</v>
      </c>
      <c r="J7200">
        <v>100000</v>
      </c>
      <c r="L7200">
        <v>814540</v>
      </c>
    </row>
    <row r="7201" spans="3:12" x14ac:dyDescent="0.15">
      <c r="C7201" t="s">
        <v>5191</v>
      </c>
      <c r="D7201" t="s">
        <v>5374</v>
      </c>
      <c r="E7201" t="s">
        <v>4916</v>
      </c>
      <c r="F7201" s="1">
        <v>40939</v>
      </c>
      <c r="G7201" t="s">
        <v>560</v>
      </c>
      <c r="H7201" t="s">
        <v>81</v>
      </c>
      <c r="I7201" t="s">
        <v>3125</v>
      </c>
      <c r="K7201">
        <v>800000</v>
      </c>
      <c r="L7201">
        <v>14540</v>
      </c>
    </row>
    <row r="7202" spans="3:12" x14ac:dyDescent="0.15">
      <c r="C7202" t="s">
        <v>5191</v>
      </c>
      <c r="D7202" t="s">
        <v>5374</v>
      </c>
      <c r="E7202" t="s">
        <v>4932</v>
      </c>
      <c r="F7202" s="1">
        <v>40909</v>
      </c>
      <c r="G7202" t="s">
        <v>4410</v>
      </c>
      <c r="H7202" t="s">
        <v>55</v>
      </c>
      <c r="I7202" t="s">
        <v>4411</v>
      </c>
      <c r="J7202">
        <v>50000</v>
      </c>
      <c r="L7202">
        <v>50000</v>
      </c>
    </row>
    <row r="7203" spans="3:12" x14ac:dyDescent="0.15">
      <c r="C7203" t="s">
        <v>5191</v>
      </c>
      <c r="D7203" t="s">
        <v>5374</v>
      </c>
      <c r="E7203" t="s">
        <v>4043</v>
      </c>
      <c r="F7203" s="1">
        <v>40909</v>
      </c>
      <c r="G7203" t="s">
        <v>4410</v>
      </c>
      <c r="H7203" t="s">
        <v>55</v>
      </c>
      <c r="I7203" t="s">
        <v>4411</v>
      </c>
      <c r="K7203">
        <v>93035</v>
      </c>
      <c r="L7203">
        <v>-93035</v>
      </c>
    </row>
    <row r="7204" spans="3:12" x14ac:dyDescent="0.15">
      <c r="C7204" t="s">
        <v>5191</v>
      </c>
      <c r="D7204" t="s">
        <v>5374</v>
      </c>
      <c r="E7204" t="s">
        <v>4043</v>
      </c>
      <c r="F7204" s="1">
        <v>40909</v>
      </c>
      <c r="G7204" t="s">
        <v>4410</v>
      </c>
      <c r="H7204" t="s">
        <v>61</v>
      </c>
      <c r="I7204" t="s">
        <v>3991</v>
      </c>
      <c r="K7204">
        <v>194974</v>
      </c>
      <c r="L7204">
        <v>-288009</v>
      </c>
    </row>
    <row r="7205" spans="3:12" x14ac:dyDescent="0.15">
      <c r="C7205" t="s">
        <v>5191</v>
      </c>
      <c r="D7205" t="s">
        <v>5374</v>
      </c>
      <c r="E7205" t="s">
        <v>4043</v>
      </c>
      <c r="F7205" s="1">
        <v>40909</v>
      </c>
      <c r="G7205" t="s">
        <v>4410</v>
      </c>
      <c r="H7205" t="s">
        <v>165</v>
      </c>
      <c r="I7205" t="s">
        <v>4934</v>
      </c>
      <c r="K7205">
        <v>202129</v>
      </c>
      <c r="L7205">
        <v>-490138</v>
      </c>
    </row>
    <row r="7206" spans="3:12" x14ac:dyDescent="0.15">
      <c r="C7206" t="s">
        <v>5191</v>
      </c>
      <c r="D7206" t="s">
        <v>5374</v>
      </c>
      <c r="E7206" t="s">
        <v>4043</v>
      </c>
      <c r="F7206" s="1">
        <v>40909</v>
      </c>
      <c r="G7206" t="s">
        <v>4410</v>
      </c>
      <c r="H7206" t="s">
        <v>1065</v>
      </c>
      <c r="I7206" t="s">
        <v>4933</v>
      </c>
      <c r="J7206">
        <v>194994</v>
      </c>
      <c r="L7206">
        <v>-295144</v>
      </c>
    </row>
    <row r="7207" spans="3:12" x14ac:dyDescent="0.15">
      <c r="C7207" t="s">
        <v>5191</v>
      </c>
      <c r="D7207" t="s">
        <v>5374</v>
      </c>
      <c r="E7207" t="s">
        <v>4043</v>
      </c>
      <c r="F7207" s="1">
        <v>40909</v>
      </c>
      <c r="G7207" t="s">
        <v>4410</v>
      </c>
      <c r="H7207" t="s">
        <v>1388</v>
      </c>
      <c r="I7207" t="s">
        <v>4025</v>
      </c>
      <c r="K7207">
        <v>202129</v>
      </c>
      <c r="L7207">
        <v>-497273</v>
      </c>
    </row>
    <row r="7208" spans="3:12" x14ac:dyDescent="0.15">
      <c r="C7208" t="s">
        <v>5191</v>
      </c>
      <c r="D7208" t="s">
        <v>5374</v>
      </c>
      <c r="E7208" t="s">
        <v>4043</v>
      </c>
      <c r="F7208" s="1">
        <v>40909</v>
      </c>
      <c r="G7208" t="s">
        <v>4410</v>
      </c>
      <c r="H7208" t="s">
        <v>1096</v>
      </c>
      <c r="I7208" t="s">
        <v>4935</v>
      </c>
      <c r="J7208">
        <v>404258</v>
      </c>
      <c r="L7208">
        <v>-93015</v>
      </c>
    </row>
    <row r="7209" spans="3:12" x14ac:dyDescent="0.15">
      <c r="C7209" t="s">
        <v>5191</v>
      </c>
      <c r="D7209" t="s">
        <v>5374</v>
      </c>
      <c r="E7209" t="s">
        <v>4043</v>
      </c>
      <c r="F7209" s="1">
        <v>40909</v>
      </c>
      <c r="G7209" t="s">
        <v>4410</v>
      </c>
      <c r="H7209" t="s">
        <v>184</v>
      </c>
      <c r="I7209" t="s">
        <v>4936</v>
      </c>
      <c r="K7209">
        <v>201533</v>
      </c>
      <c r="L7209">
        <v>-294548</v>
      </c>
    </row>
    <row r="7210" spans="3:12" x14ac:dyDescent="0.15">
      <c r="C7210" t="s">
        <v>5191</v>
      </c>
      <c r="D7210" t="s">
        <v>5374</v>
      </c>
      <c r="E7210" t="s">
        <v>4043</v>
      </c>
      <c r="F7210" s="1">
        <v>40909</v>
      </c>
      <c r="G7210" t="s">
        <v>4410</v>
      </c>
      <c r="H7210" t="s">
        <v>1183</v>
      </c>
      <c r="I7210" t="s">
        <v>4937</v>
      </c>
      <c r="J7210">
        <v>201513</v>
      </c>
      <c r="L7210">
        <v>-93035</v>
      </c>
    </row>
    <row r="7211" spans="3:12" x14ac:dyDescent="0.15">
      <c r="C7211" t="s">
        <v>5191</v>
      </c>
      <c r="D7211" t="s">
        <v>5374</v>
      </c>
      <c r="E7211" t="s">
        <v>4043</v>
      </c>
      <c r="F7211" s="1">
        <v>40910</v>
      </c>
      <c r="G7211" t="s">
        <v>560</v>
      </c>
      <c r="H7211" t="s">
        <v>59</v>
      </c>
      <c r="I7211" t="s">
        <v>5389</v>
      </c>
      <c r="K7211">
        <v>201533</v>
      </c>
      <c r="L7211">
        <v>-294568</v>
      </c>
    </row>
    <row r="7212" spans="3:12" x14ac:dyDescent="0.15">
      <c r="C7212" t="s">
        <v>5191</v>
      </c>
      <c r="D7212" t="s">
        <v>5374</v>
      </c>
      <c r="E7212" t="s">
        <v>4938</v>
      </c>
      <c r="F7212" s="1">
        <v>40909</v>
      </c>
      <c r="G7212" t="s">
        <v>4410</v>
      </c>
      <c r="H7212" t="s">
        <v>55</v>
      </c>
      <c r="I7212" t="s">
        <v>4411</v>
      </c>
      <c r="K7212">
        <v>3000000</v>
      </c>
      <c r="L7212">
        <v>-3000000</v>
      </c>
    </row>
    <row r="7213" spans="3:12" x14ac:dyDescent="0.15">
      <c r="C7213" t="s">
        <v>5191</v>
      </c>
      <c r="D7213" t="s">
        <v>5374</v>
      </c>
      <c r="E7213" t="s">
        <v>4938</v>
      </c>
      <c r="F7213" s="1">
        <v>40909</v>
      </c>
      <c r="G7213" t="s">
        <v>4410</v>
      </c>
      <c r="H7213" t="s">
        <v>76</v>
      </c>
      <c r="I7213" t="s">
        <v>4944</v>
      </c>
      <c r="J7213">
        <v>9500000</v>
      </c>
      <c r="L7213">
        <v>6500000</v>
      </c>
    </row>
    <row r="7214" spans="3:12" x14ac:dyDescent="0.15">
      <c r="C7214" t="s">
        <v>5191</v>
      </c>
      <c r="D7214" t="s">
        <v>5374</v>
      </c>
      <c r="E7214" t="s">
        <v>4938</v>
      </c>
      <c r="F7214" s="1">
        <v>40909</v>
      </c>
      <c r="G7214" t="s">
        <v>4410</v>
      </c>
      <c r="H7214" t="s">
        <v>79</v>
      </c>
      <c r="I7214" t="s">
        <v>4945</v>
      </c>
      <c r="J7214">
        <v>14500000</v>
      </c>
      <c r="L7214">
        <v>21000000</v>
      </c>
    </row>
    <row r="7215" spans="3:12" x14ac:dyDescent="0.15">
      <c r="C7215" t="s">
        <v>5191</v>
      </c>
      <c r="D7215" t="s">
        <v>5374</v>
      </c>
      <c r="E7215" t="s">
        <v>4938</v>
      </c>
      <c r="F7215" s="1">
        <v>40909</v>
      </c>
      <c r="G7215" t="s">
        <v>4410</v>
      </c>
      <c r="H7215" t="s">
        <v>82</v>
      </c>
      <c r="I7215" t="s">
        <v>4946</v>
      </c>
      <c r="J7215">
        <v>9500000</v>
      </c>
      <c r="L7215">
        <v>30500000</v>
      </c>
    </row>
    <row r="7216" spans="3:12" x14ac:dyDescent="0.15">
      <c r="C7216" t="s">
        <v>5191</v>
      </c>
      <c r="D7216" t="s">
        <v>5374</v>
      </c>
      <c r="E7216" t="s">
        <v>4938</v>
      </c>
      <c r="F7216" s="1">
        <v>40909</v>
      </c>
      <c r="G7216" t="s">
        <v>4410</v>
      </c>
      <c r="H7216" t="s">
        <v>86</v>
      </c>
      <c r="I7216" t="s">
        <v>4939</v>
      </c>
      <c r="J7216">
        <v>7000000</v>
      </c>
      <c r="L7216">
        <v>37500000</v>
      </c>
    </row>
    <row r="7217" spans="3:12" x14ac:dyDescent="0.15">
      <c r="C7217" t="s">
        <v>5191</v>
      </c>
      <c r="D7217" t="s">
        <v>5374</v>
      </c>
      <c r="E7217" t="s">
        <v>4938</v>
      </c>
      <c r="F7217" s="1">
        <v>40909</v>
      </c>
      <c r="G7217" t="s">
        <v>4410</v>
      </c>
      <c r="H7217" t="s">
        <v>908</v>
      </c>
      <c r="I7217" t="s">
        <v>5385</v>
      </c>
      <c r="K7217">
        <v>29000000</v>
      </c>
      <c r="L7217">
        <v>8500000</v>
      </c>
    </row>
    <row r="7218" spans="3:12" x14ac:dyDescent="0.15">
      <c r="C7218" t="s">
        <v>5191</v>
      </c>
      <c r="D7218" t="s">
        <v>5374</v>
      </c>
      <c r="E7218" t="s">
        <v>4938</v>
      </c>
      <c r="F7218" s="1">
        <v>40909</v>
      </c>
      <c r="G7218" t="s">
        <v>4410</v>
      </c>
      <c r="H7218" t="s">
        <v>2018</v>
      </c>
      <c r="I7218" t="s">
        <v>4940</v>
      </c>
      <c r="J7218">
        <v>16000000</v>
      </c>
      <c r="L7218">
        <v>24500000</v>
      </c>
    </row>
    <row r="7219" spans="3:12" x14ac:dyDescent="0.15">
      <c r="C7219" t="s">
        <v>5191</v>
      </c>
      <c r="D7219" t="s">
        <v>5374</v>
      </c>
      <c r="E7219" t="s">
        <v>4938</v>
      </c>
      <c r="F7219" s="1">
        <v>40909</v>
      </c>
      <c r="G7219" t="s">
        <v>4410</v>
      </c>
      <c r="H7219" t="s">
        <v>1362</v>
      </c>
      <c r="I7219" t="s">
        <v>4950</v>
      </c>
      <c r="J7219">
        <v>14500000</v>
      </c>
      <c r="L7219">
        <v>39000000</v>
      </c>
    </row>
    <row r="7220" spans="3:12" x14ac:dyDescent="0.15">
      <c r="C7220" t="s">
        <v>5191</v>
      </c>
      <c r="D7220" t="s">
        <v>5374</v>
      </c>
      <c r="E7220" t="s">
        <v>4938</v>
      </c>
      <c r="F7220" s="1">
        <v>40909</v>
      </c>
      <c r="G7220" t="s">
        <v>4410</v>
      </c>
      <c r="H7220" t="s">
        <v>1362</v>
      </c>
      <c r="I7220" t="s">
        <v>4951</v>
      </c>
      <c r="J7220">
        <v>14500000</v>
      </c>
      <c r="L7220">
        <v>53500000</v>
      </c>
    </row>
    <row r="7221" spans="3:12" x14ac:dyDescent="0.15">
      <c r="C7221" t="s">
        <v>5191</v>
      </c>
      <c r="D7221" t="s">
        <v>5374</v>
      </c>
      <c r="E7221" t="s">
        <v>4938</v>
      </c>
      <c r="F7221" s="1">
        <v>40909</v>
      </c>
      <c r="G7221" t="s">
        <v>4410</v>
      </c>
      <c r="H7221" t="s">
        <v>759</v>
      </c>
      <c r="I7221" t="s">
        <v>4953</v>
      </c>
      <c r="J7221">
        <v>34000000</v>
      </c>
      <c r="L7221">
        <v>87500000</v>
      </c>
    </row>
    <row r="7222" spans="3:12" x14ac:dyDescent="0.15">
      <c r="C7222" t="s">
        <v>5191</v>
      </c>
      <c r="D7222" t="s">
        <v>5374</v>
      </c>
      <c r="E7222" t="s">
        <v>4938</v>
      </c>
      <c r="F7222" s="1">
        <v>40909</v>
      </c>
      <c r="G7222" t="s">
        <v>4410</v>
      </c>
      <c r="H7222" t="s">
        <v>922</v>
      </c>
      <c r="I7222" t="s">
        <v>4503</v>
      </c>
      <c r="J7222">
        <v>17000000</v>
      </c>
      <c r="L7222">
        <v>104500000</v>
      </c>
    </row>
    <row r="7223" spans="3:12" x14ac:dyDescent="0.15">
      <c r="C7223" t="s">
        <v>5191</v>
      </c>
      <c r="D7223" t="s">
        <v>5374</v>
      </c>
      <c r="E7223" t="s">
        <v>4938</v>
      </c>
      <c r="F7223" s="1">
        <v>40909</v>
      </c>
      <c r="G7223" t="s">
        <v>4410</v>
      </c>
      <c r="H7223" t="s">
        <v>99</v>
      </c>
      <c r="I7223" t="s">
        <v>4541</v>
      </c>
      <c r="J7223">
        <v>17000000</v>
      </c>
      <c r="L7223">
        <v>121500000</v>
      </c>
    </row>
    <row r="7224" spans="3:12" x14ac:dyDescent="0.15">
      <c r="C7224" t="s">
        <v>5191</v>
      </c>
      <c r="D7224" t="s">
        <v>5374</v>
      </c>
      <c r="E7224" t="s">
        <v>4938</v>
      </c>
      <c r="F7224" s="1">
        <v>40909</v>
      </c>
      <c r="G7224" t="s">
        <v>4410</v>
      </c>
      <c r="H7224" t="s">
        <v>116</v>
      </c>
      <c r="I7224" t="s">
        <v>4773</v>
      </c>
      <c r="J7224">
        <v>17000000</v>
      </c>
      <c r="L7224">
        <v>138500000</v>
      </c>
    </row>
    <row r="7225" spans="3:12" x14ac:dyDescent="0.15">
      <c r="C7225" t="s">
        <v>5191</v>
      </c>
      <c r="D7225" t="s">
        <v>5374</v>
      </c>
      <c r="E7225" t="s">
        <v>4938</v>
      </c>
      <c r="F7225" s="1">
        <v>40909</v>
      </c>
      <c r="G7225" t="s">
        <v>4410</v>
      </c>
      <c r="H7225" t="s">
        <v>134</v>
      </c>
      <c r="I7225" t="s">
        <v>3839</v>
      </c>
      <c r="K7225">
        <v>14500000</v>
      </c>
      <c r="L7225">
        <v>124000000</v>
      </c>
    </row>
    <row r="7226" spans="3:12" x14ac:dyDescent="0.15">
      <c r="C7226" t="s">
        <v>5191</v>
      </c>
      <c r="D7226" t="s">
        <v>5374</v>
      </c>
      <c r="E7226" t="s">
        <v>4938</v>
      </c>
      <c r="F7226" s="1">
        <v>40909</v>
      </c>
      <c r="G7226" t="s">
        <v>4410</v>
      </c>
      <c r="H7226" t="s">
        <v>562</v>
      </c>
      <c r="I7226" t="s">
        <v>4943</v>
      </c>
      <c r="J7226">
        <v>5000000</v>
      </c>
      <c r="L7226">
        <v>129000000</v>
      </c>
    </row>
    <row r="7227" spans="3:12" x14ac:dyDescent="0.15">
      <c r="C7227" t="s">
        <v>5191</v>
      </c>
      <c r="D7227" t="s">
        <v>5374</v>
      </c>
      <c r="E7227" t="s">
        <v>4938</v>
      </c>
      <c r="F7227" s="1">
        <v>40909</v>
      </c>
      <c r="G7227" t="s">
        <v>4410</v>
      </c>
      <c r="H7227" t="s">
        <v>1380</v>
      </c>
      <c r="I7227" t="s">
        <v>4947</v>
      </c>
      <c r="K7227">
        <v>17000000</v>
      </c>
      <c r="L7227">
        <v>112000000</v>
      </c>
    </row>
    <row r="7228" spans="3:12" x14ac:dyDescent="0.15">
      <c r="C7228" t="s">
        <v>5191</v>
      </c>
      <c r="D7228" t="s">
        <v>5374</v>
      </c>
      <c r="E7228" t="s">
        <v>4938</v>
      </c>
      <c r="F7228" s="1">
        <v>40909</v>
      </c>
      <c r="G7228" t="s">
        <v>4410</v>
      </c>
      <c r="H7228" t="s">
        <v>173</v>
      </c>
      <c r="I7228" t="s">
        <v>4948</v>
      </c>
      <c r="K7228">
        <v>17000000</v>
      </c>
      <c r="L7228">
        <v>95000000</v>
      </c>
    </row>
    <row r="7229" spans="3:12" x14ac:dyDescent="0.15">
      <c r="C7229" t="s">
        <v>5191</v>
      </c>
      <c r="D7229" t="s">
        <v>5374</v>
      </c>
      <c r="E7229" t="s">
        <v>4938</v>
      </c>
      <c r="F7229" s="1">
        <v>40909</v>
      </c>
      <c r="G7229" t="s">
        <v>4410</v>
      </c>
      <c r="H7229" t="s">
        <v>199</v>
      </c>
      <c r="I7229" t="s">
        <v>4949</v>
      </c>
      <c r="K7229">
        <v>17000000</v>
      </c>
      <c r="L7229">
        <v>78000000</v>
      </c>
    </row>
    <row r="7230" spans="3:12" x14ac:dyDescent="0.15">
      <c r="C7230" t="s">
        <v>5191</v>
      </c>
      <c r="D7230" t="s">
        <v>5374</v>
      </c>
      <c r="E7230" t="s">
        <v>4938</v>
      </c>
      <c r="F7230" s="1">
        <v>40909</v>
      </c>
      <c r="G7230" t="s">
        <v>4410</v>
      </c>
      <c r="H7230" t="s">
        <v>950</v>
      </c>
      <c r="I7230" t="s">
        <v>3882</v>
      </c>
      <c r="K7230">
        <v>17000000</v>
      </c>
      <c r="L7230">
        <v>61000000</v>
      </c>
    </row>
    <row r="7231" spans="3:12" x14ac:dyDescent="0.15">
      <c r="C7231" t="s">
        <v>5191</v>
      </c>
      <c r="D7231" t="s">
        <v>5374</v>
      </c>
      <c r="E7231" t="s">
        <v>4938</v>
      </c>
      <c r="F7231" s="1">
        <v>40909</v>
      </c>
      <c r="G7231" t="s">
        <v>4410</v>
      </c>
      <c r="H7231" t="s">
        <v>1406</v>
      </c>
      <c r="I7231" t="s">
        <v>4952</v>
      </c>
      <c r="K7231">
        <v>19000000</v>
      </c>
      <c r="L7231">
        <v>42000000</v>
      </c>
    </row>
    <row r="7232" spans="3:12" x14ac:dyDescent="0.15">
      <c r="C7232" t="s">
        <v>5191</v>
      </c>
      <c r="D7232" t="s">
        <v>5374</v>
      </c>
      <c r="E7232" t="s">
        <v>4938</v>
      </c>
      <c r="F7232" s="1">
        <v>40909</v>
      </c>
      <c r="G7232" t="s">
        <v>4410</v>
      </c>
      <c r="H7232" t="s">
        <v>1162</v>
      </c>
      <c r="I7232" t="s">
        <v>3900</v>
      </c>
      <c r="K7232">
        <v>19000000</v>
      </c>
      <c r="L7232">
        <v>23000000</v>
      </c>
    </row>
    <row r="7233" spans="3:12" x14ac:dyDescent="0.15">
      <c r="C7233" t="s">
        <v>5191</v>
      </c>
      <c r="D7233" t="s">
        <v>5374</v>
      </c>
      <c r="E7233" t="s">
        <v>4938</v>
      </c>
      <c r="F7233" s="1">
        <v>40909</v>
      </c>
      <c r="G7233" t="s">
        <v>4410</v>
      </c>
      <c r="H7233" t="s">
        <v>321</v>
      </c>
      <c r="I7233" t="s">
        <v>3908</v>
      </c>
      <c r="K7233">
        <v>19000000</v>
      </c>
      <c r="L7233">
        <v>4000000</v>
      </c>
    </row>
    <row r="7234" spans="3:12" x14ac:dyDescent="0.15">
      <c r="C7234" t="s">
        <v>5191</v>
      </c>
      <c r="D7234" t="s">
        <v>5374</v>
      </c>
      <c r="E7234" t="s">
        <v>4938</v>
      </c>
      <c r="F7234" s="1">
        <v>40909</v>
      </c>
      <c r="G7234" t="s">
        <v>4410</v>
      </c>
      <c r="H7234" t="s">
        <v>369</v>
      </c>
      <c r="I7234" t="s">
        <v>3921</v>
      </c>
      <c r="K7234">
        <v>19000000</v>
      </c>
      <c r="L7234">
        <v>-15000000</v>
      </c>
    </row>
    <row r="7235" spans="3:12" x14ac:dyDescent="0.15">
      <c r="C7235" t="s">
        <v>5191</v>
      </c>
      <c r="D7235" t="s">
        <v>5374</v>
      </c>
      <c r="E7235" t="s">
        <v>4938</v>
      </c>
      <c r="F7235" s="1">
        <v>40909</v>
      </c>
      <c r="G7235" t="s">
        <v>4410</v>
      </c>
      <c r="H7235" t="s">
        <v>1420</v>
      </c>
      <c r="I7235" t="s">
        <v>4955</v>
      </c>
      <c r="K7235">
        <v>19000000</v>
      </c>
      <c r="L7235">
        <v>-34000000</v>
      </c>
    </row>
    <row r="7236" spans="3:12" x14ac:dyDescent="0.15">
      <c r="C7236" t="s">
        <v>5191</v>
      </c>
      <c r="D7236" t="s">
        <v>5374</v>
      </c>
      <c r="E7236" t="s">
        <v>4938</v>
      </c>
      <c r="F7236" s="1">
        <v>40909</v>
      </c>
      <c r="G7236" t="s">
        <v>4410</v>
      </c>
      <c r="H7236" t="s">
        <v>1341</v>
      </c>
      <c r="I7236" t="s">
        <v>4954</v>
      </c>
      <c r="J7236">
        <v>17000000</v>
      </c>
      <c r="L7236">
        <v>-17000000</v>
      </c>
    </row>
    <row r="7237" spans="3:12" x14ac:dyDescent="0.15">
      <c r="C7237" t="s">
        <v>5191</v>
      </c>
      <c r="D7237" t="s">
        <v>5374</v>
      </c>
      <c r="E7237" t="s">
        <v>4938</v>
      </c>
      <c r="F7237" s="1">
        <v>40935</v>
      </c>
      <c r="G7237" t="s">
        <v>5206</v>
      </c>
      <c r="H7237" t="s">
        <v>144</v>
      </c>
      <c r="I7237" t="s">
        <v>4755</v>
      </c>
      <c r="J7237">
        <v>17000000</v>
      </c>
    </row>
    <row r="7238" spans="3:12" x14ac:dyDescent="0.15">
      <c r="C7238" t="s">
        <v>5191</v>
      </c>
      <c r="D7238" t="s">
        <v>5374</v>
      </c>
      <c r="E7238" t="s">
        <v>4938</v>
      </c>
      <c r="F7238" s="1">
        <v>40939</v>
      </c>
      <c r="G7238" t="s">
        <v>560</v>
      </c>
      <c r="H7238" t="s">
        <v>78</v>
      </c>
      <c r="I7238" t="s">
        <v>5317</v>
      </c>
      <c r="K7238">
        <v>17000000</v>
      </c>
      <c r="L7238">
        <v>-17000000</v>
      </c>
    </row>
    <row r="7239" spans="3:12" x14ac:dyDescent="0.15">
      <c r="C7239" t="s">
        <v>5191</v>
      </c>
      <c r="D7239" t="s">
        <v>5374</v>
      </c>
      <c r="E7239" t="s">
        <v>4956</v>
      </c>
      <c r="F7239" s="1">
        <v>40909</v>
      </c>
      <c r="G7239" t="s">
        <v>4410</v>
      </c>
      <c r="H7239" t="s">
        <v>55</v>
      </c>
      <c r="I7239" t="s">
        <v>4411</v>
      </c>
      <c r="K7239">
        <v>300000</v>
      </c>
      <c r="L7239">
        <v>-300000</v>
      </c>
    </row>
    <row r="7240" spans="3:12" x14ac:dyDescent="0.15">
      <c r="C7240" t="s">
        <v>5191</v>
      </c>
      <c r="D7240" t="s">
        <v>5374</v>
      </c>
      <c r="E7240" t="s">
        <v>4957</v>
      </c>
      <c r="F7240" s="1">
        <v>40909</v>
      </c>
      <c r="G7240" t="s">
        <v>4410</v>
      </c>
      <c r="H7240" t="s">
        <v>55</v>
      </c>
      <c r="I7240" t="s">
        <v>4411</v>
      </c>
      <c r="J7240">
        <v>50000</v>
      </c>
      <c r="L7240">
        <v>50000</v>
      </c>
    </row>
    <row r="7241" spans="3:12" x14ac:dyDescent="0.15">
      <c r="C7241" t="s">
        <v>5191</v>
      </c>
      <c r="D7241" t="s">
        <v>5374</v>
      </c>
      <c r="E7241" t="s">
        <v>4957</v>
      </c>
      <c r="F7241" s="1">
        <v>40917</v>
      </c>
      <c r="G7241" t="s">
        <v>560</v>
      </c>
      <c r="H7241" t="s">
        <v>1424</v>
      </c>
      <c r="I7241" t="s">
        <v>5319</v>
      </c>
      <c r="K7241">
        <v>298125</v>
      </c>
      <c r="L7241">
        <v>-248125</v>
      </c>
    </row>
    <row r="7242" spans="3:12" x14ac:dyDescent="0.15">
      <c r="C7242" t="s">
        <v>5191</v>
      </c>
      <c r="D7242" t="s">
        <v>5374</v>
      </c>
      <c r="E7242" t="s">
        <v>4957</v>
      </c>
      <c r="F7242" s="1">
        <v>40927</v>
      </c>
      <c r="G7242" t="s">
        <v>526</v>
      </c>
      <c r="H7242" t="s">
        <v>1188</v>
      </c>
      <c r="I7242" t="s">
        <v>5390</v>
      </c>
      <c r="J7242">
        <v>298125</v>
      </c>
      <c r="L7242">
        <v>50000</v>
      </c>
    </row>
    <row r="7243" spans="3:12" x14ac:dyDescent="0.15">
      <c r="C7243" t="s">
        <v>5191</v>
      </c>
      <c r="D7243" t="s">
        <v>5374</v>
      </c>
      <c r="E7243" t="s">
        <v>4958</v>
      </c>
      <c r="F7243" s="1">
        <v>40909</v>
      </c>
      <c r="G7243" t="s">
        <v>4410</v>
      </c>
      <c r="H7243" t="s">
        <v>1357</v>
      </c>
      <c r="I7243" t="s">
        <v>4959</v>
      </c>
      <c r="K7243">
        <v>8100000</v>
      </c>
      <c r="L7243">
        <v>-8100000</v>
      </c>
    </row>
    <row r="7244" spans="3:12" x14ac:dyDescent="0.15">
      <c r="C7244" t="s">
        <v>5191</v>
      </c>
      <c r="D7244" t="s">
        <v>5374</v>
      </c>
      <c r="E7244" t="s">
        <v>4958</v>
      </c>
      <c r="F7244" s="1">
        <v>40909</v>
      </c>
      <c r="G7244" t="s">
        <v>4410</v>
      </c>
      <c r="H7244" t="s">
        <v>1441</v>
      </c>
      <c r="I7244" t="s">
        <v>4960</v>
      </c>
      <c r="J7244">
        <v>5000000</v>
      </c>
      <c r="L7244">
        <v>-3100000</v>
      </c>
    </row>
    <row r="7245" spans="3:12" x14ac:dyDescent="0.15">
      <c r="C7245" t="s">
        <v>5191</v>
      </c>
      <c r="D7245" t="s">
        <v>5374</v>
      </c>
      <c r="E7245" t="s">
        <v>4958</v>
      </c>
      <c r="F7245" s="1">
        <v>40909</v>
      </c>
      <c r="G7245" t="s">
        <v>4410</v>
      </c>
      <c r="H7245" t="s">
        <v>435</v>
      </c>
      <c r="I7245" t="s">
        <v>4961</v>
      </c>
      <c r="J7245">
        <v>3100000</v>
      </c>
    </row>
    <row r="7246" spans="3:12" x14ac:dyDescent="0.15">
      <c r="C7246" t="s">
        <v>5191</v>
      </c>
      <c r="D7246" t="s">
        <v>5374</v>
      </c>
      <c r="E7246" t="s">
        <v>4962</v>
      </c>
      <c r="F7246" s="1">
        <v>40909</v>
      </c>
      <c r="G7246" t="s">
        <v>4410</v>
      </c>
      <c r="H7246" t="s">
        <v>55</v>
      </c>
      <c r="I7246" t="s">
        <v>4411</v>
      </c>
      <c r="K7246">
        <v>50000</v>
      </c>
      <c r="L7246">
        <v>-50000</v>
      </c>
    </row>
    <row r="7247" spans="3:12" x14ac:dyDescent="0.15">
      <c r="C7247" t="s">
        <v>5191</v>
      </c>
      <c r="D7247" t="s">
        <v>5374</v>
      </c>
      <c r="E7247" t="s">
        <v>4963</v>
      </c>
      <c r="F7247" s="1">
        <v>40909</v>
      </c>
      <c r="G7247" t="s">
        <v>4410</v>
      </c>
      <c r="H7247" t="s">
        <v>55</v>
      </c>
      <c r="I7247" t="s">
        <v>4411</v>
      </c>
      <c r="J7247">
        <v>4399866</v>
      </c>
      <c r="L7247">
        <v>4399866</v>
      </c>
    </row>
    <row r="7248" spans="3:12" x14ac:dyDescent="0.15">
      <c r="C7248" t="s">
        <v>5191</v>
      </c>
      <c r="D7248" t="s">
        <v>5374</v>
      </c>
      <c r="E7248" t="s">
        <v>4963</v>
      </c>
      <c r="F7248" s="1">
        <v>40909</v>
      </c>
      <c r="G7248" t="s">
        <v>4410</v>
      </c>
      <c r="H7248" t="s">
        <v>2018</v>
      </c>
      <c r="I7248" t="s">
        <v>4964</v>
      </c>
      <c r="K7248">
        <v>935000</v>
      </c>
      <c r="L7248">
        <v>3464866</v>
      </c>
    </row>
    <row r="7249" spans="3:12" x14ac:dyDescent="0.15">
      <c r="C7249" t="s">
        <v>5191</v>
      </c>
      <c r="D7249" t="s">
        <v>5374</v>
      </c>
      <c r="E7249" t="s">
        <v>4963</v>
      </c>
      <c r="F7249" s="1">
        <v>40909</v>
      </c>
      <c r="G7249" t="s">
        <v>4410</v>
      </c>
      <c r="H7249" t="s">
        <v>2364</v>
      </c>
      <c r="I7249" t="s">
        <v>5391</v>
      </c>
      <c r="K7249">
        <v>935000</v>
      </c>
      <c r="L7249">
        <v>2529866</v>
      </c>
    </row>
    <row r="7250" spans="3:12" x14ac:dyDescent="0.15">
      <c r="C7250" t="s">
        <v>5191</v>
      </c>
      <c r="D7250" t="s">
        <v>5374</v>
      </c>
      <c r="E7250" t="s">
        <v>4963</v>
      </c>
      <c r="F7250" s="1">
        <v>40909</v>
      </c>
      <c r="G7250" t="s">
        <v>4410</v>
      </c>
      <c r="H7250" t="s">
        <v>136</v>
      </c>
      <c r="I7250" t="s">
        <v>5391</v>
      </c>
      <c r="K7250">
        <v>935000</v>
      </c>
      <c r="L7250">
        <v>1594866</v>
      </c>
    </row>
    <row r="7251" spans="3:12" x14ac:dyDescent="0.15">
      <c r="C7251" t="s">
        <v>5191</v>
      </c>
      <c r="D7251" t="s">
        <v>5374</v>
      </c>
      <c r="E7251" t="s">
        <v>4963</v>
      </c>
      <c r="F7251" s="1">
        <v>40909</v>
      </c>
      <c r="G7251" t="s">
        <v>4410</v>
      </c>
      <c r="H7251" t="s">
        <v>662</v>
      </c>
      <c r="I7251" t="s">
        <v>5392</v>
      </c>
      <c r="K7251">
        <v>10395000</v>
      </c>
      <c r="L7251">
        <v>-8800134</v>
      </c>
    </row>
    <row r="7252" spans="3:12" x14ac:dyDescent="0.15">
      <c r="C7252" t="s">
        <v>5191</v>
      </c>
      <c r="D7252" t="s">
        <v>5374</v>
      </c>
      <c r="E7252" t="s">
        <v>4963</v>
      </c>
      <c r="F7252" s="1">
        <v>40909</v>
      </c>
      <c r="G7252" t="s">
        <v>4410</v>
      </c>
      <c r="H7252" t="s">
        <v>243</v>
      </c>
      <c r="I7252" t="s">
        <v>4967</v>
      </c>
      <c r="J7252">
        <v>6599996</v>
      </c>
      <c r="L7252">
        <v>-2200138</v>
      </c>
    </row>
    <row r="7253" spans="3:12" x14ac:dyDescent="0.15">
      <c r="C7253" t="s">
        <v>5191</v>
      </c>
      <c r="D7253" t="s">
        <v>5374</v>
      </c>
      <c r="E7253" t="s">
        <v>4963</v>
      </c>
      <c r="F7253" s="1">
        <v>40909</v>
      </c>
      <c r="G7253" t="s">
        <v>4410</v>
      </c>
      <c r="H7253" t="s">
        <v>1452</v>
      </c>
      <c r="I7253" t="s">
        <v>4968</v>
      </c>
      <c r="J7253">
        <v>6599996</v>
      </c>
      <c r="L7253">
        <v>4399858</v>
      </c>
    </row>
    <row r="7254" spans="3:12" x14ac:dyDescent="0.15">
      <c r="C7254" t="s">
        <v>5191</v>
      </c>
      <c r="D7254" t="s">
        <v>5374</v>
      </c>
      <c r="E7254" t="s">
        <v>4963</v>
      </c>
      <c r="F7254" s="1">
        <v>40909</v>
      </c>
      <c r="G7254" t="s">
        <v>4410</v>
      </c>
      <c r="H7254" t="s">
        <v>4965</v>
      </c>
      <c r="I7254" t="s">
        <v>4966</v>
      </c>
      <c r="J7254">
        <v>522500</v>
      </c>
      <c r="L7254">
        <v>4922358</v>
      </c>
    </row>
    <row r="7255" spans="3:12" x14ac:dyDescent="0.15">
      <c r="C7255" t="s">
        <v>5191</v>
      </c>
      <c r="D7255" t="s">
        <v>5374</v>
      </c>
      <c r="E7255" t="s">
        <v>4969</v>
      </c>
      <c r="F7255" s="1">
        <v>40909</v>
      </c>
      <c r="G7255" t="s">
        <v>4410</v>
      </c>
      <c r="H7255" t="s">
        <v>55</v>
      </c>
      <c r="I7255" t="s">
        <v>4411</v>
      </c>
      <c r="K7255">
        <v>436868</v>
      </c>
      <c r="L7255">
        <v>-436868</v>
      </c>
    </row>
    <row r="7256" spans="3:12" x14ac:dyDescent="0.15">
      <c r="C7256" t="s">
        <v>5191</v>
      </c>
      <c r="D7256" t="s">
        <v>5374</v>
      </c>
      <c r="E7256" t="s">
        <v>4969</v>
      </c>
      <c r="F7256" s="1">
        <v>40909</v>
      </c>
      <c r="G7256" t="s">
        <v>4410</v>
      </c>
      <c r="H7256" t="s">
        <v>72</v>
      </c>
      <c r="I7256" t="s">
        <v>4970</v>
      </c>
      <c r="J7256">
        <v>354217</v>
      </c>
      <c r="L7256">
        <v>-82651</v>
      </c>
    </row>
    <row r="7257" spans="3:12" x14ac:dyDescent="0.15">
      <c r="C7257" t="s">
        <v>5191</v>
      </c>
      <c r="D7257" t="s">
        <v>5374</v>
      </c>
      <c r="E7257" t="s">
        <v>4969</v>
      </c>
      <c r="F7257" s="1">
        <v>40909</v>
      </c>
      <c r="G7257" t="s">
        <v>4410</v>
      </c>
      <c r="H7257" t="s">
        <v>130</v>
      </c>
      <c r="I7257" t="s">
        <v>4972</v>
      </c>
      <c r="K7257">
        <v>165301</v>
      </c>
      <c r="L7257">
        <v>-247952</v>
      </c>
    </row>
    <row r="7258" spans="3:12" x14ac:dyDescent="0.15">
      <c r="C7258" t="s">
        <v>5191</v>
      </c>
      <c r="D7258" t="s">
        <v>5374</v>
      </c>
      <c r="E7258" t="s">
        <v>4969</v>
      </c>
      <c r="F7258" s="1">
        <v>40909</v>
      </c>
      <c r="G7258" t="s">
        <v>4410</v>
      </c>
      <c r="H7258" t="s">
        <v>156</v>
      </c>
      <c r="I7258" t="s">
        <v>4971</v>
      </c>
      <c r="J7258">
        <v>247952</v>
      </c>
    </row>
    <row r="7259" spans="3:12" x14ac:dyDescent="0.15">
      <c r="C7259" t="s">
        <v>5191</v>
      </c>
      <c r="D7259" t="s">
        <v>5374</v>
      </c>
      <c r="E7259" t="s">
        <v>4969</v>
      </c>
      <c r="F7259" s="1">
        <v>40909</v>
      </c>
      <c r="G7259" t="s">
        <v>4410</v>
      </c>
      <c r="H7259" t="s">
        <v>589</v>
      </c>
      <c r="I7259" t="s">
        <v>590</v>
      </c>
      <c r="K7259">
        <v>64940</v>
      </c>
      <c r="L7259">
        <v>-64940</v>
      </c>
    </row>
    <row r="7260" spans="3:12" x14ac:dyDescent="0.15">
      <c r="C7260" t="s">
        <v>5191</v>
      </c>
      <c r="D7260" t="s">
        <v>5374</v>
      </c>
      <c r="E7260" t="s">
        <v>4969</v>
      </c>
      <c r="F7260" s="1">
        <v>40909</v>
      </c>
      <c r="G7260" t="s">
        <v>4410</v>
      </c>
      <c r="H7260" t="s">
        <v>662</v>
      </c>
      <c r="I7260" t="s">
        <v>663</v>
      </c>
      <c r="K7260">
        <v>155855</v>
      </c>
      <c r="L7260">
        <v>-220795</v>
      </c>
    </row>
    <row r="7261" spans="3:12" x14ac:dyDescent="0.15">
      <c r="C7261" t="s">
        <v>5191</v>
      </c>
      <c r="D7261" t="s">
        <v>5374</v>
      </c>
      <c r="E7261" t="s">
        <v>4969</v>
      </c>
      <c r="F7261" s="1">
        <v>40909</v>
      </c>
      <c r="G7261" t="s">
        <v>4410</v>
      </c>
      <c r="H7261" t="s">
        <v>689</v>
      </c>
      <c r="I7261" t="s">
        <v>690</v>
      </c>
      <c r="K7261">
        <v>165301</v>
      </c>
      <c r="L7261">
        <v>-386096</v>
      </c>
    </row>
    <row r="7262" spans="3:12" x14ac:dyDescent="0.15">
      <c r="C7262" t="s">
        <v>5191</v>
      </c>
      <c r="D7262" t="s">
        <v>5374</v>
      </c>
      <c r="E7262" t="s">
        <v>4969</v>
      </c>
      <c r="F7262" s="1">
        <v>40909</v>
      </c>
      <c r="G7262" t="s">
        <v>4410</v>
      </c>
      <c r="H7262" t="s">
        <v>223</v>
      </c>
      <c r="I7262" t="s">
        <v>691</v>
      </c>
      <c r="K7262">
        <v>330602</v>
      </c>
      <c r="L7262">
        <v>-716698</v>
      </c>
    </row>
    <row r="7263" spans="3:12" x14ac:dyDescent="0.15">
      <c r="C7263" t="s">
        <v>5191</v>
      </c>
      <c r="D7263" t="s">
        <v>5374</v>
      </c>
      <c r="E7263" t="s">
        <v>4969</v>
      </c>
      <c r="F7263" s="1">
        <v>40909</v>
      </c>
      <c r="G7263" t="s">
        <v>4410</v>
      </c>
      <c r="H7263" t="s">
        <v>278</v>
      </c>
      <c r="I7263" t="s">
        <v>5393</v>
      </c>
      <c r="K7263">
        <v>64940</v>
      </c>
      <c r="L7263">
        <v>-781638</v>
      </c>
    </row>
    <row r="7264" spans="3:12" x14ac:dyDescent="0.15">
      <c r="C7264" t="s">
        <v>5191</v>
      </c>
      <c r="D7264" t="s">
        <v>5374</v>
      </c>
      <c r="E7264" t="s">
        <v>4969</v>
      </c>
      <c r="F7264" s="1">
        <v>40909</v>
      </c>
      <c r="G7264" t="s">
        <v>4410</v>
      </c>
      <c r="H7264" t="s">
        <v>363</v>
      </c>
      <c r="I7264" t="s">
        <v>4974</v>
      </c>
      <c r="J7264">
        <v>330603</v>
      </c>
      <c r="L7264">
        <v>-451035</v>
      </c>
    </row>
    <row r="7265" spans="3:12" x14ac:dyDescent="0.15">
      <c r="C7265" t="s">
        <v>5191</v>
      </c>
      <c r="D7265" t="s">
        <v>5374</v>
      </c>
      <c r="E7265" t="s">
        <v>4969</v>
      </c>
      <c r="F7265" s="1">
        <v>40909</v>
      </c>
      <c r="G7265" t="s">
        <v>4410</v>
      </c>
      <c r="H7265" t="s">
        <v>363</v>
      </c>
      <c r="I7265" t="s">
        <v>4975</v>
      </c>
      <c r="J7265">
        <v>165301</v>
      </c>
      <c r="L7265">
        <v>-285734</v>
      </c>
    </row>
    <row r="7266" spans="3:12" x14ac:dyDescent="0.15">
      <c r="C7266" t="s">
        <v>5191</v>
      </c>
      <c r="D7266" t="s">
        <v>5374</v>
      </c>
      <c r="E7266" t="s">
        <v>4969</v>
      </c>
      <c r="F7266" s="1">
        <v>40909</v>
      </c>
      <c r="G7266" t="s">
        <v>4410</v>
      </c>
      <c r="H7266" t="s">
        <v>363</v>
      </c>
      <c r="I7266" t="s">
        <v>4976</v>
      </c>
      <c r="J7266">
        <v>155855</v>
      </c>
      <c r="L7266">
        <v>-129879</v>
      </c>
    </row>
    <row r="7267" spans="3:12" x14ac:dyDescent="0.15">
      <c r="C7267" t="s">
        <v>5191</v>
      </c>
      <c r="D7267" t="s">
        <v>5374</v>
      </c>
      <c r="E7267" t="s">
        <v>4969</v>
      </c>
      <c r="F7267" s="1">
        <v>40909</v>
      </c>
      <c r="G7267" t="s">
        <v>4410</v>
      </c>
      <c r="H7267" t="s">
        <v>363</v>
      </c>
      <c r="I7267" t="s">
        <v>4977</v>
      </c>
      <c r="J7267">
        <v>64940</v>
      </c>
      <c r="L7267">
        <v>-64939</v>
      </c>
    </row>
    <row r="7268" spans="3:12" x14ac:dyDescent="0.15">
      <c r="C7268" t="s">
        <v>5191</v>
      </c>
      <c r="D7268" t="s">
        <v>5374</v>
      </c>
      <c r="E7268" t="s">
        <v>4980</v>
      </c>
      <c r="F7268" s="1">
        <v>40909</v>
      </c>
      <c r="G7268" t="s">
        <v>4410</v>
      </c>
      <c r="H7268" t="s">
        <v>55</v>
      </c>
      <c r="I7268" t="s">
        <v>4411</v>
      </c>
      <c r="J7268">
        <v>1743646</v>
      </c>
      <c r="L7268">
        <v>1743646</v>
      </c>
    </row>
    <row r="7269" spans="3:12" x14ac:dyDescent="0.15">
      <c r="C7269" t="s">
        <v>5191</v>
      </c>
      <c r="D7269" t="s">
        <v>5374</v>
      </c>
      <c r="E7269" t="s">
        <v>4980</v>
      </c>
      <c r="F7269" s="1">
        <v>40909</v>
      </c>
      <c r="G7269" t="s">
        <v>4410</v>
      </c>
      <c r="H7269" t="s">
        <v>170</v>
      </c>
      <c r="I7269" t="s">
        <v>4022</v>
      </c>
      <c r="K7269">
        <v>258000</v>
      </c>
      <c r="L7269">
        <v>1485646</v>
      </c>
    </row>
    <row r="7270" spans="3:12" x14ac:dyDescent="0.15">
      <c r="C7270" t="s">
        <v>5191</v>
      </c>
      <c r="D7270" t="s">
        <v>5374</v>
      </c>
      <c r="E7270" t="s">
        <v>4980</v>
      </c>
      <c r="F7270" s="1">
        <v>40909</v>
      </c>
      <c r="G7270" t="s">
        <v>4410</v>
      </c>
      <c r="H7270" t="s">
        <v>243</v>
      </c>
      <c r="I7270" t="s">
        <v>244</v>
      </c>
      <c r="J7270">
        <v>158000</v>
      </c>
      <c r="L7270">
        <v>1643646</v>
      </c>
    </row>
    <row r="7271" spans="3:12" x14ac:dyDescent="0.15">
      <c r="C7271" t="s">
        <v>5191</v>
      </c>
      <c r="D7271" t="s">
        <v>5374</v>
      </c>
      <c r="E7271" t="s">
        <v>4980</v>
      </c>
      <c r="F7271" s="1">
        <v>40909</v>
      </c>
      <c r="G7271" t="s">
        <v>4410</v>
      </c>
      <c r="H7271" t="s">
        <v>4981</v>
      </c>
      <c r="I7271" t="s">
        <v>4982</v>
      </c>
      <c r="J7271">
        <v>100000</v>
      </c>
      <c r="L7271">
        <v>1743646</v>
      </c>
    </row>
    <row r="7272" spans="3:12" x14ac:dyDescent="0.15">
      <c r="C7272" t="s">
        <v>5191</v>
      </c>
      <c r="D7272" t="s">
        <v>5374</v>
      </c>
      <c r="E7272" t="s">
        <v>4983</v>
      </c>
      <c r="F7272" s="1">
        <v>40909</v>
      </c>
      <c r="G7272" t="s">
        <v>4410</v>
      </c>
      <c r="H7272" t="s">
        <v>55</v>
      </c>
      <c r="I7272" t="s">
        <v>4411</v>
      </c>
      <c r="K7272">
        <v>497713</v>
      </c>
      <c r="L7272">
        <v>-497713</v>
      </c>
    </row>
    <row r="7273" spans="3:12" x14ac:dyDescent="0.15">
      <c r="C7273" t="s">
        <v>5191</v>
      </c>
      <c r="D7273" t="s">
        <v>5374</v>
      </c>
      <c r="E7273" t="s">
        <v>4983</v>
      </c>
      <c r="F7273" s="1">
        <v>40909</v>
      </c>
      <c r="G7273" t="s">
        <v>4410</v>
      </c>
      <c r="H7273" t="s">
        <v>67</v>
      </c>
      <c r="I7273" t="s">
        <v>3818</v>
      </c>
      <c r="K7273">
        <v>190800</v>
      </c>
      <c r="L7273">
        <v>-688513</v>
      </c>
    </row>
    <row r="7274" spans="3:12" x14ac:dyDescent="0.15">
      <c r="C7274" t="s">
        <v>5191</v>
      </c>
      <c r="D7274" t="s">
        <v>5374</v>
      </c>
      <c r="E7274" t="s">
        <v>4983</v>
      </c>
      <c r="F7274" s="1">
        <v>40909</v>
      </c>
      <c r="G7274" t="s">
        <v>4410</v>
      </c>
      <c r="H7274" t="s">
        <v>69</v>
      </c>
      <c r="I7274" t="s">
        <v>3819</v>
      </c>
      <c r="K7274">
        <v>172913</v>
      </c>
      <c r="L7274">
        <v>-861426</v>
      </c>
    </row>
    <row r="7275" spans="3:12" x14ac:dyDescent="0.15">
      <c r="C7275" t="s">
        <v>5191</v>
      </c>
      <c r="D7275" t="s">
        <v>5374</v>
      </c>
      <c r="E7275" t="s">
        <v>4983</v>
      </c>
      <c r="F7275" s="1">
        <v>40909</v>
      </c>
      <c r="G7275" t="s">
        <v>4410</v>
      </c>
      <c r="H7275" t="s">
        <v>1324</v>
      </c>
      <c r="I7275" t="s">
        <v>3825</v>
      </c>
      <c r="K7275">
        <v>172913</v>
      </c>
      <c r="L7275">
        <v>-1034339</v>
      </c>
    </row>
    <row r="7276" spans="3:12" x14ac:dyDescent="0.15">
      <c r="C7276" t="s">
        <v>5191</v>
      </c>
      <c r="D7276" t="s">
        <v>5374</v>
      </c>
      <c r="E7276" t="s">
        <v>4983</v>
      </c>
      <c r="F7276" s="1">
        <v>40909</v>
      </c>
      <c r="G7276" t="s">
        <v>4410</v>
      </c>
      <c r="H7276" t="s">
        <v>834</v>
      </c>
      <c r="I7276" t="s">
        <v>3827</v>
      </c>
      <c r="K7276">
        <v>190800</v>
      </c>
      <c r="L7276">
        <v>-1225139</v>
      </c>
    </row>
    <row r="7277" spans="3:12" x14ac:dyDescent="0.15">
      <c r="C7277" t="s">
        <v>5191</v>
      </c>
      <c r="D7277" t="s">
        <v>5374</v>
      </c>
      <c r="E7277" t="s">
        <v>4983</v>
      </c>
      <c r="F7277" s="1">
        <v>40909</v>
      </c>
      <c r="G7277" t="s">
        <v>4410</v>
      </c>
      <c r="H7277" t="s">
        <v>802</v>
      </c>
      <c r="I7277" t="s">
        <v>3835</v>
      </c>
      <c r="K7277">
        <v>172913</v>
      </c>
      <c r="L7277">
        <v>-1398052</v>
      </c>
    </row>
    <row r="7278" spans="3:12" x14ac:dyDescent="0.15">
      <c r="C7278" t="s">
        <v>5191</v>
      </c>
      <c r="D7278" t="s">
        <v>5374</v>
      </c>
      <c r="E7278" t="s">
        <v>4983</v>
      </c>
      <c r="F7278" s="1">
        <v>40909</v>
      </c>
      <c r="G7278" t="s">
        <v>4410</v>
      </c>
      <c r="H7278" t="s">
        <v>2458</v>
      </c>
      <c r="I7278" t="s">
        <v>3836</v>
      </c>
      <c r="K7278">
        <v>190800</v>
      </c>
      <c r="L7278">
        <v>-1588852</v>
      </c>
    </row>
    <row r="7279" spans="3:12" x14ac:dyDescent="0.15">
      <c r="C7279" t="s">
        <v>5191</v>
      </c>
      <c r="D7279" t="s">
        <v>5374</v>
      </c>
      <c r="E7279" t="s">
        <v>4983</v>
      </c>
      <c r="F7279" s="1">
        <v>40909</v>
      </c>
      <c r="G7279" t="s">
        <v>4410</v>
      </c>
      <c r="H7279" t="s">
        <v>2754</v>
      </c>
      <c r="I7279" t="s">
        <v>4984</v>
      </c>
      <c r="J7279">
        <v>727426</v>
      </c>
      <c r="L7279">
        <v>-861426</v>
      </c>
    </row>
    <row r="7280" spans="3:12" x14ac:dyDescent="0.15">
      <c r="C7280" t="s">
        <v>5191</v>
      </c>
      <c r="D7280" t="s">
        <v>5374</v>
      </c>
      <c r="E7280" t="s">
        <v>4983</v>
      </c>
      <c r="F7280" s="1">
        <v>40909</v>
      </c>
      <c r="G7280" t="s">
        <v>4410</v>
      </c>
      <c r="H7280" t="s">
        <v>144</v>
      </c>
      <c r="I7280" t="s">
        <v>4985</v>
      </c>
      <c r="J7280">
        <v>363713</v>
      </c>
      <c r="L7280">
        <v>-497713</v>
      </c>
    </row>
    <row r="7281" spans="3:12" x14ac:dyDescent="0.15">
      <c r="C7281" t="s">
        <v>5191</v>
      </c>
      <c r="D7281" t="s">
        <v>5374</v>
      </c>
      <c r="E7281" t="s">
        <v>4983</v>
      </c>
      <c r="F7281" s="1">
        <v>40909</v>
      </c>
      <c r="G7281" t="s">
        <v>4410</v>
      </c>
      <c r="H7281" t="s">
        <v>1065</v>
      </c>
      <c r="I7281" t="s">
        <v>3840</v>
      </c>
      <c r="K7281">
        <v>190800</v>
      </c>
      <c r="L7281">
        <v>-688513</v>
      </c>
    </row>
    <row r="7282" spans="3:12" x14ac:dyDescent="0.15">
      <c r="C7282" t="s">
        <v>5191</v>
      </c>
      <c r="D7282" t="s">
        <v>5374</v>
      </c>
      <c r="E7282" t="s">
        <v>4983</v>
      </c>
      <c r="F7282" s="1">
        <v>40909</v>
      </c>
      <c r="G7282" t="s">
        <v>4410</v>
      </c>
      <c r="H7282" t="s">
        <v>3841</v>
      </c>
      <c r="I7282" t="s">
        <v>3842</v>
      </c>
      <c r="K7282">
        <v>172913</v>
      </c>
      <c r="L7282">
        <v>-861426</v>
      </c>
    </row>
    <row r="7283" spans="3:12" x14ac:dyDescent="0.15">
      <c r="C7283" t="s">
        <v>5191</v>
      </c>
      <c r="D7283" t="s">
        <v>5374</v>
      </c>
      <c r="E7283" t="s">
        <v>4983</v>
      </c>
      <c r="F7283" s="1">
        <v>40909</v>
      </c>
      <c r="G7283" t="s">
        <v>4410</v>
      </c>
      <c r="H7283" t="s">
        <v>564</v>
      </c>
      <c r="I7283" t="s">
        <v>4986</v>
      </c>
      <c r="J7283">
        <v>363713</v>
      </c>
      <c r="L7283">
        <v>-497713</v>
      </c>
    </row>
    <row r="7284" spans="3:12" x14ac:dyDescent="0.15">
      <c r="C7284" t="s">
        <v>5191</v>
      </c>
      <c r="D7284" t="s">
        <v>5374</v>
      </c>
      <c r="E7284" t="s">
        <v>4983</v>
      </c>
      <c r="F7284" s="1">
        <v>40909</v>
      </c>
      <c r="G7284" t="s">
        <v>4410</v>
      </c>
      <c r="H7284" t="s">
        <v>129</v>
      </c>
      <c r="I7284" t="s">
        <v>3850</v>
      </c>
      <c r="K7284">
        <v>190800</v>
      </c>
      <c r="L7284">
        <v>-688513</v>
      </c>
    </row>
    <row r="7285" spans="3:12" x14ac:dyDescent="0.15">
      <c r="C7285" t="s">
        <v>5191</v>
      </c>
      <c r="D7285" t="s">
        <v>5374</v>
      </c>
      <c r="E7285" t="s">
        <v>4983</v>
      </c>
      <c r="F7285" s="1">
        <v>40909</v>
      </c>
      <c r="G7285" t="s">
        <v>4410</v>
      </c>
      <c r="H7285" t="s">
        <v>136</v>
      </c>
      <c r="I7285" t="s">
        <v>3851</v>
      </c>
      <c r="K7285">
        <v>172913</v>
      </c>
      <c r="L7285">
        <v>-861426</v>
      </c>
    </row>
    <row r="7286" spans="3:12" x14ac:dyDescent="0.15">
      <c r="C7286" t="s">
        <v>5191</v>
      </c>
      <c r="D7286" t="s">
        <v>5374</v>
      </c>
      <c r="E7286" t="s">
        <v>4983</v>
      </c>
      <c r="F7286" s="1">
        <v>40909</v>
      </c>
      <c r="G7286" t="s">
        <v>4410</v>
      </c>
      <c r="H7286" t="s">
        <v>196</v>
      </c>
      <c r="I7286" t="s">
        <v>3869</v>
      </c>
      <c r="K7286">
        <v>190800</v>
      </c>
      <c r="L7286">
        <v>-1052226</v>
      </c>
    </row>
    <row r="7287" spans="3:12" x14ac:dyDescent="0.15">
      <c r="C7287" t="s">
        <v>5191</v>
      </c>
      <c r="D7287" t="s">
        <v>5374</v>
      </c>
      <c r="E7287" t="s">
        <v>4983</v>
      </c>
      <c r="F7287" s="1">
        <v>40909</v>
      </c>
      <c r="G7287" t="s">
        <v>4410</v>
      </c>
      <c r="H7287" t="s">
        <v>191</v>
      </c>
      <c r="I7287" t="s">
        <v>3870</v>
      </c>
      <c r="K7287">
        <v>172913</v>
      </c>
      <c r="L7287">
        <v>-1225139</v>
      </c>
    </row>
    <row r="7288" spans="3:12" x14ac:dyDescent="0.15">
      <c r="C7288" t="s">
        <v>5191</v>
      </c>
      <c r="D7288" t="s">
        <v>5374</v>
      </c>
      <c r="E7288" t="s">
        <v>4983</v>
      </c>
      <c r="F7288" s="1">
        <v>40909</v>
      </c>
      <c r="G7288" t="s">
        <v>4410</v>
      </c>
      <c r="H7288" t="s">
        <v>1073</v>
      </c>
      <c r="I7288" t="s">
        <v>4988</v>
      </c>
      <c r="K7288">
        <v>172913</v>
      </c>
      <c r="L7288">
        <v>-1398052</v>
      </c>
    </row>
    <row r="7289" spans="3:12" x14ac:dyDescent="0.15">
      <c r="C7289" t="s">
        <v>5191</v>
      </c>
      <c r="D7289" t="s">
        <v>5374</v>
      </c>
      <c r="E7289" t="s">
        <v>4983</v>
      </c>
      <c r="F7289" s="1">
        <v>40909</v>
      </c>
      <c r="G7289" t="s">
        <v>4410</v>
      </c>
      <c r="H7289" t="s">
        <v>3874</v>
      </c>
      <c r="I7289" t="s">
        <v>4989</v>
      </c>
      <c r="K7289">
        <v>190800</v>
      </c>
      <c r="L7289">
        <v>-1588852</v>
      </c>
    </row>
    <row r="7290" spans="3:12" x14ac:dyDescent="0.15">
      <c r="C7290" t="s">
        <v>5191</v>
      </c>
      <c r="D7290" t="s">
        <v>5374</v>
      </c>
      <c r="E7290" t="s">
        <v>4983</v>
      </c>
      <c r="F7290" s="1">
        <v>40909</v>
      </c>
      <c r="G7290" t="s">
        <v>4410</v>
      </c>
      <c r="H7290" t="s">
        <v>258</v>
      </c>
      <c r="I7290" t="s">
        <v>3883</v>
      </c>
      <c r="K7290">
        <v>190800</v>
      </c>
      <c r="L7290">
        <v>-1779652</v>
      </c>
    </row>
    <row r="7291" spans="3:12" x14ac:dyDescent="0.15">
      <c r="C7291" t="s">
        <v>5191</v>
      </c>
      <c r="D7291" t="s">
        <v>5374</v>
      </c>
      <c r="E7291" t="s">
        <v>4983</v>
      </c>
      <c r="F7291" s="1">
        <v>40909</v>
      </c>
      <c r="G7291" t="s">
        <v>4410</v>
      </c>
      <c r="H7291" t="s">
        <v>255</v>
      </c>
      <c r="I7291" t="s">
        <v>3884</v>
      </c>
      <c r="K7291">
        <v>172913</v>
      </c>
      <c r="L7291">
        <v>-1952565</v>
      </c>
    </row>
    <row r="7292" spans="3:12" x14ac:dyDescent="0.15">
      <c r="C7292" t="s">
        <v>5191</v>
      </c>
      <c r="D7292" t="s">
        <v>5374</v>
      </c>
      <c r="E7292" t="s">
        <v>4983</v>
      </c>
      <c r="F7292" s="1">
        <v>40909</v>
      </c>
      <c r="G7292" t="s">
        <v>4410</v>
      </c>
      <c r="H7292" t="s">
        <v>280</v>
      </c>
      <c r="I7292" t="s">
        <v>3892</v>
      </c>
      <c r="K7292">
        <v>190800</v>
      </c>
      <c r="L7292">
        <v>-2143365</v>
      </c>
    </row>
    <row r="7293" spans="3:12" x14ac:dyDescent="0.15">
      <c r="C7293" t="s">
        <v>5191</v>
      </c>
      <c r="D7293" t="s">
        <v>5374</v>
      </c>
      <c r="E7293" t="s">
        <v>4983</v>
      </c>
      <c r="F7293" s="1">
        <v>40909</v>
      </c>
      <c r="G7293" t="s">
        <v>4410</v>
      </c>
      <c r="H7293" t="s">
        <v>281</v>
      </c>
      <c r="I7293" t="s">
        <v>3893</v>
      </c>
      <c r="K7293">
        <v>172913</v>
      </c>
      <c r="L7293">
        <v>-2316278</v>
      </c>
    </row>
    <row r="7294" spans="3:12" x14ac:dyDescent="0.15">
      <c r="C7294" t="s">
        <v>5191</v>
      </c>
      <c r="D7294" t="s">
        <v>5374</v>
      </c>
      <c r="E7294" t="s">
        <v>4983</v>
      </c>
      <c r="F7294" s="1">
        <v>40909</v>
      </c>
      <c r="G7294" t="s">
        <v>4410</v>
      </c>
      <c r="H7294" t="s">
        <v>276</v>
      </c>
      <c r="I7294" t="s">
        <v>4987</v>
      </c>
      <c r="J7294">
        <v>363713</v>
      </c>
      <c r="L7294">
        <v>-1952565</v>
      </c>
    </row>
    <row r="7295" spans="3:12" x14ac:dyDescent="0.15">
      <c r="C7295" t="s">
        <v>5191</v>
      </c>
      <c r="D7295" t="s">
        <v>5374</v>
      </c>
      <c r="E7295" t="s">
        <v>4983</v>
      </c>
      <c r="F7295" s="1">
        <v>40909</v>
      </c>
      <c r="G7295" t="s">
        <v>4410</v>
      </c>
      <c r="H7295" t="s">
        <v>1407</v>
      </c>
      <c r="I7295" t="s">
        <v>4991</v>
      </c>
      <c r="J7295">
        <v>172913</v>
      </c>
      <c r="L7295">
        <v>-1779652</v>
      </c>
    </row>
    <row r="7296" spans="3:12" x14ac:dyDescent="0.15">
      <c r="C7296" t="s">
        <v>5191</v>
      </c>
      <c r="D7296" t="s">
        <v>5374</v>
      </c>
      <c r="E7296" t="s">
        <v>4983</v>
      </c>
      <c r="F7296" s="1">
        <v>40909</v>
      </c>
      <c r="G7296" t="s">
        <v>4410</v>
      </c>
      <c r="H7296" t="s">
        <v>309</v>
      </c>
      <c r="I7296" t="s">
        <v>4992</v>
      </c>
      <c r="J7296">
        <v>172913</v>
      </c>
      <c r="L7296">
        <v>-1606739</v>
      </c>
    </row>
    <row r="7297" spans="3:12" x14ac:dyDescent="0.15">
      <c r="C7297" t="s">
        <v>5191</v>
      </c>
      <c r="D7297" t="s">
        <v>5374</v>
      </c>
      <c r="E7297" t="s">
        <v>4983</v>
      </c>
      <c r="F7297" s="1">
        <v>40909</v>
      </c>
      <c r="G7297" t="s">
        <v>4410</v>
      </c>
      <c r="H7297" t="s">
        <v>964</v>
      </c>
      <c r="I7297" t="s">
        <v>4993</v>
      </c>
      <c r="J7297">
        <v>190800</v>
      </c>
      <c r="L7297">
        <v>-1415939</v>
      </c>
    </row>
    <row r="7298" spans="3:12" x14ac:dyDescent="0.15">
      <c r="C7298" t="s">
        <v>5191</v>
      </c>
      <c r="D7298" t="s">
        <v>5374</v>
      </c>
      <c r="E7298" t="s">
        <v>4983</v>
      </c>
      <c r="F7298" s="1">
        <v>40909</v>
      </c>
      <c r="G7298" t="s">
        <v>4410</v>
      </c>
      <c r="H7298" t="s">
        <v>311</v>
      </c>
      <c r="I7298" t="s">
        <v>4994</v>
      </c>
      <c r="J7298">
        <v>190800</v>
      </c>
      <c r="L7298">
        <v>-1225139</v>
      </c>
    </row>
    <row r="7299" spans="3:12" x14ac:dyDescent="0.15">
      <c r="C7299" t="s">
        <v>5191</v>
      </c>
      <c r="D7299" t="s">
        <v>5374</v>
      </c>
      <c r="E7299" t="s">
        <v>4983</v>
      </c>
      <c r="F7299" s="1">
        <v>40909</v>
      </c>
      <c r="G7299" t="s">
        <v>4410</v>
      </c>
      <c r="H7299" t="s">
        <v>1166</v>
      </c>
      <c r="I7299" t="s">
        <v>4990</v>
      </c>
      <c r="J7299">
        <v>363713</v>
      </c>
      <c r="L7299">
        <v>-861426</v>
      </c>
    </row>
    <row r="7300" spans="3:12" x14ac:dyDescent="0.15">
      <c r="C7300" t="s">
        <v>5191</v>
      </c>
      <c r="D7300" t="s">
        <v>5374</v>
      </c>
      <c r="E7300" t="s">
        <v>4983</v>
      </c>
      <c r="F7300" s="1">
        <v>40909</v>
      </c>
      <c r="G7300" t="s">
        <v>4410</v>
      </c>
      <c r="H7300" t="s">
        <v>1176</v>
      </c>
      <c r="I7300" t="s">
        <v>3903</v>
      </c>
      <c r="K7300">
        <v>172913</v>
      </c>
      <c r="L7300">
        <v>-1034339</v>
      </c>
    </row>
    <row r="7301" spans="3:12" x14ac:dyDescent="0.15">
      <c r="C7301" t="s">
        <v>5191</v>
      </c>
      <c r="D7301" t="s">
        <v>5374</v>
      </c>
      <c r="E7301" t="s">
        <v>4983</v>
      </c>
      <c r="F7301" s="1">
        <v>40909</v>
      </c>
      <c r="G7301" t="s">
        <v>4410</v>
      </c>
      <c r="H7301" t="s">
        <v>198</v>
      </c>
      <c r="I7301" t="s">
        <v>3904</v>
      </c>
      <c r="K7301">
        <v>190800</v>
      </c>
      <c r="L7301">
        <v>-1225139</v>
      </c>
    </row>
    <row r="7302" spans="3:12" x14ac:dyDescent="0.15">
      <c r="C7302" t="s">
        <v>5191</v>
      </c>
      <c r="D7302" t="s">
        <v>5374</v>
      </c>
      <c r="E7302" t="s">
        <v>4983</v>
      </c>
      <c r="F7302" s="1">
        <v>40909</v>
      </c>
      <c r="G7302" t="s">
        <v>4410</v>
      </c>
      <c r="H7302" t="s">
        <v>3910</v>
      </c>
      <c r="I7302" t="s">
        <v>3911</v>
      </c>
      <c r="K7302">
        <v>190800</v>
      </c>
      <c r="L7302">
        <v>-1415939</v>
      </c>
    </row>
    <row r="7303" spans="3:12" x14ac:dyDescent="0.15">
      <c r="C7303" t="s">
        <v>5191</v>
      </c>
      <c r="D7303" t="s">
        <v>5374</v>
      </c>
      <c r="E7303" t="s">
        <v>4983</v>
      </c>
      <c r="F7303" s="1">
        <v>40909</v>
      </c>
      <c r="G7303" t="s">
        <v>4410</v>
      </c>
      <c r="H7303" t="s">
        <v>3070</v>
      </c>
      <c r="I7303" t="s">
        <v>3912</v>
      </c>
      <c r="K7303">
        <v>172913</v>
      </c>
      <c r="L7303">
        <v>-1588852</v>
      </c>
    </row>
    <row r="7304" spans="3:12" x14ac:dyDescent="0.15">
      <c r="C7304" t="s">
        <v>5191</v>
      </c>
      <c r="D7304" t="s">
        <v>5374</v>
      </c>
      <c r="E7304" t="s">
        <v>4983</v>
      </c>
      <c r="F7304" s="1">
        <v>40909</v>
      </c>
      <c r="G7304" t="s">
        <v>4410</v>
      </c>
      <c r="H7304" t="s">
        <v>341</v>
      </c>
      <c r="I7304" t="s">
        <v>4995</v>
      </c>
      <c r="J7304">
        <v>727426</v>
      </c>
      <c r="L7304">
        <v>-861426</v>
      </c>
    </row>
    <row r="7305" spans="3:12" x14ac:dyDescent="0.15">
      <c r="C7305" t="s">
        <v>5191</v>
      </c>
      <c r="D7305" t="s">
        <v>5374</v>
      </c>
      <c r="E7305" t="s">
        <v>4983</v>
      </c>
      <c r="F7305" s="1">
        <v>40909</v>
      </c>
      <c r="G7305" t="s">
        <v>4410</v>
      </c>
      <c r="H7305" t="s">
        <v>347</v>
      </c>
      <c r="I7305" t="s">
        <v>4998</v>
      </c>
      <c r="K7305">
        <v>172913</v>
      </c>
      <c r="L7305">
        <v>-1034339</v>
      </c>
    </row>
    <row r="7306" spans="3:12" x14ac:dyDescent="0.15">
      <c r="C7306" t="s">
        <v>5191</v>
      </c>
      <c r="D7306" t="s">
        <v>5374</v>
      </c>
      <c r="E7306" t="s">
        <v>4983</v>
      </c>
      <c r="F7306" s="1">
        <v>40909</v>
      </c>
      <c r="G7306" t="s">
        <v>4410</v>
      </c>
      <c r="H7306" t="s">
        <v>363</v>
      </c>
      <c r="I7306" t="s">
        <v>3923</v>
      </c>
      <c r="K7306">
        <v>190800</v>
      </c>
      <c r="L7306">
        <v>-1225139</v>
      </c>
    </row>
    <row r="7307" spans="3:12" x14ac:dyDescent="0.15">
      <c r="C7307" t="s">
        <v>5191</v>
      </c>
      <c r="D7307" t="s">
        <v>5374</v>
      </c>
      <c r="E7307" t="s">
        <v>4983</v>
      </c>
      <c r="F7307" s="1">
        <v>40909</v>
      </c>
      <c r="G7307" t="s">
        <v>4410</v>
      </c>
      <c r="H7307" t="s">
        <v>920</v>
      </c>
      <c r="I7307" t="s">
        <v>4996</v>
      </c>
      <c r="J7307">
        <v>918046</v>
      </c>
      <c r="L7307">
        <v>-307093</v>
      </c>
    </row>
    <row r="7308" spans="3:12" x14ac:dyDescent="0.15">
      <c r="C7308" t="s">
        <v>5191</v>
      </c>
      <c r="D7308" t="s">
        <v>5374</v>
      </c>
      <c r="E7308" t="s">
        <v>4983</v>
      </c>
      <c r="F7308" s="1">
        <v>40909</v>
      </c>
      <c r="G7308" t="s">
        <v>4410</v>
      </c>
      <c r="H7308" t="s">
        <v>3165</v>
      </c>
      <c r="I7308" t="s">
        <v>4997</v>
      </c>
      <c r="J7308">
        <v>363713</v>
      </c>
      <c r="L7308">
        <v>56620</v>
      </c>
    </row>
    <row r="7309" spans="3:12" x14ac:dyDescent="0.15">
      <c r="C7309" t="s">
        <v>5191</v>
      </c>
      <c r="D7309" t="s">
        <v>5374</v>
      </c>
      <c r="E7309" t="s">
        <v>4983</v>
      </c>
      <c r="F7309" s="1">
        <v>40910</v>
      </c>
      <c r="G7309" t="s">
        <v>560</v>
      </c>
      <c r="H7309" t="s">
        <v>64</v>
      </c>
      <c r="I7309" t="s">
        <v>5313</v>
      </c>
      <c r="K7309">
        <v>190800</v>
      </c>
      <c r="L7309">
        <v>-134180</v>
      </c>
    </row>
    <row r="7310" spans="3:12" x14ac:dyDescent="0.15">
      <c r="C7310" t="s">
        <v>5191</v>
      </c>
      <c r="D7310" t="s">
        <v>5374</v>
      </c>
      <c r="E7310" t="s">
        <v>4983</v>
      </c>
      <c r="F7310" s="1">
        <v>40910</v>
      </c>
      <c r="G7310" t="s">
        <v>560</v>
      </c>
      <c r="H7310" t="s">
        <v>67</v>
      </c>
      <c r="I7310" t="s">
        <v>5394</v>
      </c>
      <c r="K7310">
        <v>172913</v>
      </c>
      <c r="L7310">
        <v>-307093</v>
      </c>
    </row>
    <row r="7311" spans="3:12" x14ac:dyDescent="0.15">
      <c r="C7311" t="s">
        <v>5191</v>
      </c>
      <c r="D7311" t="s">
        <v>5374</v>
      </c>
      <c r="E7311" t="s">
        <v>4999</v>
      </c>
      <c r="F7311" s="1">
        <v>40909</v>
      </c>
      <c r="G7311" t="s">
        <v>4410</v>
      </c>
      <c r="H7311" t="s">
        <v>55</v>
      </c>
      <c r="I7311" t="s">
        <v>4411</v>
      </c>
      <c r="K7311">
        <v>657000</v>
      </c>
      <c r="L7311">
        <v>-657000</v>
      </c>
    </row>
    <row r="7312" spans="3:12" x14ac:dyDescent="0.15">
      <c r="C7312" t="s">
        <v>5191</v>
      </c>
      <c r="D7312" t="s">
        <v>5374</v>
      </c>
      <c r="E7312" t="s">
        <v>5000</v>
      </c>
      <c r="F7312" s="1">
        <v>40909</v>
      </c>
      <c r="G7312" t="s">
        <v>4410</v>
      </c>
      <c r="H7312" t="s">
        <v>55</v>
      </c>
      <c r="I7312" t="s">
        <v>4411</v>
      </c>
      <c r="K7312">
        <v>12298035</v>
      </c>
      <c r="L7312">
        <v>-12298035</v>
      </c>
    </row>
    <row r="7313" spans="3:12" x14ac:dyDescent="0.15">
      <c r="C7313" t="s">
        <v>5191</v>
      </c>
      <c r="D7313" t="s">
        <v>5374</v>
      </c>
      <c r="E7313" t="s">
        <v>5000</v>
      </c>
      <c r="F7313" s="1">
        <v>40909</v>
      </c>
      <c r="G7313" t="s">
        <v>4410</v>
      </c>
      <c r="H7313" t="s">
        <v>127</v>
      </c>
      <c r="I7313" t="s">
        <v>3953</v>
      </c>
      <c r="K7313">
        <v>316013</v>
      </c>
      <c r="L7313">
        <v>-12614048</v>
      </c>
    </row>
    <row r="7314" spans="3:12" x14ac:dyDescent="0.15">
      <c r="C7314" t="s">
        <v>5191</v>
      </c>
      <c r="D7314" t="s">
        <v>5374</v>
      </c>
      <c r="E7314" t="s">
        <v>5000</v>
      </c>
      <c r="F7314" s="1">
        <v>40909</v>
      </c>
      <c r="G7314" t="s">
        <v>4410</v>
      </c>
      <c r="H7314" t="s">
        <v>1188</v>
      </c>
      <c r="I7314" t="s">
        <v>1189</v>
      </c>
      <c r="K7314">
        <v>18586389</v>
      </c>
      <c r="L7314">
        <v>-31200437</v>
      </c>
    </row>
    <row r="7315" spans="3:12" x14ac:dyDescent="0.15">
      <c r="C7315" t="s">
        <v>5191</v>
      </c>
      <c r="D7315" t="s">
        <v>5374</v>
      </c>
      <c r="E7315" t="s">
        <v>5000</v>
      </c>
      <c r="F7315" s="1">
        <v>40909</v>
      </c>
      <c r="G7315" t="s">
        <v>4410</v>
      </c>
      <c r="H7315" t="s">
        <v>160</v>
      </c>
      <c r="I7315" t="s">
        <v>5001</v>
      </c>
      <c r="J7315">
        <v>5000000</v>
      </c>
      <c r="L7315">
        <v>-26200437</v>
      </c>
    </row>
    <row r="7316" spans="3:12" x14ac:dyDescent="0.15">
      <c r="C7316" t="s">
        <v>5191</v>
      </c>
      <c r="D7316" t="s">
        <v>5374</v>
      </c>
      <c r="E7316" t="s">
        <v>5000</v>
      </c>
      <c r="F7316" s="1">
        <v>40909</v>
      </c>
      <c r="G7316" t="s">
        <v>4410</v>
      </c>
      <c r="H7316" t="s">
        <v>1398</v>
      </c>
      <c r="I7316" t="s">
        <v>5002</v>
      </c>
      <c r="J7316">
        <v>6723789</v>
      </c>
      <c r="L7316">
        <v>-19476648</v>
      </c>
    </row>
    <row r="7317" spans="3:12" x14ac:dyDescent="0.15">
      <c r="C7317" t="s">
        <v>5191</v>
      </c>
      <c r="D7317" t="s">
        <v>5374</v>
      </c>
      <c r="E7317" t="s">
        <v>5000</v>
      </c>
      <c r="F7317" s="1">
        <v>40909</v>
      </c>
      <c r="G7317" t="s">
        <v>4410</v>
      </c>
      <c r="H7317" t="s">
        <v>1190</v>
      </c>
      <c r="I7317" t="s">
        <v>5004</v>
      </c>
      <c r="J7317">
        <v>660679</v>
      </c>
      <c r="L7317">
        <v>-18815969</v>
      </c>
    </row>
    <row r="7318" spans="3:12" x14ac:dyDescent="0.15">
      <c r="C7318" t="s">
        <v>5191</v>
      </c>
      <c r="D7318" t="s">
        <v>5374</v>
      </c>
      <c r="E7318" t="s">
        <v>5000</v>
      </c>
      <c r="F7318" s="1">
        <v>40909</v>
      </c>
      <c r="G7318" t="s">
        <v>4410</v>
      </c>
      <c r="H7318" t="s">
        <v>292</v>
      </c>
      <c r="I7318" t="s">
        <v>5007</v>
      </c>
      <c r="K7318">
        <v>58280</v>
      </c>
      <c r="L7318">
        <v>-18874249</v>
      </c>
    </row>
    <row r="7319" spans="3:12" x14ac:dyDescent="0.15">
      <c r="C7319" t="s">
        <v>5191</v>
      </c>
      <c r="D7319" t="s">
        <v>5374</v>
      </c>
      <c r="E7319" t="s">
        <v>5000</v>
      </c>
      <c r="F7319" s="1">
        <v>40909</v>
      </c>
      <c r="G7319" t="s">
        <v>4410</v>
      </c>
      <c r="H7319" t="s">
        <v>2760</v>
      </c>
      <c r="I7319" t="s">
        <v>5395</v>
      </c>
      <c r="K7319">
        <v>903777</v>
      </c>
      <c r="L7319">
        <v>-19778026</v>
      </c>
    </row>
    <row r="7320" spans="3:12" x14ac:dyDescent="0.15">
      <c r="C7320" t="s">
        <v>5191</v>
      </c>
      <c r="D7320" t="s">
        <v>5374</v>
      </c>
      <c r="E7320" t="s">
        <v>5000</v>
      </c>
      <c r="F7320" s="1">
        <v>40909</v>
      </c>
      <c r="G7320" t="s">
        <v>4410</v>
      </c>
      <c r="H7320" t="s">
        <v>1111</v>
      </c>
      <c r="I7320" t="s">
        <v>5003</v>
      </c>
      <c r="J7320">
        <v>5000000</v>
      </c>
      <c r="L7320">
        <v>-14778026</v>
      </c>
    </row>
    <row r="7321" spans="3:12" x14ac:dyDescent="0.15">
      <c r="C7321" t="s">
        <v>5191</v>
      </c>
      <c r="D7321" t="s">
        <v>5374</v>
      </c>
      <c r="E7321" t="s">
        <v>5000</v>
      </c>
      <c r="F7321" s="1">
        <v>40909</v>
      </c>
      <c r="G7321" t="s">
        <v>4410</v>
      </c>
      <c r="H7321" t="s">
        <v>343</v>
      </c>
      <c r="I7321" t="s">
        <v>5005</v>
      </c>
      <c r="J7321">
        <v>5000000</v>
      </c>
      <c r="L7321">
        <v>-9778026</v>
      </c>
    </row>
    <row r="7322" spans="3:12" x14ac:dyDescent="0.15">
      <c r="C7322" t="s">
        <v>5191</v>
      </c>
      <c r="D7322" t="s">
        <v>5374</v>
      </c>
      <c r="E7322" t="s">
        <v>5000</v>
      </c>
      <c r="F7322" s="1">
        <v>40909</v>
      </c>
      <c r="G7322" t="s">
        <v>4410</v>
      </c>
      <c r="H7322" t="s">
        <v>359</v>
      </c>
      <c r="I7322" t="s">
        <v>5006</v>
      </c>
      <c r="J7322">
        <v>5000000</v>
      </c>
      <c r="L7322">
        <v>-4778026</v>
      </c>
    </row>
    <row r="7323" spans="3:12" x14ac:dyDescent="0.15">
      <c r="C7323" t="s">
        <v>5191</v>
      </c>
      <c r="D7323" t="s">
        <v>5374</v>
      </c>
      <c r="E7323" t="s">
        <v>5000</v>
      </c>
      <c r="F7323" s="1">
        <v>40909</v>
      </c>
      <c r="G7323" t="s">
        <v>4410</v>
      </c>
      <c r="H7323" t="s">
        <v>365</v>
      </c>
      <c r="I7323" t="s">
        <v>1193</v>
      </c>
      <c r="J7323">
        <v>80237</v>
      </c>
      <c r="L7323">
        <v>-4697789</v>
      </c>
    </row>
    <row r="7324" spans="3:12" x14ac:dyDescent="0.15">
      <c r="C7324" t="s">
        <v>5191</v>
      </c>
      <c r="D7324" t="s">
        <v>5374</v>
      </c>
      <c r="E7324" t="s">
        <v>5000</v>
      </c>
      <c r="F7324" s="1">
        <v>40909</v>
      </c>
      <c r="G7324" t="s">
        <v>4410</v>
      </c>
      <c r="H7324" t="s">
        <v>388</v>
      </c>
      <c r="I7324" t="s">
        <v>5008</v>
      </c>
      <c r="J7324">
        <v>903779</v>
      </c>
      <c r="L7324">
        <v>-3794010</v>
      </c>
    </row>
    <row r="7325" spans="3:12" x14ac:dyDescent="0.15">
      <c r="C7325" t="s">
        <v>5191</v>
      </c>
      <c r="D7325" t="s">
        <v>5374</v>
      </c>
      <c r="E7325" t="s">
        <v>5000</v>
      </c>
      <c r="F7325" s="1">
        <v>40909</v>
      </c>
      <c r="G7325" t="s">
        <v>4410</v>
      </c>
      <c r="H7325" t="s">
        <v>1447</v>
      </c>
      <c r="I7325" t="s">
        <v>5009</v>
      </c>
      <c r="J7325">
        <v>316013</v>
      </c>
      <c r="L7325">
        <v>-3477997</v>
      </c>
    </row>
    <row r="7326" spans="3:12" x14ac:dyDescent="0.15">
      <c r="C7326" t="s">
        <v>5191</v>
      </c>
      <c r="D7326" t="s">
        <v>5374</v>
      </c>
      <c r="E7326" t="s">
        <v>5000</v>
      </c>
      <c r="F7326" s="1">
        <v>40909</v>
      </c>
      <c r="G7326" t="s">
        <v>4410</v>
      </c>
      <c r="H7326" t="s">
        <v>1449</v>
      </c>
      <c r="I7326" t="s">
        <v>5010</v>
      </c>
      <c r="J7326">
        <v>3644669</v>
      </c>
      <c r="L7326">
        <v>166672</v>
      </c>
    </row>
    <row r="7327" spans="3:12" x14ac:dyDescent="0.15">
      <c r="C7327" t="s">
        <v>5191</v>
      </c>
      <c r="D7327" t="s">
        <v>5374</v>
      </c>
      <c r="E7327" t="s">
        <v>5000</v>
      </c>
      <c r="F7327" s="1">
        <v>40910</v>
      </c>
      <c r="G7327" t="s">
        <v>560</v>
      </c>
      <c r="H7327" t="s">
        <v>61</v>
      </c>
      <c r="I7327" t="s">
        <v>5396</v>
      </c>
      <c r="K7327">
        <v>316013</v>
      </c>
      <c r="L7327">
        <v>-149341</v>
      </c>
    </row>
    <row r="7328" spans="3:12" x14ac:dyDescent="0.15">
      <c r="C7328" t="s">
        <v>5191</v>
      </c>
      <c r="D7328" t="s">
        <v>5374</v>
      </c>
      <c r="E7328" t="s">
        <v>5000</v>
      </c>
      <c r="F7328" s="1">
        <v>40910</v>
      </c>
      <c r="G7328" t="s">
        <v>560</v>
      </c>
      <c r="H7328" t="s">
        <v>70</v>
      </c>
      <c r="I7328" t="s">
        <v>5234</v>
      </c>
      <c r="K7328">
        <v>8734842</v>
      </c>
      <c r="L7328">
        <v>-8884183</v>
      </c>
    </row>
    <row r="7329" spans="3:12" x14ac:dyDescent="0.15">
      <c r="C7329" t="s">
        <v>5191</v>
      </c>
      <c r="D7329" t="s">
        <v>5374</v>
      </c>
      <c r="E7329" t="s">
        <v>5000</v>
      </c>
      <c r="F7329" s="1">
        <v>40912</v>
      </c>
      <c r="G7329" t="s">
        <v>57</v>
      </c>
      <c r="H7329" t="s">
        <v>55</v>
      </c>
      <c r="I7329" t="s">
        <v>5397</v>
      </c>
      <c r="J7329">
        <v>7390160</v>
      </c>
      <c r="L7329">
        <v>-1494023</v>
      </c>
    </row>
    <row r="7330" spans="3:12" x14ac:dyDescent="0.15">
      <c r="C7330" t="s">
        <v>5191</v>
      </c>
      <c r="D7330" t="s">
        <v>5374</v>
      </c>
      <c r="E7330" t="s">
        <v>5000</v>
      </c>
      <c r="F7330" s="1">
        <v>40934</v>
      </c>
      <c r="G7330" t="s">
        <v>57</v>
      </c>
      <c r="H7330" t="s">
        <v>76</v>
      </c>
      <c r="I7330" t="s">
        <v>5398</v>
      </c>
      <c r="J7330">
        <v>8734842</v>
      </c>
      <c r="L7330">
        <v>7240819</v>
      </c>
    </row>
    <row r="7331" spans="3:12" x14ac:dyDescent="0.15">
      <c r="C7331" t="s">
        <v>5191</v>
      </c>
      <c r="D7331" t="s">
        <v>5374</v>
      </c>
      <c r="E7331" t="s">
        <v>5011</v>
      </c>
      <c r="F7331" s="1">
        <v>40909</v>
      </c>
      <c r="G7331" t="s">
        <v>4410</v>
      </c>
      <c r="H7331" t="s">
        <v>55</v>
      </c>
      <c r="I7331" t="s">
        <v>4411</v>
      </c>
      <c r="J7331">
        <v>19005</v>
      </c>
      <c r="L7331">
        <v>19005</v>
      </c>
    </row>
    <row r="7332" spans="3:12" x14ac:dyDescent="0.15">
      <c r="C7332" t="s">
        <v>5191</v>
      </c>
      <c r="D7332" t="s">
        <v>5374</v>
      </c>
      <c r="E7332" t="s">
        <v>5012</v>
      </c>
      <c r="F7332" s="1">
        <v>40909</v>
      </c>
      <c r="G7332" t="s">
        <v>4410</v>
      </c>
      <c r="H7332" t="s">
        <v>345</v>
      </c>
      <c r="I7332" t="s">
        <v>3023</v>
      </c>
      <c r="K7332">
        <v>70000</v>
      </c>
      <c r="L7332">
        <v>-70000</v>
      </c>
    </row>
    <row r="7333" spans="3:12" x14ac:dyDescent="0.15">
      <c r="C7333" t="s">
        <v>5191</v>
      </c>
      <c r="D7333" t="s">
        <v>5374</v>
      </c>
      <c r="E7333" t="s">
        <v>5012</v>
      </c>
      <c r="F7333" s="1">
        <v>40909</v>
      </c>
      <c r="G7333" t="s">
        <v>4410</v>
      </c>
      <c r="H7333" t="s">
        <v>1334</v>
      </c>
      <c r="I7333" t="s">
        <v>3024</v>
      </c>
      <c r="K7333">
        <v>70000</v>
      </c>
      <c r="L7333">
        <v>-140000</v>
      </c>
    </row>
    <row r="7334" spans="3:12" x14ac:dyDescent="0.15">
      <c r="C7334" t="s">
        <v>5191</v>
      </c>
      <c r="D7334" t="s">
        <v>5374</v>
      </c>
      <c r="E7334" t="s">
        <v>5012</v>
      </c>
      <c r="F7334" s="1">
        <v>40909</v>
      </c>
      <c r="G7334" t="s">
        <v>4410</v>
      </c>
      <c r="H7334" t="s">
        <v>1199</v>
      </c>
      <c r="I7334" t="s">
        <v>3029</v>
      </c>
      <c r="K7334">
        <v>35000</v>
      </c>
      <c r="L7334">
        <v>-175000</v>
      </c>
    </row>
    <row r="7335" spans="3:12" x14ac:dyDescent="0.15">
      <c r="C7335" t="s">
        <v>5191</v>
      </c>
      <c r="D7335" t="s">
        <v>5374</v>
      </c>
      <c r="E7335" t="s">
        <v>5012</v>
      </c>
      <c r="F7335" s="1">
        <v>40909</v>
      </c>
      <c r="G7335" t="s">
        <v>4410</v>
      </c>
      <c r="H7335" t="s">
        <v>3030</v>
      </c>
      <c r="I7335" t="s">
        <v>5015</v>
      </c>
      <c r="K7335">
        <v>35000</v>
      </c>
      <c r="L7335">
        <v>-210000</v>
      </c>
    </row>
    <row r="7336" spans="3:12" x14ac:dyDescent="0.15">
      <c r="C7336" t="s">
        <v>5191</v>
      </c>
      <c r="D7336" t="s">
        <v>5374</v>
      </c>
      <c r="E7336" t="s">
        <v>5012</v>
      </c>
      <c r="F7336" s="1">
        <v>40909</v>
      </c>
      <c r="G7336" t="s">
        <v>4410</v>
      </c>
      <c r="H7336" t="s">
        <v>3033</v>
      </c>
      <c r="I7336" t="s">
        <v>3034</v>
      </c>
      <c r="K7336">
        <v>35000</v>
      </c>
      <c r="L7336">
        <v>-245000</v>
      </c>
    </row>
    <row r="7337" spans="3:12" x14ac:dyDescent="0.15">
      <c r="C7337" t="s">
        <v>5191</v>
      </c>
      <c r="D7337" t="s">
        <v>5374</v>
      </c>
      <c r="E7337" t="s">
        <v>5012</v>
      </c>
      <c r="F7337" s="1">
        <v>40909</v>
      </c>
      <c r="G7337" t="s">
        <v>4410</v>
      </c>
      <c r="H7337" t="s">
        <v>541</v>
      </c>
      <c r="I7337" t="s">
        <v>3035</v>
      </c>
      <c r="K7337">
        <v>35000</v>
      </c>
      <c r="L7337">
        <v>-280000</v>
      </c>
    </row>
    <row r="7338" spans="3:12" x14ac:dyDescent="0.15">
      <c r="C7338" t="s">
        <v>5191</v>
      </c>
      <c r="D7338" t="s">
        <v>5374</v>
      </c>
      <c r="E7338" t="s">
        <v>5012</v>
      </c>
      <c r="F7338" s="1">
        <v>40909</v>
      </c>
      <c r="G7338" t="s">
        <v>4410</v>
      </c>
      <c r="H7338" t="s">
        <v>752</v>
      </c>
      <c r="I7338" t="s">
        <v>5013</v>
      </c>
      <c r="J7338">
        <v>70000</v>
      </c>
      <c r="L7338">
        <v>-210000</v>
      </c>
    </row>
    <row r="7339" spans="3:12" x14ac:dyDescent="0.15">
      <c r="C7339" t="s">
        <v>5191</v>
      </c>
      <c r="D7339" t="s">
        <v>5374</v>
      </c>
      <c r="E7339" t="s">
        <v>5012</v>
      </c>
      <c r="F7339" s="1">
        <v>40909</v>
      </c>
      <c r="G7339" t="s">
        <v>4410</v>
      </c>
      <c r="H7339" t="s">
        <v>5014</v>
      </c>
      <c r="I7339" t="s">
        <v>4773</v>
      </c>
      <c r="J7339">
        <v>70000</v>
      </c>
      <c r="L7339">
        <v>-140000</v>
      </c>
    </row>
    <row r="7340" spans="3:12" x14ac:dyDescent="0.15">
      <c r="C7340" t="s">
        <v>5191</v>
      </c>
      <c r="D7340" t="s">
        <v>5374</v>
      </c>
      <c r="E7340" t="s">
        <v>5012</v>
      </c>
      <c r="F7340" s="1">
        <v>40909</v>
      </c>
      <c r="G7340" t="s">
        <v>4410</v>
      </c>
      <c r="H7340" t="s">
        <v>5016</v>
      </c>
      <c r="I7340" t="s">
        <v>4755</v>
      </c>
      <c r="J7340">
        <v>70000</v>
      </c>
      <c r="L7340">
        <v>-70000</v>
      </c>
    </row>
    <row r="7341" spans="3:12" x14ac:dyDescent="0.15">
      <c r="C7341" t="s">
        <v>5191</v>
      </c>
      <c r="D7341" t="s">
        <v>5374</v>
      </c>
      <c r="E7341" t="s">
        <v>5012</v>
      </c>
      <c r="F7341" s="1">
        <v>40928</v>
      </c>
      <c r="G7341" t="s">
        <v>526</v>
      </c>
      <c r="H7341" t="s">
        <v>2792</v>
      </c>
      <c r="I7341" t="s">
        <v>4755</v>
      </c>
      <c r="J7341">
        <v>70000</v>
      </c>
    </row>
    <row r="7342" spans="3:12" x14ac:dyDescent="0.15">
      <c r="C7342" t="s">
        <v>5191</v>
      </c>
      <c r="D7342" t="s">
        <v>5374</v>
      </c>
      <c r="E7342" t="s">
        <v>5012</v>
      </c>
      <c r="F7342" s="1">
        <v>40939</v>
      </c>
      <c r="G7342" t="s">
        <v>560</v>
      </c>
      <c r="H7342" t="s">
        <v>667</v>
      </c>
      <c r="I7342" t="s">
        <v>5270</v>
      </c>
      <c r="K7342">
        <v>35000</v>
      </c>
      <c r="L7342">
        <v>-35000</v>
      </c>
    </row>
    <row r="7343" spans="3:12" x14ac:dyDescent="0.15">
      <c r="C7343" t="s">
        <v>5191</v>
      </c>
      <c r="D7343" t="s">
        <v>5374</v>
      </c>
      <c r="E7343" t="s">
        <v>5012</v>
      </c>
      <c r="F7343" s="1">
        <v>40939</v>
      </c>
      <c r="G7343" t="s">
        <v>560</v>
      </c>
      <c r="H7343" t="s">
        <v>1150</v>
      </c>
      <c r="I7343" t="s">
        <v>5399</v>
      </c>
      <c r="K7343">
        <v>35000</v>
      </c>
      <c r="L7343">
        <v>-70000</v>
      </c>
    </row>
    <row r="7344" spans="3:12" x14ac:dyDescent="0.15">
      <c r="C7344" t="s">
        <v>5191</v>
      </c>
      <c r="D7344" t="s">
        <v>5374</v>
      </c>
      <c r="E7344" t="s">
        <v>5017</v>
      </c>
      <c r="F7344" s="1">
        <v>40909</v>
      </c>
      <c r="G7344" t="s">
        <v>4410</v>
      </c>
      <c r="H7344" t="s">
        <v>1405</v>
      </c>
      <c r="I7344" t="s">
        <v>5018</v>
      </c>
      <c r="K7344">
        <v>75700</v>
      </c>
      <c r="L7344">
        <v>-75700</v>
      </c>
    </row>
    <row r="7345" spans="3:12" x14ac:dyDescent="0.15">
      <c r="C7345" t="s">
        <v>5191</v>
      </c>
      <c r="D7345" t="s">
        <v>5374</v>
      </c>
      <c r="E7345" t="s">
        <v>5017</v>
      </c>
      <c r="F7345" s="1">
        <v>40909</v>
      </c>
      <c r="G7345" t="s">
        <v>4410</v>
      </c>
      <c r="H7345" t="s">
        <v>3379</v>
      </c>
      <c r="I7345" t="s">
        <v>5021</v>
      </c>
      <c r="K7345">
        <v>76000</v>
      </c>
      <c r="L7345">
        <v>-151700</v>
      </c>
    </row>
    <row r="7346" spans="3:12" x14ac:dyDescent="0.15">
      <c r="C7346" t="s">
        <v>5191</v>
      </c>
      <c r="D7346" t="s">
        <v>5374</v>
      </c>
      <c r="E7346" t="s">
        <v>5017</v>
      </c>
      <c r="F7346" s="1">
        <v>40909</v>
      </c>
      <c r="G7346" t="s">
        <v>4410</v>
      </c>
      <c r="H7346" t="s">
        <v>328</v>
      </c>
      <c r="I7346" t="s">
        <v>5023</v>
      </c>
      <c r="K7346">
        <v>67200</v>
      </c>
      <c r="L7346">
        <v>-218900</v>
      </c>
    </row>
    <row r="7347" spans="3:12" x14ac:dyDescent="0.15">
      <c r="C7347" t="s">
        <v>5191</v>
      </c>
      <c r="D7347" t="s">
        <v>5374</v>
      </c>
      <c r="E7347" t="s">
        <v>5017</v>
      </c>
      <c r="F7347" s="1">
        <v>40909</v>
      </c>
      <c r="G7347" t="s">
        <v>4410</v>
      </c>
      <c r="H7347" t="s">
        <v>357</v>
      </c>
      <c r="I7347" t="s">
        <v>3781</v>
      </c>
      <c r="K7347">
        <v>66900</v>
      </c>
      <c r="L7347">
        <v>-285800</v>
      </c>
    </row>
    <row r="7348" spans="3:12" x14ac:dyDescent="0.15">
      <c r="C7348" t="s">
        <v>5191</v>
      </c>
      <c r="D7348" t="s">
        <v>5374</v>
      </c>
      <c r="E7348" t="s">
        <v>5017</v>
      </c>
      <c r="F7348" s="1">
        <v>40909</v>
      </c>
      <c r="G7348" t="s">
        <v>4410</v>
      </c>
      <c r="H7348" t="s">
        <v>1423</v>
      </c>
      <c r="I7348" t="s">
        <v>3808</v>
      </c>
      <c r="K7348">
        <v>72400</v>
      </c>
      <c r="L7348">
        <v>-358200</v>
      </c>
    </row>
    <row r="7349" spans="3:12" x14ac:dyDescent="0.15">
      <c r="C7349" t="s">
        <v>5191</v>
      </c>
      <c r="D7349" t="s">
        <v>5374</v>
      </c>
      <c r="E7349" t="s">
        <v>5017</v>
      </c>
      <c r="F7349" s="1">
        <v>40909</v>
      </c>
      <c r="G7349" t="s">
        <v>4410</v>
      </c>
      <c r="H7349" t="s">
        <v>5019</v>
      </c>
      <c r="I7349" t="s">
        <v>5020</v>
      </c>
      <c r="J7349">
        <v>75700</v>
      </c>
      <c r="L7349">
        <v>-282500</v>
      </c>
    </row>
    <row r="7350" spans="3:12" x14ac:dyDescent="0.15">
      <c r="C7350" t="s">
        <v>5191</v>
      </c>
      <c r="D7350" t="s">
        <v>5374</v>
      </c>
      <c r="E7350" t="s">
        <v>5017</v>
      </c>
      <c r="F7350" s="1">
        <v>40909</v>
      </c>
      <c r="G7350" t="s">
        <v>4410</v>
      </c>
      <c r="H7350" t="s">
        <v>5022</v>
      </c>
      <c r="I7350" t="s">
        <v>4509</v>
      </c>
      <c r="J7350">
        <v>76000</v>
      </c>
      <c r="L7350">
        <v>-206500</v>
      </c>
    </row>
    <row r="7351" spans="3:12" x14ac:dyDescent="0.15">
      <c r="C7351" t="s">
        <v>5191</v>
      </c>
      <c r="D7351" t="s">
        <v>5374</v>
      </c>
      <c r="E7351" t="s">
        <v>5017</v>
      </c>
      <c r="F7351" s="1">
        <v>40909</v>
      </c>
      <c r="G7351" t="s">
        <v>4410</v>
      </c>
      <c r="H7351" t="s">
        <v>5024</v>
      </c>
      <c r="I7351" t="s">
        <v>5025</v>
      </c>
      <c r="J7351">
        <v>67200</v>
      </c>
      <c r="L7351">
        <v>-139300</v>
      </c>
    </row>
    <row r="7352" spans="3:12" x14ac:dyDescent="0.15">
      <c r="C7352" t="s">
        <v>5191</v>
      </c>
      <c r="D7352" t="s">
        <v>5374</v>
      </c>
      <c r="E7352" t="s">
        <v>5017</v>
      </c>
      <c r="F7352" s="1">
        <v>40909</v>
      </c>
      <c r="G7352" t="s">
        <v>4410</v>
      </c>
      <c r="H7352" t="s">
        <v>5026</v>
      </c>
      <c r="I7352" t="s">
        <v>4550</v>
      </c>
      <c r="J7352">
        <v>66900</v>
      </c>
      <c r="L7352">
        <v>-72400</v>
      </c>
    </row>
    <row r="7353" spans="3:12" x14ac:dyDescent="0.15">
      <c r="C7353" t="s">
        <v>5191</v>
      </c>
      <c r="D7353" t="s">
        <v>5374</v>
      </c>
      <c r="E7353" t="s">
        <v>5017</v>
      </c>
      <c r="F7353" s="1">
        <v>40921</v>
      </c>
      <c r="G7353" t="s">
        <v>526</v>
      </c>
      <c r="H7353" t="s">
        <v>2861</v>
      </c>
      <c r="I7353" t="s">
        <v>5400</v>
      </c>
      <c r="J7353">
        <v>72400</v>
      </c>
    </row>
    <row r="7354" spans="3:12" x14ac:dyDescent="0.15">
      <c r="C7354" t="s">
        <v>5191</v>
      </c>
      <c r="D7354" t="s">
        <v>5374</v>
      </c>
      <c r="E7354" t="s">
        <v>5017</v>
      </c>
      <c r="F7354" s="1">
        <v>40939</v>
      </c>
      <c r="G7354" t="s">
        <v>560</v>
      </c>
      <c r="H7354" t="s">
        <v>2014</v>
      </c>
      <c r="I7354" t="s">
        <v>3781</v>
      </c>
      <c r="K7354">
        <v>66300</v>
      </c>
      <c r="L7354">
        <v>-66300</v>
      </c>
    </row>
    <row r="7355" spans="3:12" x14ac:dyDescent="0.15">
      <c r="C7355" t="s">
        <v>5191</v>
      </c>
      <c r="D7355" t="s">
        <v>5374</v>
      </c>
      <c r="E7355" t="s">
        <v>5027</v>
      </c>
      <c r="F7355" s="1">
        <v>40909</v>
      </c>
      <c r="G7355" t="s">
        <v>4410</v>
      </c>
      <c r="H7355" t="s">
        <v>637</v>
      </c>
      <c r="I7355" t="s">
        <v>638</v>
      </c>
      <c r="K7355">
        <v>50310</v>
      </c>
      <c r="L7355">
        <v>-50310</v>
      </c>
    </row>
    <row r="7356" spans="3:12" x14ac:dyDescent="0.15">
      <c r="C7356" t="s">
        <v>5191</v>
      </c>
      <c r="D7356" t="s">
        <v>5374</v>
      </c>
      <c r="E7356" t="s">
        <v>5027</v>
      </c>
      <c r="F7356" s="1">
        <v>40909</v>
      </c>
      <c r="G7356" t="s">
        <v>4410</v>
      </c>
      <c r="H7356" t="s">
        <v>1854</v>
      </c>
      <c r="I7356" t="s">
        <v>5028</v>
      </c>
      <c r="J7356">
        <v>51310</v>
      </c>
      <c r="L7356">
        <v>1000</v>
      </c>
    </row>
    <row r="7357" spans="3:12" x14ac:dyDescent="0.15">
      <c r="C7357" t="s">
        <v>5191</v>
      </c>
      <c r="D7357" t="s">
        <v>5374</v>
      </c>
      <c r="E7357" t="s">
        <v>5029</v>
      </c>
      <c r="F7357" s="1">
        <v>40909</v>
      </c>
      <c r="G7357" t="s">
        <v>4410</v>
      </c>
      <c r="H7357" t="s">
        <v>55</v>
      </c>
      <c r="I7357" t="s">
        <v>4411</v>
      </c>
      <c r="K7357">
        <v>188477</v>
      </c>
      <c r="L7357">
        <v>-188477</v>
      </c>
    </row>
    <row r="7358" spans="3:12" x14ac:dyDescent="0.15">
      <c r="C7358" t="s">
        <v>5191</v>
      </c>
      <c r="D7358" t="s">
        <v>5374</v>
      </c>
      <c r="E7358" t="s">
        <v>5029</v>
      </c>
      <c r="F7358" s="1">
        <v>40909</v>
      </c>
      <c r="G7358" t="s">
        <v>4410</v>
      </c>
      <c r="H7358" t="s">
        <v>70</v>
      </c>
      <c r="I7358" t="s">
        <v>2733</v>
      </c>
      <c r="K7358">
        <v>1348793</v>
      </c>
      <c r="L7358">
        <v>-1537270</v>
      </c>
    </row>
    <row r="7359" spans="3:12" x14ac:dyDescent="0.15">
      <c r="C7359" t="s">
        <v>5191</v>
      </c>
      <c r="D7359" t="s">
        <v>5374</v>
      </c>
      <c r="E7359" t="s">
        <v>5029</v>
      </c>
      <c r="F7359" s="1">
        <v>40909</v>
      </c>
      <c r="G7359" t="s">
        <v>4410</v>
      </c>
      <c r="H7359" t="s">
        <v>2452</v>
      </c>
      <c r="I7359" t="s">
        <v>2905</v>
      </c>
      <c r="K7359">
        <v>105572</v>
      </c>
      <c r="L7359">
        <v>-1642842</v>
      </c>
    </row>
    <row r="7360" spans="3:12" x14ac:dyDescent="0.15">
      <c r="C7360" t="s">
        <v>5191</v>
      </c>
      <c r="D7360" t="s">
        <v>5374</v>
      </c>
      <c r="E7360" t="s">
        <v>5029</v>
      </c>
      <c r="F7360" s="1">
        <v>40909</v>
      </c>
      <c r="G7360" t="s">
        <v>4410</v>
      </c>
      <c r="H7360" t="s">
        <v>1369</v>
      </c>
      <c r="I7360" t="s">
        <v>2738</v>
      </c>
      <c r="K7360">
        <v>740277</v>
      </c>
      <c r="L7360">
        <v>-2383119</v>
      </c>
    </row>
    <row r="7361" spans="3:12" x14ac:dyDescent="0.15">
      <c r="C7361" t="s">
        <v>5191</v>
      </c>
      <c r="D7361" t="s">
        <v>5374</v>
      </c>
      <c r="E7361" t="s">
        <v>5029</v>
      </c>
      <c r="F7361" s="1">
        <v>40909</v>
      </c>
      <c r="G7361" t="s">
        <v>4410</v>
      </c>
      <c r="H7361" t="s">
        <v>2915</v>
      </c>
      <c r="I7361" t="s">
        <v>5030</v>
      </c>
      <c r="J7361">
        <v>2382699</v>
      </c>
      <c r="L7361">
        <v>-420</v>
      </c>
    </row>
    <row r="7362" spans="3:12" x14ac:dyDescent="0.15">
      <c r="C7362" t="s">
        <v>5191</v>
      </c>
      <c r="D7362" t="s">
        <v>5374</v>
      </c>
      <c r="E7362" t="s">
        <v>5029</v>
      </c>
      <c r="F7362" s="1">
        <v>40909</v>
      </c>
      <c r="G7362" t="s">
        <v>4410</v>
      </c>
      <c r="H7362" t="s">
        <v>162</v>
      </c>
      <c r="I7362" t="s">
        <v>5031</v>
      </c>
      <c r="K7362">
        <v>5366</v>
      </c>
      <c r="L7362">
        <v>-5786</v>
      </c>
    </row>
    <row r="7363" spans="3:12" x14ac:dyDescent="0.15">
      <c r="C7363" t="s">
        <v>5191</v>
      </c>
      <c r="D7363" t="s">
        <v>5374</v>
      </c>
      <c r="E7363" t="s">
        <v>5029</v>
      </c>
      <c r="F7363" s="1">
        <v>40909</v>
      </c>
      <c r="G7363" t="s">
        <v>4410</v>
      </c>
      <c r="H7363" t="s">
        <v>204</v>
      </c>
      <c r="I7363" t="s">
        <v>2745</v>
      </c>
      <c r="K7363">
        <v>2220830</v>
      </c>
      <c r="L7363">
        <v>-2226616</v>
      </c>
    </row>
    <row r="7364" spans="3:12" x14ac:dyDescent="0.15">
      <c r="C7364" t="s">
        <v>5191</v>
      </c>
      <c r="D7364" t="s">
        <v>5374</v>
      </c>
      <c r="E7364" t="s">
        <v>5029</v>
      </c>
      <c r="F7364" s="1">
        <v>40909</v>
      </c>
      <c r="G7364" t="s">
        <v>4410</v>
      </c>
      <c r="H7364" t="s">
        <v>215</v>
      </c>
      <c r="I7364" t="s">
        <v>2961</v>
      </c>
      <c r="K7364">
        <v>5366</v>
      </c>
      <c r="L7364">
        <v>-2231982</v>
      </c>
    </row>
    <row r="7365" spans="3:12" x14ac:dyDescent="0.15">
      <c r="C7365" t="s">
        <v>5191</v>
      </c>
      <c r="D7365" t="s">
        <v>5374</v>
      </c>
      <c r="E7365" t="s">
        <v>5029</v>
      </c>
      <c r="F7365" s="1">
        <v>40909</v>
      </c>
      <c r="G7365" t="s">
        <v>4410</v>
      </c>
      <c r="H7365" t="s">
        <v>253</v>
      </c>
      <c r="I7365" t="s">
        <v>5036</v>
      </c>
      <c r="K7365">
        <v>11448</v>
      </c>
      <c r="L7365">
        <v>-2243430</v>
      </c>
    </row>
    <row r="7366" spans="3:12" x14ac:dyDescent="0.15">
      <c r="C7366" t="s">
        <v>5191</v>
      </c>
      <c r="D7366" t="s">
        <v>5374</v>
      </c>
      <c r="E7366" t="s">
        <v>5029</v>
      </c>
      <c r="F7366" s="1">
        <v>40909</v>
      </c>
      <c r="G7366" t="s">
        <v>4410</v>
      </c>
      <c r="H7366" t="s">
        <v>267</v>
      </c>
      <c r="I7366" t="s">
        <v>5032</v>
      </c>
      <c r="J7366">
        <v>2220830</v>
      </c>
      <c r="L7366">
        <v>-22600</v>
      </c>
    </row>
    <row r="7367" spans="3:12" x14ac:dyDescent="0.15">
      <c r="C7367" t="s">
        <v>5191</v>
      </c>
      <c r="D7367" t="s">
        <v>5374</v>
      </c>
      <c r="E7367" t="s">
        <v>5029</v>
      </c>
      <c r="F7367" s="1">
        <v>40909</v>
      </c>
      <c r="G7367" t="s">
        <v>4410</v>
      </c>
      <c r="H7367" t="s">
        <v>276</v>
      </c>
      <c r="I7367" t="s">
        <v>5037</v>
      </c>
      <c r="K7367">
        <v>6511</v>
      </c>
      <c r="L7367">
        <v>-29111</v>
      </c>
    </row>
    <row r="7368" spans="3:12" x14ac:dyDescent="0.15">
      <c r="C7368" t="s">
        <v>5191</v>
      </c>
      <c r="D7368" t="s">
        <v>5374</v>
      </c>
      <c r="E7368" t="s">
        <v>5029</v>
      </c>
      <c r="F7368" s="1">
        <v>40909</v>
      </c>
      <c r="G7368" t="s">
        <v>4410</v>
      </c>
      <c r="H7368" t="s">
        <v>284</v>
      </c>
      <c r="I7368" t="s">
        <v>5038</v>
      </c>
      <c r="K7368">
        <v>73792</v>
      </c>
      <c r="L7368">
        <v>-102903</v>
      </c>
    </row>
    <row r="7369" spans="3:12" x14ac:dyDescent="0.15">
      <c r="C7369" t="s">
        <v>5191</v>
      </c>
      <c r="D7369" t="s">
        <v>5374</v>
      </c>
      <c r="E7369" t="s">
        <v>5029</v>
      </c>
      <c r="F7369" s="1">
        <v>40909</v>
      </c>
      <c r="G7369" t="s">
        <v>4410</v>
      </c>
      <c r="H7369" t="s">
        <v>294</v>
      </c>
      <c r="I7369" t="s">
        <v>5033</v>
      </c>
      <c r="J7369">
        <v>548893</v>
      </c>
      <c r="L7369">
        <v>445990</v>
      </c>
    </row>
    <row r="7370" spans="3:12" x14ac:dyDescent="0.15">
      <c r="C7370" t="s">
        <v>5191</v>
      </c>
      <c r="D7370" t="s">
        <v>5374</v>
      </c>
      <c r="E7370" t="s">
        <v>5029</v>
      </c>
      <c r="F7370" s="1">
        <v>40909</v>
      </c>
      <c r="G7370" t="s">
        <v>4410</v>
      </c>
      <c r="H7370" t="s">
        <v>300</v>
      </c>
      <c r="I7370" t="s">
        <v>5039</v>
      </c>
      <c r="K7370">
        <v>13714</v>
      </c>
      <c r="L7370">
        <v>432276</v>
      </c>
    </row>
    <row r="7371" spans="3:12" x14ac:dyDescent="0.15">
      <c r="C7371" t="s">
        <v>5191</v>
      </c>
      <c r="D7371" t="s">
        <v>5374</v>
      </c>
      <c r="E7371" t="s">
        <v>5029</v>
      </c>
      <c r="F7371" s="1">
        <v>40909</v>
      </c>
      <c r="G7371" t="s">
        <v>4410</v>
      </c>
      <c r="H7371" t="s">
        <v>336</v>
      </c>
      <c r="I7371" t="s">
        <v>5042</v>
      </c>
      <c r="K7371">
        <v>64561</v>
      </c>
      <c r="L7371">
        <v>367715</v>
      </c>
    </row>
    <row r="7372" spans="3:12" x14ac:dyDescent="0.15">
      <c r="C7372" t="s">
        <v>5191</v>
      </c>
      <c r="D7372" t="s">
        <v>5374</v>
      </c>
      <c r="E7372" t="s">
        <v>5029</v>
      </c>
      <c r="F7372" s="1">
        <v>40909</v>
      </c>
      <c r="G7372" t="s">
        <v>4410</v>
      </c>
      <c r="H7372" t="s">
        <v>1413</v>
      </c>
      <c r="I7372" t="s">
        <v>5044</v>
      </c>
      <c r="K7372">
        <v>96096</v>
      </c>
      <c r="L7372">
        <v>271619</v>
      </c>
    </row>
    <row r="7373" spans="3:12" x14ac:dyDescent="0.15">
      <c r="C7373" t="s">
        <v>5191</v>
      </c>
      <c r="D7373" t="s">
        <v>5374</v>
      </c>
      <c r="E7373" t="s">
        <v>5029</v>
      </c>
      <c r="F7373" s="1">
        <v>40909</v>
      </c>
      <c r="G7373" t="s">
        <v>4410</v>
      </c>
      <c r="H7373" t="s">
        <v>918</v>
      </c>
      <c r="I7373" t="s">
        <v>5040</v>
      </c>
      <c r="J7373">
        <v>11448</v>
      </c>
      <c r="L7373">
        <v>283067</v>
      </c>
    </row>
    <row r="7374" spans="3:12" x14ac:dyDescent="0.15">
      <c r="C7374" t="s">
        <v>5191</v>
      </c>
      <c r="D7374" t="s">
        <v>5374</v>
      </c>
      <c r="E7374" t="s">
        <v>5029</v>
      </c>
      <c r="F7374" s="1">
        <v>40909</v>
      </c>
      <c r="G7374" t="s">
        <v>4410</v>
      </c>
      <c r="H7374" t="s">
        <v>356</v>
      </c>
      <c r="I7374" t="s">
        <v>2933</v>
      </c>
      <c r="K7374">
        <v>279127</v>
      </c>
      <c r="L7374">
        <v>3940</v>
      </c>
    </row>
    <row r="7375" spans="3:12" x14ac:dyDescent="0.15">
      <c r="C7375" t="s">
        <v>5191</v>
      </c>
      <c r="D7375" t="s">
        <v>5374</v>
      </c>
      <c r="E7375" t="s">
        <v>5029</v>
      </c>
      <c r="F7375" s="1">
        <v>40909</v>
      </c>
      <c r="G7375" t="s">
        <v>4410</v>
      </c>
      <c r="H7375" t="s">
        <v>397</v>
      </c>
      <c r="I7375" t="s">
        <v>5041</v>
      </c>
      <c r="J7375">
        <v>185928</v>
      </c>
      <c r="L7375">
        <v>189868</v>
      </c>
    </row>
    <row r="7376" spans="3:12" x14ac:dyDescent="0.15">
      <c r="C7376" t="s">
        <v>5191</v>
      </c>
      <c r="D7376" t="s">
        <v>5374</v>
      </c>
      <c r="E7376" t="s">
        <v>5029</v>
      </c>
      <c r="F7376" s="1">
        <v>40909</v>
      </c>
      <c r="G7376" t="s">
        <v>4410</v>
      </c>
      <c r="H7376" t="s">
        <v>3997</v>
      </c>
      <c r="I7376" t="s">
        <v>5401</v>
      </c>
      <c r="K7376">
        <v>100000</v>
      </c>
      <c r="L7376">
        <v>89868</v>
      </c>
    </row>
    <row r="7377" spans="3:12" x14ac:dyDescent="0.15">
      <c r="C7377" t="s">
        <v>5191</v>
      </c>
      <c r="D7377" t="s">
        <v>5374</v>
      </c>
      <c r="E7377" t="s">
        <v>5029</v>
      </c>
      <c r="F7377" s="1">
        <v>40909</v>
      </c>
      <c r="G7377" t="s">
        <v>4410</v>
      </c>
      <c r="H7377" t="s">
        <v>5034</v>
      </c>
      <c r="I7377" t="s">
        <v>5035</v>
      </c>
      <c r="J7377">
        <v>10732</v>
      </c>
      <c r="L7377">
        <v>100600</v>
      </c>
    </row>
    <row r="7378" spans="3:12" x14ac:dyDescent="0.15">
      <c r="C7378" t="s">
        <v>5191</v>
      </c>
      <c r="D7378" t="s">
        <v>5374</v>
      </c>
      <c r="E7378" t="s">
        <v>5029</v>
      </c>
      <c r="F7378" s="1">
        <v>40909</v>
      </c>
      <c r="G7378" t="s">
        <v>4410</v>
      </c>
      <c r="H7378" t="s">
        <v>5043</v>
      </c>
      <c r="I7378" t="s">
        <v>4542</v>
      </c>
      <c r="J7378">
        <v>13715</v>
      </c>
      <c r="L7378">
        <v>114315</v>
      </c>
    </row>
    <row r="7379" spans="3:12" x14ac:dyDescent="0.15">
      <c r="C7379" t="s">
        <v>5191</v>
      </c>
      <c r="D7379" t="s">
        <v>5374</v>
      </c>
      <c r="E7379" t="s">
        <v>5029</v>
      </c>
      <c r="F7379" s="1">
        <v>40933</v>
      </c>
      <c r="G7379" t="s">
        <v>57</v>
      </c>
      <c r="H7379" t="s">
        <v>74</v>
      </c>
      <c r="I7379" t="s">
        <v>5402</v>
      </c>
      <c r="J7379">
        <v>787278</v>
      </c>
      <c r="L7379">
        <v>901593</v>
      </c>
    </row>
    <row r="7380" spans="3:12" x14ac:dyDescent="0.15">
      <c r="C7380" t="s">
        <v>5191</v>
      </c>
      <c r="D7380" t="s">
        <v>5374</v>
      </c>
      <c r="E7380" t="s">
        <v>5029</v>
      </c>
      <c r="F7380" s="1">
        <v>40939</v>
      </c>
      <c r="G7380" t="s">
        <v>560</v>
      </c>
      <c r="H7380" t="s">
        <v>681</v>
      </c>
      <c r="I7380" t="s">
        <v>5260</v>
      </c>
      <c r="K7380">
        <v>346378</v>
      </c>
      <c r="L7380">
        <v>555215</v>
      </c>
    </row>
    <row r="7381" spans="3:12" x14ac:dyDescent="0.15">
      <c r="C7381" t="s">
        <v>5191</v>
      </c>
      <c r="D7381" t="s">
        <v>5374</v>
      </c>
      <c r="E7381" t="s">
        <v>5045</v>
      </c>
      <c r="F7381" s="1">
        <v>40909</v>
      </c>
      <c r="G7381" t="s">
        <v>4410</v>
      </c>
      <c r="H7381" t="s">
        <v>55</v>
      </c>
      <c r="I7381" t="s">
        <v>4411</v>
      </c>
      <c r="J7381">
        <v>8065</v>
      </c>
      <c r="L7381">
        <v>8065</v>
      </c>
    </row>
    <row r="7382" spans="3:12" x14ac:dyDescent="0.15">
      <c r="C7382" t="s">
        <v>5191</v>
      </c>
      <c r="D7382" t="s">
        <v>5374</v>
      </c>
      <c r="E7382" t="s">
        <v>5045</v>
      </c>
      <c r="F7382" s="1">
        <v>40909</v>
      </c>
      <c r="G7382" t="s">
        <v>4410</v>
      </c>
      <c r="H7382" t="s">
        <v>59</v>
      </c>
      <c r="I7382" t="s">
        <v>2981</v>
      </c>
      <c r="K7382">
        <v>300000</v>
      </c>
      <c r="L7382">
        <v>-291935</v>
      </c>
    </row>
    <row r="7383" spans="3:12" x14ac:dyDescent="0.15">
      <c r="C7383" t="s">
        <v>5191</v>
      </c>
      <c r="D7383" t="s">
        <v>5374</v>
      </c>
      <c r="E7383" t="s">
        <v>5045</v>
      </c>
      <c r="F7383" s="1">
        <v>40909</v>
      </c>
      <c r="G7383" t="s">
        <v>4410</v>
      </c>
      <c r="H7383" t="s">
        <v>669</v>
      </c>
      <c r="I7383" t="s">
        <v>2986</v>
      </c>
      <c r="K7383">
        <v>300000</v>
      </c>
      <c r="L7383">
        <v>-591935</v>
      </c>
    </row>
    <row r="7384" spans="3:12" x14ac:dyDescent="0.15">
      <c r="C7384" t="s">
        <v>5191</v>
      </c>
      <c r="D7384" t="s">
        <v>5374</v>
      </c>
      <c r="E7384" t="s">
        <v>5045</v>
      </c>
      <c r="F7384" s="1">
        <v>40909</v>
      </c>
      <c r="G7384" t="s">
        <v>4410</v>
      </c>
      <c r="H7384" t="s">
        <v>804</v>
      </c>
      <c r="I7384" t="s">
        <v>2994</v>
      </c>
      <c r="K7384">
        <v>300000</v>
      </c>
      <c r="L7384">
        <v>-891935</v>
      </c>
    </row>
    <row r="7385" spans="3:12" x14ac:dyDescent="0.15">
      <c r="C7385" t="s">
        <v>5191</v>
      </c>
      <c r="D7385" t="s">
        <v>5374</v>
      </c>
      <c r="E7385" t="s">
        <v>5045</v>
      </c>
      <c r="F7385" s="1">
        <v>40909</v>
      </c>
      <c r="G7385" t="s">
        <v>4410</v>
      </c>
      <c r="H7385" t="s">
        <v>163</v>
      </c>
      <c r="I7385" t="s">
        <v>2996</v>
      </c>
      <c r="K7385">
        <v>300000</v>
      </c>
      <c r="L7385">
        <v>-1191935</v>
      </c>
    </row>
    <row r="7386" spans="3:12" x14ac:dyDescent="0.15">
      <c r="C7386" t="s">
        <v>5191</v>
      </c>
      <c r="D7386" t="s">
        <v>5374</v>
      </c>
      <c r="E7386" t="s">
        <v>5045</v>
      </c>
      <c r="F7386" s="1">
        <v>40909</v>
      </c>
      <c r="G7386" t="s">
        <v>4410</v>
      </c>
      <c r="H7386" t="s">
        <v>3841</v>
      </c>
      <c r="I7386" t="s">
        <v>5048</v>
      </c>
      <c r="J7386">
        <v>300000</v>
      </c>
      <c r="L7386">
        <v>-891935</v>
      </c>
    </row>
    <row r="7387" spans="3:12" x14ac:dyDescent="0.15">
      <c r="C7387" t="s">
        <v>5191</v>
      </c>
      <c r="D7387" t="s">
        <v>5374</v>
      </c>
      <c r="E7387" t="s">
        <v>5045</v>
      </c>
      <c r="F7387" s="1">
        <v>40909</v>
      </c>
      <c r="G7387" t="s">
        <v>4410</v>
      </c>
      <c r="H7387" t="s">
        <v>593</v>
      </c>
      <c r="I7387" t="s">
        <v>2999</v>
      </c>
      <c r="K7387">
        <v>310000</v>
      </c>
      <c r="L7387">
        <v>-1201935</v>
      </c>
    </row>
    <row r="7388" spans="3:12" x14ac:dyDescent="0.15">
      <c r="C7388" t="s">
        <v>5191</v>
      </c>
      <c r="D7388" t="s">
        <v>5374</v>
      </c>
      <c r="E7388" t="s">
        <v>5045</v>
      </c>
      <c r="F7388" s="1">
        <v>40909</v>
      </c>
      <c r="G7388" t="s">
        <v>4410</v>
      </c>
      <c r="H7388" t="s">
        <v>1382</v>
      </c>
      <c r="I7388" t="s">
        <v>5046</v>
      </c>
      <c r="J7388">
        <v>300000</v>
      </c>
      <c r="L7388">
        <v>-901935</v>
      </c>
    </row>
    <row r="7389" spans="3:12" x14ac:dyDescent="0.15">
      <c r="C7389" t="s">
        <v>5191</v>
      </c>
      <c r="D7389" t="s">
        <v>5374</v>
      </c>
      <c r="E7389" t="s">
        <v>5045</v>
      </c>
      <c r="F7389" s="1">
        <v>40909</v>
      </c>
      <c r="G7389" t="s">
        <v>4410</v>
      </c>
      <c r="H7389" t="s">
        <v>180</v>
      </c>
      <c r="I7389" t="s">
        <v>3005</v>
      </c>
      <c r="K7389">
        <v>300000</v>
      </c>
      <c r="L7389">
        <v>-1201935</v>
      </c>
    </row>
    <row r="7390" spans="3:12" x14ac:dyDescent="0.15">
      <c r="C7390" t="s">
        <v>5191</v>
      </c>
      <c r="D7390" t="s">
        <v>5374</v>
      </c>
      <c r="E7390" t="s">
        <v>5045</v>
      </c>
      <c r="F7390" s="1">
        <v>40909</v>
      </c>
      <c r="G7390" t="s">
        <v>4410</v>
      </c>
      <c r="H7390" t="s">
        <v>832</v>
      </c>
      <c r="I7390" t="s">
        <v>5049</v>
      </c>
      <c r="J7390">
        <v>300000</v>
      </c>
      <c r="L7390">
        <v>-901935</v>
      </c>
    </row>
    <row r="7391" spans="3:12" x14ac:dyDescent="0.15">
      <c r="C7391" t="s">
        <v>5191</v>
      </c>
      <c r="D7391" t="s">
        <v>5374</v>
      </c>
      <c r="E7391" t="s">
        <v>5045</v>
      </c>
      <c r="F7391" s="1">
        <v>40909</v>
      </c>
      <c r="G7391" t="s">
        <v>4410</v>
      </c>
      <c r="H7391" t="s">
        <v>1389</v>
      </c>
      <c r="I7391" t="s">
        <v>5050</v>
      </c>
      <c r="J7391">
        <v>310000</v>
      </c>
      <c r="L7391">
        <v>-591935</v>
      </c>
    </row>
    <row r="7392" spans="3:12" x14ac:dyDescent="0.15">
      <c r="C7392" t="s">
        <v>5191</v>
      </c>
      <c r="D7392" t="s">
        <v>5374</v>
      </c>
      <c r="E7392" t="s">
        <v>5045</v>
      </c>
      <c r="F7392" s="1">
        <v>40909</v>
      </c>
      <c r="G7392" t="s">
        <v>4410</v>
      </c>
      <c r="H7392" t="s">
        <v>1393</v>
      </c>
      <c r="I7392" t="s">
        <v>5052</v>
      </c>
      <c r="K7392">
        <v>310000</v>
      </c>
      <c r="L7392">
        <v>-901935</v>
      </c>
    </row>
    <row r="7393" spans="3:12" x14ac:dyDescent="0.15">
      <c r="C7393" t="s">
        <v>5191</v>
      </c>
      <c r="D7393" t="s">
        <v>5374</v>
      </c>
      <c r="E7393" t="s">
        <v>5045</v>
      </c>
      <c r="F7393" s="1">
        <v>40909</v>
      </c>
      <c r="G7393" t="s">
        <v>4410</v>
      </c>
      <c r="H7393" t="s">
        <v>245</v>
      </c>
      <c r="I7393" t="s">
        <v>5055</v>
      </c>
      <c r="K7393">
        <v>300000</v>
      </c>
      <c r="L7393">
        <v>-1201935</v>
      </c>
    </row>
    <row r="7394" spans="3:12" x14ac:dyDescent="0.15">
      <c r="C7394" t="s">
        <v>5191</v>
      </c>
      <c r="D7394" t="s">
        <v>5374</v>
      </c>
      <c r="E7394" t="s">
        <v>5045</v>
      </c>
      <c r="F7394" s="1">
        <v>40909</v>
      </c>
      <c r="G7394" t="s">
        <v>4410</v>
      </c>
      <c r="H7394" t="s">
        <v>263</v>
      </c>
      <c r="I7394" t="s">
        <v>5051</v>
      </c>
      <c r="J7394">
        <v>300000</v>
      </c>
      <c r="L7394">
        <v>-901935</v>
      </c>
    </row>
    <row r="7395" spans="3:12" x14ac:dyDescent="0.15">
      <c r="C7395" t="s">
        <v>5191</v>
      </c>
      <c r="D7395" t="s">
        <v>5374</v>
      </c>
      <c r="E7395" t="s">
        <v>5045</v>
      </c>
      <c r="F7395" s="1">
        <v>40909</v>
      </c>
      <c r="G7395" t="s">
        <v>4410</v>
      </c>
      <c r="H7395" t="s">
        <v>281</v>
      </c>
      <c r="I7395" t="s">
        <v>277</v>
      </c>
      <c r="K7395">
        <v>300000</v>
      </c>
      <c r="L7395">
        <v>-1201935</v>
      </c>
    </row>
    <row r="7396" spans="3:12" x14ac:dyDescent="0.15">
      <c r="C7396" t="s">
        <v>5191</v>
      </c>
      <c r="D7396" t="s">
        <v>5374</v>
      </c>
      <c r="E7396" t="s">
        <v>5045</v>
      </c>
      <c r="F7396" s="1">
        <v>40909</v>
      </c>
      <c r="G7396" t="s">
        <v>4410</v>
      </c>
      <c r="H7396" t="s">
        <v>288</v>
      </c>
      <c r="I7396" t="s">
        <v>5057</v>
      </c>
      <c r="K7396">
        <v>300000</v>
      </c>
      <c r="L7396">
        <v>-1501935</v>
      </c>
    </row>
    <row r="7397" spans="3:12" x14ac:dyDescent="0.15">
      <c r="C7397" t="s">
        <v>5191</v>
      </c>
      <c r="D7397" t="s">
        <v>5374</v>
      </c>
      <c r="E7397" t="s">
        <v>5045</v>
      </c>
      <c r="F7397" s="1">
        <v>40909</v>
      </c>
      <c r="G7397" t="s">
        <v>4410</v>
      </c>
      <c r="H7397" t="s">
        <v>300</v>
      </c>
      <c r="I7397" t="s">
        <v>5053</v>
      </c>
      <c r="J7397">
        <v>300000</v>
      </c>
      <c r="L7397">
        <v>-1201935</v>
      </c>
    </row>
    <row r="7398" spans="3:12" x14ac:dyDescent="0.15">
      <c r="C7398" t="s">
        <v>5191</v>
      </c>
      <c r="D7398" t="s">
        <v>5374</v>
      </c>
      <c r="E7398" t="s">
        <v>5045</v>
      </c>
      <c r="F7398" s="1">
        <v>40909</v>
      </c>
      <c r="G7398" t="s">
        <v>4410</v>
      </c>
      <c r="H7398" t="s">
        <v>1408</v>
      </c>
      <c r="I7398" t="s">
        <v>5059</v>
      </c>
      <c r="K7398">
        <v>300000</v>
      </c>
      <c r="L7398">
        <v>-1501935</v>
      </c>
    </row>
    <row r="7399" spans="3:12" x14ac:dyDescent="0.15">
      <c r="C7399" t="s">
        <v>5191</v>
      </c>
      <c r="D7399" t="s">
        <v>5374</v>
      </c>
      <c r="E7399" t="s">
        <v>5045</v>
      </c>
      <c r="F7399" s="1">
        <v>40909</v>
      </c>
      <c r="G7399" t="s">
        <v>4410</v>
      </c>
      <c r="H7399" t="s">
        <v>314</v>
      </c>
      <c r="I7399" t="s">
        <v>5054</v>
      </c>
      <c r="J7399">
        <v>300000</v>
      </c>
      <c r="L7399">
        <v>-1201935</v>
      </c>
    </row>
    <row r="7400" spans="3:12" x14ac:dyDescent="0.15">
      <c r="C7400" t="s">
        <v>5191</v>
      </c>
      <c r="D7400" t="s">
        <v>5374</v>
      </c>
      <c r="E7400" t="s">
        <v>5045</v>
      </c>
      <c r="F7400" s="1">
        <v>40909</v>
      </c>
      <c r="G7400" t="s">
        <v>4410</v>
      </c>
      <c r="H7400" t="s">
        <v>319</v>
      </c>
      <c r="I7400" t="s">
        <v>5056</v>
      </c>
      <c r="J7400">
        <v>300000</v>
      </c>
      <c r="L7400">
        <v>-901935</v>
      </c>
    </row>
    <row r="7401" spans="3:12" x14ac:dyDescent="0.15">
      <c r="C7401" t="s">
        <v>5191</v>
      </c>
      <c r="D7401" t="s">
        <v>5374</v>
      </c>
      <c r="E7401" t="s">
        <v>5045</v>
      </c>
      <c r="F7401" s="1">
        <v>40909</v>
      </c>
      <c r="G7401" t="s">
        <v>4410</v>
      </c>
      <c r="H7401" t="s">
        <v>1179</v>
      </c>
      <c r="I7401" t="s">
        <v>5061</v>
      </c>
      <c r="K7401">
        <v>300000</v>
      </c>
      <c r="L7401">
        <v>-1201935</v>
      </c>
    </row>
    <row r="7402" spans="3:12" x14ac:dyDescent="0.15">
      <c r="C7402" t="s">
        <v>5191</v>
      </c>
      <c r="D7402" t="s">
        <v>5374</v>
      </c>
      <c r="E7402" t="s">
        <v>5045</v>
      </c>
      <c r="F7402" s="1">
        <v>40909</v>
      </c>
      <c r="G7402" t="s">
        <v>4410</v>
      </c>
      <c r="H7402" t="s">
        <v>357</v>
      </c>
      <c r="I7402" t="s">
        <v>5047</v>
      </c>
      <c r="J7402">
        <v>300000</v>
      </c>
      <c r="L7402">
        <v>-901935</v>
      </c>
    </row>
    <row r="7403" spans="3:12" x14ac:dyDescent="0.15">
      <c r="C7403" t="s">
        <v>5191</v>
      </c>
      <c r="D7403" t="s">
        <v>5374</v>
      </c>
      <c r="E7403" t="s">
        <v>5045</v>
      </c>
      <c r="F7403" s="1">
        <v>40909</v>
      </c>
      <c r="G7403" t="s">
        <v>4410</v>
      </c>
      <c r="H7403" t="s">
        <v>1417</v>
      </c>
      <c r="I7403" t="s">
        <v>5058</v>
      </c>
      <c r="J7403">
        <v>300000</v>
      </c>
      <c r="L7403">
        <v>-601935</v>
      </c>
    </row>
    <row r="7404" spans="3:12" x14ac:dyDescent="0.15">
      <c r="C7404" t="s">
        <v>5191</v>
      </c>
      <c r="D7404" t="s">
        <v>5374</v>
      </c>
      <c r="E7404" t="s">
        <v>5045</v>
      </c>
      <c r="F7404" s="1">
        <v>40909</v>
      </c>
      <c r="G7404" t="s">
        <v>4410</v>
      </c>
      <c r="H7404" t="s">
        <v>373</v>
      </c>
      <c r="I7404" t="s">
        <v>3028</v>
      </c>
      <c r="K7404">
        <v>300000</v>
      </c>
      <c r="L7404">
        <v>-901935</v>
      </c>
    </row>
    <row r="7405" spans="3:12" x14ac:dyDescent="0.15">
      <c r="C7405" t="s">
        <v>5191</v>
      </c>
      <c r="D7405" t="s">
        <v>5374</v>
      </c>
      <c r="E7405" t="s">
        <v>5045</v>
      </c>
      <c r="F7405" s="1">
        <v>40909</v>
      </c>
      <c r="G7405" t="s">
        <v>4410</v>
      </c>
      <c r="H7405" t="s">
        <v>2058</v>
      </c>
      <c r="I7405" t="s">
        <v>4773</v>
      </c>
      <c r="J7405">
        <v>10000</v>
      </c>
      <c r="L7405">
        <v>-891935</v>
      </c>
    </row>
    <row r="7406" spans="3:12" x14ac:dyDescent="0.15">
      <c r="C7406" t="s">
        <v>5191</v>
      </c>
      <c r="D7406" t="s">
        <v>5374</v>
      </c>
      <c r="E7406" t="s">
        <v>5045</v>
      </c>
      <c r="F7406" s="1">
        <v>40909</v>
      </c>
      <c r="G7406" t="s">
        <v>4410</v>
      </c>
      <c r="H7406" t="s">
        <v>5060</v>
      </c>
      <c r="I7406" t="s">
        <v>4547</v>
      </c>
      <c r="J7406">
        <v>300000</v>
      </c>
      <c r="L7406">
        <v>-591935</v>
      </c>
    </row>
    <row r="7407" spans="3:12" x14ac:dyDescent="0.15">
      <c r="C7407" t="s">
        <v>5191</v>
      </c>
      <c r="D7407" t="s">
        <v>5374</v>
      </c>
      <c r="E7407" t="s">
        <v>5045</v>
      </c>
      <c r="F7407" s="1">
        <v>40909</v>
      </c>
      <c r="G7407" t="s">
        <v>4410</v>
      </c>
      <c r="H7407" t="s">
        <v>5062</v>
      </c>
      <c r="I7407" t="s">
        <v>4550</v>
      </c>
      <c r="J7407">
        <v>300000</v>
      </c>
      <c r="L7407">
        <v>-291935</v>
      </c>
    </row>
    <row r="7408" spans="3:12" x14ac:dyDescent="0.15">
      <c r="C7408" t="s">
        <v>5191</v>
      </c>
      <c r="D7408" t="s">
        <v>5374</v>
      </c>
      <c r="E7408" t="s">
        <v>5045</v>
      </c>
      <c r="F7408" s="1">
        <v>40909</v>
      </c>
      <c r="G7408" t="s">
        <v>4410</v>
      </c>
      <c r="H7408" t="s">
        <v>5063</v>
      </c>
      <c r="I7408" t="s">
        <v>4755</v>
      </c>
      <c r="J7408">
        <v>300000</v>
      </c>
      <c r="L7408">
        <v>8065</v>
      </c>
    </row>
    <row r="7409" spans="3:12" x14ac:dyDescent="0.15">
      <c r="C7409" t="s">
        <v>5191</v>
      </c>
      <c r="D7409" t="s">
        <v>5374</v>
      </c>
      <c r="E7409" t="s">
        <v>5045</v>
      </c>
      <c r="F7409" s="1">
        <v>40910</v>
      </c>
      <c r="G7409" t="s">
        <v>560</v>
      </c>
      <c r="H7409" t="s">
        <v>62</v>
      </c>
      <c r="I7409" t="s">
        <v>5267</v>
      </c>
      <c r="K7409">
        <v>300000</v>
      </c>
      <c r="L7409">
        <v>-291935</v>
      </c>
    </row>
    <row r="7410" spans="3:12" x14ac:dyDescent="0.15">
      <c r="C7410" t="s">
        <v>5191</v>
      </c>
      <c r="D7410" t="s">
        <v>5374</v>
      </c>
      <c r="E7410" t="s">
        <v>5045</v>
      </c>
      <c r="F7410" s="1">
        <v>40928</v>
      </c>
      <c r="G7410" t="s">
        <v>526</v>
      </c>
      <c r="H7410" t="s">
        <v>1380</v>
      </c>
      <c r="I7410" t="s">
        <v>4773</v>
      </c>
      <c r="J7410">
        <v>300000</v>
      </c>
      <c r="L7410">
        <v>8065</v>
      </c>
    </row>
    <row r="7411" spans="3:12" x14ac:dyDescent="0.15">
      <c r="C7411" t="s">
        <v>5191</v>
      </c>
      <c r="D7411" t="s">
        <v>5374</v>
      </c>
      <c r="E7411" t="s">
        <v>5064</v>
      </c>
      <c r="F7411" s="1">
        <v>40909</v>
      </c>
      <c r="G7411" t="s">
        <v>4410</v>
      </c>
      <c r="H7411" t="s">
        <v>55</v>
      </c>
      <c r="I7411" t="s">
        <v>4411</v>
      </c>
      <c r="J7411">
        <v>393625</v>
      </c>
      <c r="L7411">
        <v>393625</v>
      </c>
    </row>
    <row r="7412" spans="3:12" x14ac:dyDescent="0.15">
      <c r="C7412" t="s">
        <v>5191</v>
      </c>
      <c r="D7412" t="s">
        <v>5374</v>
      </c>
      <c r="E7412" t="s">
        <v>5064</v>
      </c>
      <c r="F7412" s="1">
        <v>40909</v>
      </c>
      <c r="G7412" t="s">
        <v>4410</v>
      </c>
      <c r="H7412" t="s">
        <v>172</v>
      </c>
      <c r="I7412" t="s">
        <v>653</v>
      </c>
      <c r="K7412">
        <v>45000</v>
      </c>
      <c r="L7412">
        <v>348625</v>
      </c>
    </row>
    <row r="7413" spans="3:12" x14ac:dyDescent="0.15">
      <c r="C7413" t="s">
        <v>5191</v>
      </c>
      <c r="D7413" t="s">
        <v>5374</v>
      </c>
      <c r="E7413" t="s">
        <v>5064</v>
      </c>
      <c r="F7413" s="1">
        <v>40909</v>
      </c>
      <c r="G7413" t="s">
        <v>4410</v>
      </c>
      <c r="H7413" t="s">
        <v>175</v>
      </c>
      <c r="I7413" t="s">
        <v>655</v>
      </c>
      <c r="K7413">
        <v>160000</v>
      </c>
      <c r="L7413">
        <v>188625</v>
      </c>
    </row>
    <row r="7414" spans="3:12" x14ac:dyDescent="0.15">
      <c r="C7414" t="s">
        <v>5191</v>
      </c>
      <c r="D7414" t="s">
        <v>5374</v>
      </c>
      <c r="E7414" t="s">
        <v>5064</v>
      </c>
      <c r="F7414" s="1">
        <v>40909</v>
      </c>
      <c r="G7414" t="s">
        <v>4410</v>
      </c>
      <c r="H7414" t="s">
        <v>5065</v>
      </c>
      <c r="I7414" t="s">
        <v>5066</v>
      </c>
      <c r="J7414">
        <v>120000</v>
      </c>
      <c r="L7414">
        <v>308625</v>
      </c>
    </row>
    <row r="7415" spans="3:12" x14ac:dyDescent="0.15">
      <c r="C7415" t="s">
        <v>5191</v>
      </c>
      <c r="D7415" t="s">
        <v>5374</v>
      </c>
      <c r="E7415" t="s">
        <v>5064</v>
      </c>
      <c r="F7415" s="1">
        <v>40909</v>
      </c>
      <c r="G7415" t="s">
        <v>4410</v>
      </c>
      <c r="H7415" t="s">
        <v>5067</v>
      </c>
      <c r="I7415" t="s">
        <v>5068</v>
      </c>
      <c r="J7415">
        <v>40000</v>
      </c>
      <c r="L7415">
        <v>348625</v>
      </c>
    </row>
    <row r="7416" spans="3:12" x14ac:dyDescent="0.15">
      <c r="C7416" t="s">
        <v>5191</v>
      </c>
      <c r="D7416" t="s">
        <v>5374</v>
      </c>
      <c r="E7416" t="s">
        <v>5069</v>
      </c>
      <c r="F7416" s="1">
        <v>40909</v>
      </c>
      <c r="G7416" t="s">
        <v>4410</v>
      </c>
      <c r="H7416" t="s">
        <v>1160</v>
      </c>
      <c r="I7416" t="s">
        <v>5070</v>
      </c>
      <c r="K7416">
        <v>65000</v>
      </c>
      <c r="L7416">
        <v>-65000</v>
      </c>
    </row>
    <row r="7417" spans="3:12" x14ac:dyDescent="0.15">
      <c r="C7417" t="s">
        <v>5191</v>
      </c>
      <c r="D7417" t="s">
        <v>5374</v>
      </c>
      <c r="E7417" t="s">
        <v>5069</v>
      </c>
      <c r="F7417" s="1">
        <v>40909</v>
      </c>
      <c r="G7417" t="s">
        <v>4410</v>
      </c>
      <c r="H7417" t="s">
        <v>671</v>
      </c>
      <c r="I7417" t="s">
        <v>5072</v>
      </c>
      <c r="K7417">
        <v>65000</v>
      </c>
      <c r="L7417">
        <v>-130000</v>
      </c>
    </row>
    <row r="7418" spans="3:12" x14ac:dyDescent="0.15">
      <c r="C7418" t="s">
        <v>5191</v>
      </c>
      <c r="D7418" t="s">
        <v>5374</v>
      </c>
      <c r="E7418" t="s">
        <v>5069</v>
      </c>
      <c r="F7418" s="1">
        <v>40909</v>
      </c>
      <c r="G7418" t="s">
        <v>4410</v>
      </c>
      <c r="H7418" t="s">
        <v>338</v>
      </c>
      <c r="I7418" t="s">
        <v>4046</v>
      </c>
      <c r="K7418">
        <v>65000</v>
      </c>
      <c r="L7418">
        <v>-195000</v>
      </c>
    </row>
    <row r="7419" spans="3:12" x14ac:dyDescent="0.15">
      <c r="C7419" t="s">
        <v>5191</v>
      </c>
      <c r="D7419" t="s">
        <v>5374</v>
      </c>
      <c r="E7419" t="s">
        <v>5069</v>
      </c>
      <c r="F7419" s="1">
        <v>40909</v>
      </c>
      <c r="G7419" t="s">
        <v>4410</v>
      </c>
      <c r="H7419" t="s">
        <v>354</v>
      </c>
      <c r="I7419" t="s">
        <v>4052</v>
      </c>
      <c r="K7419">
        <v>65000</v>
      </c>
      <c r="L7419">
        <v>-260000</v>
      </c>
    </row>
    <row r="7420" spans="3:12" x14ac:dyDescent="0.15">
      <c r="C7420" t="s">
        <v>5191</v>
      </c>
      <c r="D7420" t="s">
        <v>5374</v>
      </c>
      <c r="E7420" t="s">
        <v>5069</v>
      </c>
      <c r="F7420" s="1">
        <v>40909</v>
      </c>
      <c r="G7420" t="s">
        <v>4410</v>
      </c>
      <c r="H7420" t="s">
        <v>374</v>
      </c>
      <c r="I7420" t="s">
        <v>4059</v>
      </c>
      <c r="K7420">
        <v>65000</v>
      </c>
      <c r="L7420">
        <v>-325000</v>
      </c>
    </row>
    <row r="7421" spans="3:12" x14ac:dyDescent="0.15">
      <c r="C7421" t="s">
        <v>5191</v>
      </c>
      <c r="D7421" t="s">
        <v>5374</v>
      </c>
      <c r="E7421" t="s">
        <v>5069</v>
      </c>
      <c r="F7421" s="1">
        <v>40909</v>
      </c>
      <c r="G7421" t="s">
        <v>4410</v>
      </c>
      <c r="H7421" t="s">
        <v>5071</v>
      </c>
      <c r="I7421" t="s">
        <v>4542</v>
      </c>
      <c r="J7421">
        <v>65000</v>
      </c>
      <c r="L7421">
        <v>-260000</v>
      </c>
    </row>
    <row r="7422" spans="3:12" x14ac:dyDescent="0.15">
      <c r="C7422" t="s">
        <v>5191</v>
      </c>
      <c r="D7422" t="s">
        <v>5374</v>
      </c>
      <c r="E7422" t="s">
        <v>5069</v>
      </c>
      <c r="F7422" s="1">
        <v>40909</v>
      </c>
      <c r="G7422" t="s">
        <v>4410</v>
      </c>
      <c r="H7422" t="s">
        <v>5073</v>
      </c>
      <c r="I7422" t="s">
        <v>4509</v>
      </c>
      <c r="J7422">
        <v>65000</v>
      </c>
      <c r="L7422">
        <v>-195000</v>
      </c>
    </row>
    <row r="7423" spans="3:12" x14ac:dyDescent="0.15">
      <c r="C7423" t="s">
        <v>5191</v>
      </c>
      <c r="D7423" t="s">
        <v>5374</v>
      </c>
      <c r="E7423" t="s">
        <v>5069</v>
      </c>
      <c r="F7423" s="1">
        <v>40909</v>
      </c>
      <c r="G7423" t="s">
        <v>4410</v>
      </c>
      <c r="H7423" t="s">
        <v>5074</v>
      </c>
      <c r="I7423" t="s">
        <v>4547</v>
      </c>
      <c r="J7423">
        <v>65000</v>
      </c>
      <c r="L7423">
        <v>-130000</v>
      </c>
    </row>
    <row r="7424" spans="3:12" x14ac:dyDescent="0.15">
      <c r="C7424" t="s">
        <v>5191</v>
      </c>
      <c r="D7424" t="s">
        <v>5374</v>
      </c>
      <c r="E7424" t="s">
        <v>5069</v>
      </c>
      <c r="F7424" s="1">
        <v>40909</v>
      </c>
      <c r="G7424" t="s">
        <v>4410</v>
      </c>
      <c r="H7424" t="s">
        <v>5075</v>
      </c>
      <c r="I7424" t="s">
        <v>4550</v>
      </c>
      <c r="J7424">
        <v>65000</v>
      </c>
      <c r="L7424">
        <v>-65000</v>
      </c>
    </row>
    <row r="7425" spans="3:12" x14ac:dyDescent="0.15">
      <c r="C7425" t="s">
        <v>5191</v>
      </c>
      <c r="D7425" t="s">
        <v>5374</v>
      </c>
      <c r="E7425" t="s">
        <v>5069</v>
      </c>
      <c r="F7425" s="1">
        <v>40939</v>
      </c>
      <c r="G7425" t="s">
        <v>560</v>
      </c>
      <c r="H7425" t="s">
        <v>82</v>
      </c>
      <c r="I7425" t="s">
        <v>5329</v>
      </c>
      <c r="K7425">
        <v>65000</v>
      </c>
      <c r="L7425">
        <v>-130000</v>
      </c>
    </row>
    <row r="7426" spans="3:12" x14ac:dyDescent="0.15">
      <c r="C7426" t="s">
        <v>5191</v>
      </c>
      <c r="D7426" t="s">
        <v>5374</v>
      </c>
      <c r="E7426" t="s">
        <v>5076</v>
      </c>
      <c r="F7426" s="1">
        <v>40909</v>
      </c>
      <c r="G7426" t="s">
        <v>4410</v>
      </c>
      <c r="H7426" t="s">
        <v>55</v>
      </c>
      <c r="I7426" t="s">
        <v>4411</v>
      </c>
      <c r="K7426">
        <v>60000</v>
      </c>
      <c r="L7426">
        <v>-60000</v>
      </c>
    </row>
    <row r="7427" spans="3:12" x14ac:dyDescent="0.15">
      <c r="C7427" t="s">
        <v>5191</v>
      </c>
      <c r="D7427" t="s">
        <v>5374</v>
      </c>
      <c r="E7427" t="s">
        <v>5077</v>
      </c>
      <c r="F7427" s="1">
        <v>40909</v>
      </c>
      <c r="G7427" t="s">
        <v>4410</v>
      </c>
      <c r="H7427" t="s">
        <v>55</v>
      </c>
      <c r="I7427" t="s">
        <v>4411</v>
      </c>
      <c r="K7427">
        <v>25000</v>
      </c>
      <c r="L7427">
        <v>-25000</v>
      </c>
    </row>
    <row r="7428" spans="3:12" x14ac:dyDescent="0.15">
      <c r="C7428" t="s">
        <v>5191</v>
      </c>
      <c r="D7428" t="s">
        <v>5374</v>
      </c>
      <c r="E7428" t="s">
        <v>5078</v>
      </c>
      <c r="F7428" s="1">
        <v>40909</v>
      </c>
      <c r="G7428" t="s">
        <v>4410</v>
      </c>
      <c r="H7428" t="s">
        <v>55</v>
      </c>
      <c r="I7428" t="s">
        <v>4411</v>
      </c>
      <c r="K7428">
        <v>6905370</v>
      </c>
      <c r="L7428">
        <v>-6905370</v>
      </c>
    </row>
    <row r="7429" spans="3:12" x14ac:dyDescent="0.15">
      <c r="C7429" t="s">
        <v>5191</v>
      </c>
      <c r="D7429" t="s">
        <v>5374</v>
      </c>
      <c r="E7429" t="s">
        <v>5078</v>
      </c>
      <c r="F7429" s="1">
        <v>40909</v>
      </c>
      <c r="G7429" t="s">
        <v>4410</v>
      </c>
      <c r="H7429" t="s">
        <v>64</v>
      </c>
      <c r="I7429" t="s">
        <v>2943</v>
      </c>
      <c r="K7429">
        <v>2326040</v>
      </c>
      <c r="L7429">
        <v>-9231410</v>
      </c>
    </row>
    <row r="7430" spans="3:12" x14ac:dyDescent="0.15">
      <c r="C7430" t="s">
        <v>5191</v>
      </c>
      <c r="D7430" t="s">
        <v>5374</v>
      </c>
      <c r="E7430" t="s">
        <v>5078</v>
      </c>
      <c r="F7430" s="1">
        <v>40909</v>
      </c>
      <c r="G7430" t="s">
        <v>4410</v>
      </c>
      <c r="H7430" t="s">
        <v>1360</v>
      </c>
      <c r="I7430" t="s">
        <v>2946</v>
      </c>
      <c r="K7430">
        <v>2384010</v>
      </c>
      <c r="L7430">
        <v>-11615420</v>
      </c>
    </row>
    <row r="7431" spans="3:12" x14ac:dyDescent="0.15">
      <c r="C7431" t="s">
        <v>5191</v>
      </c>
      <c r="D7431" t="s">
        <v>5374</v>
      </c>
      <c r="E7431" t="s">
        <v>5078</v>
      </c>
      <c r="F7431" s="1">
        <v>40909</v>
      </c>
      <c r="G7431" t="s">
        <v>4410</v>
      </c>
      <c r="H7431" t="s">
        <v>1296</v>
      </c>
      <c r="I7431" t="s">
        <v>2950</v>
      </c>
      <c r="K7431">
        <v>1468991</v>
      </c>
      <c r="L7431">
        <v>-13084411</v>
      </c>
    </row>
    <row r="7432" spans="3:12" x14ac:dyDescent="0.15">
      <c r="C7432" t="s">
        <v>5191</v>
      </c>
      <c r="D7432" t="s">
        <v>5374</v>
      </c>
      <c r="E7432" t="s">
        <v>5078</v>
      </c>
      <c r="F7432" s="1">
        <v>40909</v>
      </c>
      <c r="G7432" t="s">
        <v>4410</v>
      </c>
      <c r="H7432" t="s">
        <v>2861</v>
      </c>
      <c r="I7432" t="s">
        <v>5079</v>
      </c>
      <c r="J7432">
        <v>2589743</v>
      </c>
      <c r="L7432">
        <v>-10494668</v>
      </c>
    </row>
    <row r="7433" spans="3:12" x14ac:dyDescent="0.15">
      <c r="C7433" t="s">
        <v>5191</v>
      </c>
      <c r="D7433" t="s">
        <v>5374</v>
      </c>
      <c r="E7433" t="s">
        <v>5078</v>
      </c>
      <c r="F7433" s="1">
        <v>40909</v>
      </c>
      <c r="G7433" t="s">
        <v>4410</v>
      </c>
      <c r="H7433" t="s">
        <v>1153</v>
      </c>
      <c r="I7433" t="s">
        <v>5080</v>
      </c>
      <c r="J7433">
        <v>2427480</v>
      </c>
      <c r="L7433">
        <v>-8067188</v>
      </c>
    </row>
    <row r="7434" spans="3:12" x14ac:dyDescent="0.15">
      <c r="C7434" t="s">
        <v>5191</v>
      </c>
      <c r="D7434" t="s">
        <v>5374</v>
      </c>
      <c r="E7434" t="s">
        <v>5078</v>
      </c>
      <c r="F7434" s="1">
        <v>40909</v>
      </c>
      <c r="G7434" t="s">
        <v>4410</v>
      </c>
      <c r="H7434" t="s">
        <v>160</v>
      </c>
      <c r="I7434" t="s">
        <v>2956</v>
      </c>
      <c r="K7434">
        <v>2775696</v>
      </c>
      <c r="L7434">
        <v>-10842884</v>
      </c>
    </row>
    <row r="7435" spans="3:12" x14ac:dyDescent="0.15">
      <c r="C7435" t="s">
        <v>5191</v>
      </c>
      <c r="D7435" t="s">
        <v>5374</v>
      </c>
      <c r="E7435" t="s">
        <v>5078</v>
      </c>
      <c r="F7435" s="1">
        <v>40909</v>
      </c>
      <c r="G7435" t="s">
        <v>4410</v>
      </c>
      <c r="H7435" t="s">
        <v>140</v>
      </c>
      <c r="I7435" t="s">
        <v>2957</v>
      </c>
      <c r="K7435">
        <v>1877147</v>
      </c>
      <c r="L7435">
        <v>-12720031</v>
      </c>
    </row>
    <row r="7436" spans="3:12" x14ac:dyDescent="0.15">
      <c r="C7436" t="s">
        <v>5191</v>
      </c>
      <c r="D7436" t="s">
        <v>5374</v>
      </c>
      <c r="E7436" t="s">
        <v>5078</v>
      </c>
      <c r="F7436" s="1">
        <v>40909</v>
      </c>
      <c r="G7436" t="s">
        <v>4410</v>
      </c>
      <c r="H7436" t="s">
        <v>1382</v>
      </c>
      <c r="I7436" t="s">
        <v>5081</v>
      </c>
      <c r="J7436">
        <v>1888147</v>
      </c>
      <c r="L7436">
        <v>-10831884</v>
      </c>
    </row>
    <row r="7437" spans="3:12" x14ac:dyDescent="0.15">
      <c r="C7437" t="s">
        <v>5191</v>
      </c>
      <c r="D7437" t="s">
        <v>5374</v>
      </c>
      <c r="E7437" t="s">
        <v>5078</v>
      </c>
      <c r="F7437" s="1">
        <v>40909</v>
      </c>
      <c r="G7437" t="s">
        <v>4410</v>
      </c>
      <c r="H7437" t="s">
        <v>187</v>
      </c>
      <c r="I7437" t="s">
        <v>5082</v>
      </c>
      <c r="J7437">
        <v>2384010</v>
      </c>
      <c r="L7437">
        <v>-8447874</v>
      </c>
    </row>
    <row r="7438" spans="3:12" x14ac:dyDescent="0.15">
      <c r="C7438" t="s">
        <v>5191</v>
      </c>
      <c r="D7438" t="s">
        <v>5374</v>
      </c>
      <c r="E7438" t="s">
        <v>5078</v>
      </c>
      <c r="F7438" s="1">
        <v>40909</v>
      </c>
      <c r="G7438" t="s">
        <v>4410</v>
      </c>
      <c r="H7438" t="s">
        <v>189</v>
      </c>
      <c r="I7438" t="s">
        <v>5083</v>
      </c>
      <c r="J7438">
        <v>2326040</v>
      </c>
      <c r="L7438">
        <v>-6121834</v>
      </c>
    </row>
    <row r="7439" spans="3:12" x14ac:dyDescent="0.15">
      <c r="C7439" t="s">
        <v>5191</v>
      </c>
      <c r="D7439" t="s">
        <v>5374</v>
      </c>
      <c r="E7439" t="s">
        <v>5078</v>
      </c>
      <c r="F7439" s="1">
        <v>40909</v>
      </c>
      <c r="G7439" t="s">
        <v>4410</v>
      </c>
      <c r="H7439" t="s">
        <v>183</v>
      </c>
      <c r="I7439" t="s">
        <v>2960</v>
      </c>
      <c r="K7439">
        <v>1909988</v>
      </c>
      <c r="L7439">
        <v>-8031822</v>
      </c>
    </row>
    <row r="7440" spans="3:12" x14ac:dyDescent="0.15">
      <c r="C7440" t="s">
        <v>5191</v>
      </c>
      <c r="D7440" t="s">
        <v>5374</v>
      </c>
      <c r="E7440" t="s">
        <v>5078</v>
      </c>
      <c r="F7440" s="1">
        <v>40909</v>
      </c>
      <c r="G7440" t="s">
        <v>4410</v>
      </c>
      <c r="H7440" t="s">
        <v>658</v>
      </c>
      <c r="I7440" t="s">
        <v>659</v>
      </c>
      <c r="K7440">
        <v>27000</v>
      </c>
      <c r="L7440">
        <v>-8058822</v>
      </c>
    </row>
    <row r="7441" spans="3:12" x14ac:dyDescent="0.15">
      <c r="C7441" t="s">
        <v>5191</v>
      </c>
      <c r="D7441" t="s">
        <v>5374</v>
      </c>
      <c r="E7441" t="s">
        <v>5078</v>
      </c>
      <c r="F7441" s="1">
        <v>40909</v>
      </c>
      <c r="G7441" t="s">
        <v>4410</v>
      </c>
      <c r="H7441" t="s">
        <v>2962</v>
      </c>
      <c r="I7441" t="s">
        <v>5087</v>
      </c>
      <c r="K7441">
        <v>2068229</v>
      </c>
      <c r="L7441">
        <v>-10127051</v>
      </c>
    </row>
    <row r="7442" spans="3:12" x14ac:dyDescent="0.15">
      <c r="C7442" t="s">
        <v>5191</v>
      </c>
      <c r="D7442" t="s">
        <v>5374</v>
      </c>
      <c r="E7442" t="s">
        <v>5078</v>
      </c>
      <c r="F7442" s="1">
        <v>40909</v>
      </c>
      <c r="G7442" t="s">
        <v>4410</v>
      </c>
      <c r="H7442" t="s">
        <v>242</v>
      </c>
      <c r="I7442" t="s">
        <v>5084</v>
      </c>
      <c r="J7442">
        <v>1468991</v>
      </c>
      <c r="L7442">
        <v>-8658060</v>
      </c>
    </row>
    <row r="7443" spans="3:12" x14ac:dyDescent="0.15">
      <c r="C7443" t="s">
        <v>5191</v>
      </c>
      <c r="D7443" t="s">
        <v>5374</v>
      </c>
      <c r="E7443" t="s">
        <v>5078</v>
      </c>
      <c r="F7443" s="1">
        <v>40909</v>
      </c>
      <c r="G7443" t="s">
        <v>4410</v>
      </c>
      <c r="H7443" t="s">
        <v>1399</v>
      </c>
      <c r="I7443" t="s">
        <v>5085</v>
      </c>
      <c r="J7443">
        <v>2775696</v>
      </c>
      <c r="L7443">
        <v>-5882364</v>
      </c>
    </row>
    <row r="7444" spans="3:12" x14ac:dyDescent="0.15">
      <c r="C7444" t="s">
        <v>5191</v>
      </c>
      <c r="D7444" t="s">
        <v>5374</v>
      </c>
      <c r="E7444" t="s">
        <v>5078</v>
      </c>
      <c r="F7444" s="1">
        <v>40909</v>
      </c>
      <c r="G7444" t="s">
        <v>4410</v>
      </c>
      <c r="H7444" t="s">
        <v>266</v>
      </c>
      <c r="I7444" t="s">
        <v>5086</v>
      </c>
      <c r="J7444">
        <v>1909988</v>
      </c>
      <c r="L7444">
        <v>-3972376</v>
      </c>
    </row>
    <row r="7445" spans="3:12" x14ac:dyDescent="0.15">
      <c r="C7445" t="s">
        <v>5191</v>
      </c>
      <c r="D7445" t="s">
        <v>5374</v>
      </c>
      <c r="E7445" t="s">
        <v>5078</v>
      </c>
      <c r="F7445" s="1">
        <v>40909</v>
      </c>
      <c r="G7445" t="s">
        <v>4410</v>
      </c>
      <c r="H7445" t="s">
        <v>1404</v>
      </c>
      <c r="I7445" t="s">
        <v>5090</v>
      </c>
      <c r="K7445">
        <v>2898635</v>
      </c>
      <c r="L7445">
        <v>-6871011</v>
      </c>
    </row>
    <row r="7446" spans="3:12" x14ac:dyDescent="0.15">
      <c r="C7446" t="s">
        <v>5191</v>
      </c>
      <c r="D7446" t="s">
        <v>5374</v>
      </c>
      <c r="E7446" t="s">
        <v>5078</v>
      </c>
      <c r="F7446" s="1">
        <v>40909</v>
      </c>
      <c r="G7446" t="s">
        <v>4410</v>
      </c>
      <c r="H7446" t="s">
        <v>281</v>
      </c>
      <c r="I7446" t="s">
        <v>277</v>
      </c>
      <c r="K7446">
        <v>1909988</v>
      </c>
      <c r="L7446">
        <v>-8780999</v>
      </c>
    </row>
    <row r="7447" spans="3:12" x14ac:dyDescent="0.15">
      <c r="C7447" t="s">
        <v>5191</v>
      </c>
      <c r="D7447" t="s">
        <v>5374</v>
      </c>
      <c r="E7447" t="s">
        <v>5078</v>
      </c>
      <c r="F7447" s="1">
        <v>40909</v>
      </c>
      <c r="G7447" t="s">
        <v>4410</v>
      </c>
      <c r="H7447" t="s">
        <v>304</v>
      </c>
      <c r="I7447" t="s">
        <v>5094</v>
      </c>
      <c r="K7447">
        <v>2473378</v>
      </c>
      <c r="L7447">
        <v>-11254377</v>
      </c>
    </row>
    <row r="7448" spans="3:12" x14ac:dyDescent="0.15">
      <c r="C7448" t="s">
        <v>5191</v>
      </c>
      <c r="D7448" t="s">
        <v>5374</v>
      </c>
      <c r="E7448" t="s">
        <v>5078</v>
      </c>
      <c r="F7448" s="1">
        <v>40909</v>
      </c>
      <c r="G7448" t="s">
        <v>4410</v>
      </c>
      <c r="H7448" t="s">
        <v>3377</v>
      </c>
      <c r="I7448" t="s">
        <v>5088</v>
      </c>
      <c r="J7448">
        <v>1877147</v>
      </c>
      <c r="L7448">
        <v>-9377230</v>
      </c>
    </row>
    <row r="7449" spans="3:12" x14ac:dyDescent="0.15">
      <c r="C7449" t="s">
        <v>5191</v>
      </c>
      <c r="D7449" t="s">
        <v>5374</v>
      </c>
      <c r="E7449" t="s">
        <v>5078</v>
      </c>
      <c r="F7449" s="1">
        <v>40909</v>
      </c>
      <c r="G7449" t="s">
        <v>4410</v>
      </c>
      <c r="H7449" t="s">
        <v>1172</v>
      </c>
      <c r="I7449" t="s">
        <v>5097</v>
      </c>
      <c r="K7449">
        <v>2252903</v>
      </c>
      <c r="L7449">
        <v>-11630133</v>
      </c>
    </row>
    <row r="7450" spans="3:12" x14ac:dyDescent="0.15">
      <c r="C7450" t="s">
        <v>5191</v>
      </c>
      <c r="D7450" t="s">
        <v>5374</v>
      </c>
      <c r="E7450" t="s">
        <v>5078</v>
      </c>
      <c r="F7450" s="1">
        <v>40909</v>
      </c>
      <c r="G7450" t="s">
        <v>4410</v>
      </c>
      <c r="H7450" t="s">
        <v>314</v>
      </c>
      <c r="I7450" t="s">
        <v>5089</v>
      </c>
      <c r="J7450">
        <v>1909988</v>
      </c>
      <c r="L7450">
        <v>-9720145</v>
      </c>
    </row>
    <row r="7451" spans="3:12" x14ac:dyDescent="0.15">
      <c r="C7451" t="s">
        <v>5191</v>
      </c>
      <c r="D7451" t="s">
        <v>5374</v>
      </c>
      <c r="E7451" t="s">
        <v>5078</v>
      </c>
      <c r="F7451" s="1">
        <v>40909</v>
      </c>
      <c r="G7451" t="s">
        <v>4410</v>
      </c>
      <c r="H7451" t="s">
        <v>317</v>
      </c>
      <c r="I7451" t="s">
        <v>5091</v>
      </c>
      <c r="J7451">
        <v>2068229</v>
      </c>
      <c r="L7451">
        <v>-7651916</v>
      </c>
    </row>
    <row r="7452" spans="3:12" x14ac:dyDescent="0.15">
      <c r="C7452" t="s">
        <v>5191</v>
      </c>
      <c r="D7452" t="s">
        <v>5374</v>
      </c>
      <c r="E7452" t="s">
        <v>5078</v>
      </c>
      <c r="F7452" s="1">
        <v>40909</v>
      </c>
      <c r="G7452" t="s">
        <v>4410</v>
      </c>
      <c r="H7452" t="s">
        <v>340</v>
      </c>
      <c r="I7452" t="s">
        <v>2975</v>
      </c>
      <c r="K7452">
        <v>2575804</v>
      </c>
      <c r="L7452">
        <v>-10227720</v>
      </c>
    </row>
    <row r="7453" spans="3:12" x14ac:dyDescent="0.15">
      <c r="C7453" t="s">
        <v>5191</v>
      </c>
      <c r="D7453" t="s">
        <v>5374</v>
      </c>
      <c r="E7453" t="s">
        <v>5078</v>
      </c>
      <c r="F7453" s="1">
        <v>40909</v>
      </c>
      <c r="G7453" t="s">
        <v>4410</v>
      </c>
      <c r="H7453" t="s">
        <v>1199</v>
      </c>
      <c r="I7453" t="s">
        <v>5095</v>
      </c>
      <c r="J7453">
        <v>3277084</v>
      </c>
      <c r="L7453">
        <v>-6950636</v>
      </c>
    </row>
    <row r="7454" spans="3:12" x14ac:dyDescent="0.15">
      <c r="C7454" t="s">
        <v>5191</v>
      </c>
      <c r="D7454" t="s">
        <v>5374</v>
      </c>
      <c r="E7454" t="s">
        <v>5078</v>
      </c>
      <c r="F7454" s="1">
        <v>40909</v>
      </c>
      <c r="G7454" t="s">
        <v>4410</v>
      </c>
      <c r="H7454" t="s">
        <v>1181</v>
      </c>
      <c r="I7454" t="s">
        <v>5096</v>
      </c>
      <c r="J7454">
        <v>2095229</v>
      </c>
      <c r="L7454">
        <v>-4855407</v>
      </c>
    </row>
    <row r="7455" spans="3:12" x14ac:dyDescent="0.15">
      <c r="C7455" t="s">
        <v>5191</v>
      </c>
      <c r="D7455" t="s">
        <v>5374</v>
      </c>
      <c r="E7455" t="s">
        <v>5078</v>
      </c>
      <c r="F7455" s="1">
        <v>40909</v>
      </c>
      <c r="G7455" t="s">
        <v>4410</v>
      </c>
      <c r="H7455" t="s">
        <v>353</v>
      </c>
      <c r="I7455" t="s">
        <v>5099</v>
      </c>
      <c r="K7455">
        <v>2386561</v>
      </c>
      <c r="L7455">
        <v>-7241968</v>
      </c>
    </row>
    <row r="7456" spans="3:12" x14ac:dyDescent="0.15">
      <c r="C7456" t="s">
        <v>5191</v>
      </c>
      <c r="D7456" t="s">
        <v>5374</v>
      </c>
      <c r="E7456" t="s">
        <v>5078</v>
      </c>
      <c r="F7456" s="1">
        <v>40909</v>
      </c>
      <c r="G7456" t="s">
        <v>4410</v>
      </c>
      <c r="H7456" t="s">
        <v>4378</v>
      </c>
      <c r="I7456" t="s">
        <v>5098</v>
      </c>
      <c r="J7456">
        <v>2252603</v>
      </c>
      <c r="L7456">
        <v>-4989365</v>
      </c>
    </row>
    <row r="7457" spans="3:12" x14ac:dyDescent="0.15">
      <c r="C7457" t="s">
        <v>5191</v>
      </c>
      <c r="D7457" t="s">
        <v>5374</v>
      </c>
      <c r="E7457" t="s">
        <v>5078</v>
      </c>
      <c r="F7457" s="1">
        <v>40909</v>
      </c>
      <c r="G7457" t="s">
        <v>4410</v>
      </c>
      <c r="H7457" t="s">
        <v>5092</v>
      </c>
      <c r="I7457" t="s">
        <v>5093</v>
      </c>
      <c r="J7457">
        <v>27000</v>
      </c>
      <c r="L7457">
        <v>-4962365</v>
      </c>
    </row>
    <row r="7458" spans="3:12" x14ac:dyDescent="0.15">
      <c r="C7458" t="s">
        <v>5191</v>
      </c>
      <c r="D7458" t="s">
        <v>5374</v>
      </c>
      <c r="E7458" t="s">
        <v>5078</v>
      </c>
      <c r="F7458" s="1">
        <v>40910</v>
      </c>
      <c r="G7458" t="s">
        <v>560</v>
      </c>
      <c r="H7458" t="s">
        <v>55</v>
      </c>
      <c r="I7458" t="s">
        <v>5263</v>
      </c>
      <c r="K7458">
        <v>2323117</v>
      </c>
      <c r="L7458">
        <v>-7285482</v>
      </c>
    </row>
    <row r="7459" spans="3:12" x14ac:dyDescent="0.15">
      <c r="C7459" t="s">
        <v>5191</v>
      </c>
      <c r="D7459" t="s">
        <v>5374</v>
      </c>
      <c r="E7459" t="s">
        <v>5100</v>
      </c>
      <c r="F7459" s="1">
        <v>40909</v>
      </c>
      <c r="G7459" t="s">
        <v>4410</v>
      </c>
      <c r="H7459" t="s">
        <v>55</v>
      </c>
      <c r="I7459" t="s">
        <v>5101</v>
      </c>
      <c r="K7459">
        <v>667800</v>
      </c>
      <c r="L7459">
        <v>-667800</v>
      </c>
    </row>
    <row r="7460" spans="3:12" x14ac:dyDescent="0.15">
      <c r="C7460" t="s">
        <v>5191</v>
      </c>
      <c r="D7460" t="s">
        <v>5374</v>
      </c>
      <c r="E7460" t="s">
        <v>5100</v>
      </c>
      <c r="F7460" s="1">
        <v>40909</v>
      </c>
      <c r="G7460" t="s">
        <v>4410</v>
      </c>
      <c r="H7460" t="s">
        <v>62</v>
      </c>
      <c r="I7460" t="s">
        <v>3817</v>
      </c>
      <c r="K7460">
        <v>166950</v>
      </c>
      <c r="L7460">
        <v>-834750</v>
      </c>
    </row>
    <row r="7461" spans="3:12" x14ac:dyDescent="0.15">
      <c r="C7461" t="s">
        <v>5191</v>
      </c>
      <c r="D7461" t="s">
        <v>5374</v>
      </c>
      <c r="E7461" t="s">
        <v>5100</v>
      </c>
      <c r="F7461" s="1">
        <v>40909</v>
      </c>
      <c r="G7461" t="s">
        <v>4410</v>
      </c>
      <c r="H7461" t="s">
        <v>681</v>
      </c>
      <c r="I7461" t="s">
        <v>3826</v>
      </c>
      <c r="K7461">
        <v>166950</v>
      </c>
      <c r="L7461">
        <v>-1001700</v>
      </c>
    </row>
    <row r="7462" spans="3:12" x14ac:dyDescent="0.15">
      <c r="C7462" t="s">
        <v>5191</v>
      </c>
      <c r="D7462" t="s">
        <v>5374</v>
      </c>
      <c r="E7462" t="s">
        <v>5100</v>
      </c>
      <c r="F7462" s="1">
        <v>40909</v>
      </c>
      <c r="G7462" t="s">
        <v>4410</v>
      </c>
      <c r="H7462" t="s">
        <v>2334</v>
      </c>
      <c r="I7462" t="s">
        <v>5102</v>
      </c>
      <c r="J7462">
        <v>333900</v>
      </c>
      <c r="L7462">
        <v>-667800</v>
      </c>
    </row>
    <row r="7463" spans="3:12" x14ac:dyDescent="0.15">
      <c r="C7463" t="s">
        <v>5191</v>
      </c>
      <c r="D7463" t="s">
        <v>5374</v>
      </c>
      <c r="E7463" t="s">
        <v>5100</v>
      </c>
      <c r="F7463" s="1">
        <v>40909</v>
      </c>
      <c r="G7463" t="s">
        <v>4410</v>
      </c>
      <c r="H7463" t="s">
        <v>805</v>
      </c>
      <c r="I7463" t="s">
        <v>3837</v>
      </c>
      <c r="K7463">
        <v>166950</v>
      </c>
      <c r="L7463">
        <v>-834750</v>
      </c>
    </row>
    <row r="7464" spans="3:12" x14ac:dyDescent="0.15">
      <c r="C7464" t="s">
        <v>5191</v>
      </c>
      <c r="D7464" t="s">
        <v>5374</v>
      </c>
      <c r="E7464" t="s">
        <v>5100</v>
      </c>
      <c r="F7464" s="1">
        <v>40909</v>
      </c>
      <c r="G7464" t="s">
        <v>4410</v>
      </c>
      <c r="H7464" t="s">
        <v>138</v>
      </c>
      <c r="I7464" t="s">
        <v>5103</v>
      </c>
      <c r="J7464">
        <v>166950</v>
      </c>
      <c r="L7464">
        <v>-667800</v>
      </c>
    </row>
    <row r="7465" spans="3:12" x14ac:dyDescent="0.15">
      <c r="C7465" t="s">
        <v>5191</v>
      </c>
      <c r="D7465" t="s">
        <v>5374</v>
      </c>
      <c r="E7465" t="s">
        <v>5100</v>
      </c>
      <c r="F7465" s="1">
        <v>40909</v>
      </c>
      <c r="G7465" t="s">
        <v>4410</v>
      </c>
      <c r="H7465" t="s">
        <v>1155</v>
      </c>
      <c r="I7465" t="s">
        <v>3847</v>
      </c>
      <c r="K7465">
        <v>166950</v>
      </c>
      <c r="L7465">
        <v>-834750</v>
      </c>
    </row>
    <row r="7466" spans="3:12" x14ac:dyDescent="0.15">
      <c r="C7466" t="s">
        <v>5191</v>
      </c>
      <c r="D7466" t="s">
        <v>5374</v>
      </c>
      <c r="E7466" t="s">
        <v>5100</v>
      </c>
      <c r="F7466" s="1">
        <v>40909</v>
      </c>
      <c r="G7466" t="s">
        <v>4410</v>
      </c>
      <c r="H7466" t="s">
        <v>1382</v>
      </c>
      <c r="I7466" t="s">
        <v>3859</v>
      </c>
      <c r="K7466">
        <v>166950</v>
      </c>
      <c r="L7466">
        <v>-1001700</v>
      </c>
    </row>
    <row r="7467" spans="3:12" x14ac:dyDescent="0.15">
      <c r="C7467" t="s">
        <v>5191</v>
      </c>
      <c r="D7467" t="s">
        <v>5374</v>
      </c>
      <c r="E7467" t="s">
        <v>5100</v>
      </c>
      <c r="F7467" s="1">
        <v>40909</v>
      </c>
      <c r="G7467" t="s">
        <v>4410</v>
      </c>
      <c r="H7467" t="s">
        <v>193</v>
      </c>
      <c r="I7467" t="s">
        <v>3868</v>
      </c>
      <c r="K7467">
        <v>166950</v>
      </c>
      <c r="L7467">
        <v>-1168650</v>
      </c>
    </row>
    <row r="7468" spans="3:12" x14ac:dyDescent="0.15">
      <c r="C7468" t="s">
        <v>5191</v>
      </c>
      <c r="D7468" t="s">
        <v>5374</v>
      </c>
      <c r="E7468" t="s">
        <v>5100</v>
      </c>
      <c r="F7468" s="1">
        <v>40909</v>
      </c>
      <c r="G7468" t="s">
        <v>4410</v>
      </c>
      <c r="H7468" t="s">
        <v>235</v>
      </c>
      <c r="I7468" t="s">
        <v>5108</v>
      </c>
      <c r="K7468">
        <v>166950</v>
      </c>
      <c r="L7468">
        <v>-1335600</v>
      </c>
    </row>
    <row r="7469" spans="3:12" x14ac:dyDescent="0.15">
      <c r="C7469" t="s">
        <v>5191</v>
      </c>
      <c r="D7469" t="s">
        <v>5374</v>
      </c>
      <c r="E7469" t="s">
        <v>5100</v>
      </c>
      <c r="F7469" s="1">
        <v>40909</v>
      </c>
      <c r="G7469" t="s">
        <v>4410</v>
      </c>
      <c r="H7469" t="s">
        <v>261</v>
      </c>
      <c r="I7469" t="s">
        <v>5110</v>
      </c>
      <c r="K7469">
        <v>166950</v>
      </c>
      <c r="L7469">
        <v>-1502550</v>
      </c>
    </row>
    <row r="7470" spans="3:12" x14ac:dyDescent="0.15">
      <c r="C7470" t="s">
        <v>5191</v>
      </c>
      <c r="D7470" t="s">
        <v>5374</v>
      </c>
      <c r="E7470" t="s">
        <v>5100</v>
      </c>
      <c r="F7470" s="1">
        <v>40909</v>
      </c>
      <c r="G7470" t="s">
        <v>4410</v>
      </c>
      <c r="H7470" t="s">
        <v>276</v>
      </c>
      <c r="I7470" t="s">
        <v>5104</v>
      </c>
      <c r="J7470">
        <v>166950</v>
      </c>
      <c r="L7470">
        <v>-1335600</v>
      </c>
    </row>
    <row r="7471" spans="3:12" x14ac:dyDescent="0.15">
      <c r="C7471" t="s">
        <v>5191</v>
      </c>
      <c r="D7471" t="s">
        <v>5374</v>
      </c>
      <c r="E7471" t="s">
        <v>5100</v>
      </c>
      <c r="F7471" s="1">
        <v>40909</v>
      </c>
      <c r="G7471" t="s">
        <v>4410</v>
      </c>
      <c r="H7471" t="s">
        <v>302</v>
      </c>
      <c r="I7471" t="s">
        <v>5106</v>
      </c>
      <c r="J7471">
        <v>166950</v>
      </c>
      <c r="L7471">
        <v>-1168650</v>
      </c>
    </row>
    <row r="7472" spans="3:12" x14ac:dyDescent="0.15">
      <c r="C7472" t="s">
        <v>5191</v>
      </c>
      <c r="D7472" t="s">
        <v>5374</v>
      </c>
      <c r="E7472" t="s">
        <v>5100</v>
      </c>
      <c r="F7472" s="1">
        <v>40909</v>
      </c>
      <c r="G7472" t="s">
        <v>4410</v>
      </c>
      <c r="H7472" t="s">
        <v>304</v>
      </c>
      <c r="I7472" t="s">
        <v>5107</v>
      </c>
      <c r="J7472">
        <v>166950</v>
      </c>
      <c r="L7472">
        <v>-1001700</v>
      </c>
    </row>
    <row r="7473" spans="3:12" x14ac:dyDescent="0.15">
      <c r="C7473" t="s">
        <v>5191</v>
      </c>
      <c r="D7473" t="s">
        <v>5374</v>
      </c>
      <c r="E7473" t="s">
        <v>5100</v>
      </c>
      <c r="F7473" s="1">
        <v>40909</v>
      </c>
      <c r="G7473" t="s">
        <v>4410</v>
      </c>
      <c r="H7473" t="s">
        <v>307</v>
      </c>
      <c r="I7473" t="s">
        <v>3898</v>
      </c>
      <c r="K7473">
        <v>166950</v>
      </c>
      <c r="L7473">
        <v>-1168650</v>
      </c>
    </row>
    <row r="7474" spans="3:12" x14ac:dyDescent="0.15">
      <c r="C7474" t="s">
        <v>5191</v>
      </c>
      <c r="D7474" t="s">
        <v>5374</v>
      </c>
      <c r="E7474" t="s">
        <v>5100</v>
      </c>
      <c r="F7474" s="1">
        <v>40909</v>
      </c>
      <c r="G7474" t="s">
        <v>4410</v>
      </c>
      <c r="H7474" t="s">
        <v>1168</v>
      </c>
      <c r="I7474" t="s">
        <v>5105</v>
      </c>
      <c r="J7474">
        <v>166950</v>
      </c>
      <c r="L7474">
        <v>-1001700</v>
      </c>
    </row>
    <row r="7475" spans="3:12" x14ac:dyDescent="0.15">
      <c r="C7475" t="s">
        <v>5191</v>
      </c>
      <c r="D7475" t="s">
        <v>5374</v>
      </c>
      <c r="E7475" t="s">
        <v>5100</v>
      </c>
      <c r="F7475" s="1">
        <v>40909</v>
      </c>
      <c r="G7475" t="s">
        <v>4410</v>
      </c>
      <c r="H7475" t="s">
        <v>291</v>
      </c>
      <c r="I7475" t="s">
        <v>3907</v>
      </c>
      <c r="K7475">
        <v>166950</v>
      </c>
      <c r="L7475">
        <v>-1168650</v>
      </c>
    </row>
    <row r="7476" spans="3:12" x14ac:dyDescent="0.15">
      <c r="C7476" t="s">
        <v>5191</v>
      </c>
      <c r="D7476" t="s">
        <v>5374</v>
      </c>
      <c r="E7476" t="s">
        <v>5100</v>
      </c>
      <c r="F7476" s="1">
        <v>40909</v>
      </c>
      <c r="G7476" t="s">
        <v>4410</v>
      </c>
      <c r="H7476" t="s">
        <v>3070</v>
      </c>
      <c r="I7476" t="s">
        <v>5109</v>
      </c>
      <c r="J7476">
        <v>500850</v>
      </c>
      <c r="L7476">
        <v>-667800</v>
      </c>
    </row>
    <row r="7477" spans="3:12" x14ac:dyDescent="0.15">
      <c r="C7477" t="s">
        <v>5191</v>
      </c>
      <c r="D7477" t="s">
        <v>5374</v>
      </c>
      <c r="E7477" t="s">
        <v>5100</v>
      </c>
      <c r="F7477" s="1">
        <v>40909</v>
      </c>
      <c r="G7477" t="s">
        <v>4410</v>
      </c>
      <c r="H7477" t="s">
        <v>326</v>
      </c>
      <c r="I7477" t="s">
        <v>5113</v>
      </c>
      <c r="K7477">
        <v>166950</v>
      </c>
      <c r="L7477">
        <v>-834750</v>
      </c>
    </row>
    <row r="7478" spans="3:12" x14ac:dyDescent="0.15">
      <c r="C7478" t="s">
        <v>5191</v>
      </c>
      <c r="D7478" t="s">
        <v>5374</v>
      </c>
      <c r="E7478" t="s">
        <v>5100</v>
      </c>
      <c r="F7478" s="1">
        <v>40909</v>
      </c>
      <c r="G7478" t="s">
        <v>4410</v>
      </c>
      <c r="H7478" t="s">
        <v>3030</v>
      </c>
      <c r="I7478" t="s">
        <v>5111</v>
      </c>
      <c r="J7478">
        <v>333900</v>
      </c>
      <c r="L7478">
        <v>-500850</v>
      </c>
    </row>
    <row r="7479" spans="3:12" x14ac:dyDescent="0.15">
      <c r="C7479" t="s">
        <v>5191</v>
      </c>
      <c r="D7479" t="s">
        <v>5374</v>
      </c>
      <c r="E7479" t="s">
        <v>5100</v>
      </c>
      <c r="F7479" s="1">
        <v>40909</v>
      </c>
      <c r="G7479" t="s">
        <v>4410</v>
      </c>
      <c r="H7479" t="s">
        <v>1417</v>
      </c>
      <c r="I7479" t="s">
        <v>5114</v>
      </c>
      <c r="K7479">
        <v>166950</v>
      </c>
      <c r="L7479">
        <v>-667800</v>
      </c>
    </row>
    <row r="7480" spans="3:12" x14ac:dyDescent="0.15">
      <c r="C7480" t="s">
        <v>5191</v>
      </c>
      <c r="D7480" t="s">
        <v>5374</v>
      </c>
      <c r="E7480" t="s">
        <v>5100</v>
      </c>
      <c r="F7480" s="1">
        <v>40909</v>
      </c>
      <c r="G7480" t="s">
        <v>4410</v>
      </c>
      <c r="H7480" t="s">
        <v>403</v>
      </c>
      <c r="I7480" t="s">
        <v>5112</v>
      </c>
      <c r="J7480">
        <v>166950</v>
      </c>
      <c r="L7480">
        <v>-500850</v>
      </c>
    </row>
    <row r="7481" spans="3:12" x14ac:dyDescent="0.15">
      <c r="C7481" t="s">
        <v>5191</v>
      </c>
      <c r="D7481" t="s">
        <v>5374</v>
      </c>
      <c r="E7481" t="s">
        <v>5100</v>
      </c>
      <c r="F7481" s="1">
        <v>40933</v>
      </c>
      <c r="G7481" t="s">
        <v>560</v>
      </c>
      <c r="H7481" t="s">
        <v>72</v>
      </c>
      <c r="I7481" t="s">
        <v>5403</v>
      </c>
      <c r="K7481">
        <v>166950</v>
      </c>
      <c r="L7481">
        <v>-667800</v>
      </c>
    </row>
    <row r="7482" spans="3:12" x14ac:dyDescent="0.15">
      <c r="C7482" t="s">
        <v>5191</v>
      </c>
      <c r="D7482" t="s">
        <v>5374</v>
      </c>
      <c r="E7482" t="s">
        <v>5115</v>
      </c>
      <c r="F7482" s="1">
        <v>40909</v>
      </c>
      <c r="G7482" t="s">
        <v>4410</v>
      </c>
      <c r="H7482" t="s">
        <v>55</v>
      </c>
      <c r="I7482" t="s">
        <v>4411</v>
      </c>
      <c r="J7482">
        <v>175</v>
      </c>
      <c r="L7482">
        <v>175</v>
      </c>
    </row>
    <row r="7483" spans="3:12" x14ac:dyDescent="0.15">
      <c r="C7483" t="s">
        <v>5191</v>
      </c>
      <c r="D7483" t="s">
        <v>5374</v>
      </c>
      <c r="E7483" t="s">
        <v>5116</v>
      </c>
      <c r="F7483" s="1">
        <v>40909</v>
      </c>
      <c r="G7483" t="s">
        <v>4410</v>
      </c>
      <c r="H7483" t="s">
        <v>1289</v>
      </c>
      <c r="I7483" t="s">
        <v>5117</v>
      </c>
      <c r="K7483">
        <v>1000000</v>
      </c>
      <c r="L7483">
        <v>-1000000</v>
      </c>
    </row>
    <row r="7484" spans="3:12" x14ac:dyDescent="0.15">
      <c r="C7484" t="s">
        <v>5191</v>
      </c>
      <c r="D7484" t="s">
        <v>5374</v>
      </c>
      <c r="E7484" t="s">
        <v>5116</v>
      </c>
      <c r="F7484" s="1">
        <v>40909</v>
      </c>
      <c r="G7484" t="s">
        <v>4410</v>
      </c>
      <c r="H7484" t="s">
        <v>399</v>
      </c>
      <c r="I7484" t="s">
        <v>5118</v>
      </c>
      <c r="J7484">
        <v>500000</v>
      </c>
      <c r="L7484">
        <v>-500000</v>
      </c>
    </row>
    <row r="7485" spans="3:12" x14ac:dyDescent="0.15">
      <c r="C7485" t="s">
        <v>5191</v>
      </c>
      <c r="D7485" t="s">
        <v>5374</v>
      </c>
      <c r="E7485" t="s">
        <v>5119</v>
      </c>
      <c r="F7485" s="1">
        <v>40909</v>
      </c>
      <c r="G7485" t="s">
        <v>4410</v>
      </c>
      <c r="H7485" t="s">
        <v>843</v>
      </c>
      <c r="I7485" t="s">
        <v>640</v>
      </c>
      <c r="K7485">
        <v>87000</v>
      </c>
      <c r="L7485">
        <v>-87000</v>
      </c>
    </row>
    <row r="7486" spans="3:12" x14ac:dyDescent="0.15">
      <c r="C7486" t="s">
        <v>5191</v>
      </c>
      <c r="D7486" t="s">
        <v>5374</v>
      </c>
      <c r="E7486" t="s">
        <v>5119</v>
      </c>
      <c r="F7486" s="1">
        <v>40909</v>
      </c>
      <c r="G7486" t="s">
        <v>4410</v>
      </c>
      <c r="H7486" t="s">
        <v>199</v>
      </c>
      <c r="I7486" t="s">
        <v>3576</v>
      </c>
      <c r="K7486">
        <v>207000</v>
      </c>
      <c r="L7486">
        <v>-294000</v>
      </c>
    </row>
    <row r="7487" spans="3:12" x14ac:dyDescent="0.15">
      <c r="C7487" t="s">
        <v>5191</v>
      </c>
      <c r="D7487" t="s">
        <v>5374</v>
      </c>
      <c r="E7487" t="s">
        <v>5119</v>
      </c>
      <c r="F7487" s="1">
        <v>40909</v>
      </c>
      <c r="G7487" t="s">
        <v>4410</v>
      </c>
      <c r="H7487" t="s">
        <v>205</v>
      </c>
      <c r="I7487" t="s">
        <v>3582</v>
      </c>
      <c r="K7487">
        <v>88000</v>
      </c>
      <c r="L7487">
        <v>-382000</v>
      </c>
    </row>
    <row r="7488" spans="3:12" x14ac:dyDescent="0.15">
      <c r="C7488" t="s">
        <v>5191</v>
      </c>
      <c r="D7488" t="s">
        <v>5374</v>
      </c>
      <c r="E7488" t="s">
        <v>5119</v>
      </c>
      <c r="F7488" s="1">
        <v>40909</v>
      </c>
      <c r="G7488" t="s">
        <v>4410</v>
      </c>
      <c r="H7488" t="s">
        <v>202</v>
      </c>
      <c r="I7488" t="s">
        <v>3584</v>
      </c>
      <c r="K7488">
        <v>43000</v>
      </c>
      <c r="L7488">
        <v>-425000</v>
      </c>
    </row>
    <row r="7489" spans="3:12" x14ac:dyDescent="0.15">
      <c r="C7489" t="s">
        <v>5191</v>
      </c>
      <c r="D7489" t="s">
        <v>5374</v>
      </c>
      <c r="E7489" t="s">
        <v>5119</v>
      </c>
      <c r="F7489" s="1">
        <v>40909</v>
      </c>
      <c r="G7489" t="s">
        <v>4410</v>
      </c>
      <c r="H7489" t="s">
        <v>208</v>
      </c>
      <c r="I7489" t="s">
        <v>3585</v>
      </c>
      <c r="K7489">
        <v>150000</v>
      </c>
      <c r="L7489">
        <v>-575000</v>
      </c>
    </row>
    <row r="7490" spans="3:12" x14ac:dyDescent="0.15">
      <c r="C7490" t="s">
        <v>5191</v>
      </c>
      <c r="D7490" t="s">
        <v>5374</v>
      </c>
      <c r="E7490" t="s">
        <v>5119</v>
      </c>
      <c r="F7490" s="1">
        <v>40909</v>
      </c>
      <c r="G7490" t="s">
        <v>4410</v>
      </c>
      <c r="H7490" t="s">
        <v>830</v>
      </c>
      <c r="I7490" t="s">
        <v>3579</v>
      </c>
      <c r="K7490">
        <v>258000</v>
      </c>
      <c r="L7490">
        <v>-833000</v>
      </c>
    </row>
    <row r="7491" spans="3:12" x14ac:dyDescent="0.15">
      <c r="C7491" t="s">
        <v>5191</v>
      </c>
      <c r="D7491" t="s">
        <v>5374</v>
      </c>
      <c r="E7491" t="s">
        <v>5119</v>
      </c>
      <c r="F7491" s="1">
        <v>40909</v>
      </c>
      <c r="G7491" t="s">
        <v>4410</v>
      </c>
      <c r="H7491" t="s">
        <v>830</v>
      </c>
      <c r="I7491" t="s">
        <v>5122</v>
      </c>
      <c r="J7491">
        <v>258000</v>
      </c>
      <c r="L7491">
        <v>-575000</v>
      </c>
    </row>
    <row r="7492" spans="3:12" x14ac:dyDescent="0.15">
      <c r="C7492" t="s">
        <v>5191</v>
      </c>
      <c r="D7492" t="s">
        <v>5374</v>
      </c>
      <c r="E7492" t="s">
        <v>5119</v>
      </c>
      <c r="F7492" s="1">
        <v>40909</v>
      </c>
      <c r="G7492" t="s">
        <v>4410</v>
      </c>
      <c r="H7492" t="s">
        <v>5120</v>
      </c>
      <c r="I7492" t="s">
        <v>5121</v>
      </c>
      <c r="J7492">
        <v>207000</v>
      </c>
      <c r="L7492">
        <v>-368000</v>
      </c>
    </row>
    <row r="7493" spans="3:12" x14ac:dyDescent="0.15">
      <c r="C7493" t="s">
        <v>5191</v>
      </c>
      <c r="D7493" t="s">
        <v>5374</v>
      </c>
      <c r="E7493" t="s">
        <v>5119</v>
      </c>
      <c r="F7493" s="1">
        <v>40909</v>
      </c>
      <c r="G7493" t="s">
        <v>4410</v>
      </c>
      <c r="H7493" t="s">
        <v>5123</v>
      </c>
      <c r="I7493" t="s">
        <v>5124</v>
      </c>
      <c r="J7493">
        <v>88000</v>
      </c>
      <c r="L7493">
        <v>-280000</v>
      </c>
    </row>
    <row r="7494" spans="3:12" x14ac:dyDescent="0.15">
      <c r="C7494" t="s">
        <v>5191</v>
      </c>
      <c r="D7494" t="s">
        <v>5374</v>
      </c>
      <c r="E7494" t="s">
        <v>5119</v>
      </c>
      <c r="F7494" s="1">
        <v>40909</v>
      </c>
      <c r="G7494" t="s">
        <v>4410</v>
      </c>
      <c r="H7494" t="s">
        <v>5125</v>
      </c>
      <c r="I7494" t="s">
        <v>5126</v>
      </c>
      <c r="J7494">
        <v>43000</v>
      </c>
      <c r="L7494">
        <v>-237000</v>
      </c>
    </row>
    <row r="7495" spans="3:12" x14ac:dyDescent="0.15">
      <c r="C7495" t="s">
        <v>5191</v>
      </c>
      <c r="D7495" t="s">
        <v>5374</v>
      </c>
      <c r="E7495" t="s">
        <v>5119</v>
      </c>
      <c r="F7495" s="1">
        <v>40909</v>
      </c>
      <c r="G7495" t="s">
        <v>4410</v>
      </c>
      <c r="H7495" t="s">
        <v>5127</v>
      </c>
      <c r="I7495" t="s">
        <v>5128</v>
      </c>
      <c r="J7495">
        <v>150000</v>
      </c>
      <c r="L7495">
        <v>-87000</v>
      </c>
    </row>
    <row r="7496" spans="3:12" x14ac:dyDescent="0.15">
      <c r="C7496" t="s">
        <v>5191</v>
      </c>
      <c r="D7496" t="s">
        <v>5374</v>
      </c>
      <c r="E7496" t="s">
        <v>5129</v>
      </c>
      <c r="F7496" s="1">
        <v>40909</v>
      </c>
      <c r="G7496" t="s">
        <v>4410</v>
      </c>
      <c r="H7496" t="s">
        <v>55</v>
      </c>
      <c r="I7496" t="s">
        <v>4411</v>
      </c>
      <c r="K7496">
        <v>7888</v>
      </c>
      <c r="L7496">
        <v>-7888</v>
      </c>
    </row>
    <row r="7497" spans="3:12" x14ac:dyDescent="0.15">
      <c r="C7497" t="s">
        <v>5191</v>
      </c>
      <c r="D7497" t="s">
        <v>5374</v>
      </c>
      <c r="E7497" t="s">
        <v>5130</v>
      </c>
      <c r="F7497" s="1">
        <v>40909</v>
      </c>
      <c r="G7497" t="s">
        <v>4410</v>
      </c>
      <c r="H7497" t="s">
        <v>633</v>
      </c>
      <c r="I7497" t="s">
        <v>634</v>
      </c>
      <c r="K7497">
        <v>40000</v>
      </c>
      <c r="L7497">
        <v>-40000</v>
      </c>
    </row>
    <row r="7498" spans="3:12" x14ac:dyDescent="0.15">
      <c r="C7498" t="s">
        <v>5191</v>
      </c>
      <c r="D7498" t="s">
        <v>5374</v>
      </c>
      <c r="E7498" t="s">
        <v>5130</v>
      </c>
      <c r="F7498" s="1">
        <v>40909</v>
      </c>
      <c r="G7498" t="s">
        <v>4410</v>
      </c>
      <c r="H7498" t="s">
        <v>1854</v>
      </c>
      <c r="I7498" t="s">
        <v>5131</v>
      </c>
      <c r="J7498">
        <v>40000</v>
      </c>
    </row>
    <row r="7499" spans="3:12" x14ac:dyDescent="0.15">
      <c r="C7499" t="s">
        <v>5191</v>
      </c>
      <c r="D7499" t="s">
        <v>5374</v>
      </c>
      <c r="E7499" t="s">
        <v>5132</v>
      </c>
      <c r="F7499" s="1">
        <v>40909</v>
      </c>
      <c r="G7499" t="s">
        <v>4410</v>
      </c>
      <c r="H7499" t="s">
        <v>55</v>
      </c>
      <c r="I7499" t="s">
        <v>4411</v>
      </c>
      <c r="K7499">
        <v>3891</v>
      </c>
      <c r="L7499">
        <v>-3891</v>
      </c>
    </row>
    <row r="7500" spans="3:12" x14ac:dyDescent="0.15">
      <c r="C7500" t="s">
        <v>5191</v>
      </c>
      <c r="D7500" t="s">
        <v>5374</v>
      </c>
      <c r="E7500" t="s">
        <v>5132</v>
      </c>
      <c r="F7500" s="1">
        <v>40909</v>
      </c>
      <c r="G7500" t="s">
        <v>4410</v>
      </c>
      <c r="H7500" t="s">
        <v>667</v>
      </c>
      <c r="I7500" t="s">
        <v>2756</v>
      </c>
      <c r="K7500">
        <v>29640</v>
      </c>
      <c r="L7500">
        <v>-33531</v>
      </c>
    </row>
    <row r="7501" spans="3:12" x14ac:dyDescent="0.15">
      <c r="C7501" t="s">
        <v>5191</v>
      </c>
      <c r="D7501" t="s">
        <v>5374</v>
      </c>
      <c r="E7501" t="s">
        <v>5132</v>
      </c>
      <c r="F7501" s="1">
        <v>40909</v>
      </c>
      <c r="G7501" t="s">
        <v>4410</v>
      </c>
      <c r="H7501" t="s">
        <v>2018</v>
      </c>
      <c r="I7501" t="s">
        <v>2762</v>
      </c>
      <c r="K7501">
        <v>19223</v>
      </c>
      <c r="L7501">
        <v>-52754</v>
      </c>
    </row>
    <row r="7502" spans="3:12" x14ac:dyDescent="0.15">
      <c r="C7502" t="s">
        <v>5191</v>
      </c>
      <c r="D7502" t="s">
        <v>5374</v>
      </c>
      <c r="E7502" t="s">
        <v>5132</v>
      </c>
      <c r="F7502" s="1">
        <v>40909</v>
      </c>
      <c r="G7502" t="s">
        <v>4410</v>
      </c>
      <c r="H7502" t="s">
        <v>120</v>
      </c>
      <c r="I7502" t="s">
        <v>5136</v>
      </c>
      <c r="K7502">
        <v>15316</v>
      </c>
      <c r="L7502">
        <v>-68070</v>
      </c>
    </row>
    <row r="7503" spans="3:12" x14ac:dyDescent="0.15">
      <c r="C7503" t="s">
        <v>5191</v>
      </c>
      <c r="D7503" t="s">
        <v>5374</v>
      </c>
      <c r="E7503" t="s">
        <v>5132</v>
      </c>
      <c r="F7503" s="1">
        <v>40909</v>
      </c>
      <c r="G7503" t="s">
        <v>4410</v>
      </c>
      <c r="H7503" t="s">
        <v>138</v>
      </c>
      <c r="I7503" t="s">
        <v>5133</v>
      </c>
      <c r="J7503">
        <v>22261</v>
      </c>
      <c r="L7503">
        <v>-45809</v>
      </c>
    </row>
    <row r="7504" spans="3:12" x14ac:dyDescent="0.15">
      <c r="C7504" t="s">
        <v>5191</v>
      </c>
      <c r="D7504" t="s">
        <v>5374</v>
      </c>
      <c r="E7504" t="s">
        <v>5132</v>
      </c>
      <c r="F7504" s="1">
        <v>40909</v>
      </c>
      <c r="G7504" t="s">
        <v>4410</v>
      </c>
      <c r="H7504" t="s">
        <v>2792</v>
      </c>
      <c r="I7504" t="s">
        <v>2793</v>
      </c>
      <c r="K7504">
        <v>17487</v>
      </c>
      <c r="L7504">
        <v>-63296</v>
      </c>
    </row>
    <row r="7505" spans="3:12" x14ac:dyDescent="0.15">
      <c r="C7505" t="s">
        <v>5191</v>
      </c>
      <c r="D7505" t="s">
        <v>5374</v>
      </c>
      <c r="E7505" t="s">
        <v>5132</v>
      </c>
      <c r="F7505" s="1">
        <v>40909</v>
      </c>
      <c r="G7505" t="s">
        <v>4410</v>
      </c>
      <c r="H7505" t="s">
        <v>832</v>
      </c>
      <c r="I7505" t="s">
        <v>2807</v>
      </c>
      <c r="K7505">
        <v>17921</v>
      </c>
      <c r="L7505">
        <v>-81217</v>
      </c>
    </row>
    <row r="7506" spans="3:12" x14ac:dyDescent="0.15">
      <c r="C7506" t="s">
        <v>5191</v>
      </c>
      <c r="D7506" t="s">
        <v>5374</v>
      </c>
      <c r="E7506" t="s">
        <v>5132</v>
      </c>
      <c r="F7506" s="1">
        <v>40909</v>
      </c>
      <c r="G7506" t="s">
        <v>4410</v>
      </c>
      <c r="H7506" t="s">
        <v>1157</v>
      </c>
      <c r="I7506" t="s">
        <v>5142</v>
      </c>
      <c r="K7506">
        <v>17921</v>
      </c>
      <c r="L7506">
        <v>-99138</v>
      </c>
    </row>
    <row r="7507" spans="3:12" x14ac:dyDescent="0.15">
      <c r="C7507" t="s">
        <v>5191</v>
      </c>
      <c r="D7507" t="s">
        <v>5374</v>
      </c>
      <c r="E7507" t="s">
        <v>5132</v>
      </c>
      <c r="F7507" s="1">
        <v>40909</v>
      </c>
      <c r="G7507" t="s">
        <v>4410</v>
      </c>
      <c r="H7507" t="s">
        <v>1397</v>
      </c>
      <c r="I7507" t="s">
        <v>5140</v>
      </c>
      <c r="K7507">
        <v>30509</v>
      </c>
      <c r="L7507">
        <v>-129647</v>
      </c>
    </row>
    <row r="7508" spans="3:12" x14ac:dyDescent="0.15">
      <c r="C7508" t="s">
        <v>5191</v>
      </c>
      <c r="D7508" t="s">
        <v>5374</v>
      </c>
      <c r="E7508" t="s">
        <v>5132</v>
      </c>
      <c r="F7508" s="1">
        <v>40909</v>
      </c>
      <c r="G7508" t="s">
        <v>4410</v>
      </c>
      <c r="H7508" t="s">
        <v>247</v>
      </c>
      <c r="I7508" t="s">
        <v>5144</v>
      </c>
      <c r="K7508">
        <v>25734</v>
      </c>
      <c r="L7508">
        <v>-155381</v>
      </c>
    </row>
    <row r="7509" spans="3:12" x14ac:dyDescent="0.15">
      <c r="C7509" t="s">
        <v>5191</v>
      </c>
      <c r="D7509" t="s">
        <v>5374</v>
      </c>
      <c r="E7509" t="s">
        <v>5132</v>
      </c>
      <c r="F7509" s="1">
        <v>40909</v>
      </c>
      <c r="G7509" t="s">
        <v>4410</v>
      </c>
      <c r="H7509" t="s">
        <v>296</v>
      </c>
      <c r="I7509" t="s">
        <v>5147</v>
      </c>
      <c r="K7509">
        <v>18355</v>
      </c>
      <c r="L7509">
        <v>-173736</v>
      </c>
    </row>
    <row r="7510" spans="3:12" x14ac:dyDescent="0.15">
      <c r="C7510" t="s">
        <v>5191</v>
      </c>
      <c r="D7510" t="s">
        <v>5374</v>
      </c>
      <c r="E7510" t="s">
        <v>5132</v>
      </c>
      <c r="F7510" s="1">
        <v>40909</v>
      </c>
      <c r="G7510" t="s">
        <v>4410</v>
      </c>
      <c r="H7510" t="s">
        <v>309</v>
      </c>
      <c r="I7510" t="s">
        <v>5134</v>
      </c>
      <c r="J7510">
        <v>29640</v>
      </c>
      <c r="L7510">
        <v>-144096</v>
      </c>
    </row>
    <row r="7511" spans="3:12" x14ac:dyDescent="0.15">
      <c r="C7511" t="s">
        <v>5191</v>
      </c>
      <c r="D7511" t="s">
        <v>5374</v>
      </c>
      <c r="E7511" t="s">
        <v>5132</v>
      </c>
      <c r="F7511" s="1">
        <v>40909</v>
      </c>
      <c r="G7511" t="s">
        <v>4410</v>
      </c>
      <c r="H7511" t="s">
        <v>1410</v>
      </c>
      <c r="I7511" t="s">
        <v>5150</v>
      </c>
      <c r="K7511">
        <v>8805</v>
      </c>
      <c r="L7511">
        <v>-152901</v>
      </c>
    </row>
    <row r="7512" spans="3:12" x14ac:dyDescent="0.15">
      <c r="C7512" t="s">
        <v>5191</v>
      </c>
      <c r="D7512" t="s">
        <v>5374</v>
      </c>
      <c r="E7512" t="s">
        <v>5132</v>
      </c>
      <c r="F7512" s="1">
        <v>40909</v>
      </c>
      <c r="G7512" t="s">
        <v>4410</v>
      </c>
      <c r="H7512" t="s">
        <v>341</v>
      </c>
      <c r="I7512" t="s">
        <v>5151</v>
      </c>
      <c r="K7512">
        <v>26602</v>
      </c>
      <c r="L7512">
        <v>-179503</v>
      </c>
    </row>
    <row r="7513" spans="3:12" x14ac:dyDescent="0.15">
      <c r="C7513" t="s">
        <v>5191</v>
      </c>
      <c r="D7513" t="s">
        <v>5374</v>
      </c>
      <c r="E7513" t="s">
        <v>5132</v>
      </c>
      <c r="F7513" s="1">
        <v>40909</v>
      </c>
      <c r="G7513" t="s">
        <v>4410</v>
      </c>
      <c r="H7513" t="s">
        <v>1119</v>
      </c>
      <c r="I7513" t="s">
        <v>2849</v>
      </c>
      <c r="K7513">
        <v>39624</v>
      </c>
      <c r="L7513">
        <v>-219127</v>
      </c>
    </row>
    <row r="7514" spans="3:12" x14ac:dyDescent="0.15">
      <c r="C7514" t="s">
        <v>5191</v>
      </c>
      <c r="D7514" t="s">
        <v>5374</v>
      </c>
      <c r="E7514" t="s">
        <v>5132</v>
      </c>
      <c r="F7514" s="1">
        <v>40909</v>
      </c>
      <c r="G7514" t="s">
        <v>4410</v>
      </c>
      <c r="H7514" t="s">
        <v>382</v>
      </c>
      <c r="I7514" t="s">
        <v>2855</v>
      </c>
      <c r="K7514">
        <v>60025</v>
      </c>
      <c r="L7514">
        <v>-279152</v>
      </c>
    </row>
    <row r="7515" spans="3:12" x14ac:dyDescent="0.15">
      <c r="C7515" t="s">
        <v>5191</v>
      </c>
      <c r="D7515" t="s">
        <v>5374</v>
      </c>
      <c r="E7515" t="s">
        <v>5132</v>
      </c>
      <c r="F7515" s="1">
        <v>40909</v>
      </c>
      <c r="G7515" t="s">
        <v>4410</v>
      </c>
      <c r="H7515" t="s">
        <v>501</v>
      </c>
      <c r="I7515" t="s">
        <v>5135</v>
      </c>
      <c r="J7515">
        <v>19223</v>
      </c>
      <c r="L7515">
        <v>-259929</v>
      </c>
    </row>
    <row r="7516" spans="3:12" x14ac:dyDescent="0.15">
      <c r="C7516" t="s">
        <v>5191</v>
      </c>
      <c r="D7516" t="s">
        <v>5374</v>
      </c>
      <c r="E7516" t="s">
        <v>5132</v>
      </c>
      <c r="F7516" s="1">
        <v>40909</v>
      </c>
      <c r="G7516" t="s">
        <v>4410</v>
      </c>
      <c r="H7516" t="s">
        <v>1587</v>
      </c>
      <c r="I7516" t="s">
        <v>5137</v>
      </c>
      <c r="J7516">
        <v>15316</v>
      </c>
      <c r="L7516">
        <v>-244613</v>
      </c>
    </row>
    <row r="7517" spans="3:12" x14ac:dyDescent="0.15">
      <c r="C7517" t="s">
        <v>5191</v>
      </c>
      <c r="D7517" t="s">
        <v>5374</v>
      </c>
      <c r="E7517" t="s">
        <v>5132</v>
      </c>
      <c r="F7517" s="1">
        <v>40909</v>
      </c>
      <c r="G7517" t="s">
        <v>4410</v>
      </c>
      <c r="H7517" t="s">
        <v>1896</v>
      </c>
      <c r="I7517" t="s">
        <v>5141</v>
      </c>
      <c r="J7517">
        <v>30509</v>
      </c>
      <c r="L7517">
        <v>-214104</v>
      </c>
    </row>
    <row r="7518" spans="3:12" x14ac:dyDescent="0.15">
      <c r="C7518" t="s">
        <v>5191</v>
      </c>
      <c r="D7518" t="s">
        <v>5374</v>
      </c>
      <c r="E7518" t="s">
        <v>5132</v>
      </c>
      <c r="F7518" s="1">
        <v>40909</v>
      </c>
      <c r="G7518" t="s">
        <v>4410</v>
      </c>
      <c r="H7518" t="s">
        <v>2038</v>
      </c>
      <c r="I7518" t="s">
        <v>5132</v>
      </c>
      <c r="J7518">
        <v>17921</v>
      </c>
      <c r="L7518">
        <v>-196183</v>
      </c>
    </row>
    <row r="7519" spans="3:12" x14ac:dyDescent="0.15">
      <c r="C7519" t="s">
        <v>5191</v>
      </c>
      <c r="D7519" t="s">
        <v>5374</v>
      </c>
      <c r="E7519" t="s">
        <v>5132</v>
      </c>
      <c r="F7519" s="1">
        <v>40909</v>
      </c>
      <c r="G7519" t="s">
        <v>4410</v>
      </c>
      <c r="H7519" t="s">
        <v>5143</v>
      </c>
      <c r="I7519" t="s">
        <v>5132</v>
      </c>
      <c r="J7519">
        <v>17921</v>
      </c>
      <c r="L7519">
        <v>-178262</v>
      </c>
    </row>
    <row r="7520" spans="3:12" x14ac:dyDescent="0.15">
      <c r="C7520" t="s">
        <v>5191</v>
      </c>
      <c r="D7520" t="s">
        <v>5374</v>
      </c>
      <c r="E7520" t="s">
        <v>5132</v>
      </c>
      <c r="F7520" s="1">
        <v>40909</v>
      </c>
      <c r="G7520" t="s">
        <v>4410</v>
      </c>
      <c r="H7520" t="s">
        <v>5138</v>
      </c>
      <c r="I7520" t="s">
        <v>5139</v>
      </c>
      <c r="J7520">
        <v>17487</v>
      </c>
      <c r="L7520">
        <v>-160775</v>
      </c>
    </row>
    <row r="7521" spans="3:12" x14ac:dyDescent="0.15">
      <c r="C7521" t="s">
        <v>5191</v>
      </c>
      <c r="D7521" t="s">
        <v>5374</v>
      </c>
      <c r="E7521" t="s">
        <v>5132</v>
      </c>
      <c r="F7521" s="1">
        <v>40909</v>
      </c>
      <c r="G7521" t="s">
        <v>4410</v>
      </c>
      <c r="H7521" t="s">
        <v>5145</v>
      </c>
      <c r="I7521" t="s">
        <v>5146</v>
      </c>
      <c r="J7521">
        <v>25734</v>
      </c>
      <c r="L7521">
        <v>-135041</v>
      </c>
    </row>
    <row r="7522" spans="3:12" x14ac:dyDescent="0.15">
      <c r="C7522" t="s">
        <v>5191</v>
      </c>
      <c r="D7522" t="s">
        <v>5374</v>
      </c>
      <c r="E7522" t="s">
        <v>5132</v>
      </c>
      <c r="F7522" s="1">
        <v>40909</v>
      </c>
      <c r="G7522" t="s">
        <v>4410</v>
      </c>
      <c r="H7522" t="s">
        <v>5148</v>
      </c>
      <c r="I7522" t="s">
        <v>5149</v>
      </c>
      <c r="J7522">
        <v>18355</v>
      </c>
      <c r="L7522">
        <v>-116686</v>
      </c>
    </row>
    <row r="7523" spans="3:12" x14ac:dyDescent="0.15">
      <c r="C7523" t="s">
        <v>5191</v>
      </c>
      <c r="D7523" t="s">
        <v>5374</v>
      </c>
      <c r="E7523" t="s">
        <v>5132</v>
      </c>
      <c r="F7523" s="1">
        <v>40909</v>
      </c>
      <c r="G7523" t="s">
        <v>4410</v>
      </c>
      <c r="H7523" t="s">
        <v>2362</v>
      </c>
      <c r="I7523" t="s">
        <v>4509</v>
      </c>
      <c r="J7523">
        <v>8805</v>
      </c>
      <c r="L7523">
        <v>-107881</v>
      </c>
    </row>
    <row r="7524" spans="3:12" x14ac:dyDescent="0.15">
      <c r="C7524" t="s">
        <v>5191</v>
      </c>
      <c r="D7524" t="s">
        <v>5374</v>
      </c>
      <c r="E7524" t="s">
        <v>5132</v>
      </c>
      <c r="F7524" s="1">
        <v>40909</v>
      </c>
      <c r="G7524" t="s">
        <v>4410</v>
      </c>
      <c r="H7524" t="s">
        <v>5152</v>
      </c>
      <c r="I7524" t="s">
        <v>4547</v>
      </c>
      <c r="J7524">
        <v>26602</v>
      </c>
      <c r="L7524">
        <v>-81279</v>
      </c>
    </row>
    <row r="7525" spans="3:12" x14ac:dyDescent="0.15">
      <c r="C7525" t="s">
        <v>5191</v>
      </c>
      <c r="D7525" t="s">
        <v>5374</v>
      </c>
      <c r="E7525" t="s">
        <v>5132</v>
      </c>
      <c r="F7525" s="1">
        <v>40909</v>
      </c>
      <c r="G7525" t="s">
        <v>4410</v>
      </c>
      <c r="H7525" t="s">
        <v>5153</v>
      </c>
      <c r="I7525" t="s">
        <v>5154</v>
      </c>
      <c r="J7525">
        <v>39624</v>
      </c>
      <c r="L7525">
        <v>-41655</v>
      </c>
    </row>
    <row r="7526" spans="3:12" x14ac:dyDescent="0.15">
      <c r="C7526" t="s">
        <v>5191</v>
      </c>
      <c r="D7526" t="s">
        <v>5374</v>
      </c>
      <c r="E7526" t="s">
        <v>5132</v>
      </c>
      <c r="F7526" s="1">
        <v>40920</v>
      </c>
      <c r="G7526" t="s">
        <v>526</v>
      </c>
      <c r="H7526" t="s">
        <v>107</v>
      </c>
      <c r="I7526" t="s">
        <v>5373</v>
      </c>
      <c r="J7526">
        <v>60025</v>
      </c>
      <c r="L7526">
        <v>18370</v>
      </c>
    </row>
    <row r="7527" spans="3:12" x14ac:dyDescent="0.15">
      <c r="C7527" t="s">
        <v>5191</v>
      </c>
      <c r="D7527" t="s">
        <v>5374</v>
      </c>
      <c r="E7527" t="s">
        <v>5132</v>
      </c>
      <c r="F7527" s="1">
        <v>40939</v>
      </c>
      <c r="G7527" t="s">
        <v>560</v>
      </c>
      <c r="H7527" t="s">
        <v>576</v>
      </c>
      <c r="I7527" t="s">
        <v>5255</v>
      </c>
      <c r="K7527">
        <v>47871</v>
      </c>
      <c r="L7527">
        <v>-29501</v>
      </c>
    </row>
    <row r="7528" spans="3:12" x14ac:dyDescent="0.15">
      <c r="C7528" t="s">
        <v>5191</v>
      </c>
      <c r="D7528" t="s">
        <v>5374</v>
      </c>
      <c r="E7528" t="s">
        <v>5155</v>
      </c>
      <c r="F7528" s="1">
        <v>40909</v>
      </c>
      <c r="G7528" t="s">
        <v>4410</v>
      </c>
      <c r="H7528" t="s">
        <v>55</v>
      </c>
      <c r="I7528" t="s">
        <v>4411</v>
      </c>
      <c r="K7528">
        <v>29710030</v>
      </c>
      <c r="L7528">
        <v>-29710030</v>
      </c>
    </row>
    <row r="7529" spans="3:12" x14ac:dyDescent="0.15">
      <c r="C7529" t="s">
        <v>5191</v>
      </c>
      <c r="D7529" t="s">
        <v>5374</v>
      </c>
      <c r="E7529" t="s">
        <v>5156</v>
      </c>
      <c r="F7529" s="1">
        <v>40909</v>
      </c>
      <c r="G7529" t="s">
        <v>4410</v>
      </c>
      <c r="H7529" t="s">
        <v>55</v>
      </c>
      <c r="I7529" t="s">
        <v>4411</v>
      </c>
      <c r="K7529">
        <v>31550614</v>
      </c>
      <c r="L7529">
        <v>-31550614</v>
      </c>
    </row>
    <row r="7530" spans="3:12" x14ac:dyDescent="0.15">
      <c r="C7530" t="s">
        <v>5191</v>
      </c>
      <c r="D7530" t="s">
        <v>5374</v>
      </c>
      <c r="E7530" t="s">
        <v>5156</v>
      </c>
      <c r="F7530" s="1">
        <v>40909</v>
      </c>
      <c r="G7530" t="s">
        <v>4410</v>
      </c>
      <c r="H7530" t="s">
        <v>132</v>
      </c>
      <c r="I7530" t="s">
        <v>5157</v>
      </c>
      <c r="K7530">
        <v>2180898</v>
      </c>
      <c r="L7530">
        <v>-33731512</v>
      </c>
    </row>
    <row r="7531" spans="3:12" x14ac:dyDescent="0.15">
      <c r="C7531" t="s">
        <v>5191</v>
      </c>
      <c r="D7531" t="s">
        <v>5374</v>
      </c>
      <c r="E7531" t="s">
        <v>5156</v>
      </c>
      <c r="F7531" s="1">
        <v>40909</v>
      </c>
      <c r="G7531" t="s">
        <v>4410</v>
      </c>
      <c r="H7531" t="s">
        <v>152</v>
      </c>
      <c r="I7531" t="s">
        <v>5158</v>
      </c>
      <c r="J7531">
        <v>2180898</v>
      </c>
      <c r="L7531">
        <v>-31550614</v>
      </c>
    </row>
    <row r="7532" spans="3:12" x14ac:dyDescent="0.15">
      <c r="C7532" t="s">
        <v>5191</v>
      </c>
      <c r="D7532" t="s">
        <v>5374</v>
      </c>
      <c r="E7532" t="s">
        <v>5156</v>
      </c>
      <c r="F7532" s="1">
        <v>40909</v>
      </c>
      <c r="G7532" t="s">
        <v>4410</v>
      </c>
      <c r="H7532" t="s">
        <v>830</v>
      </c>
      <c r="I7532" t="s">
        <v>5159</v>
      </c>
      <c r="J7532">
        <v>158742</v>
      </c>
      <c r="L7532">
        <v>-31391872</v>
      </c>
    </row>
    <row r="7533" spans="3:12" x14ac:dyDescent="0.15">
      <c r="C7533" t="s">
        <v>5191</v>
      </c>
      <c r="D7533" t="s">
        <v>5374</v>
      </c>
      <c r="E7533" t="s">
        <v>5156</v>
      </c>
      <c r="F7533" s="1">
        <v>40909</v>
      </c>
      <c r="G7533" t="s">
        <v>4410</v>
      </c>
      <c r="H7533" t="s">
        <v>660</v>
      </c>
      <c r="I7533" t="s">
        <v>4075</v>
      </c>
      <c r="J7533">
        <v>673940</v>
      </c>
      <c r="L7533">
        <v>-30717932</v>
      </c>
    </row>
    <row r="7534" spans="3:12" x14ac:dyDescent="0.15">
      <c r="C7534" t="s">
        <v>5191</v>
      </c>
      <c r="D7534" t="s">
        <v>5374</v>
      </c>
      <c r="E7534" t="s">
        <v>5156</v>
      </c>
      <c r="F7534" s="1">
        <v>40909</v>
      </c>
      <c r="G7534" t="s">
        <v>4410</v>
      </c>
      <c r="H7534" t="s">
        <v>1401</v>
      </c>
      <c r="I7534" t="s">
        <v>5162</v>
      </c>
      <c r="K7534">
        <v>331570</v>
      </c>
      <c r="L7534">
        <v>-31049502</v>
      </c>
    </row>
    <row r="7535" spans="3:12" x14ac:dyDescent="0.15">
      <c r="C7535" t="s">
        <v>5191</v>
      </c>
      <c r="D7535" t="s">
        <v>5374</v>
      </c>
      <c r="E7535" t="s">
        <v>5156</v>
      </c>
      <c r="F7535" s="1">
        <v>40909</v>
      </c>
      <c r="G7535" t="s">
        <v>4410</v>
      </c>
      <c r="H7535" t="s">
        <v>274</v>
      </c>
      <c r="I7535" t="s">
        <v>5404</v>
      </c>
      <c r="K7535">
        <v>8745000</v>
      </c>
      <c r="L7535">
        <v>-39794502</v>
      </c>
    </row>
    <row r="7536" spans="3:12" x14ac:dyDescent="0.15">
      <c r="C7536" t="s">
        <v>5191</v>
      </c>
      <c r="D7536" t="s">
        <v>5374</v>
      </c>
      <c r="E7536" t="s">
        <v>5156</v>
      </c>
      <c r="F7536" s="1">
        <v>40909</v>
      </c>
      <c r="G7536" t="s">
        <v>4410</v>
      </c>
      <c r="H7536" t="s">
        <v>2694</v>
      </c>
      <c r="I7536" t="s">
        <v>5405</v>
      </c>
      <c r="K7536">
        <v>4494382</v>
      </c>
      <c r="L7536">
        <v>-44288884</v>
      </c>
    </row>
    <row r="7537" spans="3:12" x14ac:dyDescent="0.15">
      <c r="C7537" t="s">
        <v>5191</v>
      </c>
      <c r="D7537" t="s">
        <v>5374</v>
      </c>
      <c r="E7537" t="s">
        <v>5156</v>
      </c>
      <c r="F7537" s="1">
        <v>40909</v>
      </c>
      <c r="G7537" t="s">
        <v>4410</v>
      </c>
      <c r="H7537" t="s">
        <v>314</v>
      </c>
      <c r="I7537" t="s">
        <v>5163</v>
      </c>
      <c r="J7537">
        <v>331570</v>
      </c>
      <c r="L7537">
        <v>-43957314</v>
      </c>
    </row>
    <row r="7538" spans="3:12" x14ac:dyDescent="0.15">
      <c r="C7538" t="s">
        <v>5191</v>
      </c>
      <c r="D7538" t="s">
        <v>5374</v>
      </c>
      <c r="E7538" t="s">
        <v>5156</v>
      </c>
      <c r="F7538" s="1">
        <v>40909</v>
      </c>
      <c r="G7538" t="s">
        <v>4410</v>
      </c>
      <c r="H7538" t="s">
        <v>5160</v>
      </c>
      <c r="I7538" t="s">
        <v>5161</v>
      </c>
      <c r="J7538">
        <v>398400</v>
      </c>
      <c r="L7538">
        <v>-43558914</v>
      </c>
    </row>
    <row r="7539" spans="3:12" x14ac:dyDescent="0.15">
      <c r="C7539" t="s">
        <v>5191</v>
      </c>
      <c r="D7539" t="s">
        <v>5374</v>
      </c>
      <c r="E7539" t="s">
        <v>5166</v>
      </c>
      <c r="F7539" s="1">
        <v>40909</v>
      </c>
      <c r="G7539" t="s">
        <v>4410</v>
      </c>
      <c r="H7539" t="s">
        <v>594</v>
      </c>
      <c r="I7539" t="s">
        <v>3589</v>
      </c>
      <c r="K7539">
        <v>143100</v>
      </c>
      <c r="L7539">
        <v>-143100</v>
      </c>
    </row>
    <row r="7540" spans="3:12" x14ac:dyDescent="0.15">
      <c r="C7540" t="s">
        <v>5191</v>
      </c>
      <c r="D7540" t="s">
        <v>5374</v>
      </c>
      <c r="E7540" t="s">
        <v>5166</v>
      </c>
      <c r="F7540" s="1">
        <v>40909</v>
      </c>
      <c r="G7540" t="s">
        <v>4410</v>
      </c>
      <c r="H7540" t="s">
        <v>5167</v>
      </c>
      <c r="I7540" t="s">
        <v>5168</v>
      </c>
      <c r="J7540">
        <v>143100</v>
      </c>
    </row>
    <row r="7541" spans="3:12" x14ac:dyDescent="0.15">
      <c r="C7541" t="s">
        <v>5191</v>
      </c>
      <c r="D7541" t="s">
        <v>5374</v>
      </c>
      <c r="E7541" t="s">
        <v>5169</v>
      </c>
      <c r="F7541" s="1">
        <v>40909</v>
      </c>
      <c r="G7541" t="s">
        <v>4410</v>
      </c>
      <c r="H7541" t="s">
        <v>55</v>
      </c>
      <c r="I7541" t="s">
        <v>4411</v>
      </c>
      <c r="J7541">
        <v>108390</v>
      </c>
      <c r="L7541">
        <v>108390</v>
      </c>
    </row>
    <row r="7542" spans="3:12" x14ac:dyDescent="0.15">
      <c r="C7542" t="s">
        <v>5191</v>
      </c>
      <c r="D7542" t="s">
        <v>5374</v>
      </c>
      <c r="E7542" t="s">
        <v>5170</v>
      </c>
      <c r="F7542" s="1">
        <v>40909</v>
      </c>
      <c r="G7542" t="s">
        <v>4410</v>
      </c>
      <c r="I7542" t="s">
        <v>5406</v>
      </c>
      <c r="J7542">
        <v>24000</v>
      </c>
      <c r="L7542">
        <v>24000</v>
      </c>
    </row>
    <row r="7543" spans="3:12" x14ac:dyDescent="0.15">
      <c r="C7543" t="s">
        <v>5191</v>
      </c>
      <c r="D7543" t="s">
        <v>5374</v>
      </c>
      <c r="E7543" t="s">
        <v>5170</v>
      </c>
      <c r="F7543" s="1">
        <v>40909</v>
      </c>
      <c r="G7543" t="s">
        <v>4410</v>
      </c>
      <c r="H7543" t="s">
        <v>639</v>
      </c>
      <c r="I7543" t="s">
        <v>640</v>
      </c>
      <c r="K7543">
        <v>64000</v>
      </c>
      <c r="L7543">
        <v>-40000</v>
      </c>
    </row>
    <row r="7544" spans="3:12" x14ac:dyDescent="0.15">
      <c r="C7544" t="s">
        <v>5191</v>
      </c>
      <c r="D7544" t="s">
        <v>5374</v>
      </c>
      <c r="E7544" t="s">
        <v>5170</v>
      </c>
      <c r="F7544" s="1">
        <v>40909</v>
      </c>
      <c r="G7544" t="s">
        <v>4410</v>
      </c>
      <c r="H7544" t="s">
        <v>168</v>
      </c>
      <c r="I7544" t="s">
        <v>3572</v>
      </c>
      <c r="K7544">
        <v>24000</v>
      </c>
      <c r="L7544">
        <v>-64000</v>
      </c>
    </row>
    <row r="7545" spans="3:12" x14ac:dyDescent="0.15">
      <c r="C7545" t="s">
        <v>5191</v>
      </c>
      <c r="D7545" t="s">
        <v>5374</v>
      </c>
      <c r="E7545" t="s">
        <v>5170</v>
      </c>
      <c r="F7545" s="1">
        <v>40909</v>
      </c>
      <c r="G7545" t="s">
        <v>4410</v>
      </c>
      <c r="H7545" t="s">
        <v>645</v>
      </c>
      <c r="I7545" t="s">
        <v>646</v>
      </c>
      <c r="K7545">
        <v>110000</v>
      </c>
      <c r="L7545">
        <v>-174000</v>
      </c>
    </row>
    <row r="7546" spans="3:12" x14ac:dyDescent="0.15">
      <c r="C7546" t="s">
        <v>5191</v>
      </c>
      <c r="D7546" t="s">
        <v>5374</v>
      </c>
      <c r="E7546" t="s">
        <v>5170</v>
      </c>
      <c r="F7546" s="1">
        <v>40909</v>
      </c>
      <c r="G7546" t="s">
        <v>4410</v>
      </c>
      <c r="H7546" t="s">
        <v>660</v>
      </c>
      <c r="I7546" t="s">
        <v>661</v>
      </c>
      <c r="K7546">
        <v>34000</v>
      </c>
      <c r="L7546">
        <v>-208000</v>
      </c>
    </row>
    <row r="7547" spans="3:12" x14ac:dyDescent="0.15">
      <c r="C7547" t="s">
        <v>5191</v>
      </c>
      <c r="D7547" t="s">
        <v>5374</v>
      </c>
      <c r="E7547" t="s">
        <v>5170</v>
      </c>
      <c r="F7547" s="1">
        <v>40909</v>
      </c>
      <c r="G7547" t="s">
        <v>4410</v>
      </c>
      <c r="H7547" t="s">
        <v>1854</v>
      </c>
      <c r="I7547" t="s">
        <v>5171</v>
      </c>
      <c r="J7547">
        <v>64000</v>
      </c>
      <c r="L7547">
        <v>-144000</v>
      </c>
    </row>
    <row r="7548" spans="3:12" x14ac:dyDescent="0.15">
      <c r="C7548" t="s">
        <v>5191</v>
      </c>
      <c r="D7548" t="s">
        <v>5374</v>
      </c>
      <c r="E7548" t="s">
        <v>5170</v>
      </c>
      <c r="F7548" s="1">
        <v>40909</v>
      </c>
      <c r="G7548" t="s">
        <v>4410</v>
      </c>
      <c r="H7548" t="s">
        <v>5125</v>
      </c>
      <c r="I7548" t="s">
        <v>5173</v>
      </c>
      <c r="J7548">
        <v>34000</v>
      </c>
      <c r="L7548">
        <v>-110000</v>
      </c>
    </row>
    <row r="7549" spans="3:12" x14ac:dyDescent="0.15">
      <c r="C7549" t="s">
        <v>5191</v>
      </c>
      <c r="D7549" t="s">
        <v>5374</v>
      </c>
      <c r="E7549" t="s">
        <v>5170</v>
      </c>
      <c r="F7549" s="1">
        <v>40909</v>
      </c>
      <c r="G7549" t="s">
        <v>4410</v>
      </c>
      <c r="H7549" t="s">
        <v>647</v>
      </c>
      <c r="I7549" t="s">
        <v>5174</v>
      </c>
      <c r="J7549">
        <v>110000</v>
      </c>
    </row>
    <row r="7550" spans="3:12" x14ac:dyDescent="0.15">
      <c r="C7550" t="s">
        <v>5191</v>
      </c>
      <c r="D7550" t="s">
        <v>5189</v>
      </c>
      <c r="E7550" t="s">
        <v>2</v>
      </c>
      <c r="F7550" s="1">
        <v>40941</v>
      </c>
      <c r="G7550" t="s">
        <v>54</v>
      </c>
      <c r="H7550" t="s">
        <v>1363</v>
      </c>
      <c r="I7550" t="s">
        <v>5407</v>
      </c>
      <c r="J7550">
        <v>869989</v>
      </c>
      <c r="L7550">
        <v>16886221</v>
      </c>
    </row>
    <row r="7551" spans="3:12" x14ac:dyDescent="0.15">
      <c r="C7551" t="s">
        <v>5191</v>
      </c>
      <c r="D7551" t="s">
        <v>5189</v>
      </c>
      <c r="E7551" t="s">
        <v>2</v>
      </c>
      <c r="F7551" s="1">
        <v>40944</v>
      </c>
      <c r="G7551" t="s">
        <v>54</v>
      </c>
      <c r="H7551" t="s">
        <v>87</v>
      </c>
      <c r="I7551" t="s">
        <v>5192</v>
      </c>
      <c r="J7551">
        <v>272500</v>
      </c>
      <c r="L7551">
        <v>17158721</v>
      </c>
    </row>
    <row r="7552" spans="3:12" x14ac:dyDescent="0.15">
      <c r="C7552" t="s">
        <v>5191</v>
      </c>
      <c r="D7552" t="s">
        <v>5189</v>
      </c>
      <c r="E7552" t="s">
        <v>2</v>
      </c>
      <c r="F7552" s="1">
        <v>40945</v>
      </c>
      <c r="G7552" t="s">
        <v>54</v>
      </c>
      <c r="H7552" t="s">
        <v>90</v>
      </c>
      <c r="I7552" t="s">
        <v>5194</v>
      </c>
      <c r="J7552">
        <v>214506</v>
      </c>
      <c r="L7552">
        <v>17373227</v>
      </c>
    </row>
    <row r="7553" spans="3:12" x14ac:dyDescent="0.15">
      <c r="C7553" t="s">
        <v>5191</v>
      </c>
      <c r="D7553" t="s">
        <v>5189</v>
      </c>
      <c r="E7553" t="s">
        <v>2</v>
      </c>
      <c r="F7553" s="1">
        <v>40946</v>
      </c>
      <c r="G7553" t="s">
        <v>54</v>
      </c>
      <c r="H7553" t="s">
        <v>92</v>
      </c>
      <c r="I7553" t="s">
        <v>5194</v>
      </c>
      <c r="J7553">
        <v>100000</v>
      </c>
      <c r="L7553">
        <v>17473227</v>
      </c>
    </row>
    <row r="7554" spans="3:12" x14ac:dyDescent="0.15">
      <c r="C7554" t="s">
        <v>5191</v>
      </c>
      <c r="D7554" t="s">
        <v>5189</v>
      </c>
      <c r="E7554" t="s">
        <v>2</v>
      </c>
      <c r="F7554" s="1">
        <v>40952</v>
      </c>
      <c r="G7554" t="s">
        <v>54</v>
      </c>
      <c r="H7554" t="s">
        <v>89</v>
      </c>
      <c r="I7554" t="s">
        <v>5408</v>
      </c>
      <c r="J7554">
        <v>337040</v>
      </c>
      <c r="L7554">
        <v>17810267</v>
      </c>
    </row>
    <row r="7555" spans="3:12" x14ac:dyDescent="0.15">
      <c r="C7555" t="s">
        <v>5191</v>
      </c>
      <c r="D7555" t="s">
        <v>5189</v>
      </c>
      <c r="E7555" t="s">
        <v>2</v>
      </c>
      <c r="F7555" s="1">
        <v>40952</v>
      </c>
      <c r="G7555" t="s">
        <v>54</v>
      </c>
      <c r="H7555" t="s">
        <v>95</v>
      </c>
      <c r="I7555" t="s">
        <v>5409</v>
      </c>
      <c r="J7555">
        <v>878754</v>
      </c>
      <c r="L7555">
        <v>18689021</v>
      </c>
    </row>
    <row r="7556" spans="3:12" x14ac:dyDescent="0.15">
      <c r="C7556" t="s">
        <v>5191</v>
      </c>
      <c r="D7556" t="s">
        <v>5189</v>
      </c>
      <c r="E7556" t="s">
        <v>2</v>
      </c>
      <c r="F7556" s="1">
        <v>40952</v>
      </c>
      <c r="G7556" t="s">
        <v>54</v>
      </c>
      <c r="H7556" t="s">
        <v>97</v>
      </c>
      <c r="I7556" t="s">
        <v>5410</v>
      </c>
      <c r="J7556">
        <v>3822026</v>
      </c>
      <c r="L7556">
        <v>22511047</v>
      </c>
    </row>
    <row r="7557" spans="3:12" x14ac:dyDescent="0.15">
      <c r="C7557" t="s">
        <v>5191</v>
      </c>
      <c r="D7557" t="s">
        <v>5189</v>
      </c>
      <c r="E7557" t="s">
        <v>2</v>
      </c>
      <c r="F7557" s="1">
        <v>40953</v>
      </c>
      <c r="G7557" t="s">
        <v>54</v>
      </c>
      <c r="H7557" t="s">
        <v>755</v>
      </c>
      <c r="I7557" t="s">
        <v>5194</v>
      </c>
      <c r="J7557">
        <v>2890934</v>
      </c>
      <c r="L7557">
        <v>25401981</v>
      </c>
    </row>
    <row r="7558" spans="3:12" x14ac:dyDescent="0.15">
      <c r="C7558" t="s">
        <v>5191</v>
      </c>
      <c r="D7558" t="s">
        <v>5189</v>
      </c>
      <c r="E7558" t="s">
        <v>2</v>
      </c>
      <c r="F7558" s="1">
        <v>40954</v>
      </c>
      <c r="G7558" t="s">
        <v>54</v>
      </c>
      <c r="H7558" t="s">
        <v>101</v>
      </c>
      <c r="I7558" t="s">
        <v>5199</v>
      </c>
      <c r="J7558">
        <v>595045</v>
      </c>
      <c r="L7558">
        <v>25997026</v>
      </c>
    </row>
    <row r="7559" spans="3:12" x14ac:dyDescent="0.15">
      <c r="C7559" t="s">
        <v>5191</v>
      </c>
      <c r="D7559" t="s">
        <v>5189</v>
      </c>
      <c r="E7559" t="s">
        <v>2</v>
      </c>
      <c r="F7559" s="1">
        <v>40955</v>
      </c>
      <c r="G7559" t="s">
        <v>54</v>
      </c>
      <c r="H7559" t="s">
        <v>834</v>
      </c>
      <c r="I7559" t="s">
        <v>5411</v>
      </c>
      <c r="J7559">
        <v>20000</v>
      </c>
      <c r="L7559">
        <v>26017026</v>
      </c>
    </row>
    <row r="7560" spans="3:12" x14ac:dyDescent="0.15">
      <c r="C7560" t="s">
        <v>5191</v>
      </c>
      <c r="D7560" t="s">
        <v>5189</v>
      </c>
      <c r="E7560" t="s">
        <v>2</v>
      </c>
      <c r="F7560" s="1">
        <v>40955</v>
      </c>
      <c r="G7560" t="s">
        <v>54</v>
      </c>
      <c r="H7560" t="s">
        <v>109</v>
      </c>
      <c r="I7560" t="s">
        <v>5412</v>
      </c>
      <c r="J7560">
        <v>11218990</v>
      </c>
      <c r="L7560">
        <v>37236016</v>
      </c>
    </row>
    <row r="7561" spans="3:12" x14ac:dyDescent="0.15">
      <c r="C7561" t="s">
        <v>5191</v>
      </c>
      <c r="D7561" t="s">
        <v>5189</v>
      </c>
      <c r="E7561" t="s">
        <v>2</v>
      </c>
      <c r="F7561" s="1">
        <v>40958</v>
      </c>
      <c r="G7561" t="s">
        <v>54</v>
      </c>
      <c r="H7561" t="s">
        <v>111</v>
      </c>
      <c r="I7561" t="s">
        <v>5194</v>
      </c>
      <c r="J7561">
        <v>100000</v>
      </c>
      <c r="L7561">
        <v>37336016</v>
      </c>
    </row>
    <row r="7562" spans="3:12" x14ac:dyDescent="0.15">
      <c r="C7562" t="s">
        <v>5191</v>
      </c>
      <c r="D7562" t="s">
        <v>5189</v>
      </c>
      <c r="E7562" t="s">
        <v>2</v>
      </c>
      <c r="F7562" s="1">
        <v>40959</v>
      </c>
      <c r="G7562" t="s">
        <v>54</v>
      </c>
      <c r="H7562" t="s">
        <v>757</v>
      </c>
      <c r="I7562" t="s">
        <v>5409</v>
      </c>
      <c r="J7562">
        <v>12671349</v>
      </c>
      <c r="L7562">
        <v>50007365</v>
      </c>
    </row>
    <row r="7563" spans="3:12" x14ac:dyDescent="0.15">
      <c r="C7563" t="s">
        <v>5191</v>
      </c>
      <c r="D7563" t="s">
        <v>5189</v>
      </c>
      <c r="E7563" t="s">
        <v>2</v>
      </c>
      <c r="F7563" s="1">
        <v>40960</v>
      </c>
      <c r="G7563" t="s">
        <v>54</v>
      </c>
      <c r="H7563" t="s">
        <v>1364</v>
      </c>
      <c r="I7563" t="s">
        <v>5413</v>
      </c>
      <c r="J7563">
        <v>2165534</v>
      </c>
      <c r="L7563">
        <v>52172899</v>
      </c>
    </row>
    <row r="7564" spans="3:12" x14ac:dyDescent="0.15">
      <c r="C7564" t="s">
        <v>5191</v>
      </c>
      <c r="D7564" t="s">
        <v>5189</v>
      </c>
      <c r="E7564" t="s">
        <v>2</v>
      </c>
      <c r="F7564" s="1">
        <v>40960</v>
      </c>
      <c r="G7564" t="s">
        <v>54</v>
      </c>
      <c r="H7564" t="s">
        <v>758</v>
      </c>
      <c r="I7564" t="s">
        <v>5411</v>
      </c>
      <c r="J7564">
        <v>200000</v>
      </c>
      <c r="L7564">
        <v>52372899</v>
      </c>
    </row>
    <row r="7565" spans="3:12" x14ac:dyDescent="0.15">
      <c r="C7565" t="s">
        <v>5191</v>
      </c>
      <c r="D7565" t="s">
        <v>5189</v>
      </c>
      <c r="E7565" t="s">
        <v>2</v>
      </c>
      <c r="F7565" s="1">
        <v>40960</v>
      </c>
      <c r="G7565" t="s">
        <v>54</v>
      </c>
      <c r="H7565" t="s">
        <v>759</v>
      </c>
      <c r="I7565" t="s">
        <v>5414</v>
      </c>
      <c r="J7565">
        <v>40000</v>
      </c>
      <c r="L7565">
        <v>52412899</v>
      </c>
    </row>
    <row r="7566" spans="3:12" x14ac:dyDescent="0.15">
      <c r="C7566" t="s">
        <v>5191</v>
      </c>
      <c r="D7566" t="s">
        <v>5189</v>
      </c>
      <c r="E7566" t="s">
        <v>2</v>
      </c>
      <c r="F7566" s="1">
        <v>40961</v>
      </c>
      <c r="G7566" t="s">
        <v>54</v>
      </c>
      <c r="H7566" t="s">
        <v>1365</v>
      </c>
      <c r="I7566" t="s">
        <v>5415</v>
      </c>
      <c r="J7566">
        <v>581399</v>
      </c>
      <c r="L7566">
        <v>52994298</v>
      </c>
    </row>
    <row r="7567" spans="3:12" x14ac:dyDescent="0.15">
      <c r="C7567" t="s">
        <v>5191</v>
      </c>
      <c r="D7567" t="s">
        <v>5189</v>
      </c>
      <c r="E7567" t="s">
        <v>2</v>
      </c>
      <c r="F7567" s="1">
        <v>40965</v>
      </c>
      <c r="G7567" t="s">
        <v>54</v>
      </c>
      <c r="H7567" t="s">
        <v>103</v>
      </c>
      <c r="I7567" t="s">
        <v>73</v>
      </c>
      <c r="J7567">
        <v>100000</v>
      </c>
      <c r="L7567">
        <v>53094298</v>
      </c>
    </row>
    <row r="7568" spans="3:12" x14ac:dyDescent="0.15">
      <c r="C7568" t="s">
        <v>5191</v>
      </c>
      <c r="D7568" t="s">
        <v>5189</v>
      </c>
      <c r="E7568" t="s">
        <v>2</v>
      </c>
      <c r="F7568" s="1">
        <v>40967</v>
      </c>
      <c r="G7568" t="s">
        <v>54</v>
      </c>
      <c r="H7568" t="s">
        <v>2364</v>
      </c>
      <c r="I7568" t="s">
        <v>5416</v>
      </c>
      <c r="J7568">
        <v>20000</v>
      </c>
      <c r="L7568">
        <v>53114298</v>
      </c>
    </row>
    <row r="7569" spans="3:12" x14ac:dyDescent="0.15">
      <c r="C7569" t="s">
        <v>5191</v>
      </c>
      <c r="D7569" t="s">
        <v>5189</v>
      </c>
      <c r="E7569" t="s">
        <v>2</v>
      </c>
      <c r="F7569" s="1">
        <v>40968</v>
      </c>
      <c r="G7569" t="s">
        <v>54</v>
      </c>
      <c r="H7569" t="s">
        <v>105</v>
      </c>
      <c r="I7569" t="s">
        <v>5411</v>
      </c>
      <c r="J7569">
        <v>20000</v>
      </c>
      <c r="L7569">
        <v>53134298</v>
      </c>
    </row>
    <row r="7570" spans="3:12" x14ac:dyDescent="0.15">
      <c r="C7570" t="s">
        <v>5191</v>
      </c>
      <c r="D7570" t="s">
        <v>5189</v>
      </c>
      <c r="E7570" t="s">
        <v>3</v>
      </c>
      <c r="F7570" s="1">
        <v>40941</v>
      </c>
      <c r="G7570" t="s">
        <v>526</v>
      </c>
      <c r="H7570" t="s">
        <v>2803</v>
      </c>
      <c r="I7570" t="s">
        <v>540</v>
      </c>
      <c r="J7570">
        <v>9000</v>
      </c>
      <c r="L7570">
        <v>57361568</v>
      </c>
    </row>
    <row r="7571" spans="3:12" x14ac:dyDescent="0.15">
      <c r="C7571" t="s">
        <v>5191</v>
      </c>
      <c r="D7571" t="s">
        <v>5189</v>
      </c>
      <c r="E7571" t="s">
        <v>3</v>
      </c>
      <c r="F7571" s="1">
        <v>40941</v>
      </c>
      <c r="G7571" t="s">
        <v>526</v>
      </c>
      <c r="H7571" t="s">
        <v>950</v>
      </c>
      <c r="I7571" t="s">
        <v>5417</v>
      </c>
      <c r="J7571">
        <v>30000</v>
      </c>
      <c r="L7571">
        <v>57391568</v>
      </c>
    </row>
    <row r="7572" spans="3:12" x14ac:dyDescent="0.15">
      <c r="C7572" t="s">
        <v>5191</v>
      </c>
      <c r="D7572" t="s">
        <v>5189</v>
      </c>
      <c r="E7572" t="s">
        <v>3</v>
      </c>
      <c r="F7572" s="1">
        <v>40942</v>
      </c>
      <c r="G7572" t="s">
        <v>5206</v>
      </c>
      <c r="H7572" t="s">
        <v>92</v>
      </c>
      <c r="I7572" t="s">
        <v>540</v>
      </c>
      <c r="J7572">
        <v>39200</v>
      </c>
      <c r="L7572">
        <v>57430768</v>
      </c>
    </row>
    <row r="7573" spans="3:12" x14ac:dyDescent="0.15">
      <c r="C7573" t="s">
        <v>5191</v>
      </c>
      <c r="D7573" t="s">
        <v>5189</v>
      </c>
      <c r="E7573" t="s">
        <v>3</v>
      </c>
      <c r="F7573" s="1">
        <v>40944</v>
      </c>
      <c r="G7573" t="s">
        <v>54</v>
      </c>
      <c r="H7573" t="s">
        <v>1041</v>
      </c>
      <c r="I7573" t="s">
        <v>540</v>
      </c>
      <c r="J7573">
        <v>4500</v>
      </c>
      <c r="L7573">
        <v>57435268</v>
      </c>
    </row>
    <row r="7574" spans="3:12" x14ac:dyDescent="0.15">
      <c r="C7574" t="s">
        <v>5191</v>
      </c>
      <c r="D7574" t="s">
        <v>5189</v>
      </c>
      <c r="E7574" t="s">
        <v>3</v>
      </c>
      <c r="F7574" s="1">
        <v>40946</v>
      </c>
      <c r="G7574" t="s">
        <v>5206</v>
      </c>
      <c r="H7574" t="s">
        <v>111</v>
      </c>
      <c r="I7574" t="s">
        <v>5418</v>
      </c>
      <c r="J7574">
        <v>11000</v>
      </c>
      <c r="L7574">
        <v>57446268</v>
      </c>
    </row>
    <row r="7575" spans="3:12" x14ac:dyDescent="0.15">
      <c r="C7575" t="s">
        <v>5191</v>
      </c>
      <c r="D7575" t="s">
        <v>5189</v>
      </c>
      <c r="E7575" t="s">
        <v>3</v>
      </c>
      <c r="F7575" s="1">
        <v>40952</v>
      </c>
      <c r="G7575" t="s">
        <v>54</v>
      </c>
      <c r="H7575" t="s">
        <v>1362</v>
      </c>
      <c r="I7575" t="s">
        <v>5419</v>
      </c>
      <c r="J7575">
        <v>17985</v>
      </c>
      <c r="L7575">
        <v>57464253</v>
      </c>
    </row>
    <row r="7576" spans="3:12" x14ac:dyDescent="0.15">
      <c r="C7576" t="s">
        <v>5191</v>
      </c>
      <c r="D7576" t="s">
        <v>5189</v>
      </c>
      <c r="E7576" t="s">
        <v>3</v>
      </c>
      <c r="F7576" s="1">
        <v>40953</v>
      </c>
      <c r="G7576" t="s">
        <v>5206</v>
      </c>
      <c r="H7576" t="s">
        <v>804</v>
      </c>
      <c r="I7576" t="s">
        <v>5420</v>
      </c>
      <c r="J7576">
        <v>22000</v>
      </c>
      <c r="L7576">
        <v>57486253</v>
      </c>
    </row>
    <row r="7577" spans="3:12" x14ac:dyDescent="0.15">
      <c r="C7577" t="s">
        <v>5191</v>
      </c>
      <c r="D7577" t="s">
        <v>5189</v>
      </c>
      <c r="E7577" t="s">
        <v>3</v>
      </c>
      <c r="F7577" s="1">
        <v>40955</v>
      </c>
      <c r="G7577" t="s">
        <v>526</v>
      </c>
      <c r="H7577" t="s">
        <v>361</v>
      </c>
      <c r="I7577" t="s">
        <v>5421</v>
      </c>
      <c r="J7577">
        <v>29000</v>
      </c>
      <c r="L7577">
        <v>57515253</v>
      </c>
    </row>
    <row r="7578" spans="3:12" x14ac:dyDescent="0.15">
      <c r="C7578" t="s">
        <v>5191</v>
      </c>
      <c r="D7578" t="s">
        <v>5189</v>
      </c>
      <c r="E7578" t="s">
        <v>3</v>
      </c>
      <c r="F7578" s="1">
        <v>40960</v>
      </c>
      <c r="G7578" t="s">
        <v>526</v>
      </c>
      <c r="H7578" t="s">
        <v>541</v>
      </c>
      <c r="I7578" t="s">
        <v>540</v>
      </c>
      <c r="J7578">
        <v>41500</v>
      </c>
      <c r="L7578">
        <v>57556753</v>
      </c>
    </row>
    <row r="7579" spans="3:12" x14ac:dyDescent="0.15">
      <c r="C7579" t="s">
        <v>5191</v>
      </c>
      <c r="D7579" t="s">
        <v>5189</v>
      </c>
      <c r="E7579" t="s">
        <v>3</v>
      </c>
      <c r="F7579" s="1">
        <v>40961</v>
      </c>
      <c r="G7579" t="s">
        <v>526</v>
      </c>
      <c r="H7579" t="s">
        <v>415</v>
      </c>
      <c r="I7579" t="s">
        <v>540</v>
      </c>
      <c r="J7579">
        <v>40000</v>
      </c>
      <c r="L7579">
        <v>57596753</v>
      </c>
    </row>
    <row r="7580" spans="3:12" x14ac:dyDescent="0.15">
      <c r="C7580" t="s">
        <v>5191</v>
      </c>
      <c r="D7580" t="s">
        <v>5189</v>
      </c>
      <c r="E7580" t="s">
        <v>3</v>
      </c>
      <c r="F7580" s="1">
        <v>40966</v>
      </c>
      <c r="G7580" t="s">
        <v>526</v>
      </c>
      <c r="H7580" t="s">
        <v>439</v>
      </c>
      <c r="I7580" t="s">
        <v>5422</v>
      </c>
      <c r="J7580">
        <v>15000</v>
      </c>
      <c r="L7580">
        <v>57611753</v>
      </c>
    </row>
    <row r="7581" spans="3:12" x14ac:dyDescent="0.15">
      <c r="C7581" t="s">
        <v>5191</v>
      </c>
      <c r="D7581" t="s">
        <v>5189</v>
      </c>
      <c r="E7581" t="s">
        <v>4</v>
      </c>
      <c r="F7581" s="1">
        <v>40945</v>
      </c>
      <c r="G7581" t="s">
        <v>526</v>
      </c>
      <c r="H7581" t="s">
        <v>284</v>
      </c>
      <c r="I7581" t="s">
        <v>5423</v>
      </c>
      <c r="J7581">
        <v>7500</v>
      </c>
      <c r="L7581">
        <v>57744903</v>
      </c>
    </row>
    <row r="7582" spans="3:12" x14ac:dyDescent="0.15">
      <c r="C7582" t="s">
        <v>5191</v>
      </c>
      <c r="D7582" t="s">
        <v>5189</v>
      </c>
      <c r="E7582" t="s">
        <v>4</v>
      </c>
      <c r="F7582" s="1">
        <v>40949</v>
      </c>
      <c r="G7582" t="s">
        <v>526</v>
      </c>
      <c r="H7582" t="s">
        <v>198</v>
      </c>
      <c r="I7582" t="s">
        <v>5424</v>
      </c>
      <c r="J7582">
        <v>14000</v>
      </c>
      <c r="L7582">
        <v>57758903</v>
      </c>
    </row>
    <row r="7583" spans="3:12" x14ac:dyDescent="0.15">
      <c r="C7583" t="s">
        <v>5191</v>
      </c>
      <c r="D7583" t="s">
        <v>5189</v>
      </c>
      <c r="E7583" t="s">
        <v>4</v>
      </c>
      <c r="F7583" s="1">
        <v>40960</v>
      </c>
      <c r="G7583" t="s">
        <v>526</v>
      </c>
      <c r="H7583" t="s">
        <v>384</v>
      </c>
      <c r="I7583" t="s">
        <v>5425</v>
      </c>
      <c r="J7583">
        <v>4330</v>
      </c>
      <c r="L7583">
        <v>57763233</v>
      </c>
    </row>
    <row r="7584" spans="3:12" x14ac:dyDescent="0.15">
      <c r="C7584" t="s">
        <v>5191</v>
      </c>
      <c r="D7584" t="s">
        <v>5189</v>
      </c>
      <c r="E7584" t="s">
        <v>4</v>
      </c>
      <c r="F7584" s="1">
        <v>40960</v>
      </c>
      <c r="G7584" t="s">
        <v>526</v>
      </c>
      <c r="H7584" t="s">
        <v>394</v>
      </c>
      <c r="I7584" t="s">
        <v>5426</v>
      </c>
      <c r="J7584">
        <v>27900</v>
      </c>
      <c r="L7584">
        <v>57791133</v>
      </c>
    </row>
    <row r="7585" spans="3:12" x14ac:dyDescent="0.15">
      <c r="C7585" t="s">
        <v>5191</v>
      </c>
      <c r="D7585" t="s">
        <v>5189</v>
      </c>
      <c r="E7585" t="s">
        <v>4</v>
      </c>
      <c r="F7585" s="1">
        <v>40967</v>
      </c>
      <c r="G7585" t="s">
        <v>54</v>
      </c>
      <c r="H7585" t="s">
        <v>2364</v>
      </c>
      <c r="I7585" t="s">
        <v>735</v>
      </c>
      <c r="J7585">
        <v>7000</v>
      </c>
      <c r="L7585">
        <v>57798133</v>
      </c>
    </row>
    <row r="7586" spans="3:12" x14ac:dyDescent="0.15">
      <c r="C7586" t="s">
        <v>5191</v>
      </c>
      <c r="D7586" t="s">
        <v>5189</v>
      </c>
      <c r="E7586" t="s">
        <v>4</v>
      </c>
      <c r="F7586" s="1">
        <v>40968</v>
      </c>
      <c r="G7586" t="s">
        <v>5206</v>
      </c>
      <c r="H7586" t="s">
        <v>127</v>
      </c>
      <c r="I7586" t="s">
        <v>5427</v>
      </c>
      <c r="J7586">
        <v>12700</v>
      </c>
      <c r="L7586">
        <v>57810833</v>
      </c>
    </row>
    <row r="7587" spans="3:12" x14ac:dyDescent="0.15">
      <c r="C7587" t="s">
        <v>5191</v>
      </c>
      <c r="D7587" t="s">
        <v>5189</v>
      </c>
      <c r="E7587" t="s">
        <v>5</v>
      </c>
      <c r="F7587" s="1">
        <v>40945</v>
      </c>
      <c r="G7587" t="s">
        <v>526</v>
      </c>
      <c r="H7587" t="s">
        <v>271</v>
      </c>
      <c r="I7587" t="s">
        <v>979</v>
      </c>
      <c r="J7587">
        <v>35000</v>
      </c>
      <c r="L7587">
        <v>58340582</v>
      </c>
    </row>
    <row r="7588" spans="3:12" x14ac:dyDescent="0.15">
      <c r="C7588" t="s">
        <v>5191</v>
      </c>
      <c r="D7588" t="s">
        <v>5189</v>
      </c>
      <c r="E7588" t="s">
        <v>5</v>
      </c>
      <c r="F7588" s="1">
        <v>40945</v>
      </c>
      <c r="G7588" t="s">
        <v>526</v>
      </c>
      <c r="H7588" t="s">
        <v>272</v>
      </c>
      <c r="I7588" t="s">
        <v>1006</v>
      </c>
      <c r="J7588">
        <v>15000</v>
      </c>
      <c r="L7588">
        <v>58355582</v>
      </c>
    </row>
    <row r="7589" spans="3:12" x14ac:dyDescent="0.15">
      <c r="C7589" t="s">
        <v>5191</v>
      </c>
      <c r="D7589" t="s">
        <v>5189</v>
      </c>
      <c r="E7589" t="s">
        <v>5</v>
      </c>
      <c r="F7589" s="1">
        <v>40968</v>
      </c>
      <c r="G7589" t="s">
        <v>54</v>
      </c>
      <c r="H7589" t="s">
        <v>922</v>
      </c>
      <c r="I7589" t="s">
        <v>2895</v>
      </c>
      <c r="J7589">
        <v>25000</v>
      </c>
      <c r="L7589">
        <v>58380582</v>
      </c>
    </row>
    <row r="7590" spans="3:12" x14ac:dyDescent="0.15">
      <c r="C7590" t="s">
        <v>5191</v>
      </c>
      <c r="D7590" t="s">
        <v>5189</v>
      </c>
      <c r="E7590" t="s">
        <v>7</v>
      </c>
      <c r="F7590" s="1">
        <v>40968</v>
      </c>
      <c r="G7590" t="s">
        <v>5223</v>
      </c>
      <c r="H7590" t="s">
        <v>61</v>
      </c>
      <c r="I7590" t="s">
        <v>5428</v>
      </c>
      <c r="J7590">
        <v>10900627</v>
      </c>
      <c r="L7590">
        <v>92520338</v>
      </c>
    </row>
    <row r="7591" spans="3:12" x14ac:dyDescent="0.15">
      <c r="C7591" t="s">
        <v>5191</v>
      </c>
      <c r="D7591" t="s">
        <v>5189</v>
      </c>
      <c r="E7591" t="s">
        <v>7</v>
      </c>
      <c r="F7591" s="1">
        <v>40968</v>
      </c>
      <c r="G7591" t="s">
        <v>5223</v>
      </c>
      <c r="H7591" t="s">
        <v>61</v>
      </c>
      <c r="I7591" t="s">
        <v>5429</v>
      </c>
      <c r="J7591">
        <v>1199350</v>
      </c>
      <c r="L7591">
        <v>93719688</v>
      </c>
    </row>
    <row r="7592" spans="3:12" x14ac:dyDescent="0.15">
      <c r="C7592" t="s">
        <v>5191</v>
      </c>
      <c r="D7592" t="s">
        <v>5189</v>
      </c>
      <c r="E7592" t="s">
        <v>7</v>
      </c>
      <c r="F7592" s="1">
        <v>40968</v>
      </c>
      <c r="G7592" t="s">
        <v>5223</v>
      </c>
      <c r="H7592" t="s">
        <v>61</v>
      </c>
      <c r="I7592" t="s">
        <v>5226</v>
      </c>
      <c r="J7592">
        <v>2057900</v>
      </c>
      <c r="L7592">
        <v>95777588</v>
      </c>
    </row>
    <row r="7593" spans="3:12" x14ac:dyDescent="0.15">
      <c r="C7593" t="s">
        <v>5191</v>
      </c>
      <c r="D7593" t="s">
        <v>5189</v>
      </c>
      <c r="E7593" t="s">
        <v>7</v>
      </c>
      <c r="F7593" s="1">
        <v>40968</v>
      </c>
      <c r="G7593" t="s">
        <v>5223</v>
      </c>
      <c r="H7593" t="s">
        <v>61</v>
      </c>
      <c r="I7593" t="s">
        <v>5227</v>
      </c>
      <c r="J7593">
        <v>1889652</v>
      </c>
      <c r="L7593">
        <v>97667240</v>
      </c>
    </row>
    <row r="7594" spans="3:12" x14ac:dyDescent="0.15">
      <c r="C7594" t="s">
        <v>5191</v>
      </c>
      <c r="D7594" t="s">
        <v>5189</v>
      </c>
      <c r="E7594" t="s">
        <v>7</v>
      </c>
      <c r="F7594" s="1">
        <v>40968</v>
      </c>
      <c r="G7594" t="s">
        <v>5223</v>
      </c>
      <c r="H7594" t="s">
        <v>61</v>
      </c>
      <c r="I7594" t="s">
        <v>5228</v>
      </c>
      <c r="J7594">
        <v>1235825</v>
      </c>
      <c r="L7594">
        <v>98903065</v>
      </c>
    </row>
    <row r="7595" spans="3:12" x14ac:dyDescent="0.15">
      <c r="C7595" t="s">
        <v>5191</v>
      </c>
      <c r="D7595" t="s">
        <v>5189</v>
      </c>
      <c r="E7595" t="s">
        <v>7</v>
      </c>
      <c r="F7595" s="1">
        <v>40968</v>
      </c>
      <c r="G7595" t="s">
        <v>5223</v>
      </c>
      <c r="H7595" t="s">
        <v>61</v>
      </c>
      <c r="I7595" t="s">
        <v>5229</v>
      </c>
      <c r="J7595">
        <v>3762667</v>
      </c>
      <c r="L7595">
        <v>102665732</v>
      </c>
    </row>
    <row r="7596" spans="3:12" x14ac:dyDescent="0.15">
      <c r="C7596" t="s">
        <v>5191</v>
      </c>
      <c r="D7596" t="s">
        <v>5189</v>
      </c>
      <c r="E7596" t="s">
        <v>7</v>
      </c>
      <c r="F7596" s="1">
        <v>40968</v>
      </c>
      <c r="G7596" t="s">
        <v>5223</v>
      </c>
      <c r="H7596" t="s">
        <v>61</v>
      </c>
      <c r="I7596" t="s">
        <v>5230</v>
      </c>
      <c r="J7596">
        <v>1937500</v>
      </c>
      <c r="L7596">
        <v>104603232</v>
      </c>
    </row>
    <row r="7597" spans="3:12" x14ac:dyDescent="0.15">
      <c r="C7597" t="s">
        <v>5191</v>
      </c>
      <c r="D7597" t="s">
        <v>5189</v>
      </c>
      <c r="E7597" t="s">
        <v>8</v>
      </c>
      <c r="F7597" s="1">
        <v>40968</v>
      </c>
      <c r="G7597" t="s">
        <v>5223</v>
      </c>
      <c r="H7597" t="s">
        <v>62</v>
      </c>
      <c r="I7597" t="s">
        <v>5231</v>
      </c>
      <c r="J7597">
        <v>979077</v>
      </c>
      <c r="L7597">
        <v>130803175</v>
      </c>
    </row>
    <row r="7598" spans="3:12" x14ac:dyDescent="0.15">
      <c r="C7598" t="s">
        <v>5191</v>
      </c>
      <c r="D7598" t="s">
        <v>5189</v>
      </c>
      <c r="E7598" t="s">
        <v>8</v>
      </c>
      <c r="F7598" s="1">
        <v>40968</v>
      </c>
      <c r="G7598" t="s">
        <v>5223</v>
      </c>
      <c r="H7598" t="s">
        <v>62</v>
      </c>
      <c r="I7598" t="s">
        <v>5232</v>
      </c>
      <c r="J7598">
        <v>310665</v>
      </c>
      <c r="L7598">
        <v>131113840</v>
      </c>
    </row>
    <row r="7599" spans="3:12" x14ac:dyDescent="0.15">
      <c r="C7599" t="s">
        <v>5191</v>
      </c>
      <c r="D7599" t="s">
        <v>5189</v>
      </c>
      <c r="E7599" t="s">
        <v>8</v>
      </c>
      <c r="F7599" s="1">
        <v>40968</v>
      </c>
      <c r="G7599" t="s">
        <v>5223</v>
      </c>
      <c r="H7599" t="s">
        <v>62</v>
      </c>
      <c r="I7599" t="s">
        <v>5233</v>
      </c>
      <c r="J7599">
        <v>587446</v>
      </c>
      <c r="L7599">
        <v>131701286</v>
      </c>
    </row>
    <row r="7600" spans="3:12" x14ac:dyDescent="0.15">
      <c r="C7600" t="s">
        <v>5191</v>
      </c>
      <c r="D7600" t="s">
        <v>5189</v>
      </c>
      <c r="E7600" t="s">
        <v>12</v>
      </c>
      <c r="F7600" s="1">
        <v>40959</v>
      </c>
      <c r="G7600" t="s">
        <v>526</v>
      </c>
      <c r="H7600" t="s">
        <v>1420</v>
      </c>
      <c r="I7600" t="s">
        <v>1246</v>
      </c>
      <c r="J7600">
        <v>12000</v>
      </c>
      <c r="L7600">
        <v>142394337</v>
      </c>
    </row>
    <row r="7601" spans="3:12" x14ac:dyDescent="0.15">
      <c r="C7601" t="s">
        <v>5191</v>
      </c>
      <c r="D7601" t="s">
        <v>5189</v>
      </c>
      <c r="E7601" t="s">
        <v>13</v>
      </c>
      <c r="F7601" s="1">
        <v>40945</v>
      </c>
      <c r="G7601" t="s">
        <v>526</v>
      </c>
      <c r="H7601" t="s">
        <v>281</v>
      </c>
      <c r="I7601" t="s">
        <v>5430</v>
      </c>
      <c r="J7601">
        <v>44800</v>
      </c>
      <c r="L7601">
        <v>142675512</v>
      </c>
    </row>
    <row r="7602" spans="3:12" x14ac:dyDescent="0.15">
      <c r="C7602" t="s">
        <v>5191</v>
      </c>
      <c r="D7602" t="s">
        <v>5189</v>
      </c>
      <c r="E7602" t="s">
        <v>13</v>
      </c>
      <c r="F7602" s="1">
        <v>40950</v>
      </c>
      <c r="G7602" t="s">
        <v>5206</v>
      </c>
      <c r="H7602" t="s">
        <v>1296</v>
      </c>
      <c r="I7602" t="s">
        <v>5431</v>
      </c>
      <c r="J7602">
        <v>50000</v>
      </c>
      <c r="L7602">
        <v>142725512</v>
      </c>
    </row>
    <row r="7603" spans="3:12" x14ac:dyDescent="0.15">
      <c r="C7603" t="s">
        <v>5191</v>
      </c>
      <c r="D7603" t="s">
        <v>5189</v>
      </c>
      <c r="E7603" t="s">
        <v>13</v>
      </c>
      <c r="F7603" s="1">
        <v>40955</v>
      </c>
      <c r="G7603" t="s">
        <v>54</v>
      </c>
      <c r="H7603" t="s">
        <v>681</v>
      </c>
      <c r="I7603" t="s">
        <v>1344</v>
      </c>
      <c r="J7603">
        <v>142100</v>
      </c>
      <c r="L7603">
        <v>142867612</v>
      </c>
    </row>
    <row r="7604" spans="3:12" x14ac:dyDescent="0.15">
      <c r="C7604" t="s">
        <v>5191</v>
      </c>
      <c r="D7604" t="s">
        <v>5189</v>
      </c>
      <c r="E7604" t="s">
        <v>13</v>
      </c>
      <c r="F7604" s="1">
        <v>40961</v>
      </c>
      <c r="G7604" t="s">
        <v>526</v>
      </c>
      <c r="H7604" t="s">
        <v>391</v>
      </c>
      <c r="I7604" t="s">
        <v>5432</v>
      </c>
      <c r="J7604">
        <v>5000</v>
      </c>
      <c r="L7604">
        <v>142872612</v>
      </c>
    </row>
    <row r="7605" spans="3:12" x14ac:dyDescent="0.15">
      <c r="C7605" t="s">
        <v>5191</v>
      </c>
      <c r="D7605" t="s">
        <v>5189</v>
      </c>
      <c r="E7605" t="s">
        <v>15</v>
      </c>
      <c r="F7605" s="1">
        <v>40940</v>
      </c>
      <c r="G7605" t="s">
        <v>54</v>
      </c>
      <c r="H7605" t="s">
        <v>1360</v>
      </c>
      <c r="I7605" t="s">
        <v>5245</v>
      </c>
      <c r="J7605">
        <v>39000</v>
      </c>
      <c r="L7605">
        <v>146185885</v>
      </c>
    </row>
    <row r="7606" spans="3:12" x14ac:dyDescent="0.15">
      <c r="C7606" t="s">
        <v>5191</v>
      </c>
      <c r="D7606" t="s">
        <v>5189</v>
      </c>
      <c r="E7606" t="s">
        <v>15</v>
      </c>
      <c r="F7606" s="1">
        <v>40940</v>
      </c>
      <c r="G7606" t="s">
        <v>526</v>
      </c>
      <c r="H7606" t="s">
        <v>216</v>
      </c>
      <c r="I7606" t="s">
        <v>1418</v>
      </c>
      <c r="J7606">
        <v>2000</v>
      </c>
      <c r="L7606">
        <v>146187885</v>
      </c>
    </row>
    <row r="7607" spans="3:12" x14ac:dyDescent="0.15">
      <c r="C7607" t="s">
        <v>5191</v>
      </c>
      <c r="D7607" t="s">
        <v>5189</v>
      </c>
      <c r="E7607" t="s">
        <v>15</v>
      </c>
      <c r="F7607" s="1">
        <v>40940</v>
      </c>
      <c r="G7607" t="s">
        <v>526</v>
      </c>
      <c r="H7607" t="s">
        <v>235</v>
      </c>
      <c r="I7607" t="s">
        <v>1418</v>
      </c>
      <c r="J7607">
        <v>2000</v>
      </c>
      <c r="L7607">
        <v>146189885</v>
      </c>
    </row>
    <row r="7608" spans="3:12" x14ac:dyDescent="0.15">
      <c r="C7608" t="s">
        <v>5191</v>
      </c>
      <c r="D7608" t="s">
        <v>5189</v>
      </c>
      <c r="E7608" t="s">
        <v>15</v>
      </c>
      <c r="F7608" s="1">
        <v>40941</v>
      </c>
      <c r="G7608" t="s">
        <v>526</v>
      </c>
      <c r="H7608" t="s">
        <v>218</v>
      </c>
      <c r="I7608" t="s">
        <v>5433</v>
      </c>
      <c r="J7608">
        <v>198000</v>
      </c>
      <c r="L7608">
        <v>146387885</v>
      </c>
    </row>
    <row r="7609" spans="3:12" x14ac:dyDescent="0.15">
      <c r="C7609" t="s">
        <v>5191</v>
      </c>
      <c r="D7609" t="s">
        <v>5189</v>
      </c>
      <c r="E7609" t="s">
        <v>15</v>
      </c>
      <c r="F7609" s="1">
        <v>40941</v>
      </c>
      <c r="G7609" t="s">
        <v>526</v>
      </c>
      <c r="H7609" t="s">
        <v>233</v>
      </c>
      <c r="I7609" t="s">
        <v>1418</v>
      </c>
      <c r="J7609">
        <v>4805</v>
      </c>
      <c r="L7609">
        <v>146392690</v>
      </c>
    </row>
    <row r="7610" spans="3:12" x14ac:dyDescent="0.15">
      <c r="C7610" t="s">
        <v>5191</v>
      </c>
      <c r="D7610" t="s">
        <v>5189</v>
      </c>
      <c r="E7610" t="s">
        <v>15</v>
      </c>
      <c r="F7610" s="1">
        <v>40941</v>
      </c>
      <c r="G7610" t="s">
        <v>526</v>
      </c>
      <c r="H7610" t="s">
        <v>240</v>
      </c>
      <c r="I7610" t="s">
        <v>1387</v>
      </c>
      <c r="J7610">
        <v>2000</v>
      </c>
      <c r="L7610">
        <v>146394690</v>
      </c>
    </row>
    <row r="7611" spans="3:12" x14ac:dyDescent="0.15">
      <c r="C7611" t="s">
        <v>5191</v>
      </c>
      <c r="D7611" t="s">
        <v>5189</v>
      </c>
      <c r="E7611" t="s">
        <v>15</v>
      </c>
      <c r="F7611" s="1">
        <v>40941</v>
      </c>
      <c r="G7611" t="s">
        <v>526</v>
      </c>
      <c r="H7611" t="s">
        <v>1396</v>
      </c>
      <c r="I7611" t="s">
        <v>1418</v>
      </c>
      <c r="J7611">
        <v>6000</v>
      </c>
      <c r="L7611">
        <v>146400690</v>
      </c>
    </row>
    <row r="7612" spans="3:12" x14ac:dyDescent="0.15">
      <c r="C7612" t="s">
        <v>5191</v>
      </c>
      <c r="D7612" t="s">
        <v>5189</v>
      </c>
      <c r="E7612" t="s">
        <v>15</v>
      </c>
      <c r="F7612" s="1">
        <v>40941</v>
      </c>
      <c r="G7612" t="s">
        <v>526</v>
      </c>
      <c r="H7612" t="s">
        <v>2803</v>
      </c>
      <c r="I7612" t="s">
        <v>1418</v>
      </c>
      <c r="J7612">
        <v>1500</v>
      </c>
      <c r="L7612">
        <v>146402190</v>
      </c>
    </row>
    <row r="7613" spans="3:12" x14ac:dyDescent="0.15">
      <c r="C7613" t="s">
        <v>5191</v>
      </c>
      <c r="D7613" t="s">
        <v>5189</v>
      </c>
      <c r="E7613" t="s">
        <v>15</v>
      </c>
      <c r="F7613" s="1">
        <v>40942</v>
      </c>
      <c r="G7613" t="s">
        <v>526</v>
      </c>
      <c r="H7613" t="s">
        <v>1400</v>
      </c>
      <c r="I7613" t="s">
        <v>1418</v>
      </c>
      <c r="J7613">
        <v>5000</v>
      </c>
      <c r="L7613">
        <v>146407190</v>
      </c>
    </row>
    <row r="7614" spans="3:12" x14ac:dyDescent="0.15">
      <c r="C7614" t="s">
        <v>5191</v>
      </c>
      <c r="D7614" t="s">
        <v>5189</v>
      </c>
      <c r="E7614" t="s">
        <v>15</v>
      </c>
      <c r="F7614" s="1">
        <v>40942</v>
      </c>
      <c r="G7614" t="s">
        <v>526</v>
      </c>
      <c r="H7614" t="s">
        <v>243</v>
      </c>
      <c r="I7614" t="s">
        <v>2030</v>
      </c>
      <c r="J7614">
        <v>2000</v>
      </c>
      <c r="L7614">
        <v>146409190</v>
      </c>
    </row>
    <row r="7615" spans="3:12" x14ac:dyDescent="0.15">
      <c r="C7615" t="s">
        <v>5191</v>
      </c>
      <c r="D7615" t="s">
        <v>5189</v>
      </c>
      <c r="E7615" t="s">
        <v>15</v>
      </c>
      <c r="F7615" s="1">
        <v>40942</v>
      </c>
      <c r="G7615" t="s">
        <v>526</v>
      </c>
      <c r="H7615" t="s">
        <v>689</v>
      </c>
      <c r="I7615" t="s">
        <v>2030</v>
      </c>
      <c r="J7615">
        <v>2000</v>
      </c>
      <c r="L7615">
        <v>146411190</v>
      </c>
    </row>
    <row r="7616" spans="3:12" x14ac:dyDescent="0.15">
      <c r="C7616" t="s">
        <v>5191</v>
      </c>
      <c r="D7616" t="s">
        <v>5189</v>
      </c>
      <c r="E7616" t="s">
        <v>15</v>
      </c>
      <c r="F7616" s="1">
        <v>40942</v>
      </c>
      <c r="G7616" t="s">
        <v>526</v>
      </c>
      <c r="H7616" t="s">
        <v>223</v>
      </c>
      <c r="I7616" t="s">
        <v>2035</v>
      </c>
      <c r="J7616">
        <v>2000</v>
      </c>
      <c r="L7616">
        <v>146413190</v>
      </c>
    </row>
    <row r="7617" spans="3:12" x14ac:dyDescent="0.15">
      <c r="C7617" t="s">
        <v>5191</v>
      </c>
      <c r="D7617" t="s">
        <v>5189</v>
      </c>
      <c r="E7617" t="s">
        <v>15</v>
      </c>
      <c r="F7617" s="1">
        <v>40942</v>
      </c>
      <c r="G7617" t="s">
        <v>526</v>
      </c>
      <c r="H7617" t="s">
        <v>245</v>
      </c>
      <c r="I7617" t="s">
        <v>2035</v>
      </c>
      <c r="J7617">
        <v>2000</v>
      </c>
      <c r="L7617">
        <v>146415190</v>
      </c>
    </row>
    <row r="7618" spans="3:12" x14ac:dyDescent="0.15">
      <c r="C7618" t="s">
        <v>5191</v>
      </c>
      <c r="D7618" t="s">
        <v>5189</v>
      </c>
      <c r="E7618" t="s">
        <v>15</v>
      </c>
      <c r="F7618" s="1">
        <v>40942</v>
      </c>
      <c r="G7618" t="s">
        <v>526</v>
      </c>
      <c r="H7618" t="s">
        <v>247</v>
      </c>
      <c r="I7618" t="s">
        <v>2220</v>
      </c>
      <c r="J7618">
        <v>2000</v>
      </c>
      <c r="L7618">
        <v>146417190</v>
      </c>
    </row>
    <row r="7619" spans="3:12" x14ac:dyDescent="0.15">
      <c r="C7619" t="s">
        <v>5191</v>
      </c>
      <c r="D7619" t="s">
        <v>5189</v>
      </c>
      <c r="E7619" t="s">
        <v>15</v>
      </c>
      <c r="F7619" s="1">
        <v>40942</v>
      </c>
      <c r="G7619" t="s">
        <v>526</v>
      </c>
      <c r="H7619" t="s">
        <v>249</v>
      </c>
      <c r="I7619" t="s">
        <v>2035</v>
      </c>
      <c r="J7619">
        <v>500</v>
      </c>
      <c r="L7619">
        <v>146417690</v>
      </c>
    </row>
    <row r="7620" spans="3:12" x14ac:dyDescent="0.15">
      <c r="C7620" t="s">
        <v>5191</v>
      </c>
      <c r="D7620" t="s">
        <v>5189</v>
      </c>
      <c r="E7620" t="s">
        <v>15</v>
      </c>
      <c r="F7620" s="1">
        <v>40942</v>
      </c>
      <c r="G7620" t="s">
        <v>526</v>
      </c>
      <c r="H7620" t="s">
        <v>251</v>
      </c>
      <c r="I7620" t="s">
        <v>2035</v>
      </c>
      <c r="J7620">
        <v>2100</v>
      </c>
      <c r="L7620">
        <v>146419790</v>
      </c>
    </row>
    <row r="7621" spans="3:12" x14ac:dyDescent="0.15">
      <c r="C7621" t="s">
        <v>5191</v>
      </c>
      <c r="D7621" t="s">
        <v>5189</v>
      </c>
      <c r="E7621" t="s">
        <v>15</v>
      </c>
      <c r="F7621" s="1">
        <v>40944</v>
      </c>
      <c r="G7621" t="s">
        <v>54</v>
      </c>
      <c r="H7621" t="s">
        <v>1041</v>
      </c>
      <c r="I7621" t="s">
        <v>5434</v>
      </c>
      <c r="J7621">
        <v>217000</v>
      </c>
      <c r="L7621">
        <v>146636790</v>
      </c>
    </row>
    <row r="7622" spans="3:12" x14ac:dyDescent="0.15">
      <c r="C7622" t="s">
        <v>5191</v>
      </c>
      <c r="D7622" t="s">
        <v>5189</v>
      </c>
      <c r="E7622" t="s">
        <v>15</v>
      </c>
      <c r="F7622" s="1">
        <v>40945</v>
      </c>
      <c r="G7622" t="s">
        <v>5206</v>
      </c>
      <c r="H7622" t="s">
        <v>101</v>
      </c>
      <c r="I7622" t="s">
        <v>2501</v>
      </c>
      <c r="J7622">
        <v>385000</v>
      </c>
      <c r="L7622">
        <v>147021790</v>
      </c>
    </row>
    <row r="7623" spans="3:12" x14ac:dyDescent="0.15">
      <c r="C7623" t="s">
        <v>5191</v>
      </c>
      <c r="D7623" t="s">
        <v>5189</v>
      </c>
      <c r="E7623" t="s">
        <v>15</v>
      </c>
      <c r="F7623" s="1">
        <v>40945</v>
      </c>
      <c r="G7623" t="s">
        <v>526</v>
      </c>
      <c r="H7623" t="s">
        <v>253</v>
      </c>
      <c r="I7623" t="s">
        <v>5247</v>
      </c>
      <c r="J7623">
        <v>2000</v>
      </c>
      <c r="L7623">
        <v>147023790</v>
      </c>
    </row>
    <row r="7624" spans="3:12" x14ac:dyDescent="0.15">
      <c r="C7624" t="s">
        <v>5191</v>
      </c>
      <c r="D7624" t="s">
        <v>5189</v>
      </c>
      <c r="E7624" t="s">
        <v>15</v>
      </c>
      <c r="F7624" s="1">
        <v>40945</v>
      </c>
      <c r="G7624" t="s">
        <v>526</v>
      </c>
      <c r="H7624" t="s">
        <v>255</v>
      </c>
      <c r="I7624" t="s">
        <v>5246</v>
      </c>
      <c r="J7624">
        <v>2000</v>
      </c>
      <c r="L7624">
        <v>147025790</v>
      </c>
    </row>
    <row r="7625" spans="3:12" x14ac:dyDescent="0.15">
      <c r="C7625" t="s">
        <v>5191</v>
      </c>
      <c r="D7625" t="s">
        <v>5189</v>
      </c>
      <c r="E7625" t="s">
        <v>15</v>
      </c>
      <c r="F7625" s="1">
        <v>40945</v>
      </c>
      <c r="G7625" t="s">
        <v>526</v>
      </c>
      <c r="H7625" t="s">
        <v>259</v>
      </c>
      <c r="I7625" t="s">
        <v>2584</v>
      </c>
      <c r="J7625">
        <v>4000</v>
      </c>
      <c r="L7625">
        <v>147029790</v>
      </c>
    </row>
    <row r="7626" spans="3:12" x14ac:dyDescent="0.15">
      <c r="C7626" t="s">
        <v>5191</v>
      </c>
      <c r="D7626" t="s">
        <v>5189</v>
      </c>
      <c r="E7626" t="s">
        <v>15</v>
      </c>
      <c r="F7626" s="1">
        <v>40945</v>
      </c>
      <c r="G7626" t="s">
        <v>526</v>
      </c>
      <c r="H7626" t="s">
        <v>261</v>
      </c>
      <c r="I7626" t="s">
        <v>2584</v>
      </c>
      <c r="J7626">
        <v>4000</v>
      </c>
      <c r="L7626">
        <v>147033790</v>
      </c>
    </row>
    <row r="7627" spans="3:12" x14ac:dyDescent="0.15">
      <c r="C7627" t="s">
        <v>5191</v>
      </c>
      <c r="D7627" t="s">
        <v>5189</v>
      </c>
      <c r="E7627" t="s">
        <v>15</v>
      </c>
      <c r="F7627" s="1">
        <v>40945</v>
      </c>
      <c r="G7627" t="s">
        <v>526</v>
      </c>
      <c r="H7627" t="s">
        <v>263</v>
      </c>
      <c r="I7627" t="s">
        <v>5247</v>
      </c>
      <c r="J7627">
        <v>6000</v>
      </c>
      <c r="L7627">
        <v>147039790</v>
      </c>
    </row>
    <row r="7628" spans="3:12" x14ac:dyDescent="0.15">
      <c r="C7628" t="s">
        <v>5191</v>
      </c>
      <c r="D7628" t="s">
        <v>5189</v>
      </c>
      <c r="E7628" t="s">
        <v>15</v>
      </c>
      <c r="F7628" s="1">
        <v>40945</v>
      </c>
      <c r="G7628" t="s">
        <v>526</v>
      </c>
      <c r="H7628" t="s">
        <v>266</v>
      </c>
      <c r="I7628" t="s">
        <v>2600</v>
      </c>
      <c r="J7628">
        <v>4000</v>
      </c>
      <c r="L7628">
        <v>147043790</v>
      </c>
    </row>
    <row r="7629" spans="3:12" x14ac:dyDescent="0.15">
      <c r="C7629" t="s">
        <v>5191</v>
      </c>
      <c r="D7629" t="s">
        <v>5189</v>
      </c>
      <c r="E7629" t="s">
        <v>15</v>
      </c>
      <c r="F7629" s="1">
        <v>40945</v>
      </c>
      <c r="G7629" t="s">
        <v>526</v>
      </c>
      <c r="H7629" t="s">
        <v>267</v>
      </c>
      <c r="I7629" t="s">
        <v>5435</v>
      </c>
      <c r="J7629">
        <v>10000</v>
      </c>
      <c r="L7629">
        <v>147053790</v>
      </c>
    </row>
    <row r="7630" spans="3:12" x14ac:dyDescent="0.15">
      <c r="C7630" t="s">
        <v>5191</v>
      </c>
      <c r="D7630" t="s">
        <v>5189</v>
      </c>
      <c r="E7630" t="s">
        <v>15</v>
      </c>
      <c r="F7630" s="1">
        <v>40945</v>
      </c>
      <c r="G7630" t="s">
        <v>526</v>
      </c>
      <c r="H7630" t="s">
        <v>270</v>
      </c>
      <c r="I7630" t="s">
        <v>2584</v>
      </c>
      <c r="J7630">
        <v>2000</v>
      </c>
      <c r="L7630">
        <v>147055790</v>
      </c>
    </row>
    <row r="7631" spans="3:12" x14ac:dyDescent="0.15">
      <c r="C7631" t="s">
        <v>5191</v>
      </c>
      <c r="D7631" t="s">
        <v>5189</v>
      </c>
      <c r="E7631" t="s">
        <v>15</v>
      </c>
      <c r="F7631" s="1">
        <v>40945</v>
      </c>
      <c r="G7631" t="s">
        <v>526</v>
      </c>
      <c r="H7631" t="s">
        <v>1404</v>
      </c>
      <c r="I7631" t="s">
        <v>1371</v>
      </c>
      <c r="J7631">
        <v>6000</v>
      </c>
      <c r="L7631">
        <v>147061790</v>
      </c>
    </row>
    <row r="7632" spans="3:12" x14ac:dyDescent="0.15">
      <c r="C7632" t="s">
        <v>5191</v>
      </c>
      <c r="D7632" t="s">
        <v>5189</v>
      </c>
      <c r="E7632" t="s">
        <v>15</v>
      </c>
      <c r="F7632" s="1">
        <v>40945</v>
      </c>
      <c r="G7632" t="s">
        <v>526</v>
      </c>
      <c r="H7632" t="s">
        <v>1405</v>
      </c>
      <c r="I7632" t="s">
        <v>5436</v>
      </c>
      <c r="J7632">
        <v>4000</v>
      </c>
      <c r="L7632">
        <v>147065790</v>
      </c>
    </row>
    <row r="7633" spans="3:12" x14ac:dyDescent="0.15">
      <c r="C7633" t="s">
        <v>5191</v>
      </c>
      <c r="D7633" t="s">
        <v>5189</v>
      </c>
      <c r="E7633" t="s">
        <v>15</v>
      </c>
      <c r="F7633" s="1">
        <v>40945</v>
      </c>
      <c r="G7633" t="s">
        <v>526</v>
      </c>
      <c r="H7633" t="s">
        <v>1160</v>
      </c>
      <c r="I7633" t="s">
        <v>1371</v>
      </c>
      <c r="J7633">
        <v>2000</v>
      </c>
      <c r="L7633">
        <v>147067790</v>
      </c>
    </row>
    <row r="7634" spans="3:12" x14ac:dyDescent="0.15">
      <c r="C7634" t="s">
        <v>5191</v>
      </c>
      <c r="D7634" t="s">
        <v>5189</v>
      </c>
      <c r="E7634" t="s">
        <v>15</v>
      </c>
      <c r="F7634" s="1">
        <v>40945</v>
      </c>
      <c r="G7634" t="s">
        <v>526</v>
      </c>
      <c r="H7634" t="s">
        <v>1406</v>
      </c>
      <c r="I7634" t="s">
        <v>2568</v>
      </c>
      <c r="J7634">
        <v>2000</v>
      </c>
      <c r="L7634">
        <v>147069790</v>
      </c>
    </row>
    <row r="7635" spans="3:12" x14ac:dyDescent="0.15">
      <c r="C7635" t="s">
        <v>5191</v>
      </c>
      <c r="D7635" t="s">
        <v>5189</v>
      </c>
      <c r="E7635" t="s">
        <v>15</v>
      </c>
      <c r="F7635" s="1">
        <v>40945</v>
      </c>
      <c r="G7635" t="s">
        <v>526</v>
      </c>
      <c r="H7635" t="s">
        <v>1320</v>
      </c>
      <c r="I7635" t="s">
        <v>5437</v>
      </c>
      <c r="J7635">
        <v>6000</v>
      </c>
      <c r="L7635">
        <v>147075790</v>
      </c>
    </row>
    <row r="7636" spans="3:12" x14ac:dyDescent="0.15">
      <c r="C7636" t="s">
        <v>5191</v>
      </c>
      <c r="D7636" t="s">
        <v>5189</v>
      </c>
      <c r="E7636" t="s">
        <v>15</v>
      </c>
      <c r="F7636" s="1">
        <v>40945</v>
      </c>
      <c r="G7636" t="s">
        <v>526</v>
      </c>
      <c r="H7636" t="s">
        <v>664</v>
      </c>
      <c r="I7636" t="s">
        <v>5438</v>
      </c>
      <c r="J7636">
        <v>6000</v>
      </c>
      <c r="L7636">
        <v>147081790</v>
      </c>
    </row>
    <row r="7637" spans="3:12" x14ac:dyDescent="0.15">
      <c r="C7637" t="s">
        <v>5191</v>
      </c>
      <c r="D7637" t="s">
        <v>5189</v>
      </c>
      <c r="E7637" t="s">
        <v>15</v>
      </c>
      <c r="F7637" s="1">
        <v>40945</v>
      </c>
      <c r="G7637" t="s">
        <v>526</v>
      </c>
      <c r="H7637" t="s">
        <v>959</v>
      </c>
      <c r="I7637" t="s">
        <v>5439</v>
      </c>
      <c r="J7637">
        <v>2000</v>
      </c>
      <c r="L7637">
        <v>147083790</v>
      </c>
    </row>
    <row r="7638" spans="3:12" x14ac:dyDescent="0.15">
      <c r="C7638" t="s">
        <v>5191</v>
      </c>
      <c r="D7638" t="s">
        <v>5189</v>
      </c>
      <c r="E7638" t="s">
        <v>15</v>
      </c>
      <c r="F7638" s="1">
        <v>40945</v>
      </c>
      <c r="G7638" t="s">
        <v>526</v>
      </c>
      <c r="H7638" t="s">
        <v>278</v>
      </c>
      <c r="I7638" t="s">
        <v>1418</v>
      </c>
      <c r="J7638">
        <v>2000</v>
      </c>
      <c r="L7638">
        <v>147085790</v>
      </c>
    </row>
    <row r="7639" spans="3:12" x14ac:dyDescent="0.15">
      <c r="C7639" t="s">
        <v>5191</v>
      </c>
      <c r="D7639" t="s">
        <v>5189</v>
      </c>
      <c r="E7639" t="s">
        <v>15</v>
      </c>
      <c r="F7639" s="1">
        <v>40945</v>
      </c>
      <c r="G7639" t="s">
        <v>526</v>
      </c>
      <c r="H7639" t="s">
        <v>276</v>
      </c>
      <c r="I7639" t="s">
        <v>1418</v>
      </c>
      <c r="J7639">
        <v>7700</v>
      </c>
      <c r="L7639">
        <v>147093490</v>
      </c>
    </row>
    <row r="7640" spans="3:12" x14ac:dyDescent="0.15">
      <c r="C7640" t="s">
        <v>5191</v>
      </c>
      <c r="D7640" t="s">
        <v>5189</v>
      </c>
      <c r="E7640" t="s">
        <v>15</v>
      </c>
      <c r="F7640" s="1">
        <v>40946</v>
      </c>
      <c r="G7640" t="s">
        <v>526</v>
      </c>
      <c r="H7640" t="s">
        <v>288</v>
      </c>
      <c r="I7640" t="s">
        <v>5440</v>
      </c>
      <c r="J7640">
        <v>10000</v>
      </c>
      <c r="L7640">
        <v>147103490</v>
      </c>
    </row>
    <row r="7641" spans="3:12" x14ac:dyDescent="0.15">
      <c r="C7641" t="s">
        <v>5191</v>
      </c>
      <c r="D7641" t="s">
        <v>5189</v>
      </c>
      <c r="E7641" t="s">
        <v>15</v>
      </c>
      <c r="F7641" s="1">
        <v>40946</v>
      </c>
      <c r="G7641" t="s">
        <v>526</v>
      </c>
      <c r="H7641" t="s">
        <v>296</v>
      </c>
      <c r="I7641" t="s">
        <v>1359</v>
      </c>
      <c r="J7641">
        <v>1000</v>
      </c>
      <c r="L7641">
        <v>147104490</v>
      </c>
    </row>
    <row r="7642" spans="3:12" x14ac:dyDescent="0.15">
      <c r="C7642" t="s">
        <v>5191</v>
      </c>
      <c r="D7642" t="s">
        <v>5189</v>
      </c>
      <c r="E7642" t="s">
        <v>15</v>
      </c>
      <c r="F7642" s="1">
        <v>40946</v>
      </c>
      <c r="G7642" t="s">
        <v>526</v>
      </c>
      <c r="H7642" t="s">
        <v>1407</v>
      </c>
      <c r="I7642" t="s">
        <v>2030</v>
      </c>
      <c r="J7642">
        <v>4000</v>
      </c>
      <c r="L7642">
        <v>147108490</v>
      </c>
    </row>
    <row r="7643" spans="3:12" x14ac:dyDescent="0.15">
      <c r="C7643" t="s">
        <v>5191</v>
      </c>
      <c r="D7643" t="s">
        <v>5189</v>
      </c>
      <c r="E7643" t="s">
        <v>15</v>
      </c>
      <c r="F7643" s="1">
        <v>40946</v>
      </c>
      <c r="G7643" t="s">
        <v>526</v>
      </c>
      <c r="H7643" t="s">
        <v>300</v>
      </c>
      <c r="I7643" t="s">
        <v>2602</v>
      </c>
      <c r="J7643">
        <v>6000</v>
      </c>
      <c r="L7643">
        <v>147114490</v>
      </c>
    </row>
    <row r="7644" spans="3:12" x14ac:dyDescent="0.15">
      <c r="C7644" t="s">
        <v>5191</v>
      </c>
      <c r="D7644" t="s">
        <v>5189</v>
      </c>
      <c r="E7644" t="s">
        <v>15</v>
      </c>
      <c r="F7644" s="1">
        <v>40947</v>
      </c>
      <c r="G7644" t="s">
        <v>526</v>
      </c>
      <c r="H7644" t="s">
        <v>964</v>
      </c>
      <c r="I7644" t="s">
        <v>1418</v>
      </c>
      <c r="J7644">
        <v>1000</v>
      </c>
      <c r="L7644">
        <v>147115490</v>
      </c>
    </row>
    <row r="7645" spans="3:12" x14ac:dyDescent="0.15">
      <c r="C7645" t="s">
        <v>5191</v>
      </c>
      <c r="D7645" t="s">
        <v>5189</v>
      </c>
      <c r="E7645" t="s">
        <v>15</v>
      </c>
      <c r="F7645" s="1">
        <v>40947</v>
      </c>
      <c r="G7645" t="s">
        <v>526</v>
      </c>
      <c r="H7645" t="s">
        <v>311</v>
      </c>
      <c r="I7645" t="s">
        <v>5247</v>
      </c>
      <c r="J7645">
        <v>2000</v>
      </c>
      <c r="L7645">
        <v>147117490</v>
      </c>
    </row>
    <row r="7646" spans="3:12" x14ac:dyDescent="0.15">
      <c r="C7646" t="s">
        <v>5191</v>
      </c>
      <c r="D7646" t="s">
        <v>5189</v>
      </c>
      <c r="E7646" t="s">
        <v>15</v>
      </c>
      <c r="F7646" s="1">
        <v>40948</v>
      </c>
      <c r="G7646" t="s">
        <v>526</v>
      </c>
      <c r="H7646" t="s">
        <v>1096</v>
      </c>
      <c r="I7646" t="s">
        <v>1371</v>
      </c>
      <c r="J7646">
        <v>8000</v>
      </c>
      <c r="L7646">
        <v>147125490</v>
      </c>
    </row>
    <row r="7647" spans="3:12" x14ac:dyDescent="0.15">
      <c r="C7647" t="s">
        <v>5191</v>
      </c>
      <c r="D7647" t="s">
        <v>5189</v>
      </c>
      <c r="E7647" t="s">
        <v>15</v>
      </c>
      <c r="F7647" s="1">
        <v>40948</v>
      </c>
      <c r="G7647" t="s">
        <v>526</v>
      </c>
      <c r="H7647" t="s">
        <v>3377</v>
      </c>
      <c r="I7647" t="s">
        <v>1418</v>
      </c>
      <c r="J7647">
        <v>3000</v>
      </c>
      <c r="L7647">
        <v>147128490</v>
      </c>
    </row>
    <row r="7648" spans="3:12" x14ac:dyDescent="0.15">
      <c r="C7648" t="s">
        <v>5191</v>
      </c>
      <c r="D7648" t="s">
        <v>5189</v>
      </c>
      <c r="E7648" t="s">
        <v>15</v>
      </c>
      <c r="F7648" s="1">
        <v>40948</v>
      </c>
      <c r="G7648" t="s">
        <v>526</v>
      </c>
      <c r="H7648" t="s">
        <v>1162</v>
      </c>
      <c r="I7648" t="s">
        <v>1418</v>
      </c>
      <c r="J7648">
        <v>2800</v>
      </c>
      <c r="L7648">
        <v>147131290</v>
      </c>
    </row>
    <row r="7649" spans="3:12" x14ac:dyDescent="0.15">
      <c r="C7649" t="s">
        <v>5191</v>
      </c>
      <c r="D7649" t="s">
        <v>5189</v>
      </c>
      <c r="E7649" t="s">
        <v>15</v>
      </c>
      <c r="F7649" s="1">
        <v>40949</v>
      </c>
      <c r="G7649" t="s">
        <v>526</v>
      </c>
      <c r="H7649" t="s">
        <v>1166</v>
      </c>
      <c r="I7649" t="s">
        <v>1418</v>
      </c>
      <c r="J7649">
        <v>100</v>
      </c>
      <c r="L7649">
        <v>147131390</v>
      </c>
    </row>
    <row r="7650" spans="3:12" x14ac:dyDescent="0.15">
      <c r="C7650" t="s">
        <v>5191</v>
      </c>
      <c r="D7650" t="s">
        <v>5189</v>
      </c>
      <c r="E7650" t="s">
        <v>15</v>
      </c>
      <c r="F7650" s="1">
        <v>40949</v>
      </c>
      <c r="G7650" t="s">
        <v>526</v>
      </c>
      <c r="H7650" t="s">
        <v>1172</v>
      </c>
      <c r="I7650" t="s">
        <v>1418</v>
      </c>
      <c r="J7650">
        <v>5000</v>
      </c>
      <c r="L7650">
        <v>147136390</v>
      </c>
    </row>
    <row r="7651" spans="3:12" x14ac:dyDescent="0.15">
      <c r="C7651" t="s">
        <v>5191</v>
      </c>
      <c r="D7651" t="s">
        <v>5189</v>
      </c>
      <c r="E7651" t="s">
        <v>15</v>
      </c>
      <c r="F7651" s="1">
        <v>40949</v>
      </c>
      <c r="G7651" t="s">
        <v>526</v>
      </c>
      <c r="H7651" t="s">
        <v>1409</v>
      </c>
      <c r="I7651" t="s">
        <v>1418</v>
      </c>
      <c r="J7651">
        <v>2500</v>
      </c>
      <c r="L7651">
        <v>147138890</v>
      </c>
    </row>
    <row r="7652" spans="3:12" x14ac:dyDescent="0.15">
      <c r="C7652" t="s">
        <v>5191</v>
      </c>
      <c r="D7652" t="s">
        <v>5189</v>
      </c>
      <c r="E7652" t="s">
        <v>15</v>
      </c>
      <c r="F7652" s="1">
        <v>40952</v>
      </c>
      <c r="G7652" t="s">
        <v>54</v>
      </c>
      <c r="H7652" t="s">
        <v>1362</v>
      </c>
      <c r="I7652" t="s">
        <v>5441</v>
      </c>
      <c r="J7652">
        <v>53000</v>
      </c>
      <c r="L7652">
        <v>147191890</v>
      </c>
    </row>
    <row r="7653" spans="3:12" x14ac:dyDescent="0.15">
      <c r="C7653" t="s">
        <v>5191</v>
      </c>
      <c r="D7653" t="s">
        <v>5189</v>
      </c>
      <c r="E7653" t="s">
        <v>15</v>
      </c>
      <c r="F7653" s="1">
        <v>40952</v>
      </c>
      <c r="G7653" t="s">
        <v>5206</v>
      </c>
      <c r="H7653" t="s">
        <v>2334</v>
      </c>
      <c r="I7653" t="s">
        <v>5442</v>
      </c>
      <c r="J7653">
        <v>360000</v>
      </c>
      <c r="L7653">
        <v>147551890</v>
      </c>
    </row>
    <row r="7654" spans="3:12" x14ac:dyDescent="0.15">
      <c r="C7654" t="s">
        <v>5191</v>
      </c>
      <c r="D7654" t="s">
        <v>5189</v>
      </c>
      <c r="E7654" t="s">
        <v>15</v>
      </c>
      <c r="F7654" s="1">
        <v>40952</v>
      </c>
      <c r="G7654" t="s">
        <v>526</v>
      </c>
      <c r="H7654" t="s">
        <v>1289</v>
      </c>
      <c r="I7654" t="s">
        <v>1418</v>
      </c>
      <c r="J7654">
        <v>607</v>
      </c>
      <c r="L7654">
        <v>147552497</v>
      </c>
    </row>
    <row r="7655" spans="3:12" x14ac:dyDescent="0.15">
      <c r="C7655" t="s">
        <v>5191</v>
      </c>
      <c r="D7655" t="s">
        <v>5189</v>
      </c>
      <c r="E7655" t="s">
        <v>15</v>
      </c>
      <c r="F7655" s="1">
        <v>40952</v>
      </c>
      <c r="G7655" t="s">
        <v>526</v>
      </c>
      <c r="H7655" t="s">
        <v>290</v>
      </c>
      <c r="I7655" t="s">
        <v>1418</v>
      </c>
      <c r="J7655">
        <v>1500</v>
      </c>
      <c r="L7655">
        <v>147553997</v>
      </c>
    </row>
    <row r="7656" spans="3:12" x14ac:dyDescent="0.15">
      <c r="C7656" t="s">
        <v>5191</v>
      </c>
      <c r="D7656" t="s">
        <v>5189</v>
      </c>
      <c r="E7656" t="s">
        <v>15</v>
      </c>
      <c r="F7656" s="1">
        <v>40952</v>
      </c>
      <c r="G7656" t="s">
        <v>526</v>
      </c>
      <c r="H7656" t="s">
        <v>291</v>
      </c>
      <c r="I7656" t="s">
        <v>2030</v>
      </c>
      <c r="J7656">
        <v>2000</v>
      </c>
      <c r="L7656">
        <v>147555997</v>
      </c>
    </row>
    <row r="7657" spans="3:12" x14ac:dyDescent="0.15">
      <c r="C7657" t="s">
        <v>5191</v>
      </c>
      <c r="D7657" t="s">
        <v>5189</v>
      </c>
      <c r="E7657" t="s">
        <v>15</v>
      </c>
      <c r="F7657" s="1">
        <v>40953</v>
      </c>
      <c r="G7657" t="s">
        <v>526</v>
      </c>
      <c r="H7657" t="s">
        <v>317</v>
      </c>
      <c r="I7657" t="s">
        <v>1418</v>
      </c>
      <c r="J7657">
        <v>2000</v>
      </c>
      <c r="L7657">
        <v>147557997</v>
      </c>
    </row>
    <row r="7658" spans="3:12" x14ac:dyDescent="0.15">
      <c r="C7658" t="s">
        <v>5191</v>
      </c>
      <c r="D7658" t="s">
        <v>5189</v>
      </c>
      <c r="E7658" t="s">
        <v>15</v>
      </c>
      <c r="F7658" s="1">
        <v>40953</v>
      </c>
      <c r="G7658" t="s">
        <v>526</v>
      </c>
      <c r="H7658" t="s">
        <v>328</v>
      </c>
      <c r="I7658" t="s">
        <v>5443</v>
      </c>
      <c r="J7658">
        <v>75000</v>
      </c>
      <c r="L7658">
        <v>147632997</v>
      </c>
    </row>
    <row r="7659" spans="3:12" x14ac:dyDescent="0.15">
      <c r="C7659" t="s">
        <v>5191</v>
      </c>
      <c r="D7659" t="s">
        <v>5189</v>
      </c>
      <c r="E7659" t="s">
        <v>15</v>
      </c>
      <c r="F7659" s="1">
        <v>40953</v>
      </c>
      <c r="G7659" t="s">
        <v>526</v>
      </c>
      <c r="H7659" t="s">
        <v>330</v>
      </c>
      <c r="I7659" t="s">
        <v>2030</v>
      </c>
      <c r="J7659">
        <v>2000</v>
      </c>
      <c r="L7659">
        <v>147634997</v>
      </c>
    </row>
    <row r="7660" spans="3:12" x14ac:dyDescent="0.15">
      <c r="C7660" t="s">
        <v>5191</v>
      </c>
      <c r="D7660" t="s">
        <v>5189</v>
      </c>
      <c r="E7660" t="s">
        <v>15</v>
      </c>
      <c r="F7660" s="1">
        <v>40953</v>
      </c>
      <c r="G7660" t="s">
        <v>526</v>
      </c>
      <c r="H7660" t="s">
        <v>332</v>
      </c>
      <c r="I7660" t="s">
        <v>5444</v>
      </c>
      <c r="J7660">
        <v>4000</v>
      </c>
      <c r="L7660">
        <v>147638997</v>
      </c>
    </row>
    <row r="7661" spans="3:12" x14ac:dyDescent="0.15">
      <c r="C7661" t="s">
        <v>5191</v>
      </c>
      <c r="D7661" t="s">
        <v>5189</v>
      </c>
      <c r="E7661" t="s">
        <v>15</v>
      </c>
      <c r="F7661" s="1">
        <v>40953</v>
      </c>
      <c r="G7661" t="s">
        <v>526</v>
      </c>
      <c r="H7661" t="s">
        <v>338</v>
      </c>
      <c r="I7661" t="s">
        <v>1418</v>
      </c>
      <c r="J7661">
        <v>500</v>
      </c>
      <c r="L7661">
        <v>147639497</v>
      </c>
    </row>
    <row r="7662" spans="3:12" x14ac:dyDescent="0.15">
      <c r="C7662" t="s">
        <v>5191</v>
      </c>
      <c r="D7662" t="s">
        <v>5189</v>
      </c>
      <c r="E7662" t="s">
        <v>15</v>
      </c>
      <c r="F7662" s="1">
        <v>40954</v>
      </c>
      <c r="G7662" t="s">
        <v>526</v>
      </c>
      <c r="H7662" t="s">
        <v>3070</v>
      </c>
      <c r="I7662" t="s">
        <v>1418</v>
      </c>
      <c r="J7662">
        <v>2000</v>
      </c>
      <c r="L7662">
        <v>147641497</v>
      </c>
    </row>
    <row r="7663" spans="3:12" x14ac:dyDescent="0.15">
      <c r="C7663" t="s">
        <v>5191</v>
      </c>
      <c r="D7663" t="s">
        <v>5189</v>
      </c>
      <c r="E7663" t="s">
        <v>15</v>
      </c>
      <c r="F7663" s="1">
        <v>40954</v>
      </c>
      <c r="G7663" t="s">
        <v>526</v>
      </c>
      <c r="H7663" t="s">
        <v>2185</v>
      </c>
      <c r="I7663" t="s">
        <v>2030</v>
      </c>
      <c r="J7663">
        <v>6000</v>
      </c>
      <c r="L7663">
        <v>147647497</v>
      </c>
    </row>
    <row r="7664" spans="3:12" x14ac:dyDescent="0.15">
      <c r="C7664" t="s">
        <v>5191</v>
      </c>
      <c r="D7664" t="s">
        <v>5189</v>
      </c>
      <c r="E7664" t="s">
        <v>15</v>
      </c>
      <c r="F7664" s="1">
        <v>40954</v>
      </c>
      <c r="G7664" t="s">
        <v>526</v>
      </c>
      <c r="H7664" t="s">
        <v>2844</v>
      </c>
      <c r="I7664" t="s">
        <v>1371</v>
      </c>
      <c r="J7664">
        <v>6000</v>
      </c>
      <c r="L7664">
        <v>147653497</v>
      </c>
    </row>
    <row r="7665" spans="3:12" x14ac:dyDescent="0.15">
      <c r="C7665" t="s">
        <v>5191</v>
      </c>
      <c r="D7665" t="s">
        <v>5189</v>
      </c>
      <c r="E7665" t="s">
        <v>15</v>
      </c>
      <c r="F7665" s="1">
        <v>40954</v>
      </c>
      <c r="G7665" t="s">
        <v>526</v>
      </c>
      <c r="H7665" t="s">
        <v>343</v>
      </c>
      <c r="I7665" t="s">
        <v>2600</v>
      </c>
      <c r="J7665">
        <v>2000</v>
      </c>
      <c r="L7665">
        <v>147655497</v>
      </c>
    </row>
    <row r="7666" spans="3:12" x14ac:dyDescent="0.15">
      <c r="C7666" t="s">
        <v>5191</v>
      </c>
      <c r="D7666" t="s">
        <v>5189</v>
      </c>
      <c r="E7666" t="s">
        <v>15</v>
      </c>
      <c r="F7666" s="1">
        <v>40954</v>
      </c>
      <c r="G7666" t="s">
        <v>526</v>
      </c>
      <c r="H7666" t="s">
        <v>1415</v>
      </c>
      <c r="I7666" t="s">
        <v>1418</v>
      </c>
      <c r="J7666">
        <v>6552</v>
      </c>
      <c r="L7666">
        <v>147662049</v>
      </c>
    </row>
    <row r="7667" spans="3:12" x14ac:dyDescent="0.15">
      <c r="C7667" t="s">
        <v>5191</v>
      </c>
      <c r="D7667" t="s">
        <v>5189</v>
      </c>
      <c r="E7667" t="s">
        <v>15</v>
      </c>
      <c r="F7667" s="1">
        <v>40955</v>
      </c>
      <c r="G7667" t="s">
        <v>54</v>
      </c>
      <c r="H7667" t="s">
        <v>681</v>
      </c>
      <c r="I7667" t="s">
        <v>1387</v>
      </c>
      <c r="J7667">
        <v>43000</v>
      </c>
      <c r="L7667">
        <v>147705049</v>
      </c>
    </row>
    <row r="7668" spans="3:12" x14ac:dyDescent="0.15">
      <c r="C7668" t="s">
        <v>5191</v>
      </c>
      <c r="D7668" t="s">
        <v>5189</v>
      </c>
      <c r="E7668" t="s">
        <v>15</v>
      </c>
      <c r="F7668" s="1">
        <v>40955</v>
      </c>
      <c r="G7668" t="s">
        <v>54</v>
      </c>
      <c r="H7668" t="s">
        <v>681</v>
      </c>
      <c r="I7668" t="s">
        <v>5445</v>
      </c>
      <c r="J7668">
        <v>21000</v>
      </c>
      <c r="L7668">
        <v>147726049</v>
      </c>
    </row>
    <row r="7669" spans="3:12" x14ac:dyDescent="0.15">
      <c r="C7669" t="s">
        <v>5191</v>
      </c>
      <c r="D7669" t="s">
        <v>5189</v>
      </c>
      <c r="E7669" t="s">
        <v>15</v>
      </c>
      <c r="F7669" s="1">
        <v>40955</v>
      </c>
      <c r="G7669" t="s">
        <v>526</v>
      </c>
      <c r="H7669" t="s">
        <v>367</v>
      </c>
      <c r="I7669" t="s">
        <v>1418</v>
      </c>
      <c r="J7669">
        <v>3100</v>
      </c>
      <c r="L7669">
        <v>147729149</v>
      </c>
    </row>
    <row r="7670" spans="3:12" x14ac:dyDescent="0.15">
      <c r="C7670" t="s">
        <v>5191</v>
      </c>
      <c r="D7670" t="s">
        <v>5189</v>
      </c>
      <c r="E7670" t="s">
        <v>15</v>
      </c>
      <c r="F7670" s="1">
        <v>40955</v>
      </c>
      <c r="G7670" t="s">
        <v>526</v>
      </c>
      <c r="H7670" t="s">
        <v>369</v>
      </c>
      <c r="I7670" t="s">
        <v>5247</v>
      </c>
      <c r="J7670">
        <v>2000</v>
      </c>
      <c r="L7670">
        <v>147731149</v>
      </c>
    </row>
    <row r="7671" spans="3:12" x14ac:dyDescent="0.15">
      <c r="C7671" t="s">
        <v>5191</v>
      </c>
      <c r="D7671" t="s">
        <v>5189</v>
      </c>
      <c r="E7671" t="s">
        <v>15</v>
      </c>
      <c r="F7671" s="1">
        <v>40955</v>
      </c>
      <c r="G7671" t="s">
        <v>526</v>
      </c>
      <c r="H7671" t="s">
        <v>1199</v>
      </c>
      <c r="I7671" t="s">
        <v>5446</v>
      </c>
      <c r="J7671">
        <v>6000</v>
      </c>
      <c r="L7671">
        <v>147737149</v>
      </c>
    </row>
    <row r="7672" spans="3:12" x14ac:dyDescent="0.15">
      <c r="C7672" t="s">
        <v>5191</v>
      </c>
      <c r="D7672" t="s">
        <v>5189</v>
      </c>
      <c r="E7672" t="s">
        <v>15</v>
      </c>
      <c r="F7672" s="1">
        <v>40955</v>
      </c>
      <c r="G7672" t="s">
        <v>526</v>
      </c>
      <c r="H7672" t="s">
        <v>3030</v>
      </c>
      <c r="I7672" t="s">
        <v>1418</v>
      </c>
      <c r="J7672">
        <v>1000</v>
      </c>
      <c r="L7672">
        <v>147738149</v>
      </c>
    </row>
    <row r="7673" spans="3:12" x14ac:dyDescent="0.15">
      <c r="C7673" t="s">
        <v>5191</v>
      </c>
      <c r="D7673" t="s">
        <v>5189</v>
      </c>
      <c r="E7673" t="s">
        <v>15</v>
      </c>
      <c r="F7673" s="1">
        <v>40956</v>
      </c>
      <c r="G7673" t="s">
        <v>526</v>
      </c>
      <c r="H7673" t="s">
        <v>1181</v>
      </c>
      <c r="I7673" t="s">
        <v>5247</v>
      </c>
      <c r="J7673">
        <v>2000</v>
      </c>
      <c r="L7673">
        <v>147740149</v>
      </c>
    </row>
    <row r="7674" spans="3:12" x14ac:dyDescent="0.15">
      <c r="C7674" t="s">
        <v>5191</v>
      </c>
      <c r="D7674" t="s">
        <v>5189</v>
      </c>
      <c r="E7674" t="s">
        <v>15</v>
      </c>
      <c r="F7674" s="1">
        <v>40956</v>
      </c>
      <c r="G7674" t="s">
        <v>526</v>
      </c>
      <c r="H7674" t="s">
        <v>353</v>
      </c>
      <c r="I7674" t="s">
        <v>1371</v>
      </c>
      <c r="J7674">
        <v>8000</v>
      </c>
      <c r="L7674">
        <v>147748149</v>
      </c>
    </row>
    <row r="7675" spans="3:12" x14ac:dyDescent="0.15">
      <c r="C7675" t="s">
        <v>5191</v>
      </c>
      <c r="D7675" t="s">
        <v>5189</v>
      </c>
      <c r="E7675" t="s">
        <v>15</v>
      </c>
      <c r="F7675" s="1">
        <v>40956</v>
      </c>
      <c r="G7675" t="s">
        <v>526</v>
      </c>
      <c r="H7675" t="s">
        <v>356</v>
      </c>
      <c r="I7675" t="s">
        <v>2568</v>
      </c>
      <c r="J7675">
        <v>4000</v>
      </c>
      <c r="L7675">
        <v>147752149</v>
      </c>
    </row>
    <row r="7676" spans="3:12" x14ac:dyDescent="0.15">
      <c r="C7676" t="s">
        <v>5191</v>
      </c>
      <c r="D7676" t="s">
        <v>5189</v>
      </c>
      <c r="E7676" t="s">
        <v>15</v>
      </c>
      <c r="F7676" s="1">
        <v>40956</v>
      </c>
      <c r="G7676" t="s">
        <v>526</v>
      </c>
      <c r="H7676" t="s">
        <v>365</v>
      </c>
      <c r="I7676" t="s">
        <v>1418</v>
      </c>
      <c r="J7676">
        <v>2000</v>
      </c>
      <c r="L7676">
        <v>147754149</v>
      </c>
    </row>
    <row r="7677" spans="3:12" x14ac:dyDescent="0.15">
      <c r="C7677" t="s">
        <v>5191</v>
      </c>
      <c r="D7677" t="s">
        <v>5189</v>
      </c>
      <c r="E7677" t="s">
        <v>15</v>
      </c>
      <c r="F7677" s="1">
        <v>40956</v>
      </c>
      <c r="G7677" t="s">
        <v>526</v>
      </c>
      <c r="H7677" t="s">
        <v>366</v>
      </c>
      <c r="I7677" t="s">
        <v>2021</v>
      </c>
      <c r="J7677">
        <v>2000</v>
      </c>
      <c r="L7677">
        <v>147756149</v>
      </c>
    </row>
    <row r="7678" spans="3:12" x14ac:dyDescent="0.15">
      <c r="C7678" t="s">
        <v>5191</v>
      </c>
      <c r="D7678" t="s">
        <v>5189</v>
      </c>
      <c r="E7678" t="s">
        <v>15</v>
      </c>
      <c r="F7678" s="1">
        <v>40958</v>
      </c>
      <c r="G7678" t="s">
        <v>526</v>
      </c>
      <c r="H7678" t="s">
        <v>1419</v>
      </c>
      <c r="I7678" t="s">
        <v>1418</v>
      </c>
      <c r="J7678">
        <v>2000</v>
      </c>
      <c r="L7678">
        <v>147758149</v>
      </c>
    </row>
    <row r="7679" spans="3:12" x14ac:dyDescent="0.15">
      <c r="C7679" t="s">
        <v>5191</v>
      </c>
      <c r="D7679" t="s">
        <v>5189</v>
      </c>
      <c r="E7679" t="s">
        <v>15</v>
      </c>
      <c r="F7679" s="1">
        <v>40959</v>
      </c>
      <c r="G7679" t="s">
        <v>526</v>
      </c>
      <c r="H7679" t="s">
        <v>378</v>
      </c>
      <c r="I7679" t="s">
        <v>1418</v>
      </c>
      <c r="J7679">
        <v>1000</v>
      </c>
      <c r="L7679">
        <v>147759149</v>
      </c>
    </row>
    <row r="7680" spans="3:12" x14ac:dyDescent="0.15">
      <c r="C7680" t="s">
        <v>5191</v>
      </c>
      <c r="D7680" t="s">
        <v>5189</v>
      </c>
      <c r="E7680" t="s">
        <v>15</v>
      </c>
      <c r="F7680" s="1">
        <v>40959</v>
      </c>
      <c r="G7680" t="s">
        <v>526</v>
      </c>
      <c r="H7680" t="s">
        <v>1421</v>
      </c>
      <c r="I7680" t="s">
        <v>1418</v>
      </c>
      <c r="J7680">
        <v>1000</v>
      </c>
      <c r="L7680">
        <v>147760149</v>
      </c>
    </row>
    <row r="7681" spans="3:12" x14ac:dyDescent="0.15">
      <c r="C7681" t="s">
        <v>5191</v>
      </c>
      <c r="D7681" t="s">
        <v>5189</v>
      </c>
      <c r="E7681" t="s">
        <v>15</v>
      </c>
      <c r="F7681" s="1">
        <v>40960</v>
      </c>
      <c r="G7681" t="s">
        <v>526</v>
      </c>
      <c r="H7681" t="s">
        <v>380</v>
      </c>
      <c r="I7681" t="s">
        <v>1418</v>
      </c>
      <c r="J7681">
        <v>5000</v>
      </c>
      <c r="L7681">
        <v>147765149</v>
      </c>
    </row>
    <row r="7682" spans="3:12" x14ac:dyDescent="0.15">
      <c r="C7682" t="s">
        <v>5191</v>
      </c>
      <c r="D7682" t="s">
        <v>5189</v>
      </c>
      <c r="E7682" t="s">
        <v>15</v>
      </c>
      <c r="F7682" s="1">
        <v>40960</v>
      </c>
      <c r="G7682" t="s">
        <v>526</v>
      </c>
      <c r="H7682" t="s">
        <v>397</v>
      </c>
      <c r="I7682" t="s">
        <v>2030</v>
      </c>
      <c r="J7682">
        <v>2000</v>
      </c>
      <c r="L7682">
        <v>147767149</v>
      </c>
    </row>
    <row r="7683" spans="3:12" x14ac:dyDescent="0.15">
      <c r="C7683" t="s">
        <v>5191</v>
      </c>
      <c r="D7683" t="s">
        <v>5189</v>
      </c>
      <c r="E7683" t="s">
        <v>15</v>
      </c>
      <c r="F7683" s="1">
        <v>40960</v>
      </c>
      <c r="G7683" t="s">
        <v>526</v>
      </c>
      <c r="H7683" t="s">
        <v>399</v>
      </c>
      <c r="I7683" t="s">
        <v>1371</v>
      </c>
      <c r="J7683">
        <v>4000</v>
      </c>
      <c r="L7683">
        <v>147771149</v>
      </c>
    </row>
    <row r="7684" spans="3:12" x14ac:dyDescent="0.15">
      <c r="C7684" t="s">
        <v>5191</v>
      </c>
      <c r="D7684" t="s">
        <v>5189</v>
      </c>
      <c r="E7684" t="s">
        <v>15</v>
      </c>
      <c r="F7684" s="1">
        <v>40960</v>
      </c>
      <c r="G7684" t="s">
        <v>526</v>
      </c>
      <c r="H7684" t="s">
        <v>403</v>
      </c>
      <c r="I7684" t="s">
        <v>2568</v>
      </c>
      <c r="J7684">
        <v>10000</v>
      </c>
      <c r="L7684">
        <v>147781149</v>
      </c>
    </row>
    <row r="7685" spans="3:12" x14ac:dyDescent="0.15">
      <c r="C7685" t="s">
        <v>5191</v>
      </c>
      <c r="D7685" t="s">
        <v>5189</v>
      </c>
      <c r="E7685" t="s">
        <v>15</v>
      </c>
      <c r="F7685" s="1">
        <v>40960</v>
      </c>
      <c r="G7685" t="s">
        <v>526</v>
      </c>
      <c r="H7685" t="s">
        <v>408</v>
      </c>
      <c r="I7685" t="s">
        <v>1418</v>
      </c>
      <c r="J7685">
        <v>1000</v>
      </c>
      <c r="L7685">
        <v>147782149</v>
      </c>
    </row>
    <row r="7686" spans="3:12" x14ac:dyDescent="0.15">
      <c r="C7686" t="s">
        <v>5191</v>
      </c>
      <c r="D7686" t="s">
        <v>5189</v>
      </c>
      <c r="E7686" t="s">
        <v>15</v>
      </c>
      <c r="F7686" s="1">
        <v>40961</v>
      </c>
      <c r="G7686" t="s">
        <v>526</v>
      </c>
      <c r="H7686" t="s">
        <v>2396</v>
      </c>
      <c r="I7686" t="s">
        <v>5447</v>
      </c>
      <c r="J7686">
        <v>6000</v>
      </c>
      <c r="L7686">
        <v>147788149</v>
      </c>
    </row>
    <row r="7687" spans="3:12" x14ac:dyDescent="0.15">
      <c r="C7687" t="s">
        <v>5191</v>
      </c>
      <c r="D7687" t="s">
        <v>5189</v>
      </c>
      <c r="E7687" t="s">
        <v>15</v>
      </c>
      <c r="F7687" s="1">
        <v>40961</v>
      </c>
      <c r="G7687" t="s">
        <v>526</v>
      </c>
      <c r="H7687" t="s">
        <v>1341</v>
      </c>
      <c r="I7687" t="s">
        <v>1371</v>
      </c>
      <c r="J7687">
        <v>2000</v>
      </c>
      <c r="L7687">
        <v>147790149</v>
      </c>
    </row>
    <row r="7688" spans="3:12" x14ac:dyDescent="0.15">
      <c r="C7688" t="s">
        <v>5191</v>
      </c>
      <c r="D7688" t="s">
        <v>5189</v>
      </c>
      <c r="E7688" t="s">
        <v>15</v>
      </c>
      <c r="F7688" s="1">
        <v>40961</v>
      </c>
      <c r="G7688" t="s">
        <v>526</v>
      </c>
      <c r="H7688" t="s">
        <v>392</v>
      </c>
      <c r="I7688" t="s">
        <v>1418</v>
      </c>
      <c r="J7688">
        <v>3298</v>
      </c>
      <c r="L7688">
        <v>147793447</v>
      </c>
    </row>
    <row r="7689" spans="3:12" x14ac:dyDescent="0.15">
      <c r="C7689" t="s">
        <v>5191</v>
      </c>
      <c r="D7689" t="s">
        <v>5189</v>
      </c>
      <c r="E7689" t="s">
        <v>15</v>
      </c>
      <c r="F7689" s="1">
        <v>40962</v>
      </c>
      <c r="G7689" t="s">
        <v>526</v>
      </c>
      <c r="H7689" t="s">
        <v>410</v>
      </c>
      <c r="I7689" t="s">
        <v>1418</v>
      </c>
      <c r="J7689">
        <v>1000</v>
      </c>
      <c r="L7689">
        <v>147794447</v>
      </c>
    </row>
    <row r="7690" spans="3:12" x14ac:dyDescent="0.15">
      <c r="C7690" t="s">
        <v>5191</v>
      </c>
      <c r="D7690" t="s">
        <v>5189</v>
      </c>
      <c r="E7690" t="s">
        <v>15</v>
      </c>
      <c r="F7690" s="1">
        <v>40963</v>
      </c>
      <c r="G7690" t="s">
        <v>5206</v>
      </c>
      <c r="H7690" t="s">
        <v>116</v>
      </c>
      <c r="I7690" t="s">
        <v>2501</v>
      </c>
      <c r="J7690">
        <v>375000</v>
      </c>
      <c r="L7690">
        <v>148169447</v>
      </c>
    </row>
    <row r="7691" spans="3:12" x14ac:dyDescent="0.15">
      <c r="C7691" t="s">
        <v>5191</v>
      </c>
      <c r="D7691" t="s">
        <v>5189</v>
      </c>
      <c r="E7691" t="s">
        <v>15</v>
      </c>
      <c r="F7691" s="1">
        <v>40963</v>
      </c>
      <c r="G7691" t="s">
        <v>526</v>
      </c>
      <c r="H7691" t="s">
        <v>429</v>
      </c>
      <c r="I7691" t="s">
        <v>1371</v>
      </c>
      <c r="J7691">
        <v>6000</v>
      </c>
      <c r="L7691">
        <v>148175447</v>
      </c>
    </row>
    <row r="7692" spans="3:12" x14ac:dyDescent="0.15">
      <c r="C7692" t="s">
        <v>5191</v>
      </c>
      <c r="D7692" t="s">
        <v>5189</v>
      </c>
      <c r="E7692" t="s">
        <v>15</v>
      </c>
      <c r="F7692" s="1">
        <v>40963</v>
      </c>
      <c r="G7692" t="s">
        <v>526</v>
      </c>
      <c r="H7692" t="s">
        <v>431</v>
      </c>
      <c r="I7692" t="s">
        <v>5247</v>
      </c>
      <c r="J7692">
        <v>4000</v>
      </c>
      <c r="L7692">
        <v>148179447</v>
      </c>
    </row>
    <row r="7693" spans="3:12" x14ac:dyDescent="0.15">
      <c r="C7693" t="s">
        <v>5191</v>
      </c>
      <c r="D7693" t="s">
        <v>5189</v>
      </c>
      <c r="E7693" t="s">
        <v>15</v>
      </c>
      <c r="F7693" s="1">
        <v>40963</v>
      </c>
      <c r="G7693" t="s">
        <v>526</v>
      </c>
      <c r="H7693" t="s">
        <v>407</v>
      </c>
      <c r="I7693" t="s">
        <v>1371</v>
      </c>
      <c r="J7693">
        <v>8000</v>
      </c>
      <c r="L7693">
        <v>148187447</v>
      </c>
    </row>
    <row r="7694" spans="3:12" x14ac:dyDescent="0.15">
      <c r="C7694" t="s">
        <v>5191</v>
      </c>
      <c r="D7694" t="s">
        <v>5189</v>
      </c>
      <c r="E7694" t="s">
        <v>15</v>
      </c>
      <c r="F7694" s="1">
        <v>40963</v>
      </c>
      <c r="G7694" t="s">
        <v>526</v>
      </c>
      <c r="H7694" t="s">
        <v>1445</v>
      </c>
      <c r="I7694" t="s">
        <v>1371</v>
      </c>
      <c r="J7694">
        <v>6000</v>
      </c>
      <c r="L7694">
        <v>148193447</v>
      </c>
    </row>
    <row r="7695" spans="3:12" x14ac:dyDescent="0.15">
      <c r="C7695" t="s">
        <v>5191</v>
      </c>
      <c r="D7695" t="s">
        <v>5189</v>
      </c>
      <c r="E7695" t="s">
        <v>15</v>
      </c>
      <c r="F7695" s="1">
        <v>40963</v>
      </c>
      <c r="G7695" t="s">
        <v>526</v>
      </c>
      <c r="H7695" t="s">
        <v>1449</v>
      </c>
      <c r="I7695" t="s">
        <v>1418</v>
      </c>
      <c r="J7695">
        <v>2000</v>
      </c>
      <c r="L7695">
        <v>148195447</v>
      </c>
    </row>
    <row r="7696" spans="3:12" x14ac:dyDescent="0.15">
      <c r="C7696" t="s">
        <v>5191</v>
      </c>
      <c r="D7696" t="s">
        <v>5189</v>
      </c>
      <c r="E7696" t="s">
        <v>15</v>
      </c>
      <c r="F7696" s="1">
        <v>40965</v>
      </c>
      <c r="G7696" t="s">
        <v>526</v>
      </c>
      <c r="H7696" t="s">
        <v>1183</v>
      </c>
      <c r="I7696" t="s">
        <v>1418</v>
      </c>
      <c r="J7696">
        <v>3000</v>
      </c>
      <c r="L7696">
        <v>148198447</v>
      </c>
    </row>
    <row r="7697" spans="3:12" x14ac:dyDescent="0.15">
      <c r="C7697" t="s">
        <v>5191</v>
      </c>
      <c r="D7697" t="s">
        <v>5189</v>
      </c>
      <c r="E7697" t="s">
        <v>15</v>
      </c>
      <c r="F7697" s="1">
        <v>40966</v>
      </c>
      <c r="G7697" t="s">
        <v>526</v>
      </c>
      <c r="H7697" t="s">
        <v>4378</v>
      </c>
      <c r="I7697" t="s">
        <v>1418</v>
      </c>
      <c r="J7697">
        <v>500</v>
      </c>
      <c r="L7697">
        <v>148198947</v>
      </c>
    </row>
    <row r="7698" spans="3:12" x14ac:dyDescent="0.15">
      <c r="C7698" t="s">
        <v>5191</v>
      </c>
      <c r="D7698" t="s">
        <v>5189</v>
      </c>
      <c r="E7698" t="s">
        <v>15</v>
      </c>
      <c r="F7698" s="1">
        <v>40966</v>
      </c>
      <c r="G7698" t="s">
        <v>526</v>
      </c>
      <c r="H7698" t="s">
        <v>433</v>
      </c>
      <c r="I7698" t="s">
        <v>1418</v>
      </c>
      <c r="J7698">
        <v>500</v>
      </c>
      <c r="L7698">
        <v>148199447</v>
      </c>
    </row>
    <row r="7699" spans="3:12" x14ac:dyDescent="0.15">
      <c r="C7699" t="s">
        <v>5191</v>
      </c>
      <c r="D7699" t="s">
        <v>5189</v>
      </c>
      <c r="E7699" t="s">
        <v>15</v>
      </c>
      <c r="F7699" s="1">
        <v>40966</v>
      </c>
      <c r="G7699" t="s">
        <v>526</v>
      </c>
      <c r="H7699" t="s">
        <v>435</v>
      </c>
      <c r="I7699" t="s">
        <v>1418</v>
      </c>
      <c r="J7699">
        <v>1880</v>
      </c>
      <c r="L7699">
        <v>148201327</v>
      </c>
    </row>
    <row r="7700" spans="3:12" x14ac:dyDescent="0.15">
      <c r="C7700" t="s">
        <v>5191</v>
      </c>
      <c r="D7700" t="s">
        <v>5189</v>
      </c>
      <c r="E7700" t="s">
        <v>15</v>
      </c>
      <c r="F7700" s="1">
        <v>40967</v>
      </c>
      <c r="G7700" t="s">
        <v>54</v>
      </c>
      <c r="H7700" t="s">
        <v>2364</v>
      </c>
      <c r="I7700" t="s">
        <v>2030</v>
      </c>
      <c r="J7700">
        <v>54000</v>
      </c>
      <c r="L7700">
        <v>148255327</v>
      </c>
    </row>
    <row r="7701" spans="3:12" x14ac:dyDescent="0.15">
      <c r="C7701" t="s">
        <v>5191</v>
      </c>
      <c r="D7701" t="s">
        <v>5189</v>
      </c>
      <c r="E7701" t="s">
        <v>15</v>
      </c>
      <c r="F7701" s="1">
        <v>40967</v>
      </c>
      <c r="G7701" t="s">
        <v>54</v>
      </c>
      <c r="H7701" t="s">
        <v>2364</v>
      </c>
      <c r="I7701" t="s">
        <v>5448</v>
      </c>
      <c r="J7701">
        <v>32000</v>
      </c>
      <c r="L7701">
        <v>148287327</v>
      </c>
    </row>
    <row r="7702" spans="3:12" x14ac:dyDescent="0.15">
      <c r="C7702" t="s">
        <v>5191</v>
      </c>
      <c r="D7702" t="s">
        <v>5189</v>
      </c>
      <c r="E7702" t="s">
        <v>15</v>
      </c>
      <c r="F7702" s="1">
        <v>40967</v>
      </c>
      <c r="G7702" t="s">
        <v>54</v>
      </c>
      <c r="H7702" t="s">
        <v>99</v>
      </c>
      <c r="I7702" t="s">
        <v>5441</v>
      </c>
      <c r="J7702">
        <v>5000</v>
      </c>
      <c r="L7702">
        <v>148292327</v>
      </c>
    </row>
    <row r="7703" spans="3:12" x14ac:dyDescent="0.15">
      <c r="C7703" t="s">
        <v>5191</v>
      </c>
      <c r="D7703" t="s">
        <v>5189</v>
      </c>
      <c r="E7703" t="s">
        <v>15</v>
      </c>
      <c r="F7703" s="1">
        <v>40967</v>
      </c>
      <c r="G7703" t="s">
        <v>5206</v>
      </c>
      <c r="H7703" t="s">
        <v>122</v>
      </c>
      <c r="I7703" t="s">
        <v>2501</v>
      </c>
      <c r="J7703">
        <v>395000</v>
      </c>
      <c r="L7703">
        <v>148687327</v>
      </c>
    </row>
    <row r="7704" spans="3:12" x14ac:dyDescent="0.15">
      <c r="C7704" t="s">
        <v>5191</v>
      </c>
      <c r="D7704" t="s">
        <v>5189</v>
      </c>
      <c r="E7704" t="s">
        <v>15</v>
      </c>
      <c r="F7704" s="1">
        <v>40967</v>
      </c>
      <c r="G7704" t="s">
        <v>526</v>
      </c>
      <c r="H7704" t="s">
        <v>452</v>
      </c>
      <c r="I7704" t="s">
        <v>1418</v>
      </c>
      <c r="J7704">
        <v>500</v>
      </c>
      <c r="L7704">
        <v>148687827</v>
      </c>
    </row>
    <row r="7705" spans="3:12" x14ac:dyDescent="0.15">
      <c r="C7705" t="s">
        <v>5191</v>
      </c>
      <c r="D7705" t="s">
        <v>5189</v>
      </c>
      <c r="E7705" t="s">
        <v>15</v>
      </c>
      <c r="F7705" s="1">
        <v>40968</v>
      </c>
      <c r="G7705" t="s">
        <v>1375</v>
      </c>
      <c r="H7705" t="s">
        <v>62</v>
      </c>
      <c r="I7705" t="s">
        <v>5449</v>
      </c>
      <c r="J7705">
        <v>1845500</v>
      </c>
      <c r="L7705">
        <v>150533327</v>
      </c>
    </row>
    <row r="7706" spans="3:12" x14ac:dyDescent="0.15">
      <c r="C7706" t="s">
        <v>5191</v>
      </c>
      <c r="D7706" t="s">
        <v>5189</v>
      </c>
      <c r="E7706" t="s">
        <v>15</v>
      </c>
      <c r="F7706" s="1">
        <v>40968</v>
      </c>
      <c r="G7706" t="s">
        <v>1377</v>
      </c>
      <c r="H7706" t="s">
        <v>62</v>
      </c>
      <c r="I7706" t="s">
        <v>5450</v>
      </c>
      <c r="J7706">
        <v>1250000</v>
      </c>
      <c r="L7706">
        <v>151783327</v>
      </c>
    </row>
    <row r="7707" spans="3:12" x14ac:dyDescent="0.15">
      <c r="C7707" t="s">
        <v>5191</v>
      </c>
      <c r="D7707" t="s">
        <v>5189</v>
      </c>
      <c r="E7707" t="s">
        <v>15</v>
      </c>
      <c r="F7707" s="1">
        <v>40968</v>
      </c>
      <c r="G7707" t="s">
        <v>57</v>
      </c>
      <c r="H7707" t="s">
        <v>89</v>
      </c>
      <c r="I7707" t="s">
        <v>5450</v>
      </c>
      <c r="J7707">
        <v>1619500</v>
      </c>
      <c r="L7707">
        <v>153402827</v>
      </c>
    </row>
    <row r="7708" spans="3:12" x14ac:dyDescent="0.15">
      <c r="C7708" t="s">
        <v>5191</v>
      </c>
      <c r="D7708" t="s">
        <v>5189</v>
      </c>
      <c r="E7708" t="s">
        <v>15</v>
      </c>
      <c r="F7708" s="1">
        <v>40968</v>
      </c>
      <c r="G7708" t="s">
        <v>526</v>
      </c>
      <c r="H7708" t="s">
        <v>4666</v>
      </c>
      <c r="I7708" t="s">
        <v>1418</v>
      </c>
      <c r="J7708">
        <v>4150</v>
      </c>
      <c r="L7708">
        <v>153406977</v>
      </c>
    </row>
    <row r="7709" spans="3:12" x14ac:dyDescent="0.15">
      <c r="C7709" t="s">
        <v>5191</v>
      </c>
      <c r="D7709" t="s">
        <v>5189</v>
      </c>
      <c r="E7709" t="s">
        <v>15</v>
      </c>
      <c r="F7709" s="1">
        <v>40968</v>
      </c>
      <c r="G7709" t="s">
        <v>526</v>
      </c>
      <c r="H7709" t="s">
        <v>4209</v>
      </c>
      <c r="I7709" t="s">
        <v>2021</v>
      </c>
      <c r="J7709">
        <v>1000</v>
      </c>
      <c r="L7709">
        <v>153407977</v>
      </c>
    </row>
    <row r="7710" spans="3:12" x14ac:dyDescent="0.15">
      <c r="C7710" t="s">
        <v>5191</v>
      </c>
      <c r="D7710" t="s">
        <v>5189</v>
      </c>
      <c r="E7710" t="s">
        <v>17</v>
      </c>
      <c r="F7710" s="1">
        <v>40961</v>
      </c>
      <c r="G7710" t="s">
        <v>560</v>
      </c>
      <c r="H7710" t="s">
        <v>2452</v>
      </c>
      <c r="I7710" t="s">
        <v>5451</v>
      </c>
      <c r="J7710">
        <v>740277</v>
      </c>
      <c r="L7710">
        <v>167358292</v>
      </c>
    </row>
    <row r="7711" spans="3:12" x14ac:dyDescent="0.15">
      <c r="C7711" t="s">
        <v>5191</v>
      </c>
      <c r="D7711" t="s">
        <v>5189</v>
      </c>
      <c r="E7711" t="s">
        <v>18</v>
      </c>
      <c r="F7711" s="1">
        <v>40940</v>
      </c>
      <c r="G7711" t="s">
        <v>526</v>
      </c>
      <c r="H7711" t="s">
        <v>230</v>
      </c>
      <c r="I7711" t="s">
        <v>2851</v>
      </c>
      <c r="J7711">
        <v>20000</v>
      </c>
      <c r="L7711">
        <v>168366741</v>
      </c>
    </row>
    <row r="7712" spans="3:12" x14ac:dyDescent="0.15">
      <c r="C7712" t="s">
        <v>5191</v>
      </c>
      <c r="D7712" t="s">
        <v>5189</v>
      </c>
      <c r="E7712" t="s">
        <v>18</v>
      </c>
      <c r="F7712" s="1">
        <v>40941</v>
      </c>
      <c r="G7712" t="s">
        <v>5206</v>
      </c>
      <c r="H7712" t="s">
        <v>90</v>
      </c>
      <c r="I7712" t="s">
        <v>5452</v>
      </c>
      <c r="J7712">
        <v>24000</v>
      </c>
      <c r="L7712">
        <v>168390741</v>
      </c>
    </row>
    <row r="7713" spans="3:12" x14ac:dyDescent="0.15">
      <c r="C7713" t="s">
        <v>5191</v>
      </c>
      <c r="D7713" t="s">
        <v>5189</v>
      </c>
      <c r="E7713" t="s">
        <v>18</v>
      </c>
      <c r="F7713" s="1">
        <v>40941</v>
      </c>
      <c r="G7713" t="s">
        <v>526</v>
      </c>
      <c r="H7713" t="s">
        <v>232</v>
      </c>
      <c r="I7713" t="s">
        <v>5453</v>
      </c>
      <c r="J7713">
        <v>3900</v>
      </c>
      <c r="L7713">
        <v>168394641</v>
      </c>
    </row>
    <row r="7714" spans="3:12" x14ac:dyDescent="0.15">
      <c r="C7714" t="s">
        <v>5191</v>
      </c>
      <c r="D7714" t="s">
        <v>5189</v>
      </c>
      <c r="E7714" t="s">
        <v>18</v>
      </c>
      <c r="F7714" s="1">
        <v>40941</v>
      </c>
      <c r="G7714" t="s">
        <v>526</v>
      </c>
      <c r="H7714" t="s">
        <v>1398</v>
      </c>
      <c r="I7714" t="s">
        <v>5454</v>
      </c>
      <c r="J7714">
        <v>5000</v>
      </c>
      <c r="L7714">
        <v>168399641</v>
      </c>
    </row>
    <row r="7715" spans="3:12" x14ac:dyDescent="0.15">
      <c r="C7715" t="s">
        <v>5191</v>
      </c>
      <c r="D7715" t="s">
        <v>5189</v>
      </c>
      <c r="E7715" t="s">
        <v>18</v>
      </c>
      <c r="F7715" s="1">
        <v>40944</v>
      </c>
      <c r="G7715" t="s">
        <v>54</v>
      </c>
      <c r="H7715" t="s">
        <v>1041</v>
      </c>
      <c r="I7715" t="s">
        <v>5455</v>
      </c>
      <c r="J7715">
        <v>25000</v>
      </c>
      <c r="L7715">
        <v>168424641</v>
      </c>
    </row>
    <row r="7716" spans="3:12" x14ac:dyDescent="0.15">
      <c r="C7716" t="s">
        <v>5191</v>
      </c>
      <c r="D7716" t="s">
        <v>5189</v>
      </c>
      <c r="E7716" t="s">
        <v>18</v>
      </c>
      <c r="F7716" s="1">
        <v>40945</v>
      </c>
      <c r="G7716" t="s">
        <v>5206</v>
      </c>
      <c r="H7716" t="s">
        <v>109</v>
      </c>
      <c r="I7716" t="s">
        <v>5456</v>
      </c>
      <c r="J7716">
        <v>24000</v>
      </c>
      <c r="L7716">
        <v>168448641</v>
      </c>
    </row>
    <row r="7717" spans="3:12" x14ac:dyDescent="0.15">
      <c r="C7717" t="s">
        <v>5191</v>
      </c>
      <c r="D7717" t="s">
        <v>5189</v>
      </c>
      <c r="E7717" t="s">
        <v>18</v>
      </c>
      <c r="F7717" s="1">
        <v>40946</v>
      </c>
      <c r="G7717" t="s">
        <v>526</v>
      </c>
      <c r="H7717" t="s">
        <v>304</v>
      </c>
      <c r="I7717" t="s">
        <v>2851</v>
      </c>
      <c r="J7717">
        <v>5000</v>
      </c>
      <c r="L7717">
        <v>168453641</v>
      </c>
    </row>
    <row r="7718" spans="3:12" x14ac:dyDescent="0.15">
      <c r="C7718" t="s">
        <v>5191</v>
      </c>
      <c r="D7718" t="s">
        <v>5189</v>
      </c>
      <c r="E7718" t="s">
        <v>18</v>
      </c>
      <c r="F7718" s="1">
        <v>40949</v>
      </c>
      <c r="G7718" t="s">
        <v>5206</v>
      </c>
      <c r="H7718" t="s">
        <v>759</v>
      </c>
      <c r="I7718" t="s">
        <v>5251</v>
      </c>
      <c r="J7718">
        <v>24000</v>
      </c>
      <c r="L7718">
        <v>168477641</v>
      </c>
    </row>
    <row r="7719" spans="3:12" x14ac:dyDescent="0.15">
      <c r="C7719" t="s">
        <v>5191</v>
      </c>
      <c r="D7719" t="s">
        <v>5189</v>
      </c>
      <c r="E7719" t="s">
        <v>18</v>
      </c>
      <c r="F7719" s="1">
        <v>40949</v>
      </c>
      <c r="G7719" t="s">
        <v>526</v>
      </c>
      <c r="H7719" t="s">
        <v>1166</v>
      </c>
      <c r="I7719" t="s">
        <v>533</v>
      </c>
      <c r="J7719">
        <v>3900</v>
      </c>
      <c r="L7719">
        <v>168481541</v>
      </c>
    </row>
    <row r="7720" spans="3:12" x14ac:dyDescent="0.15">
      <c r="C7720" t="s">
        <v>5191</v>
      </c>
      <c r="D7720" t="s">
        <v>5189</v>
      </c>
      <c r="E7720" t="s">
        <v>18</v>
      </c>
      <c r="F7720" s="1">
        <v>40949</v>
      </c>
      <c r="G7720" t="s">
        <v>526</v>
      </c>
      <c r="H7720" t="s">
        <v>1408</v>
      </c>
      <c r="I7720" t="s">
        <v>5457</v>
      </c>
      <c r="J7720">
        <v>30000</v>
      </c>
      <c r="L7720">
        <v>168511541</v>
      </c>
    </row>
    <row r="7721" spans="3:12" x14ac:dyDescent="0.15">
      <c r="C7721" t="s">
        <v>5191</v>
      </c>
      <c r="D7721" t="s">
        <v>5189</v>
      </c>
      <c r="E7721" t="s">
        <v>18</v>
      </c>
      <c r="F7721" s="1">
        <v>40952</v>
      </c>
      <c r="G7721" t="s">
        <v>54</v>
      </c>
      <c r="H7721" t="s">
        <v>1362</v>
      </c>
      <c r="I7721" t="s">
        <v>2851</v>
      </c>
      <c r="J7721">
        <v>70000</v>
      </c>
      <c r="L7721">
        <v>168581541</v>
      </c>
    </row>
    <row r="7722" spans="3:12" x14ac:dyDescent="0.15">
      <c r="C7722" t="s">
        <v>5191</v>
      </c>
      <c r="D7722" t="s">
        <v>5189</v>
      </c>
      <c r="E7722" t="s">
        <v>18</v>
      </c>
      <c r="F7722" s="1">
        <v>40953</v>
      </c>
      <c r="G7722" t="s">
        <v>5206</v>
      </c>
      <c r="H7722" t="s">
        <v>2364</v>
      </c>
      <c r="I7722" t="s">
        <v>5251</v>
      </c>
      <c r="J7722">
        <v>24000</v>
      </c>
      <c r="L7722">
        <v>168605541</v>
      </c>
    </row>
    <row r="7723" spans="3:12" x14ac:dyDescent="0.15">
      <c r="C7723" t="s">
        <v>5191</v>
      </c>
      <c r="D7723" t="s">
        <v>5189</v>
      </c>
      <c r="E7723" t="s">
        <v>18</v>
      </c>
      <c r="F7723" s="1">
        <v>40953</v>
      </c>
      <c r="G7723" t="s">
        <v>5206</v>
      </c>
      <c r="H7723" t="s">
        <v>2458</v>
      </c>
      <c r="I7723" t="s">
        <v>5458</v>
      </c>
      <c r="J7723">
        <v>20000</v>
      </c>
      <c r="L7723">
        <v>168625541</v>
      </c>
    </row>
    <row r="7724" spans="3:12" x14ac:dyDescent="0.15">
      <c r="C7724" t="s">
        <v>5191</v>
      </c>
      <c r="D7724" t="s">
        <v>5189</v>
      </c>
      <c r="E7724" t="s">
        <v>18</v>
      </c>
      <c r="F7724" s="1">
        <v>40953</v>
      </c>
      <c r="G7724" t="s">
        <v>526</v>
      </c>
      <c r="H7724" t="s">
        <v>321</v>
      </c>
      <c r="I7724" t="s">
        <v>5459</v>
      </c>
      <c r="J7724">
        <v>7800</v>
      </c>
      <c r="L7724">
        <v>168633341</v>
      </c>
    </row>
    <row r="7725" spans="3:12" x14ac:dyDescent="0.15">
      <c r="C7725" t="s">
        <v>5191</v>
      </c>
      <c r="D7725" t="s">
        <v>5189</v>
      </c>
      <c r="E7725" t="s">
        <v>18</v>
      </c>
      <c r="F7725" s="1">
        <v>40957</v>
      </c>
      <c r="G7725" t="s">
        <v>5206</v>
      </c>
      <c r="H7725" t="s">
        <v>103</v>
      </c>
      <c r="I7725" t="s">
        <v>5251</v>
      </c>
      <c r="J7725">
        <v>24000</v>
      </c>
      <c r="L7725">
        <v>168657341</v>
      </c>
    </row>
    <row r="7726" spans="3:12" x14ac:dyDescent="0.15">
      <c r="C7726" t="s">
        <v>5191</v>
      </c>
      <c r="D7726" t="s">
        <v>5189</v>
      </c>
      <c r="E7726" t="s">
        <v>18</v>
      </c>
      <c r="F7726" s="1">
        <v>40959</v>
      </c>
      <c r="G7726" t="s">
        <v>5206</v>
      </c>
      <c r="H7726" t="s">
        <v>114</v>
      </c>
      <c r="I7726" t="s">
        <v>5460</v>
      </c>
      <c r="J7726">
        <v>21000</v>
      </c>
      <c r="L7726">
        <v>168678341</v>
      </c>
    </row>
    <row r="7727" spans="3:12" x14ac:dyDescent="0.15">
      <c r="C7727" t="s">
        <v>5191</v>
      </c>
      <c r="D7727" t="s">
        <v>5189</v>
      </c>
      <c r="E7727" t="s">
        <v>18</v>
      </c>
      <c r="F7727" s="1">
        <v>40959</v>
      </c>
      <c r="G7727" t="s">
        <v>526</v>
      </c>
      <c r="H7727" t="s">
        <v>2936</v>
      </c>
      <c r="I7727" t="s">
        <v>533</v>
      </c>
      <c r="J7727">
        <v>7800</v>
      </c>
      <c r="L7727">
        <v>168686141</v>
      </c>
    </row>
    <row r="7728" spans="3:12" x14ac:dyDescent="0.15">
      <c r="C7728" t="s">
        <v>5191</v>
      </c>
      <c r="D7728" t="s">
        <v>5189</v>
      </c>
      <c r="E7728" t="s">
        <v>18</v>
      </c>
      <c r="F7728" s="1">
        <v>40961</v>
      </c>
      <c r="G7728" t="s">
        <v>526</v>
      </c>
      <c r="H7728" t="s">
        <v>1441</v>
      </c>
      <c r="I7728" t="s">
        <v>5461</v>
      </c>
      <c r="J7728">
        <v>8000</v>
      </c>
      <c r="L7728">
        <v>168694141</v>
      </c>
    </row>
    <row r="7729" spans="3:12" x14ac:dyDescent="0.15">
      <c r="C7729" t="s">
        <v>5191</v>
      </c>
      <c r="D7729" t="s">
        <v>5189</v>
      </c>
      <c r="E7729" t="s">
        <v>18</v>
      </c>
      <c r="F7729" s="1">
        <v>40961</v>
      </c>
      <c r="G7729" t="s">
        <v>526</v>
      </c>
      <c r="H7729" t="s">
        <v>396</v>
      </c>
      <c r="I7729" t="s">
        <v>2851</v>
      </c>
      <c r="J7729">
        <v>40000</v>
      </c>
      <c r="L7729">
        <v>168734141</v>
      </c>
    </row>
    <row r="7730" spans="3:12" x14ac:dyDescent="0.15">
      <c r="C7730" t="s">
        <v>5191</v>
      </c>
      <c r="D7730" t="s">
        <v>5189</v>
      </c>
      <c r="E7730" t="s">
        <v>18</v>
      </c>
      <c r="F7730" s="1">
        <v>40962</v>
      </c>
      <c r="G7730" t="s">
        <v>54</v>
      </c>
      <c r="H7730" t="s">
        <v>2452</v>
      </c>
      <c r="I7730" t="s">
        <v>2851</v>
      </c>
      <c r="J7730">
        <v>50000</v>
      </c>
      <c r="L7730">
        <v>168784141</v>
      </c>
    </row>
    <row r="7731" spans="3:12" x14ac:dyDescent="0.15">
      <c r="C7731" t="s">
        <v>5191</v>
      </c>
      <c r="D7731" t="s">
        <v>5189</v>
      </c>
      <c r="E7731" t="s">
        <v>18</v>
      </c>
      <c r="F7731" s="1">
        <v>40963</v>
      </c>
      <c r="G7731" t="s">
        <v>5206</v>
      </c>
      <c r="H7731" t="s">
        <v>99</v>
      </c>
      <c r="I7731" t="s">
        <v>5251</v>
      </c>
      <c r="J7731">
        <v>24000</v>
      </c>
      <c r="L7731">
        <v>168808141</v>
      </c>
    </row>
    <row r="7732" spans="3:12" x14ac:dyDescent="0.15">
      <c r="C7732" t="s">
        <v>5191</v>
      </c>
      <c r="D7732" t="s">
        <v>5189</v>
      </c>
      <c r="E7732" t="s">
        <v>18</v>
      </c>
      <c r="F7732" s="1">
        <v>40963</v>
      </c>
      <c r="G7732" t="s">
        <v>526</v>
      </c>
      <c r="H7732" t="s">
        <v>3997</v>
      </c>
      <c r="I7732" t="s">
        <v>2851</v>
      </c>
      <c r="J7732">
        <v>20000</v>
      </c>
      <c r="L7732">
        <v>168828141</v>
      </c>
    </row>
    <row r="7733" spans="3:12" x14ac:dyDescent="0.15">
      <c r="C7733" t="s">
        <v>5191</v>
      </c>
      <c r="D7733" t="s">
        <v>5189</v>
      </c>
      <c r="E7733" t="s">
        <v>18</v>
      </c>
      <c r="F7733" s="1">
        <v>40966</v>
      </c>
      <c r="G7733" t="s">
        <v>5206</v>
      </c>
      <c r="H7733" t="s">
        <v>1369</v>
      </c>
      <c r="I7733" t="s">
        <v>5251</v>
      </c>
      <c r="J7733">
        <v>24000</v>
      </c>
      <c r="L7733">
        <v>168852141</v>
      </c>
    </row>
    <row r="7734" spans="3:12" x14ac:dyDescent="0.15">
      <c r="C7734" t="s">
        <v>5191</v>
      </c>
      <c r="D7734" t="s">
        <v>5189</v>
      </c>
      <c r="E7734" t="s">
        <v>18</v>
      </c>
      <c r="F7734" s="1">
        <v>40966</v>
      </c>
      <c r="G7734" t="s">
        <v>526</v>
      </c>
      <c r="H7734" t="s">
        <v>437</v>
      </c>
      <c r="I7734" t="s">
        <v>533</v>
      </c>
      <c r="J7734">
        <v>7800</v>
      </c>
      <c r="L7734">
        <v>168859941</v>
      </c>
    </row>
    <row r="7735" spans="3:12" x14ac:dyDescent="0.15">
      <c r="C7735" t="s">
        <v>5191</v>
      </c>
      <c r="D7735" t="s">
        <v>5189</v>
      </c>
      <c r="E7735" t="s">
        <v>18</v>
      </c>
      <c r="F7735" s="1">
        <v>40967</v>
      </c>
      <c r="G7735" t="s">
        <v>54</v>
      </c>
      <c r="H7735" t="s">
        <v>2364</v>
      </c>
      <c r="I7735" t="s">
        <v>2851</v>
      </c>
      <c r="J7735">
        <v>10000</v>
      </c>
      <c r="L7735">
        <v>168869941</v>
      </c>
    </row>
    <row r="7736" spans="3:12" x14ac:dyDescent="0.15">
      <c r="C7736" t="s">
        <v>5191</v>
      </c>
      <c r="D7736" t="s">
        <v>5189</v>
      </c>
      <c r="E7736" t="s">
        <v>18</v>
      </c>
      <c r="F7736" s="1">
        <v>40968</v>
      </c>
      <c r="G7736" t="s">
        <v>560</v>
      </c>
      <c r="H7736" t="s">
        <v>101</v>
      </c>
      <c r="I7736" t="s">
        <v>5462</v>
      </c>
      <c r="J7736">
        <v>49608</v>
      </c>
      <c r="L7736">
        <v>168919549</v>
      </c>
    </row>
    <row r="7737" spans="3:12" x14ac:dyDescent="0.15">
      <c r="C7737" t="s">
        <v>5191</v>
      </c>
      <c r="D7737" t="s">
        <v>5189</v>
      </c>
      <c r="E7737" t="s">
        <v>18</v>
      </c>
      <c r="F7737" s="1">
        <v>40968</v>
      </c>
      <c r="G7737" t="s">
        <v>560</v>
      </c>
      <c r="H7737" t="s">
        <v>109</v>
      </c>
      <c r="I7737" t="s">
        <v>5463</v>
      </c>
      <c r="J7737">
        <v>61264</v>
      </c>
      <c r="L7737">
        <v>168980813</v>
      </c>
    </row>
    <row r="7738" spans="3:12" x14ac:dyDescent="0.15">
      <c r="C7738" t="s">
        <v>5191</v>
      </c>
      <c r="D7738" t="s">
        <v>5189</v>
      </c>
      <c r="E7738" t="s">
        <v>18</v>
      </c>
      <c r="F7738" s="1">
        <v>40968</v>
      </c>
      <c r="G7738" t="s">
        <v>560</v>
      </c>
      <c r="H7738" t="s">
        <v>1365</v>
      </c>
      <c r="I7738" t="s">
        <v>5464</v>
      </c>
      <c r="J7738">
        <v>145470</v>
      </c>
      <c r="L7738">
        <v>169126283</v>
      </c>
    </row>
    <row r="7739" spans="3:12" x14ac:dyDescent="0.15">
      <c r="C7739" t="s">
        <v>5191</v>
      </c>
      <c r="D7739" t="s">
        <v>5189</v>
      </c>
      <c r="E7739" t="s">
        <v>18</v>
      </c>
      <c r="F7739" s="1">
        <v>40968</v>
      </c>
      <c r="G7739" t="s">
        <v>54</v>
      </c>
      <c r="H7739" t="s">
        <v>922</v>
      </c>
      <c r="I7739" t="s">
        <v>533</v>
      </c>
      <c r="J7739">
        <v>14000</v>
      </c>
      <c r="L7739">
        <v>169140283</v>
      </c>
    </row>
    <row r="7740" spans="3:12" x14ac:dyDescent="0.15">
      <c r="C7740" t="s">
        <v>5191</v>
      </c>
      <c r="D7740" t="s">
        <v>5189</v>
      </c>
      <c r="E7740" t="s">
        <v>18</v>
      </c>
      <c r="F7740" s="1">
        <v>40968</v>
      </c>
      <c r="G7740" t="s">
        <v>54</v>
      </c>
      <c r="H7740" t="s">
        <v>922</v>
      </c>
      <c r="I7740" t="s">
        <v>2851</v>
      </c>
      <c r="J7740">
        <v>40000</v>
      </c>
      <c r="L7740">
        <v>169180283</v>
      </c>
    </row>
    <row r="7741" spans="3:12" x14ac:dyDescent="0.15">
      <c r="C7741" t="s">
        <v>5191</v>
      </c>
      <c r="D7741" t="s">
        <v>5189</v>
      </c>
      <c r="E7741" t="s">
        <v>18</v>
      </c>
      <c r="F7741" s="1">
        <v>40968</v>
      </c>
      <c r="G7741" t="s">
        <v>5206</v>
      </c>
      <c r="H7741" t="s">
        <v>130</v>
      </c>
      <c r="I7741" t="s">
        <v>5254</v>
      </c>
      <c r="J7741">
        <v>20000</v>
      </c>
      <c r="L7741">
        <v>169200283</v>
      </c>
    </row>
    <row r="7742" spans="3:12" x14ac:dyDescent="0.15">
      <c r="C7742" t="s">
        <v>5191</v>
      </c>
      <c r="D7742" t="s">
        <v>5189</v>
      </c>
      <c r="E7742" t="s">
        <v>18</v>
      </c>
      <c r="F7742" s="1">
        <v>40968</v>
      </c>
      <c r="G7742" t="s">
        <v>526</v>
      </c>
      <c r="H7742" t="s">
        <v>455</v>
      </c>
      <c r="I7742" t="s">
        <v>2851</v>
      </c>
      <c r="J7742">
        <v>31500</v>
      </c>
      <c r="L7742">
        <v>169231783</v>
      </c>
    </row>
    <row r="7743" spans="3:12" x14ac:dyDescent="0.15">
      <c r="C7743" t="s">
        <v>5191</v>
      </c>
      <c r="D7743" t="s">
        <v>5189</v>
      </c>
      <c r="E7743" t="s">
        <v>18</v>
      </c>
      <c r="F7743" s="1">
        <v>40968</v>
      </c>
      <c r="G7743" t="s">
        <v>526</v>
      </c>
      <c r="H7743" t="s">
        <v>1135</v>
      </c>
      <c r="I7743" t="s">
        <v>533</v>
      </c>
      <c r="J7743">
        <v>5850</v>
      </c>
      <c r="L7743">
        <v>169237633</v>
      </c>
    </row>
    <row r="7744" spans="3:12" x14ac:dyDescent="0.15">
      <c r="C7744" t="s">
        <v>5191</v>
      </c>
      <c r="D7744" t="s">
        <v>5189</v>
      </c>
      <c r="E7744" t="s">
        <v>19</v>
      </c>
      <c r="F7744" s="1">
        <v>40952</v>
      </c>
      <c r="G7744" t="s">
        <v>54</v>
      </c>
      <c r="H7744" t="s">
        <v>1362</v>
      </c>
      <c r="I7744" t="s">
        <v>2895</v>
      </c>
      <c r="J7744">
        <v>35000</v>
      </c>
      <c r="L7744">
        <v>170349859</v>
      </c>
    </row>
    <row r="7745" spans="3:12" x14ac:dyDescent="0.15">
      <c r="C7745" t="s">
        <v>5191</v>
      </c>
      <c r="D7745" t="s">
        <v>5189</v>
      </c>
      <c r="E7745" t="s">
        <v>20</v>
      </c>
      <c r="F7745" s="1">
        <v>40968</v>
      </c>
      <c r="G7745" t="s">
        <v>560</v>
      </c>
      <c r="H7745" t="s">
        <v>99</v>
      </c>
      <c r="I7745" t="s">
        <v>5465</v>
      </c>
      <c r="J7745">
        <v>6356</v>
      </c>
      <c r="L7745">
        <v>171512190</v>
      </c>
    </row>
    <row r="7746" spans="3:12" x14ac:dyDescent="0.15">
      <c r="C7746" t="s">
        <v>5191</v>
      </c>
      <c r="D7746" t="s">
        <v>5189</v>
      </c>
      <c r="E7746" t="s">
        <v>20</v>
      </c>
      <c r="F7746" s="1">
        <v>40968</v>
      </c>
      <c r="G7746" t="s">
        <v>560</v>
      </c>
      <c r="H7746" t="s">
        <v>120</v>
      </c>
      <c r="I7746" t="s">
        <v>5466</v>
      </c>
      <c r="J7746">
        <v>285456</v>
      </c>
      <c r="L7746">
        <v>171797646</v>
      </c>
    </row>
    <row r="7747" spans="3:12" x14ac:dyDescent="0.15">
      <c r="C7747" t="s">
        <v>5191</v>
      </c>
      <c r="D7747" t="s">
        <v>5189</v>
      </c>
      <c r="E7747" t="s">
        <v>21</v>
      </c>
      <c r="F7747" s="1">
        <v>40940</v>
      </c>
      <c r="G7747" t="s">
        <v>54</v>
      </c>
      <c r="H7747" t="s">
        <v>1360</v>
      </c>
      <c r="I7747" t="s">
        <v>5467</v>
      </c>
      <c r="J7747">
        <v>3000</v>
      </c>
      <c r="L7747">
        <v>173878753</v>
      </c>
    </row>
    <row r="7748" spans="3:12" x14ac:dyDescent="0.15">
      <c r="C7748" t="s">
        <v>5191</v>
      </c>
      <c r="D7748" t="s">
        <v>5189</v>
      </c>
      <c r="E7748" t="s">
        <v>21</v>
      </c>
      <c r="F7748" s="1">
        <v>40940</v>
      </c>
      <c r="G7748" t="s">
        <v>560</v>
      </c>
      <c r="H7748" t="s">
        <v>834</v>
      </c>
      <c r="I7748" t="s">
        <v>5468</v>
      </c>
      <c r="J7748">
        <v>1730096</v>
      </c>
      <c r="L7748">
        <v>175608849</v>
      </c>
    </row>
    <row r="7749" spans="3:12" x14ac:dyDescent="0.15">
      <c r="C7749" t="s">
        <v>5191</v>
      </c>
      <c r="D7749" t="s">
        <v>5189</v>
      </c>
      <c r="E7749" t="s">
        <v>21</v>
      </c>
      <c r="F7749" s="1">
        <v>40946</v>
      </c>
      <c r="G7749" t="s">
        <v>5206</v>
      </c>
      <c r="H7749" t="s">
        <v>1364</v>
      </c>
      <c r="I7749" t="s">
        <v>5265</v>
      </c>
      <c r="J7749">
        <v>60000</v>
      </c>
      <c r="L7749">
        <v>175668849</v>
      </c>
    </row>
    <row r="7750" spans="3:12" x14ac:dyDescent="0.15">
      <c r="C7750" t="s">
        <v>5191</v>
      </c>
      <c r="D7750" t="s">
        <v>5189</v>
      </c>
      <c r="E7750" t="s">
        <v>21</v>
      </c>
      <c r="F7750" s="1">
        <v>40953</v>
      </c>
      <c r="G7750" t="s">
        <v>5206</v>
      </c>
      <c r="H7750" t="s">
        <v>802</v>
      </c>
      <c r="I7750" t="s">
        <v>5469</v>
      </c>
      <c r="J7750">
        <v>60000</v>
      </c>
      <c r="L7750">
        <v>175728849</v>
      </c>
    </row>
    <row r="7751" spans="3:12" x14ac:dyDescent="0.15">
      <c r="C7751" t="s">
        <v>5191</v>
      </c>
      <c r="D7751" t="s">
        <v>5189</v>
      </c>
      <c r="E7751" t="s">
        <v>21</v>
      </c>
      <c r="F7751" s="1">
        <v>40962</v>
      </c>
      <c r="G7751" t="s">
        <v>5206</v>
      </c>
      <c r="H7751" t="s">
        <v>922</v>
      </c>
      <c r="I7751" t="s">
        <v>5265</v>
      </c>
      <c r="J7751">
        <v>60000</v>
      </c>
      <c r="L7751">
        <v>175788849</v>
      </c>
    </row>
    <row r="7752" spans="3:12" x14ac:dyDescent="0.15">
      <c r="C7752" t="s">
        <v>5191</v>
      </c>
      <c r="D7752" t="s">
        <v>5189</v>
      </c>
      <c r="E7752" t="s">
        <v>21</v>
      </c>
      <c r="F7752" s="1">
        <v>40967</v>
      </c>
      <c r="G7752" t="s">
        <v>5206</v>
      </c>
      <c r="H7752" t="s">
        <v>125</v>
      </c>
      <c r="I7752" t="s">
        <v>5265</v>
      </c>
      <c r="J7752">
        <v>60000</v>
      </c>
      <c r="L7752">
        <v>175848849</v>
      </c>
    </row>
    <row r="7753" spans="3:12" x14ac:dyDescent="0.15">
      <c r="C7753" t="s">
        <v>5191</v>
      </c>
      <c r="D7753" t="s">
        <v>5189</v>
      </c>
      <c r="E7753" t="s">
        <v>21</v>
      </c>
      <c r="F7753" s="1">
        <v>40968</v>
      </c>
      <c r="G7753" t="s">
        <v>560</v>
      </c>
      <c r="H7753" t="s">
        <v>804</v>
      </c>
      <c r="I7753" t="s">
        <v>5470</v>
      </c>
      <c r="J7753">
        <v>603521</v>
      </c>
      <c r="L7753">
        <v>176452370</v>
      </c>
    </row>
    <row r="7754" spans="3:12" x14ac:dyDescent="0.15">
      <c r="C7754" t="s">
        <v>5191</v>
      </c>
      <c r="D7754" t="s">
        <v>5189</v>
      </c>
      <c r="E7754" t="s">
        <v>22</v>
      </c>
      <c r="F7754" s="1">
        <v>40940</v>
      </c>
      <c r="G7754" t="s">
        <v>560</v>
      </c>
      <c r="H7754" t="s">
        <v>1355</v>
      </c>
      <c r="I7754" t="s">
        <v>5471</v>
      </c>
      <c r="J7754">
        <v>251572</v>
      </c>
      <c r="L7754">
        <v>180685886</v>
      </c>
    </row>
    <row r="7755" spans="3:12" x14ac:dyDescent="0.15">
      <c r="C7755" t="s">
        <v>5191</v>
      </c>
      <c r="D7755" t="s">
        <v>5189</v>
      </c>
      <c r="E7755" t="s">
        <v>22</v>
      </c>
      <c r="F7755" s="1">
        <v>40940</v>
      </c>
      <c r="G7755" t="s">
        <v>560</v>
      </c>
      <c r="H7755" t="s">
        <v>1041</v>
      </c>
      <c r="I7755" t="s">
        <v>5472</v>
      </c>
      <c r="J7755">
        <v>946875</v>
      </c>
      <c r="L7755">
        <v>181632761</v>
      </c>
    </row>
    <row r="7756" spans="3:12" x14ac:dyDescent="0.15">
      <c r="C7756" t="s">
        <v>5191</v>
      </c>
      <c r="D7756" t="s">
        <v>5189</v>
      </c>
      <c r="E7756" t="s">
        <v>22</v>
      </c>
      <c r="F7756" s="1">
        <v>40942</v>
      </c>
      <c r="G7756" t="s">
        <v>526</v>
      </c>
      <c r="H7756" t="s">
        <v>1401</v>
      </c>
      <c r="I7756" t="s">
        <v>5473</v>
      </c>
      <c r="J7756">
        <v>35000</v>
      </c>
      <c r="L7756">
        <v>181667761</v>
      </c>
    </row>
    <row r="7757" spans="3:12" x14ac:dyDescent="0.15">
      <c r="C7757" t="s">
        <v>5191</v>
      </c>
      <c r="D7757" t="s">
        <v>5189</v>
      </c>
      <c r="E7757" t="s">
        <v>22</v>
      </c>
      <c r="F7757" s="1">
        <v>40961</v>
      </c>
      <c r="G7757" t="s">
        <v>526</v>
      </c>
      <c r="H7757" t="s">
        <v>413</v>
      </c>
      <c r="I7757" t="s">
        <v>3017</v>
      </c>
      <c r="J7757">
        <v>240000</v>
      </c>
      <c r="L7757">
        <v>181907761</v>
      </c>
    </row>
    <row r="7758" spans="3:12" x14ac:dyDescent="0.15">
      <c r="C7758" t="s">
        <v>5191</v>
      </c>
      <c r="D7758" t="s">
        <v>5189</v>
      </c>
      <c r="E7758" t="s">
        <v>22</v>
      </c>
      <c r="F7758" s="1">
        <v>40968</v>
      </c>
      <c r="G7758" t="s">
        <v>560</v>
      </c>
      <c r="H7758" t="s">
        <v>758</v>
      </c>
      <c r="I7758" t="s">
        <v>5474</v>
      </c>
      <c r="J7758">
        <v>29350</v>
      </c>
      <c r="L7758">
        <v>181937111</v>
      </c>
    </row>
    <row r="7759" spans="3:12" x14ac:dyDescent="0.15">
      <c r="C7759" t="s">
        <v>5191</v>
      </c>
      <c r="D7759" t="s">
        <v>5189</v>
      </c>
      <c r="E7759" t="s">
        <v>22</v>
      </c>
      <c r="F7759" s="1">
        <v>40968</v>
      </c>
      <c r="G7759" t="s">
        <v>560</v>
      </c>
      <c r="H7759" t="s">
        <v>759</v>
      </c>
      <c r="I7759" t="s">
        <v>5475</v>
      </c>
      <c r="J7759">
        <v>29350</v>
      </c>
      <c r="L7759">
        <v>181966461</v>
      </c>
    </row>
    <row r="7760" spans="3:12" x14ac:dyDescent="0.15">
      <c r="C7760" t="s">
        <v>5191</v>
      </c>
      <c r="D7760" t="s">
        <v>5189</v>
      </c>
      <c r="E7760" t="s">
        <v>23</v>
      </c>
      <c r="F7760" s="1">
        <v>40943</v>
      </c>
      <c r="G7760" t="s">
        <v>5206</v>
      </c>
      <c r="H7760" t="s">
        <v>89</v>
      </c>
      <c r="I7760" t="s">
        <v>5476</v>
      </c>
      <c r="J7760">
        <v>100000</v>
      </c>
      <c r="L7760">
        <v>184198322</v>
      </c>
    </row>
    <row r="7761" spans="3:12" x14ac:dyDescent="0.15">
      <c r="C7761" t="s">
        <v>5191</v>
      </c>
      <c r="D7761" t="s">
        <v>5189</v>
      </c>
      <c r="E7761" t="s">
        <v>23</v>
      </c>
      <c r="F7761" s="1">
        <v>40946</v>
      </c>
      <c r="G7761" t="s">
        <v>5206</v>
      </c>
      <c r="H7761" t="s">
        <v>757</v>
      </c>
      <c r="I7761" t="s">
        <v>5477</v>
      </c>
      <c r="J7761">
        <v>165000</v>
      </c>
      <c r="L7761">
        <v>184363322</v>
      </c>
    </row>
    <row r="7762" spans="3:12" x14ac:dyDescent="0.15">
      <c r="C7762" t="s">
        <v>5191</v>
      </c>
      <c r="D7762" t="s">
        <v>5189</v>
      </c>
      <c r="E7762" t="s">
        <v>23</v>
      </c>
      <c r="F7762" s="1">
        <v>40952</v>
      </c>
      <c r="G7762" t="s">
        <v>54</v>
      </c>
      <c r="H7762" t="s">
        <v>1362</v>
      </c>
      <c r="I7762" t="s">
        <v>3088</v>
      </c>
      <c r="J7762">
        <v>48000</v>
      </c>
      <c r="L7762">
        <v>184411322</v>
      </c>
    </row>
    <row r="7763" spans="3:12" x14ac:dyDescent="0.15">
      <c r="C7763" t="s">
        <v>5191</v>
      </c>
      <c r="D7763" t="s">
        <v>5189</v>
      </c>
      <c r="E7763" t="s">
        <v>23</v>
      </c>
      <c r="F7763" s="1">
        <v>40952</v>
      </c>
      <c r="G7763" t="s">
        <v>526</v>
      </c>
      <c r="H7763" t="s">
        <v>1410</v>
      </c>
      <c r="I7763" t="s">
        <v>3088</v>
      </c>
      <c r="J7763">
        <v>192000</v>
      </c>
      <c r="L7763">
        <v>184603322</v>
      </c>
    </row>
    <row r="7764" spans="3:12" x14ac:dyDescent="0.15">
      <c r="C7764" t="s">
        <v>5191</v>
      </c>
      <c r="D7764" t="s">
        <v>5189</v>
      </c>
      <c r="E7764" t="s">
        <v>23</v>
      </c>
      <c r="F7764" s="1">
        <v>40953</v>
      </c>
      <c r="G7764" t="s">
        <v>526</v>
      </c>
      <c r="H7764" t="s">
        <v>319</v>
      </c>
      <c r="I7764" t="s">
        <v>3088</v>
      </c>
      <c r="J7764">
        <v>29900</v>
      </c>
      <c r="L7764">
        <v>184633222</v>
      </c>
    </row>
    <row r="7765" spans="3:12" x14ac:dyDescent="0.15">
      <c r="C7765" t="s">
        <v>5191</v>
      </c>
      <c r="D7765" t="s">
        <v>5189</v>
      </c>
      <c r="E7765" t="s">
        <v>23</v>
      </c>
      <c r="F7765" s="1">
        <v>40955</v>
      </c>
      <c r="G7765" t="s">
        <v>526</v>
      </c>
      <c r="H7765" t="s">
        <v>357</v>
      </c>
      <c r="I7765" t="s">
        <v>3088</v>
      </c>
      <c r="J7765">
        <v>29900</v>
      </c>
      <c r="L7765">
        <v>184663122</v>
      </c>
    </row>
    <row r="7766" spans="3:12" x14ac:dyDescent="0.15">
      <c r="C7766" t="s">
        <v>5191</v>
      </c>
      <c r="D7766" t="s">
        <v>5189</v>
      </c>
      <c r="E7766" t="s">
        <v>23</v>
      </c>
      <c r="F7766" s="1">
        <v>40955</v>
      </c>
      <c r="G7766" t="s">
        <v>526</v>
      </c>
      <c r="H7766" t="s">
        <v>363</v>
      </c>
      <c r="I7766" t="s">
        <v>3088</v>
      </c>
      <c r="J7766">
        <v>44000</v>
      </c>
      <c r="L7766">
        <v>184707122</v>
      </c>
    </row>
    <row r="7767" spans="3:12" x14ac:dyDescent="0.15">
      <c r="C7767" t="s">
        <v>5191</v>
      </c>
      <c r="D7767" t="s">
        <v>5189</v>
      </c>
      <c r="E7767" t="s">
        <v>23</v>
      </c>
      <c r="F7767" s="1">
        <v>40956</v>
      </c>
      <c r="G7767" t="s">
        <v>5206</v>
      </c>
      <c r="H7767" t="s">
        <v>105</v>
      </c>
      <c r="I7767" t="s">
        <v>5478</v>
      </c>
      <c r="J7767">
        <v>95000</v>
      </c>
      <c r="L7767">
        <v>184802122</v>
      </c>
    </row>
    <row r="7768" spans="3:12" x14ac:dyDescent="0.15">
      <c r="C7768" t="s">
        <v>5191</v>
      </c>
      <c r="D7768" t="s">
        <v>5189</v>
      </c>
      <c r="E7768" t="s">
        <v>23</v>
      </c>
      <c r="F7768" s="1">
        <v>40961</v>
      </c>
      <c r="G7768" t="s">
        <v>526</v>
      </c>
      <c r="H7768" t="s">
        <v>782</v>
      </c>
      <c r="I7768" t="s">
        <v>5479</v>
      </c>
      <c r="J7768">
        <v>192000</v>
      </c>
      <c r="L7768">
        <v>184994122</v>
      </c>
    </row>
    <row r="7769" spans="3:12" x14ac:dyDescent="0.15">
      <c r="C7769" t="s">
        <v>5191</v>
      </c>
      <c r="D7769" t="s">
        <v>5189</v>
      </c>
      <c r="E7769" t="s">
        <v>23</v>
      </c>
      <c r="F7769" s="1">
        <v>40962</v>
      </c>
      <c r="G7769" t="s">
        <v>54</v>
      </c>
      <c r="H7769" t="s">
        <v>2452</v>
      </c>
      <c r="I7769" t="s">
        <v>3088</v>
      </c>
      <c r="J7769">
        <v>54000</v>
      </c>
      <c r="L7769">
        <v>185048122</v>
      </c>
    </row>
    <row r="7770" spans="3:12" x14ac:dyDescent="0.15">
      <c r="C7770" t="s">
        <v>5191</v>
      </c>
      <c r="D7770" t="s">
        <v>5189</v>
      </c>
      <c r="E7770" t="s">
        <v>24</v>
      </c>
      <c r="F7770" s="1">
        <v>40943</v>
      </c>
      <c r="G7770" t="s">
        <v>5206</v>
      </c>
      <c r="H7770" t="s">
        <v>95</v>
      </c>
      <c r="I7770" t="s">
        <v>5480</v>
      </c>
      <c r="J7770">
        <v>80000</v>
      </c>
      <c r="L7770">
        <v>186922102</v>
      </c>
    </row>
    <row r="7771" spans="3:12" x14ac:dyDescent="0.15">
      <c r="C7771" t="s">
        <v>5191</v>
      </c>
      <c r="D7771" t="s">
        <v>5189</v>
      </c>
      <c r="E7771" t="s">
        <v>24</v>
      </c>
      <c r="F7771" s="1">
        <v>40968</v>
      </c>
      <c r="G7771" t="s">
        <v>560</v>
      </c>
      <c r="H7771" t="s">
        <v>95</v>
      </c>
      <c r="I7771" t="s">
        <v>3125</v>
      </c>
      <c r="J7771">
        <v>800000</v>
      </c>
      <c r="L7771">
        <v>187722102</v>
      </c>
    </row>
    <row r="7772" spans="3:12" x14ac:dyDescent="0.15">
      <c r="C7772" t="s">
        <v>5191</v>
      </c>
      <c r="D7772" t="s">
        <v>5189</v>
      </c>
      <c r="E7772" t="s">
        <v>24</v>
      </c>
      <c r="F7772" s="1">
        <v>40968</v>
      </c>
      <c r="G7772" t="s">
        <v>54</v>
      </c>
      <c r="H7772" t="s">
        <v>114</v>
      </c>
      <c r="I7772" t="s">
        <v>5481</v>
      </c>
      <c r="J7772">
        <v>94500</v>
      </c>
      <c r="L7772">
        <v>187816602</v>
      </c>
    </row>
    <row r="7773" spans="3:12" x14ac:dyDescent="0.15">
      <c r="C7773" t="s">
        <v>5191</v>
      </c>
      <c r="D7773" t="s">
        <v>5189</v>
      </c>
      <c r="E7773" t="s">
        <v>25</v>
      </c>
      <c r="F7773" s="1">
        <v>40941</v>
      </c>
      <c r="G7773" t="s">
        <v>526</v>
      </c>
      <c r="H7773" t="s">
        <v>229</v>
      </c>
      <c r="I7773" t="s">
        <v>5482</v>
      </c>
      <c r="J7773">
        <v>5000</v>
      </c>
      <c r="L7773">
        <v>190866527</v>
      </c>
    </row>
    <row r="7774" spans="3:12" x14ac:dyDescent="0.15">
      <c r="C7774" t="s">
        <v>5191</v>
      </c>
      <c r="D7774" t="s">
        <v>5189</v>
      </c>
      <c r="E7774" t="s">
        <v>25</v>
      </c>
      <c r="F7774" s="1">
        <v>40942</v>
      </c>
      <c r="G7774" t="s">
        <v>526</v>
      </c>
      <c r="H7774" t="s">
        <v>1399</v>
      </c>
      <c r="I7774" t="s">
        <v>5483</v>
      </c>
      <c r="J7774">
        <v>300000</v>
      </c>
      <c r="L7774">
        <v>191166527</v>
      </c>
    </row>
    <row r="7775" spans="3:12" x14ac:dyDescent="0.15">
      <c r="C7775" t="s">
        <v>5191</v>
      </c>
      <c r="D7775" t="s">
        <v>5189</v>
      </c>
      <c r="E7775" t="s">
        <v>25</v>
      </c>
      <c r="F7775" s="1">
        <v>40945</v>
      </c>
      <c r="G7775" t="s">
        <v>5206</v>
      </c>
      <c r="H7775" t="s">
        <v>97</v>
      </c>
      <c r="I7775" t="s">
        <v>5484</v>
      </c>
      <c r="J7775">
        <v>500000</v>
      </c>
      <c r="L7775">
        <v>191666527</v>
      </c>
    </row>
    <row r="7776" spans="3:12" x14ac:dyDescent="0.15">
      <c r="C7776" t="s">
        <v>5191</v>
      </c>
      <c r="D7776" t="s">
        <v>5189</v>
      </c>
      <c r="E7776" t="s">
        <v>25</v>
      </c>
      <c r="F7776" s="1">
        <v>40945</v>
      </c>
      <c r="G7776" t="s">
        <v>5206</v>
      </c>
      <c r="H7776" t="s">
        <v>755</v>
      </c>
      <c r="I7776" t="s">
        <v>5485</v>
      </c>
      <c r="J7776">
        <v>85000</v>
      </c>
      <c r="L7776">
        <v>191751527</v>
      </c>
    </row>
    <row r="7777" spans="3:12" x14ac:dyDescent="0.15">
      <c r="C7777" t="s">
        <v>5191</v>
      </c>
      <c r="D7777" t="s">
        <v>5189</v>
      </c>
      <c r="E7777" t="s">
        <v>25</v>
      </c>
      <c r="F7777" s="1">
        <v>40945</v>
      </c>
      <c r="G7777" t="s">
        <v>526</v>
      </c>
      <c r="H7777" t="s">
        <v>2694</v>
      </c>
      <c r="I7777" t="s">
        <v>5486</v>
      </c>
      <c r="J7777">
        <v>105000</v>
      </c>
      <c r="L7777">
        <v>191856527</v>
      </c>
    </row>
    <row r="7778" spans="3:12" x14ac:dyDescent="0.15">
      <c r="C7778" t="s">
        <v>5191</v>
      </c>
      <c r="D7778" t="s">
        <v>5189</v>
      </c>
      <c r="E7778" t="s">
        <v>25</v>
      </c>
      <c r="F7778" s="1">
        <v>40946</v>
      </c>
      <c r="G7778" t="s">
        <v>5206</v>
      </c>
      <c r="H7778" t="s">
        <v>757</v>
      </c>
      <c r="I7778" t="s">
        <v>5487</v>
      </c>
      <c r="J7778">
        <v>50000</v>
      </c>
      <c r="L7778">
        <v>191906527</v>
      </c>
    </row>
    <row r="7779" spans="3:12" x14ac:dyDescent="0.15">
      <c r="C7779" t="s">
        <v>5191</v>
      </c>
      <c r="D7779" t="s">
        <v>5189</v>
      </c>
      <c r="E7779" t="s">
        <v>25</v>
      </c>
      <c r="F7779" s="1">
        <v>40946</v>
      </c>
      <c r="G7779" t="s">
        <v>526</v>
      </c>
      <c r="H7779" t="s">
        <v>286</v>
      </c>
      <c r="I7779" t="s">
        <v>5488</v>
      </c>
      <c r="J7779">
        <v>150000</v>
      </c>
      <c r="L7779">
        <v>192056527</v>
      </c>
    </row>
    <row r="7780" spans="3:12" x14ac:dyDescent="0.15">
      <c r="C7780" t="s">
        <v>5191</v>
      </c>
      <c r="D7780" t="s">
        <v>5189</v>
      </c>
      <c r="E7780" t="s">
        <v>25</v>
      </c>
      <c r="F7780" s="1">
        <v>40948</v>
      </c>
      <c r="G7780" t="s">
        <v>526</v>
      </c>
      <c r="H7780" t="s">
        <v>3379</v>
      </c>
      <c r="I7780" t="s">
        <v>5489</v>
      </c>
      <c r="J7780">
        <v>60000</v>
      </c>
      <c r="L7780">
        <v>192116527</v>
      </c>
    </row>
    <row r="7781" spans="3:12" x14ac:dyDescent="0.15">
      <c r="C7781" t="s">
        <v>5191</v>
      </c>
      <c r="D7781" t="s">
        <v>5189</v>
      </c>
      <c r="E7781" t="s">
        <v>25</v>
      </c>
      <c r="F7781" s="1">
        <v>40952</v>
      </c>
      <c r="G7781" t="s">
        <v>526</v>
      </c>
      <c r="H7781" t="s">
        <v>1410</v>
      </c>
      <c r="I7781" t="s">
        <v>3327</v>
      </c>
      <c r="J7781">
        <v>100000</v>
      </c>
      <c r="L7781">
        <v>192216527</v>
      </c>
    </row>
    <row r="7782" spans="3:12" x14ac:dyDescent="0.15">
      <c r="C7782" t="s">
        <v>5191</v>
      </c>
      <c r="D7782" t="s">
        <v>5189</v>
      </c>
      <c r="E7782" t="s">
        <v>25</v>
      </c>
      <c r="F7782" s="1">
        <v>40952</v>
      </c>
      <c r="G7782" t="s">
        <v>526</v>
      </c>
      <c r="H7782" t="s">
        <v>306</v>
      </c>
      <c r="I7782" t="s">
        <v>5490</v>
      </c>
      <c r="J7782">
        <v>150000</v>
      </c>
      <c r="L7782">
        <v>192366527</v>
      </c>
    </row>
    <row r="7783" spans="3:12" x14ac:dyDescent="0.15">
      <c r="C7783" t="s">
        <v>5191</v>
      </c>
      <c r="D7783" t="s">
        <v>5189</v>
      </c>
      <c r="E7783" t="s">
        <v>25</v>
      </c>
      <c r="F7783" s="1">
        <v>40953</v>
      </c>
      <c r="G7783" t="s">
        <v>526</v>
      </c>
      <c r="H7783" t="s">
        <v>3130</v>
      </c>
      <c r="I7783" t="s">
        <v>5491</v>
      </c>
      <c r="J7783">
        <v>40000</v>
      </c>
      <c r="L7783">
        <v>192406527</v>
      </c>
    </row>
    <row r="7784" spans="3:12" x14ac:dyDescent="0.15">
      <c r="C7784" t="s">
        <v>5191</v>
      </c>
      <c r="D7784" t="s">
        <v>5189</v>
      </c>
      <c r="E7784" t="s">
        <v>25</v>
      </c>
      <c r="F7784" s="1">
        <v>40955</v>
      </c>
      <c r="G7784" t="s">
        <v>5206</v>
      </c>
      <c r="H7784" t="s">
        <v>805</v>
      </c>
      <c r="I7784" t="s">
        <v>5492</v>
      </c>
      <c r="J7784">
        <v>238000</v>
      </c>
      <c r="L7784">
        <v>192644527</v>
      </c>
    </row>
    <row r="7785" spans="3:12" x14ac:dyDescent="0.15">
      <c r="C7785" t="s">
        <v>5191</v>
      </c>
      <c r="D7785" t="s">
        <v>5189</v>
      </c>
      <c r="E7785" t="s">
        <v>25</v>
      </c>
      <c r="F7785" s="1">
        <v>40955</v>
      </c>
      <c r="G7785" t="s">
        <v>526</v>
      </c>
      <c r="H7785" t="s">
        <v>371</v>
      </c>
      <c r="I7785" t="s">
        <v>5491</v>
      </c>
      <c r="J7785">
        <v>40000</v>
      </c>
      <c r="L7785">
        <v>192684527</v>
      </c>
    </row>
    <row r="7786" spans="3:12" x14ac:dyDescent="0.15">
      <c r="C7786" t="s">
        <v>5191</v>
      </c>
      <c r="D7786" t="s">
        <v>5189</v>
      </c>
      <c r="E7786" t="s">
        <v>25</v>
      </c>
      <c r="F7786" s="1">
        <v>40956</v>
      </c>
      <c r="G7786" t="s">
        <v>5206</v>
      </c>
      <c r="H7786" t="s">
        <v>107</v>
      </c>
      <c r="I7786" t="s">
        <v>5487</v>
      </c>
      <c r="J7786">
        <v>30000</v>
      </c>
      <c r="L7786">
        <v>192714527</v>
      </c>
    </row>
    <row r="7787" spans="3:12" x14ac:dyDescent="0.15">
      <c r="C7787" t="s">
        <v>5191</v>
      </c>
      <c r="D7787" t="s">
        <v>5189</v>
      </c>
      <c r="E7787" t="s">
        <v>25</v>
      </c>
      <c r="F7787" s="1">
        <v>40956</v>
      </c>
      <c r="G7787" t="s">
        <v>526</v>
      </c>
      <c r="H7787" t="s">
        <v>349</v>
      </c>
      <c r="I7787" t="s">
        <v>5493</v>
      </c>
      <c r="J7787">
        <v>6000</v>
      </c>
      <c r="L7787">
        <v>192720527</v>
      </c>
    </row>
    <row r="7788" spans="3:12" x14ac:dyDescent="0.15">
      <c r="C7788" t="s">
        <v>5191</v>
      </c>
      <c r="D7788" t="s">
        <v>5189</v>
      </c>
      <c r="E7788" t="s">
        <v>25</v>
      </c>
      <c r="F7788" s="1">
        <v>40959</v>
      </c>
      <c r="G7788" t="s">
        <v>526</v>
      </c>
      <c r="H7788" t="s">
        <v>3950</v>
      </c>
      <c r="I7788" t="s">
        <v>5494</v>
      </c>
      <c r="J7788">
        <v>106000</v>
      </c>
      <c r="L7788">
        <v>192826527</v>
      </c>
    </row>
    <row r="7789" spans="3:12" x14ac:dyDescent="0.15">
      <c r="C7789" t="s">
        <v>5191</v>
      </c>
      <c r="D7789" t="s">
        <v>5189</v>
      </c>
      <c r="E7789" t="s">
        <v>25</v>
      </c>
      <c r="F7789" s="1">
        <v>40960</v>
      </c>
      <c r="G7789" t="s">
        <v>526</v>
      </c>
      <c r="H7789" t="s">
        <v>386</v>
      </c>
      <c r="I7789" t="s">
        <v>5494</v>
      </c>
      <c r="J7789">
        <v>20000</v>
      </c>
      <c r="L7789">
        <v>192846527</v>
      </c>
    </row>
    <row r="7790" spans="3:12" x14ac:dyDescent="0.15">
      <c r="C7790" t="s">
        <v>5191</v>
      </c>
      <c r="D7790" t="s">
        <v>5189</v>
      </c>
      <c r="E7790" t="s">
        <v>25</v>
      </c>
      <c r="F7790" s="1">
        <v>40961</v>
      </c>
      <c r="G7790" t="s">
        <v>526</v>
      </c>
      <c r="H7790" t="s">
        <v>782</v>
      </c>
      <c r="I7790" t="s">
        <v>3326</v>
      </c>
      <c r="J7790">
        <v>100000</v>
      </c>
      <c r="L7790">
        <v>192946527</v>
      </c>
    </row>
    <row r="7791" spans="3:12" x14ac:dyDescent="0.15">
      <c r="C7791" t="s">
        <v>5191</v>
      </c>
      <c r="D7791" t="s">
        <v>5189</v>
      </c>
      <c r="E7791" t="s">
        <v>25</v>
      </c>
      <c r="F7791" s="1">
        <v>40962</v>
      </c>
      <c r="G7791" t="s">
        <v>526</v>
      </c>
      <c r="H7791" t="s">
        <v>419</v>
      </c>
      <c r="I7791" t="s">
        <v>5495</v>
      </c>
      <c r="J7791">
        <v>30000</v>
      </c>
      <c r="L7791">
        <v>192976527</v>
      </c>
    </row>
    <row r="7792" spans="3:12" x14ac:dyDescent="0.15">
      <c r="C7792" t="s">
        <v>5191</v>
      </c>
      <c r="D7792" t="s">
        <v>5189</v>
      </c>
      <c r="E7792" t="s">
        <v>25</v>
      </c>
      <c r="F7792" s="1">
        <v>40964</v>
      </c>
      <c r="G7792" t="s">
        <v>5206</v>
      </c>
      <c r="H7792" t="s">
        <v>2861</v>
      </c>
      <c r="I7792" t="s">
        <v>5496</v>
      </c>
      <c r="J7792">
        <v>600000</v>
      </c>
      <c r="L7792">
        <v>193576527</v>
      </c>
    </row>
    <row r="7793" spans="3:12" x14ac:dyDescent="0.15">
      <c r="C7793" t="s">
        <v>5191</v>
      </c>
      <c r="D7793" t="s">
        <v>5189</v>
      </c>
      <c r="E7793" t="s">
        <v>25</v>
      </c>
      <c r="F7793" s="1">
        <v>40964</v>
      </c>
      <c r="G7793" t="s">
        <v>5206</v>
      </c>
      <c r="H7793" t="s">
        <v>2754</v>
      </c>
      <c r="I7793" t="s">
        <v>5497</v>
      </c>
      <c r="J7793">
        <v>410000</v>
      </c>
      <c r="L7793">
        <v>193986527</v>
      </c>
    </row>
    <row r="7794" spans="3:12" x14ac:dyDescent="0.15">
      <c r="C7794" t="s">
        <v>5191</v>
      </c>
      <c r="D7794" t="s">
        <v>5189</v>
      </c>
      <c r="E7794" t="s">
        <v>25</v>
      </c>
      <c r="F7794" s="1">
        <v>40965</v>
      </c>
      <c r="G7794" t="s">
        <v>526</v>
      </c>
      <c r="H7794" t="s">
        <v>1454</v>
      </c>
      <c r="I7794" t="s">
        <v>5498</v>
      </c>
      <c r="J7794">
        <v>125000</v>
      </c>
      <c r="L7794">
        <v>194111527</v>
      </c>
    </row>
    <row r="7795" spans="3:12" x14ac:dyDescent="0.15">
      <c r="C7795" t="s">
        <v>5191</v>
      </c>
      <c r="D7795" t="s">
        <v>5189</v>
      </c>
      <c r="E7795" t="s">
        <v>25</v>
      </c>
      <c r="F7795" s="1">
        <v>40967</v>
      </c>
      <c r="G7795" t="s">
        <v>5206</v>
      </c>
      <c r="H7795" t="s">
        <v>120</v>
      </c>
      <c r="I7795" t="s">
        <v>5499</v>
      </c>
      <c r="J7795">
        <v>410000</v>
      </c>
      <c r="L7795">
        <v>194521527</v>
      </c>
    </row>
    <row r="7796" spans="3:12" x14ac:dyDescent="0.15">
      <c r="C7796" t="s">
        <v>5191</v>
      </c>
      <c r="D7796" t="s">
        <v>5189</v>
      </c>
      <c r="E7796" t="s">
        <v>26</v>
      </c>
      <c r="F7796" s="1">
        <v>40941</v>
      </c>
      <c r="G7796" t="s">
        <v>526</v>
      </c>
      <c r="H7796" t="s">
        <v>1397</v>
      </c>
      <c r="I7796" t="s">
        <v>5500</v>
      </c>
      <c r="J7796">
        <v>600000</v>
      </c>
      <c r="L7796">
        <v>197503027</v>
      </c>
    </row>
    <row r="7797" spans="3:12" x14ac:dyDescent="0.15">
      <c r="C7797" t="s">
        <v>5191</v>
      </c>
      <c r="D7797" t="s">
        <v>5189</v>
      </c>
      <c r="E7797" t="s">
        <v>26</v>
      </c>
      <c r="F7797" s="1">
        <v>40946</v>
      </c>
      <c r="G7797" t="s">
        <v>526</v>
      </c>
      <c r="H7797" t="s">
        <v>294</v>
      </c>
      <c r="I7797" t="s">
        <v>5500</v>
      </c>
      <c r="J7797">
        <v>100000</v>
      </c>
      <c r="L7797">
        <v>197603027</v>
      </c>
    </row>
    <row r="7798" spans="3:12" x14ac:dyDescent="0.15">
      <c r="C7798" t="s">
        <v>5191</v>
      </c>
      <c r="D7798" t="s">
        <v>5189</v>
      </c>
      <c r="E7798" t="s">
        <v>26</v>
      </c>
      <c r="F7798" s="1">
        <v>40956</v>
      </c>
      <c r="G7798" t="s">
        <v>526</v>
      </c>
      <c r="H7798" t="s">
        <v>373</v>
      </c>
      <c r="I7798" t="s">
        <v>5501</v>
      </c>
      <c r="J7798">
        <v>100000</v>
      </c>
      <c r="L7798">
        <v>197703027</v>
      </c>
    </row>
    <row r="7799" spans="3:12" x14ac:dyDescent="0.15">
      <c r="C7799" t="s">
        <v>5191</v>
      </c>
      <c r="D7799" t="s">
        <v>5189</v>
      </c>
      <c r="E7799" t="s">
        <v>26</v>
      </c>
      <c r="F7799" s="1">
        <v>40966</v>
      </c>
      <c r="G7799" t="s">
        <v>5206</v>
      </c>
      <c r="H7799" t="s">
        <v>118</v>
      </c>
      <c r="I7799" t="s">
        <v>5502</v>
      </c>
      <c r="J7799">
        <v>60000</v>
      </c>
      <c r="L7799">
        <v>197763027</v>
      </c>
    </row>
    <row r="7800" spans="3:12" x14ac:dyDescent="0.15">
      <c r="C7800" t="s">
        <v>5191</v>
      </c>
      <c r="D7800" t="s">
        <v>5189</v>
      </c>
      <c r="E7800" t="s">
        <v>27</v>
      </c>
      <c r="F7800" s="1">
        <v>40952</v>
      </c>
      <c r="G7800" t="s">
        <v>54</v>
      </c>
      <c r="H7800" t="s">
        <v>1362</v>
      </c>
      <c r="I7800" t="s">
        <v>5503</v>
      </c>
      <c r="J7800">
        <v>21200</v>
      </c>
      <c r="L7800">
        <v>198412977</v>
      </c>
    </row>
    <row r="7801" spans="3:12" x14ac:dyDescent="0.15">
      <c r="C7801" t="s">
        <v>5191</v>
      </c>
      <c r="D7801" t="s">
        <v>5189</v>
      </c>
      <c r="E7801" t="s">
        <v>27</v>
      </c>
      <c r="F7801" s="1">
        <v>40959</v>
      </c>
      <c r="G7801" t="s">
        <v>54</v>
      </c>
      <c r="H7801" t="s">
        <v>2334</v>
      </c>
      <c r="I7801" t="s">
        <v>5504</v>
      </c>
      <c r="J7801">
        <v>35200</v>
      </c>
      <c r="L7801">
        <v>198448177</v>
      </c>
    </row>
    <row r="7802" spans="3:12" x14ac:dyDescent="0.15">
      <c r="C7802" t="s">
        <v>5191</v>
      </c>
      <c r="D7802" t="s">
        <v>5189</v>
      </c>
      <c r="E7802" t="s">
        <v>27</v>
      </c>
      <c r="F7802" s="1">
        <v>40962</v>
      </c>
      <c r="G7802" t="s">
        <v>54</v>
      </c>
      <c r="H7802" t="s">
        <v>2452</v>
      </c>
      <c r="I7802" t="s">
        <v>5505</v>
      </c>
      <c r="J7802">
        <v>70000</v>
      </c>
      <c r="L7802">
        <v>198518177</v>
      </c>
    </row>
    <row r="7803" spans="3:12" x14ac:dyDescent="0.15">
      <c r="C7803" t="s">
        <v>5191</v>
      </c>
      <c r="D7803" t="s">
        <v>5189</v>
      </c>
      <c r="E7803" t="s">
        <v>27</v>
      </c>
      <c r="F7803" s="1">
        <v>40968</v>
      </c>
      <c r="G7803" t="s">
        <v>54</v>
      </c>
      <c r="H7803" t="s">
        <v>114</v>
      </c>
      <c r="I7803" t="s">
        <v>5481</v>
      </c>
      <c r="J7803">
        <v>105500</v>
      </c>
      <c r="L7803">
        <v>198623677</v>
      </c>
    </row>
    <row r="7804" spans="3:12" x14ac:dyDescent="0.15">
      <c r="C7804" t="s">
        <v>5191</v>
      </c>
      <c r="D7804" t="s">
        <v>5189</v>
      </c>
      <c r="E7804" t="s">
        <v>27</v>
      </c>
      <c r="F7804" s="1">
        <v>40968</v>
      </c>
      <c r="G7804" t="s">
        <v>54</v>
      </c>
      <c r="H7804" t="s">
        <v>922</v>
      </c>
      <c r="I7804" t="s">
        <v>5506</v>
      </c>
      <c r="J7804">
        <v>7100</v>
      </c>
      <c r="L7804">
        <v>198630777</v>
      </c>
    </row>
    <row r="7805" spans="3:12" x14ac:dyDescent="0.15">
      <c r="C7805" t="s">
        <v>5191</v>
      </c>
      <c r="D7805" t="s">
        <v>5189</v>
      </c>
      <c r="E7805" t="s">
        <v>27</v>
      </c>
      <c r="F7805" s="1">
        <v>40968</v>
      </c>
      <c r="G7805" t="s">
        <v>54</v>
      </c>
      <c r="H7805" t="s">
        <v>116</v>
      </c>
      <c r="I7805" t="s">
        <v>3413</v>
      </c>
      <c r="J7805">
        <v>560250</v>
      </c>
      <c r="L7805">
        <v>199191027</v>
      </c>
    </row>
    <row r="7806" spans="3:12" x14ac:dyDescent="0.15">
      <c r="C7806" t="s">
        <v>5191</v>
      </c>
      <c r="D7806" t="s">
        <v>5189</v>
      </c>
      <c r="E7806" t="s">
        <v>28</v>
      </c>
      <c r="F7806" s="1">
        <v>40940</v>
      </c>
      <c r="G7806" t="s">
        <v>560</v>
      </c>
      <c r="H7806" t="s">
        <v>87</v>
      </c>
      <c r="I7806" t="s">
        <v>5507</v>
      </c>
      <c r="J7806">
        <v>165957</v>
      </c>
      <c r="L7806">
        <v>201449454</v>
      </c>
    </row>
    <row r="7807" spans="3:12" x14ac:dyDescent="0.15">
      <c r="C7807" t="s">
        <v>5191</v>
      </c>
      <c r="D7807" t="s">
        <v>5189</v>
      </c>
      <c r="E7807" t="s">
        <v>28</v>
      </c>
      <c r="F7807" s="1">
        <v>40940</v>
      </c>
      <c r="G7807" t="s">
        <v>526</v>
      </c>
      <c r="H7807" t="s">
        <v>3985</v>
      </c>
      <c r="I7807" t="s">
        <v>5508</v>
      </c>
      <c r="J7807">
        <v>80000</v>
      </c>
      <c r="L7807">
        <v>201529454</v>
      </c>
    </row>
    <row r="7808" spans="3:12" x14ac:dyDescent="0.15">
      <c r="C7808" t="s">
        <v>5191</v>
      </c>
      <c r="D7808" t="s">
        <v>5189</v>
      </c>
      <c r="E7808" t="s">
        <v>28</v>
      </c>
      <c r="F7808" s="1">
        <v>40940</v>
      </c>
      <c r="G7808" t="s">
        <v>526</v>
      </c>
      <c r="H7808" t="s">
        <v>235</v>
      </c>
      <c r="I7808" t="s">
        <v>615</v>
      </c>
      <c r="J7808">
        <v>700</v>
      </c>
      <c r="L7808">
        <v>201530154</v>
      </c>
    </row>
    <row r="7809" spans="3:12" x14ac:dyDescent="0.15">
      <c r="C7809" t="s">
        <v>5191</v>
      </c>
      <c r="D7809" t="s">
        <v>5189</v>
      </c>
      <c r="E7809" t="s">
        <v>28</v>
      </c>
      <c r="F7809" s="1">
        <v>40941</v>
      </c>
      <c r="G7809" t="s">
        <v>526</v>
      </c>
      <c r="H7809" t="s">
        <v>227</v>
      </c>
      <c r="I7809" t="s">
        <v>5509</v>
      </c>
      <c r="J7809">
        <v>90000</v>
      </c>
      <c r="L7809">
        <v>201620154</v>
      </c>
    </row>
    <row r="7810" spans="3:12" x14ac:dyDescent="0.15">
      <c r="C7810" t="s">
        <v>5191</v>
      </c>
      <c r="D7810" t="s">
        <v>5189</v>
      </c>
      <c r="E7810" t="s">
        <v>28</v>
      </c>
      <c r="F7810" s="1">
        <v>40941</v>
      </c>
      <c r="G7810" t="s">
        <v>526</v>
      </c>
      <c r="H7810" t="s">
        <v>237</v>
      </c>
      <c r="I7810" t="s">
        <v>607</v>
      </c>
      <c r="J7810">
        <v>1000</v>
      </c>
      <c r="L7810">
        <v>201621154</v>
      </c>
    </row>
    <row r="7811" spans="3:12" x14ac:dyDescent="0.15">
      <c r="C7811" t="s">
        <v>5191</v>
      </c>
      <c r="D7811" t="s">
        <v>5189</v>
      </c>
      <c r="E7811" t="s">
        <v>28</v>
      </c>
      <c r="F7811" s="1">
        <v>40945</v>
      </c>
      <c r="G7811" t="s">
        <v>526</v>
      </c>
      <c r="H7811" t="s">
        <v>1190</v>
      </c>
      <c r="I7811" t="s">
        <v>5510</v>
      </c>
      <c r="J7811">
        <v>50500</v>
      </c>
      <c r="L7811">
        <v>201671654</v>
      </c>
    </row>
    <row r="7812" spans="3:12" x14ac:dyDescent="0.15">
      <c r="C7812" t="s">
        <v>5191</v>
      </c>
      <c r="D7812" t="s">
        <v>5189</v>
      </c>
      <c r="E7812" t="s">
        <v>28</v>
      </c>
      <c r="F7812" s="1">
        <v>40945</v>
      </c>
      <c r="G7812" t="s">
        <v>526</v>
      </c>
      <c r="H7812" t="s">
        <v>280</v>
      </c>
      <c r="I7812" t="s">
        <v>5511</v>
      </c>
      <c r="J7812">
        <v>95000</v>
      </c>
      <c r="L7812">
        <v>201766654</v>
      </c>
    </row>
    <row r="7813" spans="3:12" x14ac:dyDescent="0.15">
      <c r="C7813" t="s">
        <v>5191</v>
      </c>
      <c r="D7813" t="s">
        <v>5189</v>
      </c>
      <c r="E7813" t="s">
        <v>28</v>
      </c>
      <c r="F7813" s="1">
        <v>40948</v>
      </c>
      <c r="G7813" t="s">
        <v>5206</v>
      </c>
      <c r="H7813" t="s">
        <v>758</v>
      </c>
      <c r="I7813" t="s">
        <v>5512</v>
      </c>
      <c r="J7813">
        <v>20000</v>
      </c>
      <c r="L7813">
        <v>201786654</v>
      </c>
    </row>
    <row r="7814" spans="3:12" x14ac:dyDescent="0.15">
      <c r="C7814" t="s">
        <v>5191</v>
      </c>
      <c r="D7814" t="s">
        <v>5189</v>
      </c>
      <c r="E7814" t="s">
        <v>28</v>
      </c>
      <c r="F7814" s="1">
        <v>40948</v>
      </c>
      <c r="G7814" t="s">
        <v>5206</v>
      </c>
      <c r="H7814" t="s">
        <v>156</v>
      </c>
      <c r="I7814" t="s">
        <v>3809</v>
      </c>
      <c r="J7814">
        <v>8050</v>
      </c>
      <c r="L7814">
        <v>201794704</v>
      </c>
    </row>
    <row r="7815" spans="3:12" x14ac:dyDescent="0.15">
      <c r="C7815" t="s">
        <v>5191</v>
      </c>
      <c r="D7815" t="s">
        <v>5189</v>
      </c>
      <c r="E7815" t="s">
        <v>28</v>
      </c>
      <c r="F7815" s="1">
        <v>40948</v>
      </c>
      <c r="G7815" t="s">
        <v>526</v>
      </c>
      <c r="H7815" t="s">
        <v>3379</v>
      </c>
      <c r="I7815" t="s">
        <v>3748</v>
      </c>
      <c r="J7815">
        <v>2200</v>
      </c>
      <c r="L7815">
        <v>201796904</v>
      </c>
    </row>
    <row r="7816" spans="3:12" x14ac:dyDescent="0.15">
      <c r="C7816" t="s">
        <v>5191</v>
      </c>
      <c r="D7816" t="s">
        <v>5189</v>
      </c>
      <c r="E7816" t="s">
        <v>28</v>
      </c>
      <c r="F7816" s="1">
        <v>40949</v>
      </c>
      <c r="G7816" t="s">
        <v>526</v>
      </c>
      <c r="H7816" t="s">
        <v>1164</v>
      </c>
      <c r="I7816" t="s">
        <v>607</v>
      </c>
      <c r="J7816">
        <v>1000</v>
      </c>
      <c r="L7816">
        <v>201797904</v>
      </c>
    </row>
    <row r="7817" spans="3:12" x14ac:dyDescent="0.15">
      <c r="C7817" t="s">
        <v>5191</v>
      </c>
      <c r="D7817" t="s">
        <v>5189</v>
      </c>
      <c r="E7817" t="s">
        <v>28</v>
      </c>
      <c r="F7817" s="1">
        <v>40949</v>
      </c>
      <c r="G7817" t="s">
        <v>526</v>
      </c>
      <c r="H7817" t="s">
        <v>198</v>
      </c>
      <c r="I7817" t="s">
        <v>3772</v>
      </c>
      <c r="J7817">
        <v>4000</v>
      </c>
      <c r="L7817">
        <v>201801904</v>
      </c>
    </row>
    <row r="7818" spans="3:12" x14ac:dyDescent="0.15">
      <c r="C7818" t="s">
        <v>5191</v>
      </c>
      <c r="D7818" t="s">
        <v>5189</v>
      </c>
      <c r="E7818" t="s">
        <v>28</v>
      </c>
      <c r="F7818" s="1">
        <v>40953</v>
      </c>
      <c r="G7818" t="s">
        <v>526</v>
      </c>
      <c r="H7818" t="s">
        <v>321</v>
      </c>
      <c r="I7818" t="s">
        <v>3802</v>
      </c>
      <c r="J7818">
        <v>7440</v>
      </c>
      <c r="L7818">
        <v>201809344</v>
      </c>
    </row>
    <row r="7819" spans="3:12" x14ac:dyDescent="0.15">
      <c r="C7819" t="s">
        <v>5191</v>
      </c>
      <c r="D7819" t="s">
        <v>5189</v>
      </c>
      <c r="E7819" t="s">
        <v>28</v>
      </c>
      <c r="F7819" s="1">
        <v>40953</v>
      </c>
      <c r="G7819" t="s">
        <v>526</v>
      </c>
      <c r="H7819" t="s">
        <v>323</v>
      </c>
      <c r="I7819" t="s">
        <v>3539</v>
      </c>
      <c r="J7819">
        <v>39000</v>
      </c>
      <c r="L7819">
        <v>201848344</v>
      </c>
    </row>
    <row r="7820" spans="3:12" x14ac:dyDescent="0.15">
      <c r="C7820" t="s">
        <v>5191</v>
      </c>
      <c r="D7820" t="s">
        <v>5189</v>
      </c>
      <c r="E7820" t="s">
        <v>28</v>
      </c>
      <c r="F7820" s="1">
        <v>40954</v>
      </c>
      <c r="G7820" t="s">
        <v>526</v>
      </c>
      <c r="H7820" t="s">
        <v>325</v>
      </c>
      <c r="I7820" t="s">
        <v>5513</v>
      </c>
      <c r="J7820">
        <v>270500</v>
      </c>
      <c r="L7820">
        <v>202118844</v>
      </c>
    </row>
    <row r="7821" spans="3:12" x14ac:dyDescent="0.15">
      <c r="C7821" t="s">
        <v>5191</v>
      </c>
      <c r="D7821" t="s">
        <v>5189</v>
      </c>
      <c r="E7821" t="s">
        <v>28</v>
      </c>
      <c r="F7821" s="1">
        <v>40955</v>
      </c>
      <c r="G7821" t="s">
        <v>54</v>
      </c>
      <c r="H7821" t="s">
        <v>681</v>
      </c>
      <c r="I7821" t="s">
        <v>5514</v>
      </c>
      <c r="J7821">
        <v>5350</v>
      </c>
      <c r="L7821">
        <v>202124194</v>
      </c>
    </row>
    <row r="7822" spans="3:12" x14ac:dyDescent="0.15">
      <c r="C7822" t="s">
        <v>5191</v>
      </c>
      <c r="D7822" t="s">
        <v>5189</v>
      </c>
      <c r="E7822" t="s">
        <v>28</v>
      </c>
      <c r="F7822" s="1">
        <v>40955</v>
      </c>
      <c r="G7822" t="s">
        <v>526</v>
      </c>
      <c r="H7822" t="s">
        <v>359</v>
      </c>
      <c r="I7822" t="s">
        <v>615</v>
      </c>
      <c r="J7822">
        <v>2800</v>
      </c>
      <c r="L7822">
        <v>202126994</v>
      </c>
    </row>
    <row r="7823" spans="3:12" x14ac:dyDescent="0.15">
      <c r="C7823" t="s">
        <v>5191</v>
      </c>
      <c r="D7823" t="s">
        <v>5189</v>
      </c>
      <c r="E7823" t="s">
        <v>28</v>
      </c>
      <c r="F7823" s="1">
        <v>40960</v>
      </c>
      <c r="G7823" t="s">
        <v>526</v>
      </c>
      <c r="H7823" t="s">
        <v>382</v>
      </c>
      <c r="I7823" t="s">
        <v>607</v>
      </c>
      <c r="J7823">
        <v>1000</v>
      </c>
      <c r="L7823">
        <v>202127994</v>
      </c>
    </row>
    <row r="7824" spans="3:12" x14ac:dyDescent="0.15">
      <c r="C7824" t="s">
        <v>5191</v>
      </c>
      <c r="D7824" t="s">
        <v>5189</v>
      </c>
      <c r="E7824" t="s">
        <v>28</v>
      </c>
      <c r="F7824" s="1">
        <v>40960</v>
      </c>
      <c r="G7824" t="s">
        <v>526</v>
      </c>
      <c r="H7824" t="s">
        <v>388</v>
      </c>
      <c r="I7824" t="s">
        <v>5515</v>
      </c>
      <c r="J7824">
        <v>13850</v>
      </c>
      <c r="L7824">
        <v>202141844</v>
      </c>
    </row>
    <row r="7825" spans="3:12" x14ac:dyDescent="0.15">
      <c r="C7825" t="s">
        <v>5191</v>
      </c>
      <c r="D7825" t="s">
        <v>5189</v>
      </c>
      <c r="E7825" t="s">
        <v>28</v>
      </c>
      <c r="F7825" s="1">
        <v>40961</v>
      </c>
      <c r="G7825" t="s">
        <v>526</v>
      </c>
      <c r="H7825" t="s">
        <v>415</v>
      </c>
      <c r="I7825" t="s">
        <v>5516</v>
      </c>
      <c r="J7825">
        <v>460</v>
      </c>
      <c r="L7825">
        <v>202142304</v>
      </c>
    </row>
    <row r="7826" spans="3:12" x14ac:dyDescent="0.15">
      <c r="C7826" t="s">
        <v>5191</v>
      </c>
      <c r="D7826" t="s">
        <v>5189</v>
      </c>
      <c r="E7826" t="s">
        <v>28</v>
      </c>
      <c r="F7826" s="1">
        <v>40961</v>
      </c>
      <c r="G7826" t="s">
        <v>526</v>
      </c>
      <c r="H7826" t="s">
        <v>417</v>
      </c>
      <c r="I7826" t="s">
        <v>607</v>
      </c>
      <c r="J7826">
        <v>1000</v>
      </c>
      <c r="L7826">
        <v>202143304</v>
      </c>
    </row>
    <row r="7827" spans="3:12" x14ac:dyDescent="0.15">
      <c r="C7827" t="s">
        <v>5191</v>
      </c>
      <c r="D7827" t="s">
        <v>5189</v>
      </c>
      <c r="E7827" t="s">
        <v>28</v>
      </c>
      <c r="F7827" s="1">
        <v>40961</v>
      </c>
      <c r="G7827" t="s">
        <v>526</v>
      </c>
      <c r="H7827" t="s">
        <v>420</v>
      </c>
      <c r="I7827" t="s">
        <v>5517</v>
      </c>
      <c r="J7827">
        <v>130000</v>
      </c>
      <c r="L7827">
        <v>202273304</v>
      </c>
    </row>
    <row r="7828" spans="3:12" x14ac:dyDescent="0.15">
      <c r="C7828" t="s">
        <v>5191</v>
      </c>
      <c r="D7828" t="s">
        <v>5189</v>
      </c>
      <c r="E7828" t="s">
        <v>28</v>
      </c>
      <c r="F7828" s="1">
        <v>40961</v>
      </c>
      <c r="G7828" t="s">
        <v>526</v>
      </c>
      <c r="H7828" t="s">
        <v>401</v>
      </c>
      <c r="I7828" t="s">
        <v>607</v>
      </c>
      <c r="J7828">
        <v>400</v>
      </c>
      <c r="L7828">
        <v>202273704</v>
      </c>
    </row>
    <row r="7829" spans="3:12" x14ac:dyDescent="0.15">
      <c r="C7829" t="s">
        <v>5191</v>
      </c>
      <c r="D7829" t="s">
        <v>5189</v>
      </c>
      <c r="E7829" t="s">
        <v>28</v>
      </c>
      <c r="F7829" s="1">
        <v>40966</v>
      </c>
      <c r="G7829" t="s">
        <v>526</v>
      </c>
      <c r="H7829" t="s">
        <v>3989</v>
      </c>
      <c r="I7829" t="s">
        <v>5518</v>
      </c>
      <c r="J7829">
        <v>10400</v>
      </c>
      <c r="L7829">
        <v>202284104</v>
      </c>
    </row>
    <row r="7830" spans="3:12" x14ac:dyDescent="0.15">
      <c r="C7830" t="s">
        <v>5191</v>
      </c>
      <c r="D7830" t="s">
        <v>5189</v>
      </c>
      <c r="E7830" t="s">
        <v>28</v>
      </c>
      <c r="F7830" s="1">
        <v>40967</v>
      </c>
      <c r="G7830" t="s">
        <v>526</v>
      </c>
      <c r="H7830" t="s">
        <v>444</v>
      </c>
      <c r="I7830" t="s">
        <v>5519</v>
      </c>
      <c r="J7830">
        <v>95000</v>
      </c>
      <c r="L7830">
        <v>202379104</v>
      </c>
    </row>
    <row r="7831" spans="3:12" x14ac:dyDescent="0.15">
      <c r="C7831" t="s">
        <v>5191</v>
      </c>
      <c r="D7831" t="s">
        <v>5189</v>
      </c>
      <c r="E7831" t="s">
        <v>28</v>
      </c>
      <c r="F7831" s="1">
        <v>40968</v>
      </c>
      <c r="G7831" t="s">
        <v>560</v>
      </c>
      <c r="H7831" t="s">
        <v>757</v>
      </c>
      <c r="I7831" t="s">
        <v>5021</v>
      </c>
      <c r="J7831">
        <v>67500</v>
      </c>
      <c r="L7831">
        <v>202446604</v>
      </c>
    </row>
    <row r="7832" spans="3:12" x14ac:dyDescent="0.15">
      <c r="C7832" t="s">
        <v>5191</v>
      </c>
      <c r="D7832" t="s">
        <v>5189</v>
      </c>
      <c r="E7832" t="s">
        <v>29</v>
      </c>
      <c r="F7832" s="1">
        <v>40940</v>
      </c>
      <c r="G7832" t="s">
        <v>560</v>
      </c>
      <c r="H7832" t="s">
        <v>908</v>
      </c>
      <c r="I7832" t="s">
        <v>5520</v>
      </c>
      <c r="J7832">
        <v>160000</v>
      </c>
      <c r="L7832">
        <v>222012344</v>
      </c>
    </row>
    <row r="7833" spans="3:12" x14ac:dyDescent="0.15">
      <c r="C7833" t="s">
        <v>5191</v>
      </c>
      <c r="D7833" t="s">
        <v>5189</v>
      </c>
      <c r="E7833" t="s">
        <v>29</v>
      </c>
      <c r="F7833" s="1">
        <v>40940</v>
      </c>
      <c r="G7833" t="s">
        <v>560</v>
      </c>
      <c r="H7833" t="s">
        <v>2018</v>
      </c>
      <c r="I7833" t="s">
        <v>5521</v>
      </c>
      <c r="J7833">
        <v>145000</v>
      </c>
      <c r="L7833">
        <v>222157344</v>
      </c>
    </row>
    <row r="7834" spans="3:12" x14ac:dyDescent="0.15">
      <c r="C7834" t="s">
        <v>5191</v>
      </c>
      <c r="D7834" t="s">
        <v>5189</v>
      </c>
      <c r="E7834" t="s">
        <v>29</v>
      </c>
      <c r="F7834" s="1">
        <v>40946</v>
      </c>
      <c r="G7834" t="s">
        <v>5206</v>
      </c>
      <c r="H7834" t="s">
        <v>1365</v>
      </c>
      <c r="I7834" t="s">
        <v>5522</v>
      </c>
      <c r="J7834">
        <v>60000</v>
      </c>
      <c r="L7834">
        <v>222217344</v>
      </c>
    </row>
    <row r="7835" spans="3:12" x14ac:dyDescent="0.15">
      <c r="C7835" t="s">
        <v>5191</v>
      </c>
      <c r="D7835" t="s">
        <v>5189</v>
      </c>
      <c r="E7835" t="s">
        <v>29</v>
      </c>
      <c r="F7835" s="1">
        <v>40953</v>
      </c>
      <c r="G7835" t="s">
        <v>526</v>
      </c>
      <c r="H7835" t="s">
        <v>1111</v>
      </c>
      <c r="I7835" t="s">
        <v>3926</v>
      </c>
      <c r="J7835">
        <v>18000</v>
      </c>
      <c r="L7835">
        <v>222235344</v>
      </c>
    </row>
    <row r="7836" spans="3:12" x14ac:dyDescent="0.15">
      <c r="C7836" t="s">
        <v>5191</v>
      </c>
      <c r="D7836" t="s">
        <v>5189</v>
      </c>
      <c r="E7836" t="s">
        <v>29</v>
      </c>
      <c r="F7836" s="1">
        <v>40955</v>
      </c>
      <c r="G7836" t="s">
        <v>526</v>
      </c>
      <c r="H7836" t="s">
        <v>1416</v>
      </c>
      <c r="I7836" t="s">
        <v>3930</v>
      </c>
      <c r="J7836">
        <v>90605</v>
      </c>
      <c r="L7836">
        <v>222325949</v>
      </c>
    </row>
    <row r="7837" spans="3:12" x14ac:dyDescent="0.15">
      <c r="C7837" t="s">
        <v>5191</v>
      </c>
      <c r="D7837" t="s">
        <v>5189</v>
      </c>
      <c r="E7837" t="s">
        <v>29</v>
      </c>
      <c r="F7837" s="1">
        <v>40955</v>
      </c>
      <c r="G7837" t="s">
        <v>526</v>
      </c>
      <c r="H7837" t="s">
        <v>354</v>
      </c>
      <c r="I7837" t="s">
        <v>5523</v>
      </c>
      <c r="J7837">
        <v>90605</v>
      </c>
      <c r="L7837">
        <v>222416554</v>
      </c>
    </row>
    <row r="7838" spans="3:12" x14ac:dyDescent="0.15">
      <c r="C7838" t="s">
        <v>5191</v>
      </c>
      <c r="D7838" t="s">
        <v>5189</v>
      </c>
      <c r="E7838" t="s">
        <v>29</v>
      </c>
      <c r="F7838" s="1">
        <v>40955</v>
      </c>
      <c r="G7838" t="s">
        <v>526</v>
      </c>
      <c r="H7838" t="s">
        <v>1119</v>
      </c>
      <c r="I7838" t="s">
        <v>3888</v>
      </c>
      <c r="J7838">
        <v>75000</v>
      </c>
      <c r="L7838">
        <v>222491554</v>
      </c>
    </row>
    <row r="7839" spans="3:12" x14ac:dyDescent="0.15">
      <c r="C7839" t="s">
        <v>5191</v>
      </c>
      <c r="D7839" t="s">
        <v>5189</v>
      </c>
      <c r="E7839" t="s">
        <v>29</v>
      </c>
      <c r="F7839" s="1">
        <v>40964</v>
      </c>
      <c r="G7839" t="s">
        <v>560</v>
      </c>
      <c r="H7839" t="s">
        <v>1362</v>
      </c>
      <c r="I7839" t="s">
        <v>5524</v>
      </c>
      <c r="J7839">
        <v>140000</v>
      </c>
      <c r="L7839">
        <v>222631554</v>
      </c>
    </row>
    <row r="7840" spans="3:12" x14ac:dyDescent="0.15">
      <c r="C7840" t="s">
        <v>5191</v>
      </c>
      <c r="D7840" t="s">
        <v>5189</v>
      </c>
      <c r="E7840" t="s">
        <v>29</v>
      </c>
      <c r="F7840" s="1">
        <v>40968</v>
      </c>
      <c r="G7840" t="s">
        <v>560</v>
      </c>
      <c r="H7840" t="s">
        <v>89</v>
      </c>
      <c r="I7840" t="s">
        <v>5525</v>
      </c>
      <c r="J7840">
        <v>17000000</v>
      </c>
      <c r="L7840">
        <v>239631554</v>
      </c>
    </row>
    <row r="7841" spans="3:12" x14ac:dyDescent="0.15">
      <c r="C7841" t="s">
        <v>5191</v>
      </c>
      <c r="D7841" t="s">
        <v>5189</v>
      </c>
      <c r="E7841" t="s">
        <v>29</v>
      </c>
      <c r="F7841" s="1">
        <v>40968</v>
      </c>
      <c r="G7841" t="s">
        <v>560</v>
      </c>
      <c r="H7841" t="s">
        <v>111</v>
      </c>
      <c r="I7841" t="s">
        <v>5526</v>
      </c>
      <c r="J7841">
        <v>340000</v>
      </c>
      <c r="L7841">
        <v>239971554</v>
      </c>
    </row>
    <row r="7842" spans="3:12" x14ac:dyDescent="0.15">
      <c r="C7842" t="s">
        <v>5191</v>
      </c>
      <c r="D7842" t="s">
        <v>5189</v>
      </c>
      <c r="E7842" t="s">
        <v>30</v>
      </c>
      <c r="F7842" s="1">
        <v>40955</v>
      </c>
      <c r="G7842" t="s">
        <v>526</v>
      </c>
      <c r="H7842" t="s">
        <v>347</v>
      </c>
      <c r="I7842" t="s">
        <v>5527</v>
      </c>
      <c r="J7842">
        <v>350000</v>
      </c>
      <c r="L7842">
        <v>259178764</v>
      </c>
    </row>
    <row r="7843" spans="3:12" x14ac:dyDescent="0.15">
      <c r="C7843" t="s">
        <v>5191</v>
      </c>
      <c r="D7843" t="s">
        <v>5189</v>
      </c>
      <c r="E7843" t="s">
        <v>33</v>
      </c>
      <c r="F7843" s="1">
        <v>40954</v>
      </c>
      <c r="G7843" t="s">
        <v>526</v>
      </c>
      <c r="H7843" t="s">
        <v>1414</v>
      </c>
      <c r="I7843" t="s">
        <v>5528</v>
      </c>
      <c r="J7843">
        <v>269800</v>
      </c>
      <c r="L7843">
        <v>259713564</v>
      </c>
    </row>
    <row r="7844" spans="3:12" x14ac:dyDescent="0.15">
      <c r="C7844" t="s">
        <v>5191</v>
      </c>
      <c r="D7844" t="s">
        <v>5189</v>
      </c>
      <c r="E7844" t="s">
        <v>34</v>
      </c>
      <c r="F7844" s="1">
        <v>40941</v>
      </c>
      <c r="G7844" t="s">
        <v>526</v>
      </c>
      <c r="H7844" t="s">
        <v>242</v>
      </c>
      <c r="I7844" t="s">
        <v>5529</v>
      </c>
      <c r="J7844">
        <v>125000</v>
      </c>
      <c r="L7844">
        <v>260224624</v>
      </c>
    </row>
    <row r="7845" spans="3:12" x14ac:dyDescent="0.15">
      <c r="C7845" t="s">
        <v>5191</v>
      </c>
      <c r="D7845" t="s">
        <v>5189</v>
      </c>
      <c r="E7845" t="s">
        <v>34</v>
      </c>
      <c r="F7845" s="1">
        <v>40960</v>
      </c>
      <c r="G7845" t="s">
        <v>526</v>
      </c>
      <c r="H7845" t="s">
        <v>411</v>
      </c>
      <c r="I7845" t="s">
        <v>3976</v>
      </c>
      <c r="J7845">
        <v>2000</v>
      </c>
      <c r="L7845">
        <v>260226624</v>
      </c>
    </row>
    <row r="7846" spans="3:12" x14ac:dyDescent="0.15">
      <c r="C7846" t="s">
        <v>5191</v>
      </c>
      <c r="D7846" t="s">
        <v>5189</v>
      </c>
      <c r="E7846" t="s">
        <v>34</v>
      </c>
      <c r="F7846" s="1">
        <v>40966</v>
      </c>
      <c r="G7846" t="s">
        <v>526</v>
      </c>
      <c r="H7846" t="s">
        <v>1457</v>
      </c>
      <c r="I7846" t="s">
        <v>3106</v>
      </c>
      <c r="J7846">
        <v>1000</v>
      </c>
      <c r="L7846">
        <v>260227624</v>
      </c>
    </row>
    <row r="7847" spans="3:12" x14ac:dyDescent="0.15">
      <c r="C7847" t="s">
        <v>5191</v>
      </c>
      <c r="D7847" t="s">
        <v>5189</v>
      </c>
      <c r="E7847" t="s">
        <v>34</v>
      </c>
      <c r="F7847" s="1">
        <v>40968</v>
      </c>
      <c r="G7847" t="s">
        <v>5223</v>
      </c>
      <c r="H7847" t="s">
        <v>61</v>
      </c>
      <c r="I7847" t="s">
        <v>5322</v>
      </c>
      <c r="J7847">
        <v>230043</v>
      </c>
      <c r="L7847">
        <v>260457667</v>
      </c>
    </row>
    <row r="7848" spans="3:12" x14ac:dyDescent="0.15">
      <c r="C7848" t="s">
        <v>5191</v>
      </c>
      <c r="D7848" t="s">
        <v>5189</v>
      </c>
      <c r="E7848" t="s">
        <v>34</v>
      </c>
      <c r="F7848" s="1">
        <v>40968</v>
      </c>
      <c r="G7848" t="s">
        <v>5223</v>
      </c>
      <c r="H7848" t="s">
        <v>61</v>
      </c>
      <c r="I7848" t="s">
        <v>5323</v>
      </c>
      <c r="J7848">
        <v>153362</v>
      </c>
      <c r="L7848">
        <v>260611029</v>
      </c>
    </row>
    <row r="7849" spans="3:12" x14ac:dyDescent="0.15">
      <c r="C7849" t="s">
        <v>5191</v>
      </c>
      <c r="D7849" t="s">
        <v>5189</v>
      </c>
      <c r="E7849" t="s">
        <v>34</v>
      </c>
      <c r="F7849" s="1">
        <v>40968</v>
      </c>
      <c r="G7849" t="s">
        <v>57</v>
      </c>
      <c r="H7849" t="s">
        <v>89</v>
      </c>
      <c r="I7849" t="s">
        <v>5530</v>
      </c>
      <c r="J7849">
        <v>1963376</v>
      </c>
      <c r="L7849">
        <v>262574405</v>
      </c>
    </row>
    <row r="7850" spans="3:12" x14ac:dyDescent="0.15">
      <c r="C7850" t="s">
        <v>5191</v>
      </c>
      <c r="D7850" t="s">
        <v>5189</v>
      </c>
      <c r="E7850" t="s">
        <v>36</v>
      </c>
      <c r="F7850" s="1">
        <v>40944</v>
      </c>
      <c r="G7850" t="s">
        <v>54</v>
      </c>
      <c r="H7850" t="s">
        <v>1041</v>
      </c>
      <c r="I7850" t="s">
        <v>5531</v>
      </c>
      <c r="J7850">
        <v>12000</v>
      </c>
      <c r="L7850">
        <v>263393627</v>
      </c>
    </row>
    <row r="7851" spans="3:12" x14ac:dyDescent="0.15">
      <c r="C7851" t="s">
        <v>5191</v>
      </c>
      <c r="D7851" t="s">
        <v>5189</v>
      </c>
      <c r="E7851" t="s">
        <v>36</v>
      </c>
      <c r="F7851" s="1">
        <v>40955</v>
      </c>
      <c r="G7851" t="s">
        <v>54</v>
      </c>
      <c r="H7851" t="s">
        <v>681</v>
      </c>
      <c r="I7851" t="s">
        <v>4043</v>
      </c>
      <c r="J7851">
        <v>12000</v>
      </c>
      <c r="L7851">
        <v>263405627</v>
      </c>
    </row>
    <row r="7852" spans="3:12" x14ac:dyDescent="0.15">
      <c r="C7852" t="s">
        <v>5191</v>
      </c>
      <c r="D7852" t="s">
        <v>5189</v>
      </c>
      <c r="E7852" t="s">
        <v>36</v>
      </c>
      <c r="F7852" s="1">
        <v>40966</v>
      </c>
      <c r="G7852" t="s">
        <v>560</v>
      </c>
      <c r="H7852" t="s">
        <v>90</v>
      </c>
      <c r="I7852" t="s">
        <v>5532</v>
      </c>
      <c r="J7852">
        <v>80000</v>
      </c>
      <c r="L7852">
        <v>263485627</v>
      </c>
    </row>
    <row r="7853" spans="3:12" x14ac:dyDescent="0.15">
      <c r="C7853" t="s">
        <v>5191</v>
      </c>
      <c r="D7853" t="s">
        <v>5189</v>
      </c>
      <c r="E7853" t="s">
        <v>36</v>
      </c>
      <c r="F7853" s="1">
        <v>40966</v>
      </c>
      <c r="G7853" t="s">
        <v>560</v>
      </c>
      <c r="H7853" t="s">
        <v>92</v>
      </c>
      <c r="I7853" t="s">
        <v>5533</v>
      </c>
      <c r="J7853">
        <v>50000</v>
      </c>
      <c r="L7853">
        <v>263535627</v>
      </c>
    </row>
    <row r="7854" spans="3:12" x14ac:dyDescent="0.15">
      <c r="C7854" t="s">
        <v>5191</v>
      </c>
      <c r="D7854" t="s">
        <v>5189</v>
      </c>
      <c r="E7854" t="s">
        <v>36</v>
      </c>
      <c r="F7854" s="1">
        <v>40967</v>
      </c>
      <c r="G7854" t="s">
        <v>54</v>
      </c>
      <c r="H7854" t="s">
        <v>2364</v>
      </c>
      <c r="I7854" t="s">
        <v>5534</v>
      </c>
      <c r="J7854">
        <v>12000</v>
      </c>
      <c r="L7854">
        <v>263547627</v>
      </c>
    </row>
    <row r="7855" spans="3:12" x14ac:dyDescent="0.15">
      <c r="C7855" t="s">
        <v>5191</v>
      </c>
      <c r="D7855" t="s">
        <v>5189</v>
      </c>
      <c r="E7855" t="s">
        <v>36</v>
      </c>
      <c r="F7855" s="1">
        <v>40968</v>
      </c>
      <c r="G7855" t="s">
        <v>560</v>
      </c>
      <c r="H7855" t="s">
        <v>755</v>
      </c>
      <c r="I7855" t="s">
        <v>5535</v>
      </c>
      <c r="J7855">
        <v>65000</v>
      </c>
      <c r="L7855">
        <v>263612627</v>
      </c>
    </row>
    <row r="7856" spans="3:12" x14ac:dyDescent="0.15">
      <c r="C7856" t="s">
        <v>5191</v>
      </c>
      <c r="D7856" t="s">
        <v>5189</v>
      </c>
      <c r="E7856" t="s">
        <v>38</v>
      </c>
      <c r="F7856" s="1">
        <v>40941</v>
      </c>
      <c r="G7856" t="s">
        <v>57</v>
      </c>
      <c r="H7856" t="s">
        <v>1362</v>
      </c>
      <c r="I7856" t="s">
        <v>3809</v>
      </c>
      <c r="J7856">
        <v>3200</v>
      </c>
      <c r="L7856">
        <v>265455381</v>
      </c>
    </row>
    <row r="7857" spans="3:12" x14ac:dyDescent="0.15">
      <c r="C7857" t="s">
        <v>5191</v>
      </c>
      <c r="D7857" t="s">
        <v>5189</v>
      </c>
      <c r="E7857" t="s">
        <v>38</v>
      </c>
      <c r="F7857" s="1">
        <v>40954</v>
      </c>
      <c r="G7857" t="s">
        <v>57</v>
      </c>
      <c r="H7857" t="s">
        <v>1324</v>
      </c>
      <c r="I7857" t="s">
        <v>5330</v>
      </c>
      <c r="J7857">
        <v>3200</v>
      </c>
      <c r="L7857">
        <v>265458581</v>
      </c>
    </row>
    <row r="7858" spans="3:12" x14ac:dyDescent="0.15">
      <c r="C7858" t="s">
        <v>5191</v>
      </c>
      <c r="D7858" t="s">
        <v>5189</v>
      </c>
      <c r="E7858" t="s">
        <v>38</v>
      </c>
      <c r="F7858" s="1">
        <v>40968</v>
      </c>
      <c r="G7858" t="s">
        <v>4090</v>
      </c>
      <c r="H7858" t="s">
        <v>59</v>
      </c>
      <c r="I7858" t="s">
        <v>5536</v>
      </c>
      <c r="J7858">
        <v>7500</v>
      </c>
      <c r="L7858">
        <v>265466081</v>
      </c>
    </row>
    <row r="7859" spans="3:12" x14ac:dyDescent="0.15">
      <c r="C7859" t="s">
        <v>5191</v>
      </c>
      <c r="D7859" t="s">
        <v>5189</v>
      </c>
      <c r="E7859" t="s">
        <v>38</v>
      </c>
      <c r="F7859" s="1">
        <v>40968</v>
      </c>
      <c r="G7859" t="s">
        <v>1375</v>
      </c>
      <c r="H7859" t="s">
        <v>62</v>
      </c>
      <c r="I7859" t="s">
        <v>5449</v>
      </c>
      <c r="J7859">
        <v>8332</v>
      </c>
      <c r="L7859">
        <v>265474413</v>
      </c>
    </row>
    <row r="7860" spans="3:12" x14ac:dyDescent="0.15">
      <c r="C7860" t="s">
        <v>5191</v>
      </c>
      <c r="D7860" t="s">
        <v>5189</v>
      </c>
      <c r="E7860" t="s">
        <v>38</v>
      </c>
      <c r="F7860" s="1">
        <v>40968</v>
      </c>
      <c r="G7860" t="s">
        <v>1377</v>
      </c>
      <c r="H7860" t="s">
        <v>62</v>
      </c>
      <c r="I7860" t="s">
        <v>5450</v>
      </c>
      <c r="J7860">
        <v>11734</v>
      </c>
      <c r="L7860">
        <v>265486147</v>
      </c>
    </row>
    <row r="7861" spans="3:12" x14ac:dyDescent="0.15">
      <c r="C7861" t="s">
        <v>5191</v>
      </c>
      <c r="D7861" t="s">
        <v>5189</v>
      </c>
      <c r="E7861" t="s">
        <v>38</v>
      </c>
      <c r="F7861" s="1">
        <v>40968</v>
      </c>
      <c r="G7861" t="s">
        <v>57</v>
      </c>
      <c r="H7861" t="s">
        <v>89</v>
      </c>
      <c r="I7861" t="s">
        <v>5450</v>
      </c>
      <c r="J7861">
        <v>79925</v>
      </c>
      <c r="L7861">
        <v>265566072</v>
      </c>
    </row>
    <row r="7862" spans="3:12" x14ac:dyDescent="0.15">
      <c r="C7862" t="s">
        <v>5191</v>
      </c>
      <c r="D7862" t="s">
        <v>5190</v>
      </c>
      <c r="E7862" t="s">
        <v>39</v>
      </c>
      <c r="F7862" s="1">
        <v>40964</v>
      </c>
      <c r="G7862" t="s">
        <v>1198</v>
      </c>
      <c r="H7862" t="s">
        <v>87</v>
      </c>
      <c r="I7862" t="s">
        <v>5537</v>
      </c>
      <c r="K7862">
        <v>1868108</v>
      </c>
      <c r="L7862">
        <v>244911115</v>
      </c>
    </row>
    <row r="7863" spans="3:12" x14ac:dyDescent="0.15">
      <c r="C7863" t="s">
        <v>5191</v>
      </c>
      <c r="D7863" t="s">
        <v>5190</v>
      </c>
      <c r="E7863" t="s">
        <v>39</v>
      </c>
      <c r="F7863" s="1">
        <v>40964</v>
      </c>
      <c r="G7863" t="s">
        <v>1198</v>
      </c>
      <c r="H7863" t="s">
        <v>90</v>
      </c>
      <c r="I7863" t="s">
        <v>5538</v>
      </c>
      <c r="K7863">
        <v>11624324</v>
      </c>
      <c r="L7863">
        <v>233286791</v>
      </c>
    </row>
    <row r="7864" spans="3:12" x14ac:dyDescent="0.15">
      <c r="C7864" t="s">
        <v>5191</v>
      </c>
      <c r="D7864" t="s">
        <v>5190</v>
      </c>
      <c r="E7864" t="s">
        <v>39</v>
      </c>
      <c r="F7864" s="1">
        <v>40964</v>
      </c>
      <c r="G7864" t="s">
        <v>1198</v>
      </c>
      <c r="H7864" t="s">
        <v>111</v>
      </c>
      <c r="I7864" t="s">
        <v>5539</v>
      </c>
      <c r="K7864">
        <v>861272</v>
      </c>
      <c r="L7864">
        <v>232425519</v>
      </c>
    </row>
    <row r="7865" spans="3:12" x14ac:dyDescent="0.15">
      <c r="C7865" t="s">
        <v>5191</v>
      </c>
      <c r="D7865" t="s">
        <v>5190</v>
      </c>
      <c r="E7865" t="s">
        <v>39</v>
      </c>
      <c r="F7865" s="1">
        <v>40964</v>
      </c>
      <c r="G7865" t="s">
        <v>1198</v>
      </c>
      <c r="H7865" t="s">
        <v>134</v>
      </c>
      <c r="I7865" t="s">
        <v>5540</v>
      </c>
      <c r="K7865">
        <v>4268312</v>
      </c>
      <c r="L7865">
        <v>228157207</v>
      </c>
    </row>
    <row r="7866" spans="3:12" x14ac:dyDescent="0.15">
      <c r="C7866" t="s">
        <v>5191</v>
      </c>
      <c r="D7866" t="s">
        <v>5190</v>
      </c>
      <c r="E7866" t="s">
        <v>39</v>
      </c>
      <c r="F7866" s="1">
        <v>40966</v>
      </c>
      <c r="G7866" t="s">
        <v>1198</v>
      </c>
      <c r="H7866" t="s">
        <v>132</v>
      </c>
      <c r="I7866" t="s">
        <v>5541</v>
      </c>
      <c r="K7866">
        <v>1600000</v>
      </c>
      <c r="L7866">
        <v>226557207</v>
      </c>
    </row>
    <row r="7867" spans="3:12" x14ac:dyDescent="0.15">
      <c r="C7867" t="s">
        <v>5191</v>
      </c>
      <c r="D7867" t="s">
        <v>5190</v>
      </c>
      <c r="E7867" t="s">
        <v>40</v>
      </c>
      <c r="F7867" s="1">
        <v>40964</v>
      </c>
      <c r="G7867" t="s">
        <v>1198</v>
      </c>
      <c r="H7867" t="s">
        <v>90</v>
      </c>
      <c r="I7867" t="s">
        <v>5538</v>
      </c>
      <c r="K7867">
        <v>2889189</v>
      </c>
      <c r="L7867">
        <v>198562352</v>
      </c>
    </row>
    <row r="7868" spans="3:12" x14ac:dyDescent="0.15">
      <c r="C7868" t="s">
        <v>5191</v>
      </c>
      <c r="D7868" t="s">
        <v>5190</v>
      </c>
      <c r="E7868" t="s">
        <v>41</v>
      </c>
      <c r="F7868" s="1">
        <v>40964</v>
      </c>
      <c r="G7868" t="s">
        <v>1198</v>
      </c>
      <c r="H7868" t="s">
        <v>92</v>
      </c>
      <c r="I7868" t="s">
        <v>5542</v>
      </c>
      <c r="K7868">
        <v>800000</v>
      </c>
      <c r="L7868">
        <v>194057460</v>
      </c>
    </row>
    <row r="7869" spans="3:12" x14ac:dyDescent="0.15">
      <c r="C7869" t="s">
        <v>5191</v>
      </c>
      <c r="D7869" t="s">
        <v>5190</v>
      </c>
      <c r="E7869" t="s">
        <v>42</v>
      </c>
      <c r="F7869" s="1">
        <v>40961</v>
      </c>
      <c r="G7869" t="s">
        <v>1198</v>
      </c>
      <c r="H7869" t="s">
        <v>681</v>
      </c>
      <c r="I7869" t="s">
        <v>5543</v>
      </c>
      <c r="K7869">
        <v>4821270</v>
      </c>
      <c r="L7869">
        <v>171194402</v>
      </c>
    </row>
    <row r="7870" spans="3:12" x14ac:dyDescent="0.15">
      <c r="C7870" t="s">
        <v>5191</v>
      </c>
      <c r="D7870" t="s">
        <v>5190</v>
      </c>
      <c r="E7870" t="s">
        <v>42</v>
      </c>
      <c r="F7870" s="1">
        <v>40964</v>
      </c>
      <c r="G7870" t="s">
        <v>1198</v>
      </c>
      <c r="H7870" t="s">
        <v>1363</v>
      </c>
      <c r="I7870" t="s">
        <v>5544</v>
      </c>
      <c r="K7870">
        <v>10248649</v>
      </c>
      <c r="L7870">
        <v>160945753</v>
      </c>
    </row>
    <row r="7871" spans="3:12" x14ac:dyDescent="0.15">
      <c r="C7871" t="s">
        <v>5191</v>
      </c>
      <c r="D7871" t="s">
        <v>5190</v>
      </c>
      <c r="E7871" t="s">
        <v>43</v>
      </c>
      <c r="F7871" s="1">
        <v>40940</v>
      </c>
      <c r="G7871" t="s">
        <v>1198</v>
      </c>
      <c r="H7871" t="s">
        <v>2018</v>
      </c>
      <c r="I7871" t="s">
        <v>5545</v>
      </c>
      <c r="J7871">
        <v>301084</v>
      </c>
      <c r="L7871">
        <v>92721576</v>
      </c>
    </row>
    <row r="7872" spans="3:12" x14ac:dyDescent="0.15">
      <c r="C7872" t="s">
        <v>5191</v>
      </c>
      <c r="D7872" t="s">
        <v>5190</v>
      </c>
      <c r="E7872" t="s">
        <v>43</v>
      </c>
      <c r="F7872" s="1">
        <v>40941</v>
      </c>
      <c r="G7872" t="s">
        <v>1198</v>
      </c>
      <c r="H7872" t="s">
        <v>1360</v>
      </c>
      <c r="I7872" t="s">
        <v>5546</v>
      </c>
      <c r="J7872">
        <v>1082310</v>
      </c>
      <c r="L7872">
        <v>93803886</v>
      </c>
    </row>
    <row r="7873" spans="3:12" x14ac:dyDescent="0.15">
      <c r="C7873" t="s">
        <v>5191</v>
      </c>
      <c r="D7873" t="s">
        <v>5190</v>
      </c>
      <c r="E7873" t="s">
        <v>43</v>
      </c>
      <c r="F7873" s="1">
        <v>40947</v>
      </c>
      <c r="G7873" t="s">
        <v>1198</v>
      </c>
      <c r="H7873" t="s">
        <v>1041</v>
      </c>
      <c r="I7873" t="s">
        <v>5547</v>
      </c>
      <c r="J7873">
        <v>157430</v>
      </c>
      <c r="L7873">
        <v>93961316</v>
      </c>
    </row>
    <row r="7874" spans="3:12" x14ac:dyDescent="0.15">
      <c r="C7874" t="s">
        <v>5191</v>
      </c>
      <c r="D7874" t="s">
        <v>5190</v>
      </c>
      <c r="E7874" t="s">
        <v>43</v>
      </c>
      <c r="F7874" s="1">
        <v>40959</v>
      </c>
      <c r="G7874" t="s">
        <v>1198</v>
      </c>
      <c r="H7874" t="s">
        <v>1362</v>
      </c>
      <c r="I7874" t="s">
        <v>5548</v>
      </c>
      <c r="J7874">
        <v>141031</v>
      </c>
      <c r="L7874">
        <v>94102347</v>
      </c>
    </row>
    <row r="7875" spans="3:12" x14ac:dyDescent="0.15">
      <c r="C7875" t="s">
        <v>5191</v>
      </c>
      <c r="D7875" t="s">
        <v>5190</v>
      </c>
      <c r="E7875" t="s">
        <v>43</v>
      </c>
      <c r="F7875" s="1">
        <v>40964</v>
      </c>
      <c r="G7875" t="s">
        <v>1198</v>
      </c>
      <c r="H7875" t="s">
        <v>2452</v>
      </c>
      <c r="I7875" t="s">
        <v>5549</v>
      </c>
      <c r="K7875">
        <v>3750000</v>
      </c>
      <c r="L7875">
        <v>90352347</v>
      </c>
    </row>
    <row r="7876" spans="3:12" x14ac:dyDescent="0.15">
      <c r="C7876" t="s">
        <v>5191</v>
      </c>
      <c r="D7876" t="s">
        <v>5190</v>
      </c>
      <c r="E7876" t="s">
        <v>43</v>
      </c>
      <c r="F7876" s="1">
        <v>40964</v>
      </c>
      <c r="G7876" t="s">
        <v>1198</v>
      </c>
      <c r="H7876" t="s">
        <v>89</v>
      </c>
      <c r="I7876" t="s">
        <v>5550</v>
      </c>
      <c r="K7876">
        <v>1115127</v>
      </c>
      <c r="L7876">
        <v>89237220</v>
      </c>
    </row>
    <row r="7877" spans="3:12" x14ac:dyDescent="0.15">
      <c r="C7877" t="s">
        <v>5191</v>
      </c>
      <c r="D7877" t="s">
        <v>5190</v>
      </c>
      <c r="E7877" t="s">
        <v>43</v>
      </c>
      <c r="F7877" s="1">
        <v>40964</v>
      </c>
      <c r="G7877" t="s">
        <v>1198</v>
      </c>
      <c r="H7877" t="s">
        <v>95</v>
      </c>
      <c r="I7877" t="s">
        <v>5551</v>
      </c>
      <c r="K7877">
        <v>3935742</v>
      </c>
      <c r="L7877">
        <v>85301478</v>
      </c>
    </row>
    <row r="7878" spans="3:12" x14ac:dyDescent="0.15">
      <c r="C7878" t="s">
        <v>5191</v>
      </c>
      <c r="D7878" t="s">
        <v>5190</v>
      </c>
      <c r="E7878" t="s">
        <v>43</v>
      </c>
      <c r="F7878" s="1">
        <v>40964</v>
      </c>
      <c r="G7878" t="s">
        <v>1198</v>
      </c>
      <c r="H7878" t="s">
        <v>97</v>
      </c>
      <c r="I7878" t="s">
        <v>5552</v>
      </c>
      <c r="K7878">
        <v>4350000</v>
      </c>
      <c r="L7878">
        <v>80951478</v>
      </c>
    </row>
    <row r="7879" spans="3:12" x14ac:dyDescent="0.15">
      <c r="C7879" t="s">
        <v>5191</v>
      </c>
      <c r="D7879" t="s">
        <v>5190</v>
      </c>
      <c r="E7879" t="s">
        <v>43</v>
      </c>
      <c r="F7879" s="1">
        <v>40964</v>
      </c>
      <c r="G7879" t="s">
        <v>1198</v>
      </c>
      <c r="H7879" t="s">
        <v>755</v>
      </c>
      <c r="I7879" t="s">
        <v>5553</v>
      </c>
      <c r="K7879">
        <v>13775097</v>
      </c>
      <c r="L7879">
        <v>67176381</v>
      </c>
    </row>
    <row r="7880" spans="3:12" x14ac:dyDescent="0.15">
      <c r="C7880" t="s">
        <v>5191</v>
      </c>
      <c r="D7880" t="s">
        <v>5190</v>
      </c>
      <c r="E7880" t="s">
        <v>43</v>
      </c>
      <c r="F7880" s="1">
        <v>40965</v>
      </c>
      <c r="G7880" t="s">
        <v>1198</v>
      </c>
      <c r="H7880" t="s">
        <v>101</v>
      </c>
      <c r="I7880" t="s">
        <v>5554</v>
      </c>
      <c r="K7880">
        <v>1395876</v>
      </c>
      <c r="L7880">
        <v>65780505</v>
      </c>
    </row>
    <row r="7881" spans="3:12" x14ac:dyDescent="0.15">
      <c r="C7881" t="s">
        <v>5191</v>
      </c>
      <c r="D7881" t="s">
        <v>5190</v>
      </c>
      <c r="E7881" t="s">
        <v>43</v>
      </c>
      <c r="F7881" s="1">
        <v>40966</v>
      </c>
      <c r="G7881" t="s">
        <v>1198</v>
      </c>
      <c r="H7881" t="s">
        <v>109</v>
      </c>
      <c r="I7881" t="s">
        <v>5555</v>
      </c>
      <c r="K7881">
        <v>4660574</v>
      </c>
      <c r="L7881">
        <v>61119931</v>
      </c>
    </row>
    <row r="7882" spans="3:12" x14ac:dyDescent="0.15">
      <c r="C7882" t="s">
        <v>5191</v>
      </c>
      <c r="D7882" t="s">
        <v>5190</v>
      </c>
      <c r="E7882" t="s">
        <v>43</v>
      </c>
      <c r="F7882" s="1">
        <v>40967</v>
      </c>
      <c r="G7882" t="s">
        <v>1198</v>
      </c>
      <c r="H7882" t="s">
        <v>134</v>
      </c>
      <c r="I7882" t="s">
        <v>5540</v>
      </c>
      <c r="K7882">
        <v>3668768</v>
      </c>
      <c r="L7882">
        <v>57451163</v>
      </c>
    </row>
    <row r="7883" spans="3:12" x14ac:dyDescent="0.15">
      <c r="C7883" t="s">
        <v>5191</v>
      </c>
      <c r="D7883" t="s">
        <v>5190</v>
      </c>
      <c r="E7883" t="s">
        <v>43</v>
      </c>
      <c r="F7883" s="1">
        <v>40968</v>
      </c>
      <c r="G7883" t="s">
        <v>1198</v>
      </c>
      <c r="H7883" t="s">
        <v>147</v>
      </c>
      <c r="I7883" t="s">
        <v>5556</v>
      </c>
      <c r="K7883">
        <v>5782261</v>
      </c>
      <c r="L7883">
        <v>51668902</v>
      </c>
    </row>
    <row r="7884" spans="3:12" x14ac:dyDescent="0.15">
      <c r="C7884" t="s">
        <v>5191</v>
      </c>
      <c r="D7884" t="s">
        <v>5190</v>
      </c>
      <c r="E7884" t="s">
        <v>43</v>
      </c>
      <c r="F7884" s="1">
        <v>40969</v>
      </c>
      <c r="G7884" t="s">
        <v>1198</v>
      </c>
      <c r="H7884" t="s">
        <v>144</v>
      </c>
      <c r="I7884" t="s">
        <v>5557</v>
      </c>
      <c r="J7884">
        <v>491968</v>
      </c>
      <c r="L7884">
        <v>52160870</v>
      </c>
    </row>
    <row r="7885" spans="3:12" x14ac:dyDescent="0.15">
      <c r="C7885" t="s">
        <v>5191</v>
      </c>
      <c r="D7885" t="s">
        <v>5190</v>
      </c>
      <c r="E7885" t="s">
        <v>44</v>
      </c>
      <c r="F7885" s="1">
        <v>40970</v>
      </c>
      <c r="G7885" t="s">
        <v>1198</v>
      </c>
      <c r="H7885" t="s">
        <v>105</v>
      </c>
      <c r="I7885" t="s">
        <v>5558</v>
      </c>
      <c r="K7885">
        <v>378999</v>
      </c>
      <c r="L7885">
        <v>-37006136</v>
      </c>
    </row>
    <row r="7886" spans="3:12" x14ac:dyDescent="0.15">
      <c r="C7886" t="s">
        <v>5191</v>
      </c>
      <c r="D7886" t="s">
        <v>5190</v>
      </c>
      <c r="E7886" t="s">
        <v>44</v>
      </c>
      <c r="F7886" s="1">
        <v>40971</v>
      </c>
      <c r="G7886" t="s">
        <v>1198</v>
      </c>
      <c r="H7886" t="s">
        <v>105</v>
      </c>
      <c r="I7886" t="s">
        <v>5558</v>
      </c>
      <c r="K7886">
        <v>869989</v>
      </c>
      <c r="L7886">
        <v>-37876125</v>
      </c>
    </row>
    <row r="7887" spans="3:12" x14ac:dyDescent="0.15">
      <c r="C7887" t="s">
        <v>5191</v>
      </c>
      <c r="D7887" t="s">
        <v>5190</v>
      </c>
      <c r="E7887" t="s">
        <v>44</v>
      </c>
      <c r="F7887" s="1">
        <v>40972</v>
      </c>
      <c r="G7887" t="s">
        <v>1198</v>
      </c>
      <c r="H7887" t="s">
        <v>107</v>
      </c>
      <c r="I7887" t="s">
        <v>5559</v>
      </c>
      <c r="K7887">
        <v>272500</v>
      </c>
      <c r="L7887">
        <v>-38148625</v>
      </c>
    </row>
    <row r="7888" spans="3:12" x14ac:dyDescent="0.15">
      <c r="C7888" t="s">
        <v>5191</v>
      </c>
      <c r="D7888" t="s">
        <v>5190</v>
      </c>
      <c r="E7888" t="s">
        <v>44</v>
      </c>
      <c r="F7888" s="1">
        <v>40973</v>
      </c>
      <c r="G7888" t="s">
        <v>1198</v>
      </c>
      <c r="H7888" t="s">
        <v>103</v>
      </c>
      <c r="I7888" t="s">
        <v>5560</v>
      </c>
      <c r="K7888">
        <v>288125</v>
      </c>
      <c r="L7888">
        <v>-38436750</v>
      </c>
    </row>
    <row r="7889" spans="3:12" x14ac:dyDescent="0.15">
      <c r="C7889" t="s">
        <v>5191</v>
      </c>
      <c r="D7889" t="s">
        <v>5190</v>
      </c>
      <c r="E7889" t="s">
        <v>44</v>
      </c>
      <c r="F7889" s="1">
        <v>40974</v>
      </c>
      <c r="G7889" t="s">
        <v>1198</v>
      </c>
      <c r="H7889" t="s">
        <v>103</v>
      </c>
      <c r="I7889" t="s">
        <v>5560</v>
      </c>
      <c r="K7889">
        <v>214506</v>
      </c>
      <c r="L7889">
        <v>-38651256</v>
      </c>
    </row>
    <row r="7890" spans="3:12" x14ac:dyDescent="0.15">
      <c r="C7890" t="s">
        <v>5191</v>
      </c>
      <c r="D7890" t="s">
        <v>5190</v>
      </c>
      <c r="E7890" t="s">
        <v>44</v>
      </c>
      <c r="F7890" s="1">
        <v>40975</v>
      </c>
      <c r="G7890" t="s">
        <v>1198</v>
      </c>
      <c r="H7890" t="s">
        <v>114</v>
      </c>
      <c r="I7890" t="s">
        <v>5561</v>
      </c>
      <c r="K7890">
        <v>100000</v>
      </c>
      <c r="L7890">
        <v>-38751256</v>
      </c>
    </row>
    <row r="7891" spans="3:12" x14ac:dyDescent="0.15">
      <c r="C7891" t="s">
        <v>5191</v>
      </c>
      <c r="D7891" t="s">
        <v>5190</v>
      </c>
      <c r="E7891" t="s">
        <v>44</v>
      </c>
      <c r="F7891" s="1">
        <v>40976</v>
      </c>
      <c r="G7891" t="s">
        <v>1198</v>
      </c>
      <c r="H7891" t="s">
        <v>922</v>
      </c>
      <c r="I7891" t="s">
        <v>5562</v>
      </c>
      <c r="K7891">
        <v>378704</v>
      </c>
      <c r="L7891">
        <v>-39129960</v>
      </c>
    </row>
    <row r="7892" spans="3:12" x14ac:dyDescent="0.15">
      <c r="C7892" t="s">
        <v>5191</v>
      </c>
      <c r="D7892" t="s">
        <v>5190</v>
      </c>
      <c r="E7892" t="s">
        <v>44</v>
      </c>
      <c r="F7892" s="1">
        <v>40977</v>
      </c>
      <c r="G7892" t="s">
        <v>1198</v>
      </c>
      <c r="H7892" t="s">
        <v>922</v>
      </c>
      <c r="I7892" t="s">
        <v>5562</v>
      </c>
      <c r="K7892">
        <v>337040</v>
      </c>
      <c r="L7892">
        <v>-39467000</v>
      </c>
    </row>
    <row r="7893" spans="3:12" x14ac:dyDescent="0.15">
      <c r="C7893" t="s">
        <v>5191</v>
      </c>
      <c r="D7893" t="s">
        <v>5190</v>
      </c>
      <c r="E7893" t="s">
        <v>44</v>
      </c>
      <c r="F7893" s="1">
        <v>40978</v>
      </c>
      <c r="G7893" t="s">
        <v>1198</v>
      </c>
      <c r="H7893" t="s">
        <v>99</v>
      </c>
      <c r="I7893" t="s">
        <v>5563</v>
      </c>
      <c r="K7893">
        <v>432875</v>
      </c>
      <c r="L7893">
        <v>-39899875</v>
      </c>
    </row>
    <row r="7894" spans="3:12" x14ac:dyDescent="0.15">
      <c r="C7894" t="s">
        <v>5191</v>
      </c>
      <c r="D7894" t="s">
        <v>5190</v>
      </c>
      <c r="E7894" t="s">
        <v>44</v>
      </c>
      <c r="F7894" s="1">
        <v>40979</v>
      </c>
      <c r="G7894" t="s">
        <v>1198</v>
      </c>
      <c r="H7894" t="s">
        <v>99</v>
      </c>
      <c r="I7894" t="s">
        <v>5563</v>
      </c>
      <c r="K7894">
        <v>878754</v>
      </c>
      <c r="L7894">
        <v>-40778629</v>
      </c>
    </row>
    <row r="7895" spans="3:12" x14ac:dyDescent="0.15">
      <c r="C7895" t="s">
        <v>5191</v>
      </c>
      <c r="D7895" t="s">
        <v>5190</v>
      </c>
      <c r="E7895" t="s">
        <v>44</v>
      </c>
      <c r="F7895" s="1">
        <v>40980</v>
      </c>
      <c r="G7895" t="s">
        <v>1198</v>
      </c>
      <c r="H7895" t="s">
        <v>116</v>
      </c>
      <c r="I7895" t="s">
        <v>5564</v>
      </c>
      <c r="K7895">
        <v>1657202</v>
      </c>
      <c r="L7895">
        <v>-42435831</v>
      </c>
    </row>
    <row r="7896" spans="3:12" x14ac:dyDescent="0.15">
      <c r="C7896" t="s">
        <v>5191</v>
      </c>
      <c r="D7896" t="s">
        <v>5190</v>
      </c>
      <c r="E7896" t="s">
        <v>44</v>
      </c>
      <c r="F7896" s="1">
        <v>40981</v>
      </c>
      <c r="G7896" t="s">
        <v>1198</v>
      </c>
      <c r="H7896" t="s">
        <v>116</v>
      </c>
      <c r="I7896" t="s">
        <v>5564</v>
      </c>
      <c r="K7896">
        <v>3822026</v>
      </c>
      <c r="L7896">
        <v>-46257857</v>
      </c>
    </row>
    <row r="7897" spans="3:12" x14ac:dyDescent="0.15">
      <c r="C7897" t="s">
        <v>5191</v>
      </c>
      <c r="D7897" t="s">
        <v>5190</v>
      </c>
      <c r="E7897" t="s">
        <v>44</v>
      </c>
      <c r="F7897" s="1">
        <v>40982</v>
      </c>
      <c r="G7897" t="s">
        <v>1198</v>
      </c>
      <c r="H7897" t="s">
        <v>2861</v>
      </c>
      <c r="I7897" t="s">
        <v>5565</v>
      </c>
      <c r="K7897">
        <v>952047</v>
      </c>
      <c r="L7897">
        <v>-47209904</v>
      </c>
    </row>
    <row r="7898" spans="3:12" x14ac:dyDescent="0.15">
      <c r="C7898" t="s">
        <v>5191</v>
      </c>
      <c r="D7898" t="s">
        <v>5190</v>
      </c>
      <c r="E7898" t="s">
        <v>44</v>
      </c>
      <c r="F7898" s="1">
        <v>40983</v>
      </c>
      <c r="G7898" t="s">
        <v>1198</v>
      </c>
      <c r="H7898" t="s">
        <v>2861</v>
      </c>
      <c r="I7898" t="s">
        <v>5565</v>
      </c>
      <c r="K7898">
        <v>2890934</v>
      </c>
      <c r="L7898">
        <v>-50100838</v>
      </c>
    </row>
    <row r="7899" spans="3:12" x14ac:dyDescent="0.15">
      <c r="C7899" t="s">
        <v>5191</v>
      </c>
      <c r="D7899" t="s">
        <v>5190</v>
      </c>
      <c r="E7899" t="s">
        <v>44</v>
      </c>
      <c r="F7899" s="1">
        <v>40984</v>
      </c>
      <c r="G7899" t="s">
        <v>1198</v>
      </c>
      <c r="H7899" t="s">
        <v>2754</v>
      </c>
      <c r="I7899" t="s">
        <v>5566</v>
      </c>
      <c r="K7899">
        <v>351504</v>
      </c>
      <c r="L7899">
        <v>-50452342</v>
      </c>
    </row>
    <row r="7900" spans="3:12" x14ac:dyDescent="0.15">
      <c r="C7900" t="s">
        <v>5191</v>
      </c>
      <c r="D7900" t="s">
        <v>5190</v>
      </c>
      <c r="E7900" t="s">
        <v>44</v>
      </c>
      <c r="F7900" s="1">
        <v>40985</v>
      </c>
      <c r="G7900" t="s">
        <v>1198</v>
      </c>
      <c r="H7900" t="s">
        <v>2754</v>
      </c>
      <c r="I7900" t="s">
        <v>5566</v>
      </c>
      <c r="K7900">
        <v>595045</v>
      </c>
      <c r="L7900">
        <v>-51047387</v>
      </c>
    </row>
    <row r="7901" spans="3:12" x14ac:dyDescent="0.15">
      <c r="C7901" t="s">
        <v>5191</v>
      </c>
      <c r="D7901" t="s">
        <v>5190</v>
      </c>
      <c r="E7901" t="s">
        <v>44</v>
      </c>
      <c r="F7901" s="1">
        <v>40986</v>
      </c>
      <c r="G7901" t="s">
        <v>1198</v>
      </c>
      <c r="H7901" t="s">
        <v>1369</v>
      </c>
      <c r="I7901" t="s">
        <v>5567</v>
      </c>
      <c r="K7901">
        <v>1275000</v>
      </c>
      <c r="L7901">
        <v>-52322387</v>
      </c>
    </row>
    <row r="7902" spans="3:12" x14ac:dyDescent="0.15">
      <c r="C7902" t="s">
        <v>5191</v>
      </c>
      <c r="D7902" t="s">
        <v>5190</v>
      </c>
      <c r="E7902" t="s">
        <v>44</v>
      </c>
      <c r="F7902" s="1">
        <v>40987</v>
      </c>
      <c r="G7902" t="s">
        <v>1198</v>
      </c>
      <c r="H7902" t="s">
        <v>1369</v>
      </c>
      <c r="I7902" t="s">
        <v>5567</v>
      </c>
      <c r="K7902">
        <v>11218990</v>
      </c>
      <c r="L7902">
        <v>-63541377</v>
      </c>
    </row>
    <row r="7903" spans="3:12" x14ac:dyDescent="0.15">
      <c r="C7903" t="s">
        <v>5191</v>
      </c>
      <c r="D7903" t="s">
        <v>5190</v>
      </c>
      <c r="E7903" t="s">
        <v>44</v>
      </c>
      <c r="F7903" s="1">
        <v>40988</v>
      </c>
      <c r="G7903" t="s">
        <v>1198</v>
      </c>
      <c r="H7903" t="s">
        <v>118</v>
      </c>
      <c r="I7903" t="s">
        <v>5568</v>
      </c>
      <c r="K7903">
        <v>100000</v>
      </c>
      <c r="L7903">
        <v>-63641377</v>
      </c>
    </row>
    <row r="7904" spans="3:12" x14ac:dyDescent="0.15">
      <c r="C7904" t="s">
        <v>5191</v>
      </c>
      <c r="D7904" t="s">
        <v>5190</v>
      </c>
      <c r="E7904" t="s">
        <v>44</v>
      </c>
      <c r="F7904" s="1">
        <v>40989</v>
      </c>
      <c r="G7904" t="s">
        <v>1198</v>
      </c>
      <c r="H7904" t="s">
        <v>120</v>
      </c>
      <c r="I7904" t="s">
        <v>5569</v>
      </c>
      <c r="K7904">
        <v>1653567</v>
      </c>
      <c r="L7904">
        <v>-65294944</v>
      </c>
    </row>
    <row r="7905" spans="3:12" x14ac:dyDescent="0.15">
      <c r="C7905" t="s">
        <v>5191</v>
      </c>
      <c r="D7905" t="s">
        <v>5190</v>
      </c>
      <c r="E7905" t="s">
        <v>44</v>
      </c>
      <c r="F7905" s="1">
        <v>40990</v>
      </c>
      <c r="G7905" t="s">
        <v>1198</v>
      </c>
      <c r="H7905" t="s">
        <v>120</v>
      </c>
      <c r="I7905" t="s">
        <v>5569</v>
      </c>
      <c r="K7905">
        <v>12671349</v>
      </c>
      <c r="L7905">
        <v>-77966293</v>
      </c>
    </row>
    <row r="7906" spans="3:12" x14ac:dyDescent="0.15">
      <c r="C7906" t="s">
        <v>5191</v>
      </c>
      <c r="D7906" t="s">
        <v>5190</v>
      </c>
      <c r="E7906" t="s">
        <v>44</v>
      </c>
      <c r="F7906" s="1">
        <v>40991</v>
      </c>
      <c r="G7906" t="s">
        <v>1198</v>
      </c>
      <c r="H7906" t="s">
        <v>122</v>
      </c>
      <c r="I7906" t="s">
        <v>5570</v>
      </c>
      <c r="K7906">
        <v>476000</v>
      </c>
      <c r="L7906">
        <v>-78442293</v>
      </c>
    </row>
    <row r="7907" spans="3:12" x14ac:dyDescent="0.15">
      <c r="C7907" t="s">
        <v>5191</v>
      </c>
      <c r="D7907" t="s">
        <v>5190</v>
      </c>
      <c r="E7907" t="s">
        <v>44</v>
      </c>
      <c r="F7907" s="1">
        <v>40992</v>
      </c>
      <c r="G7907" t="s">
        <v>1198</v>
      </c>
      <c r="H7907" t="s">
        <v>122</v>
      </c>
      <c r="I7907" t="s">
        <v>5570</v>
      </c>
      <c r="K7907">
        <v>2165534</v>
      </c>
      <c r="L7907">
        <v>-80607827</v>
      </c>
    </row>
    <row r="7908" spans="3:12" x14ac:dyDescent="0.15">
      <c r="C7908" t="s">
        <v>5191</v>
      </c>
      <c r="D7908" t="s">
        <v>5190</v>
      </c>
      <c r="E7908" t="s">
        <v>44</v>
      </c>
      <c r="F7908" s="1">
        <v>40993</v>
      </c>
      <c r="G7908" t="s">
        <v>1198</v>
      </c>
      <c r="H7908" t="s">
        <v>834</v>
      </c>
      <c r="I7908" t="s">
        <v>5571</v>
      </c>
      <c r="K7908">
        <v>20000</v>
      </c>
      <c r="L7908">
        <v>-80627827</v>
      </c>
    </row>
    <row r="7909" spans="3:12" x14ac:dyDescent="0.15">
      <c r="C7909" t="s">
        <v>5191</v>
      </c>
      <c r="D7909" t="s">
        <v>5190</v>
      </c>
      <c r="E7909" t="s">
        <v>44</v>
      </c>
      <c r="F7909" s="1">
        <v>40994</v>
      </c>
      <c r="G7909" t="s">
        <v>1198</v>
      </c>
      <c r="H7909" t="s">
        <v>125</v>
      </c>
      <c r="I7909" t="s">
        <v>5572</v>
      </c>
      <c r="K7909">
        <v>321070</v>
      </c>
      <c r="L7909">
        <v>-80948897</v>
      </c>
    </row>
    <row r="7910" spans="3:12" x14ac:dyDescent="0.15">
      <c r="C7910" t="s">
        <v>5191</v>
      </c>
      <c r="D7910" t="s">
        <v>5190</v>
      </c>
      <c r="E7910" t="s">
        <v>44</v>
      </c>
      <c r="F7910" s="1">
        <v>40995</v>
      </c>
      <c r="G7910" t="s">
        <v>1198</v>
      </c>
      <c r="H7910" t="s">
        <v>125</v>
      </c>
      <c r="I7910" t="s">
        <v>5572</v>
      </c>
      <c r="K7910">
        <v>581399</v>
      </c>
      <c r="L7910">
        <v>-81530296</v>
      </c>
    </row>
    <row r="7911" spans="3:12" x14ac:dyDescent="0.15">
      <c r="C7911" t="s">
        <v>5191</v>
      </c>
      <c r="D7911" t="s">
        <v>5190</v>
      </c>
      <c r="E7911" t="s">
        <v>44</v>
      </c>
      <c r="F7911" s="1">
        <v>40996</v>
      </c>
      <c r="G7911" t="s">
        <v>1198</v>
      </c>
      <c r="H7911" t="s">
        <v>127</v>
      </c>
      <c r="I7911" t="s">
        <v>5573</v>
      </c>
      <c r="K7911">
        <v>40000</v>
      </c>
      <c r="L7911">
        <v>-81570296</v>
      </c>
    </row>
    <row r="7912" spans="3:12" x14ac:dyDescent="0.15">
      <c r="C7912" t="s">
        <v>5191</v>
      </c>
      <c r="D7912" t="s">
        <v>5190</v>
      </c>
      <c r="E7912" t="s">
        <v>44</v>
      </c>
      <c r="F7912" s="1">
        <v>40997</v>
      </c>
      <c r="G7912" t="s">
        <v>1198</v>
      </c>
      <c r="H7912" t="s">
        <v>130</v>
      </c>
      <c r="I7912" t="s">
        <v>5574</v>
      </c>
      <c r="K7912">
        <v>200000</v>
      </c>
      <c r="L7912">
        <v>-81770296</v>
      </c>
    </row>
    <row r="7913" spans="3:12" x14ac:dyDescent="0.15">
      <c r="C7913" t="s">
        <v>5191</v>
      </c>
      <c r="D7913" t="s">
        <v>5190</v>
      </c>
      <c r="E7913" t="s">
        <v>44</v>
      </c>
      <c r="F7913" s="1">
        <v>40998</v>
      </c>
      <c r="G7913" t="s">
        <v>1198</v>
      </c>
      <c r="H7913" t="s">
        <v>138</v>
      </c>
      <c r="I7913" t="s">
        <v>5575</v>
      </c>
      <c r="K7913">
        <v>100000</v>
      </c>
      <c r="L7913">
        <v>-81870296</v>
      </c>
    </row>
    <row r="7914" spans="3:12" x14ac:dyDescent="0.15">
      <c r="C7914" t="s">
        <v>5191</v>
      </c>
      <c r="D7914" t="s">
        <v>5190</v>
      </c>
      <c r="E7914" t="s">
        <v>44</v>
      </c>
      <c r="F7914" s="1">
        <v>40999</v>
      </c>
      <c r="G7914" t="s">
        <v>1198</v>
      </c>
      <c r="H7914" t="s">
        <v>142</v>
      </c>
      <c r="I7914" t="s">
        <v>5576</v>
      </c>
      <c r="K7914">
        <v>40000</v>
      </c>
      <c r="L7914">
        <v>-81910296</v>
      </c>
    </row>
    <row r="7915" spans="3:12" x14ac:dyDescent="0.15">
      <c r="C7915" t="s">
        <v>5191</v>
      </c>
      <c r="D7915" t="s">
        <v>5367</v>
      </c>
      <c r="E7915" t="s">
        <v>4409</v>
      </c>
      <c r="F7915" s="1">
        <v>40941</v>
      </c>
      <c r="G7915" t="s">
        <v>1198</v>
      </c>
      <c r="H7915" t="s">
        <v>1360</v>
      </c>
      <c r="I7915" t="s">
        <v>5577</v>
      </c>
      <c r="J7915">
        <v>-1082310</v>
      </c>
      <c r="L7915">
        <v>14759053</v>
      </c>
    </row>
    <row r="7916" spans="3:12" x14ac:dyDescent="0.15">
      <c r="C7916" t="s">
        <v>5191</v>
      </c>
      <c r="D7916" t="s">
        <v>5367</v>
      </c>
      <c r="E7916" t="s">
        <v>4409</v>
      </c>
      <c r="F7916" s="1">
        <v>40964</v>
      </c>
      <c r="G7916" t="s">
        <v>1198</v>
      </c>
      <c r="H7916" t="s">
        <v>755</v>
      </c>
      <c r="I7916" t="s">
        <v>5553</v>
      </c>
      <c r="J7916">
        <v>13775097</v>
      </c>
      <c r="L7916">
        <v>28534150</v>
      </c>
    </row>
    <row r="7917" spans="3:12" x14ac:dyDescent="0.15">
      <c r="C7917" t="s">
        <v>5191</v>
      </c>
      <c r="D7917" t="s">
        <v>5367</v>
      </c>
      <c r="E7917" t="s">
        <v>4409</v>
      </c>
      <c r="F7917" s="1">
        <v>40968</v>
      </c>
      <c r="G7917" t="s">
        <v>57</v>
      </c>
      <c r="H7917" t="s">
        <v>95</v>
      </c>
      <c r="I7917" t="s">
        <v>5450</v>
      </c>
      <c r="K7917">
        <v>14759052</v>
      </c>
      <c r="L7917">
        <v>13775098</v>
      </c>
    </row>
    <row r="7918" spans="3:12" x14ac:dyDescent="0.15">
      <c r="C7918" t="s">
        <v>5191</v>
      </c>
      <c r="D7918" t="s">
        <v>5367</v>
      </c>
      <c r="E7918" t="s">
        <v>4409</v>
      </c>
      <c r="F7918" s="1">
        <v>40968</v>
      </c>
      <c r="G7918" t="s">
        <v>1198</v>
      </c>
      <c r="H7918" t="s">
        <v>144</v>
      </c>
      <c r="I7918" t="s">
        <v>5557</v>
      </c>
      <c r="J7918">
        <v>-491968</v>
      </c>
      <c r="L7918">
        <v>13283130</v>
      </c>
    </row>
    <row r="7919" spans="3:12" x14ac:dyDescent="0.15">
      <c r="C7919" t="s">
        <v>5191</v>
      </c>
      <c r="D7919" t="s">
        <v>5367</v>
      </c>
      <c r="E7919" t="s">
        <v>4446</v>
      </c>
      <c r="F7919" s="1">
        <v>40955</v>
      </c>
      <c r="G7919" t="s">
        <v>1198</v>
      </c>
      <c r="H7919" t="s">
        <v>1369</v>
      </c>
      <c r="I7919" t="s">
        <v>5567</v>
      </c>
      <c r="J7919">
        <v>12739428</v>
      </c>
      <c r="L7919">
        <v>44623429</v>
      </c>
    </row>
    <row r="7920" spans="3:12" x14ac:dyDescent="0.15">
      <c r="C7920" t="s">
        <v>5191</v>
      </c>
      <c r="D7920" t="s">
        <v>5367</v>
      </c>
      <c r="E7920" t="s">
        <v>4446</v>
      </c>
      <c r="F7920" s="1">
        <v>40968</v>
      </c>
      <c r="G7920" t="s">
        <v>57</v>
      </c>
      <c r="H7920" t="s">
        <v>95</v>
      </c>
      <c r="I7920" t="s">
        <v>5450</v>
      </c>
      <c r="K7920">
        <v>13163089</v>
      </c>
      <c r="L7920">
        <v>31460340</v>
      </c>
    </row>
    <row r="7921" spans="3:12" x14ac:dyDescent="0.15">
      <c r="C7921" t="s">
        <v>5191</v>
      </c>
      <c r="D7921" t="s">
        <v>5367</v>
      </c>
      <c r="E7921" t="s">
        <v>4453</v>
      </c>
      <c r="F7921" s="1">
        <v>40954</v>
      </c>
      <c r="G7921" t="s">
        <v>1198</v>
      </c>
      <c r="H7921" t="s">
        <v>2754</v>
      </c>
      <c r="I7921" t="s">
        <v>5566</v>
      </c>
      <c r="J7921">
        <v>1014214</v>
      </c>
      <c r="L7921">
        <v>12165511</v>
      </c>
    </row>
    <row r="7922" spans="3:12" x14ac:dyDescent="0.15">
      <c r="C7922" t="s">
        <v>5191</v>
      </c>
      <c r="D7922" t="s">
        <v>5367</v>
      </c>
      <c r="E7922" t="s">
        <v>4463</v>
      </c>
      <c r="F7922" s="1">
        <v>40941</v>
      </c>
      <c r="G7922" t="s">
        <v>1198</v>
      </c>
      <c r="H7922" t="s">
        <v>105</v>
      </c>
      <c r="I7922" t="s">
        <v>5558</v>
      </c>
      <c r="J7922">
        <v>1321945</v>
      </c>
      <c r="L7922">
        <v>24015510</v>
      </c>
    </row>
    <row r="7923" spans="3:12" x14ac:dyDescent="0.15">
      <c r="C7923" t="s">
        <v>5191</v>
      </c>
      <c r="D7923" t="s">
        <v>5367</v>
      </c>
      <c r="E7923" t="s">
        <v>4463</v>
      </c>
      <c r="F7923" s="1">
        <v>40968</v>
      </c>
      <c r="G7923" t="s">
        <v>57</v>
      </c>
      <c r="H7923" t="s">
        <v>95</v>
      </c>
      <c r="I7923" t="s">
        <v>5450</v>
      </c>
      <c r="K7923">
        <v>1323721</v>
      </c>
      <c r="L7923">
        <v>22691789</v>
      </c>
    </row>
    <row r="7924" spans="3:12" x14ac:dyDescent="0.15">
      <c r="C7924" t="s">
        <v>5191</v>
      </c>
      <c r="D7924" t="s">
        <v>5367</v>
      </c>
      <c r="E7924" t="s">
        <v>4466</v>
      </c>
      <c r="F7924" s="1">
        <v>40961</v>
      </c>
      <c r="G7924" t="s">
        <v>1198</v>
      </c>
      <c r="H7924" t="s">
        <v>125</v>
      </c>
      <c r="I7924" t="s">
        <v>5572</v>
      </c>
      <c r="J7924">
        <v>964275</v>
      </c>
      <c r="L7924">
        <v>1252894</v>
      </c>
    </row>
    <row r="7925" spans="3:12" x14ac:dyDescent="0.15">
      <c r="C7925" t="s">
        <v>5191</v>
      </c>
      <c r="D7925" t="s">
        <v>5367</v>
      </c>
      <c r="E7925" t="s">
        <v>5578</v>
      </c>
      <c r="F7925" s="1">
        <v>40952</v>
      </c>
      <c r="G7925" t="s">
        <v>1198</v>
      </c>
      <c r="H7925" t="s">
        <v>116</v>
      </c>
      <c r="I7925" t="s">
        <v>5564</v>
      </c>
      <c r="J7925">
        <v>5798240</v>
      </c>
      <c r="L7925">
        <v>5798240</v>
      </c>
    </row>
    <row r="7926" spans="3:12" x14ac:dyDescent="0.15">
      <c r="C7926" t="s">
        <v>5191</v>
      </c>
      <c r="D7926" t="s">
        <v>5367</v>
      </c>
      <c r="E7926" t="s">
        <v>5578</v>
      </c>
      <c r="F7926" s="1">
        <v>40968</v>
      </c>
      <c r="G7926" t="s">
        <v>57</v>
      </c>
      <c r="H7926" t="s">
        <v>95</v>
      </c>
      <c r="I7926" t="s">
        <v>5450</v>
      </c>
      <c r="K7926">
        <v>5657537</v>
      </c>
      <c r="L7926">
        <v>140703</v>
      </c>
    </row>
    <row r="7927" spans="3:12" x14ac:dyDescent="0.15">
      <c r="C7927" t="s">
        <v>5191</v>
      </c>
      <c r="D7927" t="s">
        <v>5367</v>
      </c>
      <c r="E7927" t="s">
        <v>4488</v>
      </c>
      <c r="F7927" s="1">
        <v>40940</v>
      </c>
      <c r="G7927" t="s">
        <v>1198</v>
      </c>
      <c r="H7927" t="s">
        <v>2018</v>
      </c>
      <c r="I7927" t="s">
        <v>5579</v>
      </c>
      <c r="J7927">
        <v>-301084</v>
      </c>
      <c r="L7927">
        <v>92057497</v>
      </c>
    </row>
    <row r="7928" spans="3:12" x14ac:dyDescent="0.15">
      <c r="C7928" t="s">
        <v>5191</v>
      </c>
      <c r="D7928" t="s">
        <v>5367</v>
      </c>
      <c r="E7928" t="s">
        <v>4488</v>
      </c>
      <c r="F7928" s="1">
        <v>40941</v>
      </c>
      <c r="G7928" t="s">
        <v>57</v>
      </c>
      <c r="H7928" t="s">
        <v>1041</v>
      </c>
      <c r="I7928" t="s">
        <v>5580</v>
      </c>
      <c r="K7928">
        <v>5303519</v>
      </c>
      <c r="L7928">
        <v>86753978</v>
      </c>
    </row>
    <row r="7929" spans="3:12" x14ac:dyDescent="0.15">
      <c r="C7929" t="s">
        <v>5191</v>
      </c>
      <c r="D7929" t="s">
        <v>5367</v>
      </c>
      <c r="E7929" t="s">
        <v>4488</v>
      </c>
      <c r="F7929" s="1">
        <v>40948</v>
      </c>
      <c r="G7929" t="s">
        <v>5206</v>
      </c>
      <c r="H7929" t="s">
        <v>149</v>
      </c>
      <c r="I7929" t="s">
        <v>5581</v>
      </c>
      <c r="K7929">
        <v>4981993</v>
      </c>
      <c r="L7929">
        <v>81771985</v>
      </c>
    </row>
    <row r="7930" spans="3:12" x14ac:dyDescent="0.15">
      <c r="C7930" t="s">
        <v>5191</v>
      </c>
      <c r="D7930" t="s">
        <v>5367</v>
      </c>
      <c r="E7930" t="s">
        <v>4488</v>
      </c>
      <c r="F7930" s="1">
        <v>40961</v>
      </c>
      <c r="G7930" t="s">
        <v>1198</v>
      </c>
      <c r="H7930" t="s">
        <v>681</v>
      </c>
      <c r="I7930" t="s">
        <v>5543</v>
      </c>
      <c r="J7930">
        <v>5749364</v>
      </c>
      <c r="L7930">
        <v>87521349</v>
      </c>
    </row>
    <row r="7931" spans="3:12" x14ac:dyDescent="0.15">
      <c r="C7931" t="s">
        <v>5191</v>
      </c>
      <c r="D7931" t="s">
        <v>5367</v>
      </c>
      <c r="E7931" t="s">
        <v>4488</v>
      </c>
      <c r="F7931" s="1">
        <v>40964</v>
      </c>
      <c r="G7931" t="s">
        <v>1198</v>
      </c>
      <c r="H7931" t="s">
        <v>109</v>
      </c>
      <c r="I7931" t="s">
        <v>5555</v>
      </c>
      <c r="J7931">
        <v>4660574</v>
      </c>
      <c r="L7931">
        <v>92181923</v>
      </c>
    </row>
    <row r="7932" spans="3:12" x14ac:dyDescent="0.15">
      <c r="C7932" t="s">
        <v>5191</v>
      </c>
      <c r="D7932" t="s">
        <v>5367</v>
      </c>
      <c r="E7932" t="s">
        <v>4488</v>
      </c>
      <c r="F7932" s="1">
        <v>40967</v>
      </c>
      <c r="G7932" t="s">
        <v>5206</v>
      </c>
      <c r="H7932" t="s">
        <v>167</v>
      </c>
      <c r="I7932" t="s">
        <v>5582</v>
      </c>
      <c r="K7932">
        <v>1479584</v>
      </c>
      <c r="L7932">
        <v>90702339</v>
      </c>
    </row>
    <row r="7933" spans="3:12" x14ac:dyDescent="0.15">
      <c r="C7933" t="s">
        <v>5191</v>
      </c>
      <c r="D7933" t="s">
        <v>5367</v>
      </c>
      <c r="E7933" t="s">
        <v>4512</v>
      </c>
      <c r="F7933" s="1">
        <v>40952</v>
      </c>
      <c r="G7933" t="s">
        <v>1198</v>
      </c>
      <c r="H7933" t="s">
        <v>922</v>
      </c>
      <c r="I7933" t="s">
        <v>5562</v>
      </c>
      <c r="J7933">
        <v>788645</v>
      </c>
      <c r="L7933">
        <v>26504723</v>
      </c>
    </row>
    <row r="7934" spans="3:12" x14ac:dyDescent="0.15">
      <c r="C7934" t="s">
        <v>5191</v>
      </c>
      <c r="D7934" t="s">
        <v>5367</v>
      </c>
      <c r="E7934" t="s">
        <v>4512</v>
      </c>
      <c r="F7934" s="1">
        <v>40952</v>
      </c>
      <c r="G7934" t="s">
        <v>1198</v>
      </c>
      <c r="H7934" t="s">
        <v>99</v>
      </c>
      <c r="I7934" t="s">
        <v>5563</v>
      </c>
      <c r="J7934">
        <v>1394958</v>
      </c>
      <c r="L7934">
        <v>27899681</v>
      </c>
    </row>
    <row r="7935" spans="3:12" x14ac:dyDescent="0.15">
      <c r="C7935" t="s">
        <v>5191</v>
      </c>
      <c r="D7935" t="s">
        <v>5367</v>
      </c>
      <c r="E7935" t="s">
        <v>4512</v>
      </c>
      <c r="F7935" s="1">
        <v>40959</v>
      </c>
      <c r="G7935" t="s">
        <v>1198</v>
      </c>
      <c r="H7935" t="s">
        <v>120</v>
      </c>
      <c r="I7935" t="s">
        <v>5569</v>
      </c>
      <c r="J7935">
        <v>14643228</v>
      </c>
      <c r="L7935">
        <v>42542909</v>
      </c>
    </row>
    <row r="7936" spans="3:12" x14ac:dyDescent="0.15">
      <c r="C7936" t="s">
        <v>5191</v>
      </c>
      <c r="D7936" t="s">
        <v>5367</v>
      </c>
      <c r="E7936" t="s">
        <v>4521</v>
      </c>
      <c r="F7936" s="1">
        <v>40947</v>
      </c>
      <c r="G7936" t="s">
        <v>1198</v>
      </c>
      <c r="H7936" t="s">
        <v>1041</v>
      </c>
      <c r="I7936" t="s">
        <v>5547</v>
      </c>
      <c r="J7936">
        <v>-157430</v>
      </c>
      <c r="L7936">
        <v>56031839</v>
      </c>
    </row>
    <row r="7937" spans="3:12" x14ac:dyDescent="0.15">
      <c r="C7937" t="s">
        <v>5191</v>
      </c>
      <c r="D7937" t="s">
        <v>5367</v>
      </c>
      <c r="E7937" t="s">
        <v>4521</v>
      </c>
      <c r="F7937" s="1">
        <v>40948</v>
      </c>
      <c r="G7937" t="s">
        <v>5206</v>
      </c>
      <c r="H7937" t="s">
        <v>163</v>
      </c>
      <c r="I7937" t="s">
        <v>4778</v>
      </c>
      <c r="K7937">
        <v>5205307</v>
      </c>
      <c r="L7937">
        <v>50826532</v>
      </c>
    </row>
    <row r="7938" spans="3:12" x14ac:dyDescent="0.15">
      <c r="C7938" t="s">
        <v>5191</v>
      </c>
      <c r="D7938" t="s">
        <v>5367</v>
      </c>
      <c r="E7938" t="s">
        <v>4521</v>
      </c>
      <c r="F7938" s="1">
        <v>40964</v>
      </c>
      <c r="G7938" t="s">
        <v>1198</v>
      </c>
      <c r="H7938" t="s">
        <v>89</v>
      </c>
      <c r="I7938" t="s">
        <v>5550</v>
      </c>
      <c r="J7938">
        <v>1115127</v>
      </c>
      <c r="L7938">
        <v>51941659</v>
      </c>
    </row>
    <row r="7939" spans="3:12" x14ac:dyDescent="0.15">
      <c r="C7939" t="s">
        <v>5191</v>
      </c>
      <c r="D7939" t="s">
        <v>5367</v>
      </c>
      <c r="E7939" t="s">
        <v>4521</v>
      </c>
      <c r="F7939" s="1">
        <v>40964</v>
      </c>
      <c r="G7939" t="s">
        <v>1198</v>
      </c>
      <c r="H7939" t="s">
        <v>95</v>
      </c>
      <c r="I7939" t="s">
        <v>5551</v>
      </c>
      <c r="J7939">
        <v>3935742</v>
      </c>
      <c r="L7939">
        <v>55877401</v>
      </c>
    </row>
    <row r="7940" spans="3:12" x14ac:dyDescent="0.15">
      <c r="C7940" t="s">
        <v>5191</v>
      </c>
      <c r="D7940" t="s">
        <v>5367</v>
      </c>
      <c r="E7940" t="s">
        <v>4553</v>
      </c>
      <c r="F7940" s="1">
        <v>40960</v>
      </c>
      <c r="G7940" t="s">
        <v>1198</v>
      </c>
      <c r="H7940" t="s">
        <v>122</v>
      </c>
      <c r="I7940" t="s">
        <v>5570</v>
      </c>
      <c r="J7940">
        <v>2733164</v>
      </c>
      <c r="L7940">
        <v>2515716</v>
      </c>
    </row>
    <row r="7941" spans="3:12" x14ac:dyDescent="0.15">
      <c r="C7941" t="s">
        <v>5191</v>
      </c>
      <c r="D7941" t="s">
        <v>5367</v>
      </c>
      <c r="E7941" t="s">
        <v>4553</v>
      </c>
      <c r="F7941" s="1">
        <v>40968</v>
      </c>
      <c r="G7941" t="s">
        <v>57</v>
      </c>
      <c r="H7941" t="s">
        <v>95</v>
      </c>
      <c r="I7941" t="s">
        <v>5450</v>
      </c>
      <c r="K7941">
        <v>3921967</v>
      </c>
      <c r="L7941">
        <v>-1406251</v>
      </c>
    </row>
    <row r="7942" spans="3:12" x14ac:dyDescent="0.15">
      <c r="C7942" t="s">
        <v>5191</v>
      </c>
      <c r="D7942" t="s">
        <v>5367</v>
      </c>
      <c r="E7942" t="s">
        <v>4557</v>
      </c>
      <c r="F7942" s="1">
        <v>40944</v>
      </c>
      <c r="G7942" t="s">
        <v>1198</v>
      </c>
      <c r="H7942" t="s">
        <v>107</v>
      </c>
      <c r="I7942" t="s">
        <v>5559</v>
      </c>
      <c r="J7942">
        <v>272500</v>
      </c>
      <c r="L7942">
        <v>41435900</v>
      </c>
    </row>
    <row r="7943" spans="3:12" x14ac:dyDescent="0.15">
      <c r="C7943" t="s">
        <v>5191</v>
      </c>
      <c r="D7943" t="s">
        <v>5367</v>
      </c>
      <c r="E7943" t="s">
        <v>4557</v>
      </c>
      <c r="F7943" s="1">
        <v>40945</v>
      </c>
      <c r="G7943" t="s">
        <v>1198</v>
      </c>
      <c r="H7943" t="s">
        <v>103</v>
      </c>
      <c r="I7943" t="s">
        <v>5560</v>
      </c>
      <c r="J7943">
        <v>558095</v>
      </c>
      <c r="L7943">
        <v>41993995</v>
      </c>
    </row>
    <row r="7944" spans="3:12" x14ac:dyDescent="0.15">
      <c r="C7944" t="s">
        <v>5191</v>
      </c>
      <c r="D7944" t="s">
        <v>5367</v>
      </c>
      <c r="E7944" t="s">
        <v>4557</v>
      </c>
      <c r="F7944" s="1">
        <v>40946</v>
      </c>
      <c r="G7944" t="s">
        <v>1198</v>
      </c>
      <c r="H7944" t="s">
        <v>114</v>
      </c>
      <c r="I7944" t="s">
        <v>5561</v>
      </c>
      <c r="J7944">
        <v>100000</v>
      </c>
      <c r="L7944">
        <v>42093995</v>
      </c>
    </row>
    <row r="7945" spans="3:12" x14ac:dyDescent="0.15">
      <c r="C7945" t="s">
        <v>5191</v>
      </c>
      <c r="D7945" t="s">
        <v>5367</v>
      </c>
      <c r="E7945" t="s">
        <v>4557</v>
      </c>
      <c r="F7945" s="1">
        <v>40953</v>
      </c>
      <c r="G7945" t="s">
        <v>1198</v>
      </c>
      <c r="H7945" t="s">
        <v>2861</v>
      </c>
      <c r="I7945" t="s">
        <v>5565</v>
      </c>
      <c r="J7945">
        <v>4026250</v>
      </c>
      <c r="L7945">
        <v>46120245</v>
      </c>
    </row>
    <row r="7946" spans="3:12" x14ac:dyDescent="0.15">
      <c r="C7946" t="s">
        <v>5191</v>
      </c>
      <c r="D7946" t="s">
        <v>5367</v>
      </c>
      <c r="E7946" t="s">
        <v>4557</v>
      </c>
      <c r="F7946" s="1">
        <v>40958</v>
      </c>
      <c r="G7946" t="s">
        <v>1198</v>
      </c>
      <c r="H7946" t="s">
        <v>118</v>
      </c>
      <c r="I7946" t="s">
        <v>5568</v>
      </c>
      <c r="J7946">
        <v>100000</v>
      </c>
      <c r="L7946">
        <v>46220245</v>
      </c>
    </row>
    <row r="7947" spans="3:12" x14ac:dyDescent="0.15">
      <c r="C7947" t="s">
        <v>5191</v>
      </c>
      <c r="D7947" t="s">
        <v>5367</v>
      </c>
      <c r="E7947" t="s">
        <v>4557</v>
      </c>
      <c r="F7947" s="1">
        <v>40968</v>
      </c>
      <c r="G7947" t="s">
        <v>57</v>
      </c>
      <c r="H7947" t="s">
        <v>95</v>
      </c>
      <c r="I7947" t="s">
        <v>5450</v>
      </c>
      <c r="K7947">
        <v>3528294</v>
      </c>
      <c r="L7947">
        <v>42691951</v>
      </c>
    </row>
    <row r="7948" spans="3:12" x14ac:dyDescent="0.15">
      <c r="C7948" t="s">
        <v>5191</v>
      </c>
      <c r="D7948" t="s">
        <v>5367</v>
      </c>
      <c r="E7948" t="s">
        <v>4575</v>
      </c>
      <c r="F7948" s="1">
        <v>40959</v>
      </c>
      <c r="G7948" t="s">
        <v>1198</v>
      </c>
      <c r="H7948" t="s">
        <v>1362</v>
      </c>
      <c r="I7948" t="s">
        <v>5548</v>
      </c>
      <c r="J7948">
        <v>-168179</v>
      </c>
      <c r="L7948">
        <v>16937087</v>
      </c>
    </row>
    <row r="7949" spans="3:12" x14ac:dyDescent="0.15">
      <c r="C7949" t="s">
        <v>5191</v>
      </c>
      <c r="D7949" t="s">
        <v>5367</v>
      </c>
      <c r="E7949" t="s">
        <v>4575</v>
      </c>
      <c r="F7949" s="1">
        <v>40964</v>
      </c>
      <c r="G7949" t="s">
        <v>1198</v>
      </c>
      <c r="H7949" t="s">
        <v>147</v>
      </c>
      <c r="I7949" t="s">
        <v>5556</v>
      </c>
      <c r="J7949">
        <v>6895346</v>
      </c>
      <c r="L7949">
        <v>23832433</v>
      </c>
    </row>
    <row r="7950" spans="3:12" x14ac:dyDescent="0.15">
      <c r="C7950" t="s">
        <v>5191</v>
      </c>
      <c r="D7950" t="s">
        <v>5367</v>
      </c>
      <c r="E7950" t="s">
        <v>4575</v>
      </c>
      <c r="F7950" s="1">
        <v>40968</v>
      </c>
      <c r="G7950" t="s">
        <v>57</v>
      </c>
      <c r="H7950" t="s">
        <v>95</v>
      </c>
      <c r="I7950" t="s">
        <v>5450</v>
      </c>
      <c r="K7950">
        <v>7904421</v>
      </c>
      <c r="L7950">
        <v>15928012</v>
      </c>
    </row>
    <row r="7951" spans="3:12" x14ac:dyDescent="0.15">
      <c r="C7951" t="s">
        <v>5191</v>
      </c>
      <c r="D7951" t="s">
        <v>5367</v>
      </c>
      <c r="E7951" t="s">
        <v>4598</v>
      </c>
      <c r="F7951" s="1">
        <v>40968</v>
      </c>
      <c r="G7951" t="s">
        <v>5206</v>
      </c>
      <c r="H7951" t="s">
        <v>158</v>
      </c>
      <c r="I7951" t="s">
        <v>5583</v>
      </c>
      <c r="K7951">
        <v>9044335</v>
      </c>
      <c r="L7951">
        <v>105549375</v>
      </c>
    </row>
    <row r="7952" spans="3:12" x14ac:dyDescent="0.15">
      <c r="C7952" t="s">
        <v>5191</v>
      </c>
      <c r="D7952" t="s">
        <v>5367</v>
      </c>
      <c r="E7952" t="s">
        <v>4613</v>
      </c>
      <c r="F7952" s="1">
        <v>40961</v>
      </c>
      <c r="G7952" t="s">
        <v>1198</v>
      </c>
      <c r="H7952" t="s">
        <v>834</v>
      </c>
      <c r="I7952" t="s">
        <v>5571</v>
      </c>
      <c r="J7952">
        <v>20000</v>
      </c>
      <c r="L7952">
        <v>41759425</v>
      </c>
    </row>
    <row r="7953" spans="3:12" x14ac:dyDescent="0.15">
      <c r="C7953" t="s">
        <v>5191</v>
      </c>
      <c r="D7953" t="s">
        <v>5367</v>
      </c>
      <c r="E7953" t="s">
        <v>4613</v>
      </c>
      <c r="F7953" s="1">
        <v>40964</v>
      </c>
      <c r="G7953" t="s">
        <v>1198</v>
      </c>
      <c r="H7953" t="s">
        <v>2452</v>
      </c>
      <c r="I7953" t="s">
        <v>5549</v>
      </c>
      <c r="J7953">
        <v>4471875</v>
      </c>
      <c r="L7953">
        <v>46231300</v>
      </c>
    </row>
    <row r="7954" spans="3:12" x14ac:dyDescent="0.15">
      <c r="C7954" t="s">
        <v>5191</v>
      </c>
      <c r="D7954" t="s">
        <v>5367</v>
      </c>
      <c r="E7954" t="s">
        <v>4613</v>
      </c>
      <c r="F7954" s="1">
        <v>40964</v>
      </c>
      <c r="G7954" t="s">
        <v>1198</v>
      </c>
      <c r="H7954" t="s">
        <v>1363</v>
      </c>
      <c r="I7954" t="s">
        <v>5584</v>
      </c>
      <c r="J7954">
        <v>12221514</v>
      </c>
      <c r="L7954">
        <v>58452814</v>
      </c>
    </row>
    <row r="7955" spans="3:12" x14ac:dyDescent="0.15">
      <c r="C7955" t="s">
        <v>5191</v>
      </c>
      <c r="D7955" t="s">
        <v>5367</v>
      </c>
      <c r="E7955" t="s">
        <v>4613</v>
      </c>
      <c r="F7955" s="1">
        <v>40964</v>
      </c>
      <c r="G7955" t="s">
        <v>1198</v>
      </c>
      <c r="H7955" t="s">
        <v>87</v>
      </c>
      <c r="I7955" t="s">
        <v>5537</v>
      </c>
      <c r="J7955">
        <v>2227719</v>
      </c>
      <c r="L7955">
        <v>60680533</v>
      </c>
    </row>
    <row r="7956" spans="3:12" x14ac:dyDescent="0.15">
      <c r="C7956" t="s">
        <v>5191</v>
      </c>
      <c r="D7956" t="s">
        <v>5367</v>
      </c>
      <c r="E7956" t="s">
        <v>4613</v>
      </c>
      <c r="F7956" s="1">
        <v>40964</v>
      </c>
      <c r="G7956" t="s">
        <v>1198</v>
      </c>
      <c r="H7956" t="s">
        <v>90</v>
      </c>
      <c r="I7956" t="s">
        <v>5538</v>
      </c>
      <c r="J7956">
        <v>17307365</v>
      </c>
      <c r="L7956">
        <v>77987898</v>
      </c>
    </row>
    <row r="7957" spans="3:12" x14ac:dyDescent="0.15">
      <c r="C7957" t="s">
        <v>5191</v>
      </c>
      <c r="D7957" t="s">
        <v>5367</v>
      </c>
      <c r="E7957" t="s">
        <v>4613</v>
      </c>
      <c r="F7957" s="1">
        <v>40964</v>
      </c>
      <c r="G7957" t="s">
        <v>1198</v>
      </c>
      <c r="H7957" t="s">
        <v>92</v>
      </c>
      <c r="I7957" t="s">
        <v>5542</v>
      </c>
      <c r="J7957">
        <v>954000</v>
      </c>
      <c r="L7957">
        <v>78941898</v>
      </c>
    </row>
    <row r="7958" spans="3:12" x14ac:dyDescent="0.15">
      <c r="C7958" t="s">
        <v>5191</v>
      </c>
      <c r="D7958" t="s">
        <v>5367</v>
      </c>
      <c r="E7958" t="s">
        <v>4613</v>
      </c>
      <c r="F7958" s="1">
        <v>40966</v>
      </c>
      <c r="G7958" t="s">
        <v>1198</v>
      </c>
      <c r="H7958" t="s">
        <v>127</v>
      </c>
      <c r="I7958" t="s">
        <v>5573</v>
      </c>
      <c r="J7958">
        <v>40000</v>
      </c>
      <c r="L7958">
        <v>78981898</v>
      </c>
    </row>
    <row r="7959" spans="3:12" x14ac:dyDescent="0.15">
      <c r="C7959" t="s">
        <v>5191</v>
      </c>
      <c r="D7959" t="s">
        <v>5367</v>
      </c>
      <c r="E7959" t="s">
        <v>4613</v>
      </c>
      <c r="F7959" s="1">
        <v>40966</v>
      </c>
      <c r="G7959" t="s">
        <v>1198</v>
      </c>
      <c r="H7959" t="s">
        <v>130</v>
      </c>
      <c r="I7959" t="s">
        <v>5574</v>
      </c>
      <c r="J7959">
        <v>200000</v>
      </c>
      <c r="L7959">
        <v>79181898</v>
      </c>
    </row>
    <row r="7960" spans="3:12" x14ac:dyDescent="0.15">
      <c r="C7960" t="s">
        <v>5191</v>
      </c>
      <c r="D7960" t="s">
        <v>5367</v>
      </c>
      <c r="E7960" t="s">
        <v>4613</v>
      </c>
      <c r="F7960" s="1">
        <v>40966</v>
      </c>
      <c r="G7960" t="s">
        <v>1198</v>
      </c>
      <c r="H7960" t="s">
        <v>132</v>
      </c>
      <c r="I7960" t="s">
        <v>5541</v>
      </c>
      <c r="J7960">
        <v>1908000</v>
      </c>
      <c r="L7960">
        <v>81089898</v>
      </c>
    </row>
    <row r="7961" spans="3:12" x14ac:dyDescent="0.15">
      <c r="C7961" t="s">
        <v>5191</v>
      </c>
      <c r="D7961" t="s">
        <v>5367</v>
      </c>
      <c r="E7961" t="s">
        <v>4613</v>
      </c>
      <c r="F7961" s="1">
        <v>40968</v>
      </c>
      <c r="G7961" t="s">
        <v>57</v>
      </c>
      <c r="H7961" t="s">
        <v>95</v>
      </c>
      <c r="I7961" t="s">
        <v>5450</v>
      </c>
      <c r="K7961">
        <v>4731875</v>
      </c>
      <c r="L7961">
        <v>76358023</v>
      </c>
    </row>
    <row r="7962" spans="3:12" x14ac:dyDescent="0.15">
      <c r="C7962" t="s">
        <v>5191</v>
      </c>
      <c r="D7962" t="s">
        <v>5367</v>
      </c>
      <c r="E7962" t="s">
        <v>4613</v>
      </c>
      <c r="F7962" s="1">
        <v>40968</v>
      </c>
      <c r="G7962" t="s">
        <v>57</v>
      </c>
      <c r="H7962" t="s">
        <v>95</v>
      </c>
      <c r="I7962" t="s">
        <v>5450</v>
      </c>
      <c r="K7962">
        <v>36428050</v>
      </c>
      <c r="L7962">
        <v>39929973</v>
      </c>
    </row>
    <row r="7963" spans="3:12" x14ac:dyDescent="0.15">
      <c r="C7963" t="s">
        <v>5191</v>
      </c>
      <c r="D7963" t="s">
        <v>5367</v>
      </c>
      <c r="E7963" t="s">
        <v>4613</v>
      </c>
      <c r="F7963" s="1">
        <v>40968</v>
      </c>
      <c r="G7963" t="s">
        <v>57</v>
      </c>
      <c r="H7963" t="s">
        <v>95</v>
      </c>
      <c r="I7963" t="s">
        <v>5450</v>
      </c>
      <c r="K7963">
        <v>260000</v>
      </c>
      <c r="L7963">
        <v>39669973</v>
      </c>
    </row>
    <row r="7964" spans="3:12" x14ac:dyDescent="0.15">
      <c r="C7964" t="s">
        <v>5191</v>
      </c>
      <c r="D7964" t="s">
        <v>5367</v>
      </c>
      <c r="E7964" t="s">
        <v>4613</v>
      </c>
      <c r="F7964" s="1">
        <v>40968</v>
      </c>
      <c r="G7964" t="s">
        <v>57</v>
      </c>
      <c r="H7964" t="s">
        <v>95</v>
      </c>
      <c r="I7964" t="s">
        <v>5450</v>
      </c>
      <c r="K7964">
        <v>200000</v>
      </c>
      <c r="L7964">
        <v>39469973</v>
      </c>
    </row>
    <row r="7965" spans="3:12" x14ac:dyDescent="0.15">
      <c r="C7965" t="s">
        <v>5191</v>
      </c>
      <c r="D7965" t="s">
        <v>5367</v>
      </c>
      <c r="E7965" t="s">
        <v>4613</v>
      </c>
      <c r="F7965" s="1">
        <v>40968</v>
      </c>
      <c r="G7965" t="s">
        <v>1198</v>
      </c>
      <c r="H7965" t="s">
        <v>138</v>
      </c>
      <c r="I7965" t="s">
        <v>5575</v>
      </c>
      <c r="J7965">
        <v>100000</v>
      </c>
      <c r="L7965">
        <v>39569973</v>
      </c>
    </row>
    <row r="7966" spans="3:12" x14ac:dyDescent="0.15">
      <c r="C7966" t="s">
        <v>5191</v>
      </c>
      <c r="D7966" t="s">
        <v>5367</v>
      </c>
      <c r="E7966" t="s">
        <v>4613</v>
      </c>
      <c r="F7966" s="1">
        <v>40968</v>
      </c>
      <c r="G7966" t="s">
        <v>1198</v>
      </c>
      <c r="H7966" t="s">
        <v>142</v>
      </c>
      <c r="I7966" t="s">
        <v>5576</v>
      </c>
      <c r="J7966">
        <v>40000</v>
      </c>
      <c r="L7966">
        <v>39609973</v>
      </c>
    </row>
    <row r="7967" spans="3:12" x14ac:dyDescent="0.15">
      <c r="C7967" t="s">
        <v>5191</v>
      </c>
      <c r="D7967" t="s">
        <v>5367</v>
      </c>
      <c r="E7967" t="s">
        <v>5585</v>
      </c>
      <c r="F7967" s="1">
        <v>40967</v>
      </c>
      <c r="G7967" t="s">
        <v>526</v>
      </c>
      <c r="H7967" t="s">
        <v>446</v>
      </c>
      <c r="I7967" t="s">
        <v>5586</v>
      </c>
      <c r="J7967">
        <v>30000</v>
      </c>
      <c r="L7967">
        <v>30000</v>
      </c>
    </row>
    <row r="7968" spans="3:12" x14ac:dyDescent="0.15">
      <c r="C7968" t="s">
        <v>5191</v>
      </c>
      <c r="D7968" t="s">
        <v>5367</v>
      </c>
      <c r="E7968" t="s">
        <v>4630</v>
      </c>
      <c r="F7968" s="1">
        <v>40964</v>
      </c>
      <c r="G7968" t="s">
        <v>1198</v>
      </c>
      <c r="H7968" t="s">
        <v>134</v>
      </c>
      <c r="I7968" t="s">
        <v>5540</v>
      </c>
      <c r="J7968">
        <v>9464968</v>
      </c>
      <c r="L7968">
        <v>28934638</v>
      </c>
    </row>
    <row r="7969" spans="3:12" x14ac:dyDescent="0.15">
      <c r="C7969" t="s">
        <v>5191</v>
      </c>
      <c r="D7969" t="s">
        <v>5367</v>
      </c>
      <c r="E7969" t="s">
        <v>4630</v>
      </c>
      <c r="F7969" s="1">
        <v>40968</v>
      </c>
      <c r="G7969" t="s">
        <v>57</v>
      </c>
      <c r="H7969" t="s">
        <v>95</v>
      </c>
      <c r="I7969" t="s">
        <v>5450</v>
      </c>
      <c r="K7969">
        <v>10004705</v>
      </c>
      <c r="L7969">
        <v>18929933</v>
      </c>
    </row>
    <row r="7970" spans="3:12" x14ac:dyDescent="0.15">
      <c r="C7970" t="s">
        <v>5191</v>
      </c>
      <c r="D7970" t="s">
        <v>5367</v>
      </c>
      <c r="E7970" t="s">
        <v>4641</v>
      </c>
      <c r="F7970" s="1">
        <v>40964</v>
      </c>
      <c r="G7970" t="s">
        <v>1198</v>
      </c>
      <c r="H7970" t="s">
        <v>111</v>
      </c>
      <c r="I7970" t="s">
        <v>5539</v>
      </c>
      <c r="J7970">
        <v>1027066</v>
      </c>
      <c r="L7970">
        <v>4047463</v>
      </c>
    </row>
    <row r="7971" spans="3:12" x14ac:dyDescent="0.15">
      <c r="C7971" t="s">
        <v>5191</v>
      </c>
      <c r="D7971" t="s">
        <v>5367</v>
      </c>
      <c r="E7971" t="s">
        <v>4641</v>
      </c>
      <c r="F7971" s="1">
        <v>40968</v>
      </c>
      <c r="G7971" t="s">
        <v>57</v>
      </c>
      <c r="H7971" t="s">
        <v>95</v>
      </c>
      <c r="I7971" t="s">
        <v>5450</v>
      </c>
      <c r="K7971">
        <v>1027066</v>
      </c>
      <c r="L7971">
        <v>3020397</v>
      </c>
    </row>
    <row r="7972" spans="3:12" x14ac:dyDescent="0.15">
      <c r="C7972" t="s">
        <v>5191</v>
      </c>
      <c r="D7972" t="s">
        <v>5367</v>
      </c>
      <c r="E7972" t="s">
        <v>4641</v>
      </c>
      <c r="F7972" s="1">
        <v>40968</v>
      </c>
      <c r="G7972" t="s">
        <v>57</v>
      </c>
      <c r="H7972" t="s">
        <v>95</v>
      </c>
      <c r="I7972" t="s">
        <v>5450</v>
      </c>
      <c r="K7972">
        <v>1027066</v>
      </c>
      <c r="L7972">
        <v>1993331</v>
      </c>
    </row>
    <row r="7973" spans="3:12" x14ac:dyDescent="0.15">
      <c r="C7973" t="s">
        <v>5191</v>
      </c>
      <c r="D7973" t="s">
        <v>5367</v>
      </c>
      <c r="E7973" t="s">
        <v>4653</v>
      </c>
      <c r="F7973" s="1">
        <v>40964</v>
      </c>
      <c r="G7973" t="s">
        <v>1198</v>
      </c>
      <c r="H7973" t="s">
        <v>101</v>
      </c>
      <c r="I7973" t="s">
        <v>5554</v>
      </c>
      <c r="J7973">
        <v>1395876</v>
      </c>
      <c r="L7973">
        <v>25125774</v>
      </c>
    </row>
    <row r="7974" spans="3:12" x14ac:dyDescent="0.15">
      <c r="C7974" t="s">
        <v>5191</v>
      </c>
      <c r="D7974" t="s">
        <v>5367</v>
      </c>
      <c r="E7974" t="s">
        <v>4668</v>
      </c>
      <c r="F7974" s="1">
        <v>40964</v>
      </c>
      <c r="G7974" t="s">
        <v>1198</v>
      </c>
      <c r="H7974" t="s">
        <v>97</v>
      </c>
      <c r="I7974" t="s">
        <v>5552</v>
      </c>
      <c r="J7974">
        <v>5187375</v>
      </c>
      <c r="L7974">
        <v>20660062</v>
      </c>
    </row>
    <row r="7975" spans="3:12" x14ac:dyDescent="0.15">
      <c r="C7975" t="s">
        <v>5191</v>
      </c>
      <c r="D7975" t="s">
        <v>5367</v>
      </c>
      <c r="E7975" t="s">
        <v>4668</v>
      </c>
      <c r="F7975" s="1">
        <v>40968</v>
      </c>
      <c r="G7975" t="s">
        <v>57</v>
      </c>
      <c r="H7975" t="s">
        <v>95</v>
      </c>
      <c r="I7975" t="s">
        <v>5450</v>
      </c>
      <c r="K7975">
        <v>5366250</v>
      </c>
      <c r="L7975">
        <v>15293812</v>
      </c>
    </row>
    <row r="7976" spans="3:12" x14ac:dyDescent="0.15">
      <c r="C7976" t="s">
        <v>5191</v>
      </c>
      <c r="D7976" t="s">
        <v>5374</v>
      </c>
      <c r="E7976" t="s">
        <v>5375</v>
      </c>
      <c r="F7976" s="1">
        <v>40968</v>
      </c>
      <c r="G7976" t="s">
        <v>5206</v>
      </c>
      <c r="H7976" t="s">
        <v>132</v>
      </c>
      <c r="I7976" t="s">
        <v>5587</v>
      </c>
      <c r="J7976">
        <v>2556000</v>
      </c>
    </row>
    <row r="7977" spans="3:12" x14ac:dyDescent="0.15">
      <c r="C7977" t="s">
        <v>5191</v>
      </c>
      <c r="D7977" t="s">
        <v>5374</v>
      </c>
      <c r="E7977" t="s">
        <v>4684</v>
      </c>
      <c r="F7977" s="1">
        <v>40941</v>
      </c>
      <c r="G7977" t="s">
        <v>526</v>
      </c>
      <c r="H7977" t="s">
        <v>238</v>
      </c>
      <c r="I7977" t="s">
        <v>4755</v>
      </c>
      <c r="J7977">
        <v>195441</v>
      </c>
      <c r="L7977">
        <v>37678</v>
      </c>
    </row>
    <row r="7978" spans="3:12" x14ac:dyDescent="0.15">
      <c r="C7978" t="s">
        <v>5191</v>
      </c>
      <c r="D7978" t="s">
        <v>5374</v>
      </c>
      <c r="E7978" t="s">
        <v>4684</v>
      </c>
      <c r="F7978" s="1">
        <v>40961</v>
      </c>
      <c r="G7978" t="s">
        <v>526</v>
      </c>
      <c r="H7978" t="s">
        <v>4357</v>
      </c>
      <c r="I7978" t="s">
        <v>3995</v>
      </c>
      <c r="J7978">
        <v>156112</v>
      </c>
      <c r="L7978">
        <v>193790</v>
      </c>
    </row>
    <row r="7979" spans="3:12" x14ac:dyDescent="0.15">
      <c r="C7979" t="s">
        <v>5191</v>
      </c>
      <c r="D7979" t="s">
        <v>5374</v>
      </c>
      <c r="E7979" t="s">
        <v>4684</v>
      </c>
      <c r="F7979" s="1">
        <v>40968</v>
      </c>
      <c r="G7979" t="s">
        <v>560</v>
      </c>
      <c r="H7979" t="s">
        <v>1365</v>
      </c>
      <c r="I7979" t="s">
        <v>5464</v>
      </c>
      <c r="K7979">
        <v>145470</v>
      </c>
      <c r="L7979">
        <v>48320</v>
      </c>
    </row>
    <row r="7980" spans="3:12" x14ac:dyDescent="0.15">
      <c r="C7980" t="s">
        <v>5191</v>
      </c>
      <c r="D7980" t="s">
        <v>5374</v>
      </c>
      <c r="E7980" t="s">
        <v>4704</v>
      </c>
      <c r="F7980" s="1">
        <v>40954</v>
      </c>
      <c r="G7980" t="s">
        <v>526</v>
      </c>
      <c r="H7980" t="s">
        <v>345</v>
      </c>
      <c r="I7980" t="s">
        <v>3995</v>
      </c>
      <c r="J7980">
        <v>155025</v>
      </c>
    </row>
    <row r="7981" spans="3:12" x14ac:dyDescent="0.15">
      <c r="C7981" t="s">
        <v>5191</v>
      </c>
      <c r="D7981" t="s">
        <v>5374</v>
      </c>
      <c r="E7981" t="s">
        <v>4704</v>
      </c>
      <c r="F7981" s="1">
        <v>40966</v>
      </c>
      <c r="G7981" t="s">
        <v>560</v>
      </c>
      <c r="H7981" t="s">
        <v>90</v>
      </c>
      <c r="I7981" t="s">
        <v>5532</v>
      </c>
      <c r="K7981">
        <v>95400</v>
      </c>
      <c r="L7981">
        <v>-95400</v>
      </c>
    </row>
    <row r="7982" spans="3:12" x14ac:dyDescent="0.15">
      <c r="C7982" t="s">
        <v>5191</v>
      </c>
      <c r="D7982" t="s">
        <v>5374</v>
      </c>
      <c r="E7982" t="s">
        <v>4704</v>
      </c>
      <c r="F7982" s="1">
        <v>40966</v>
      </c>
      <c r="G7982" t="s">
        <v>560</v>
      </c>
      <c r="H7982" t="s">
        <v>92</v>
      </c>
      <c r="I7982" t="s">
        <v>5533</v>
      </c>
      <c r="K7982">
        <v>59625</v>
      </c>
      <c r="L7982">
        <v>-155025</v>
      </c>
    </row>
    <row r="7983" spans="3:12" x14ac:dyDescent="0.15">
      <c r="C7983" t="s">
        <v>5191</v>
      </c>
      <c r="D7983" t="s">
        <v>5374</v>
      </c>
      <c r="E7983" t="s">
        <v>4730</v>
      </c>
      <c r="F7983" s="1">
        <v>40960</v>
      </c>
      <c r="G7983" t="s">
        <v>526</v>
      </c>
      <c r="H7983" t="s">
        <v>1423</v>
      </c>
      <c r="I7983" t="s">
        <v>5588</v>
      </c>
      <c r="J7983">
        <v>73057</v>
      </c>
      <c r="L7983">
        <v>146080</v>
      </c>
    </row>
    <row r="7984" spans="3:12" x14ac:dyDescent="0.15">
      <c r="C7984" t="s">
        <v>5191</v>
      </c>
      <c r="D7984" t="s">
        <v>5374</v>
      </c>
      <c r="E7984" t="s">
        <v>4730</v>
      </c>
      <c r="F7984" s="1">
        <v>40968</v>
      </c>
      <c r="G7984" t="s">
        <v>560</v>
      </c>
      <c r="H7984" t="s">
        <v>109</v>
      </c>
      <c r="I7984" t="s">
        <v>5589</v>
      </c>
      <c r="K7984">
        <v>73057</v>
      </c>
      <c r="L7984">
        <v>73023</v>
      </c>
    </row>
    <row r="7985" spans="3:12" x14ac:dyDescent="0.15">
      <c r="C7985" t="s">
        <v>5191</v>
      </c>
      <c r="D7985" t="s">
        <v>5374</v>
      </c>
      <c r="E7985" t="s">
        <v>4754</v>
      </c>
      <c r="F7985" s="1">
        <v>40954</v>
      </c>
      <c r="G7985" t="s">
        <v>526</v>
      </c>
      <c r="H7985" t="s">
        <v>326</v>
      </c>
      <c r="I7985" t="s">
        <v>3995</v>
      </c>
      <c r="J7985">
        <v>300000</v>
      </c>
      <c r="L7985">
        <v>-2249720</v>
      </c>
    </row>
    <row r="7986" spans="3:12" x14ac:dyDescent="0.15">
      <c r="C7986" t="s">
        <v>5191</v>
      </c>
      <c r="D7986" t="s">
        <v>5374</v>
      </c>
      <c r="E7986" t="s">
        <v>4754</v>
      </c>
      <c r="F7986" s="1">
        <v>40968</v>
      </c>
      <c r="G7986" t="s">
        <v>560</v>
      </c>
      <c r="H7986" t="s">
        <v>111</v>
      </c>
      <c r="I7986" t="s">
        <v>5526</v>
      </c>
      <c r="K7986">
        <v>340000</v>
      </c>
      <c r="L7986">
        <v>-2589720</v>
      </c>
    </row>
    <row r="7987" spans="3:12" x14ac:dyDescent="0.15">
      <c r="C7987" t="s">
        <v>5191</v>
      </c>
      <c r="D7987" t="s">
        <v>5374</v>
      </c>
      <c r="E7987" t="s">
        <v>4786</v>
      </c>
      <c r="F7987" s="1">
        <v>40961</v>
      </c>
      <c r="G7987" t="s">
        <v>526</v>
      </c>
      <c r="H7987" t="s">
        <v>390</v>
      </c>
      <c r="I7987" t="s">
        <v>4814</v>
      </c>
      <c r="J7987">
        <v>100000</v>
      </c>
      <c r="L7987">
        <v>-2458875</v>
      </c>
    </row>
    <row r="7988" spans="3:12" x14ac:dyDescent="0.15">
      <c r="C7988" t="s">
        <v>5191</v>
      </c>
      <c r="D7988" t="s">
        <v>5374</v>
      </c>
      <c r="E7988" t="s">
        <v>4823</v>
      </c>
      <c r="F7988" s="1">
        <v>40941</v>
      </c>
      <c r="G7988" t="s">
        <v>57</v>
      </c>
      <c r="H7988" t="s">
        <v>1362</v>
      </c>
      <c r="I7988" t="s">
        <v>5590</v>
      </c>
      <c r="J7988">
        <v>496595</v>
      </c>
      <c r="L7988">
        <v>-2527286</v>
      </c>
    </row>
    <row r="7989" spans="3:12" x14ac:dyDescent="0.15">
      <c r="C7989" t="s">
        <v>5191</v>
      </c>
      <c r="D7989" t="s">
        <v>5374</v>
      </c>
      <c r="E7989" t="s">
        <v>4823</v>
      </c>
      <c r="F7989" s="1">
        <v>40942</v>
      </c>
      <c r="G7989" t="s">
        <v>526</v>
      </c>
      <c r="H7989" t="s">
        <v>2759</v>
      </c>
      <c r="I7989" t="s">
        <v>4773</v>
      </c>
      <c r="J7989">
        <v>11305</v>
      </c>
      <c r="L7989">
        <v>-2515981</v>
      </c>
    </row>
    <row r="7990" spans="3:12" x14ac:dyDescent="0.15">
      <c r="C7990" t="s">
        <v>5191</v>
      </c>
      <c r="D7990" t="s">
        <v>5374</v>
      </c>
      <c r="E7990" t="s">
        <v>4823</v>
      </c>
      <c r="F7990" s="1">
        <v>40968</v>
      </c>
      <c r="G7990" t="s">
        <v>560</v>
      </c>
      <c r="H7990" t="s">
        <v>804</v>
      </c>
      <c r="I7990" t="s">
        <v>5591</v>
      </c>
      <c r="K7990">
        <v>719699</v>
      </c>
      <c r="L7990">
        <v>-3235680</v>
      </c>
    </row>
    <row r="7991" spans="3:12" x14ac:dyDescent="0.15">
      <c r="C7991" t="s">
        <v>5191</v>
      </c>
      <c r="D7991" t="s">
        <v>5374</v>
      </c>
      <c r="E7991" t="s">
        <v>4823</v>
      </c>
      <c r="F7991" s="1">
        <v>40968</v>
      </c>
      <c r="G7991" t="s">
        <v>560</v>
      </c>
      <c r="H7991" t="s">
        <v>99</v>
      </c>
      <c r="I7991" t="s">
        <v>5592</v>
      </c>
      <c r="K7991">
        <v>6356</v>
      </c>
      <c r="L7991">
        <v>-3242036</v>
      </c>
    </row>
    <row r="7992" spans="3:12" x14ac:dyDescent="0.15">
      <c r="C7992" t="s">
        <v>5191</v>
      </c>
      <c r="D7992" t="s">
        <v>5374</v>
      </c>
      <c r="E7992" t="s">
        <v>4898</v>
      </c>
      <c r="F7992" s="1">
        <v>40940</v>
      </c>
      <c r="G7992" t="s">
        <v>560</v>
      </c>
      <c r="H7992" t="s">
        <v>1041</v>
      </c>
      <c r="I7992" t="s">
        <v>5472</v>
      </c>
      <c r="K7992">
        <v>1129148</v>
      </c>
      <c r="L7992">
        <v>-2258296</v>
      </c>
    </row>
    <row r="7993" spans="3:12" x14ac:dyDescent="0.15">
      <c r="C7993" t="s">
        <v>5191</v>
      </c>
      <c r="D7993" t="s">
        <v>5374</v>
      </c>
      <c r="E7993" t="s">
        <v>4916</v>
      </c>
      <c r="F7993" s="1">
        <v>40968</v>
      </c>
      <c r="G7993" t="s">
        <v>560</v>
      </c>
      <c r="H7993" t="s">
        <v>95</v>
      </c>
      <c r="I7993" t="s">
        <v>5593</v>
      </c>
      <c r="K7993">
        <v>800000</v>
      </c>
      <c r="L7993">
        <v>-785460</v>
      </c>
    </row>
    <row r="7994" spans="3:12" x14ac:dyDescent="0.15">
      <c r="C7994" t="s">
        <v>5191</v>
      </c>
      <c r="D7994" t="s">
        <v>5374</v>
      </c>
      <c r="E7994" t="s">
        <v>4043</v>
      </c>
      <c r="F7994" s="1">
        <v>40960</v>
      </c>
      <c r="G7994" t="s">
        <v>57</v>
      </c>
      <c r="H7994" t="s">
        <v>87</v>
      </c>
      <c r="I7994" t="s">
        <v>5594</v>
      </c>
      <c r="J7994">
        <v>201533</v>
      </c>
      <c r="L7994">
        <v>-93035</v>
      </c>
    </row>
    <row r="7995" spans="3:12" x14ac:dyDescent="0.15">
      <c r="C7995" t="s">
        <v>5191</v>
      </c>
      <c r="D7995" t="s">
        <v>5374</v>
      </c>
      <c r="E7995" t="s">
        <v>4938</v>
      </c>
      <c r="F7995" s="1">
        <v>40968</v>
      </c>
      <c r="G7995" t="s">
        <v>560</v>
      </c>
      <c r="H7995" t="s">
        <v>89</v>
      </c>
      <c r="I7995" t="s">
        <v>5525</v>
      </c>
      <c r="K7995">
        <v>17000000</v>
      </c>
      <c r="L7995">
        <v>-34000000</v>
      </c>
    </row>
    <row r="7996" spans="3:12" x14ac:dyDescent="0.15">
      <c r="C7996" t="s">
        <v>5191</v>
      </c>
      <c r="D7996" t="s">
        <v>5374</v>
      </c>
      <c r="E7996" t="s">
        <v>4983</v>
      </c>
      <c r="F7996" s="1">
        <v>40940</v>
      </c>
      <c r="G7996" t="s">
        <v>560</v>
      </c>
      <c r="H7996" t="s">
        <v>908</v>
      </c>
      <c r="I7996" t="s">
        <v>5520</v>
      </c>
      <c r="K7996">
        <v>190800</v>
      </c>
      <c r="L7996">
        <v>-497893</v>
      </c>
    </row>
    <row r="7997" spans="3:12" x14ac:dyDescent="0.15">
      <c r="C7997" t="s">
        <v>5191</v>
      </c>
      <c r="D7997" t="s">
        <v>5374</v>
      </c>
      <c r="E7997" t="s">
        <v>4983</v>
      </c>
      <c r="F7997" s="1">
        <v>40940</v>
      </c>
      <c r="G7997" t="s">
        <v>560</v>
      </c>
      <c r="H7997" t="s">
        <v>2018</v>
      </c>
      <c r="I7997" t="s">
        <v>5595</v>
      </c>
      <c r="K7997">
        <v>172913</v>
      </c>
      <c r="L7997">
        <v>-670806</v>
      </c>
    </row>
    <row r="7998" spans="3:12" x14ac:dyDescent="0.15">
      <c r="C7998" t="s">
        <v>5191</v>
      </c>
      <c r="D7998" t="s">
        <v>5374</v>
      </c>
      <c r="E7998" t="s">
        <v>5012</v>
      </c>
      <c r="F7998" s="1">
        <v>40954</v>
      </c>
      <c r="G7998" t="s">
        <v>526</v>
      </c>
      <c r="H7998" t="s">
        <v>1413</v>
      </c>
      <c r="I7998" t="s">
        <v>5596</v>
      </c>
      <c r="J7998">
        <v>70000</v>
      </c>
    </row>
    <row r="7999" spans="3:12" x14ac:dyDescent="0.15">
      <c r="C7999" t="s">
        <v>5191</v>
      </c>
      <c r="D7999" t="s">
        <v>5374</v>
      </c>
      <c r="E7999" t="s">
        <v>5012</v>
      </c>
      <c r="F7999" s="1">
        <v>40968</v>
      </c>
      <c r="G7999" t="s">
        <v>560</v>
      </c>
      <c r="H7999" t="s">
        <v>758</v>
      </c>
      <c r="I7999" t="s">
        <v>5597</v>
      </c>
      <c r="K7999">
        <v>35000</v>
      </c>
      <c r="L7999">
        <v>-35000</v>
      </c>
    </row>
    <row r="8000" spans="3:12" x14ac:dyDescent="0.15">
      <c r="C8000" t="s">
        <v>5191</v>
      </c>
      <c r="D8000" t="s">
        <v>5374</v>
      </c>
      <c r="E8000" t="s">
        <v>5012</v>
      </c>
      <c r="F8000" s="1">
        <v>40968</v>
      </c>
      <c r="G8000" t="s">
        <v>560</v>
      </c>
      <c r="H8000" t="s">
        <v>759</v>
      </c>
      <c r="I8000" t="s">
        <v>5598</v>
      </c>
      <c r="K8000">
        <v>35000</v>
      </c>
      <c r="L8000">
        <v>-70000</v>
      </c>
    </row>
    <row r="8001" spans="3:12" x14ac:dyDescent="0.15">
      <c r="C8001" t="s">
        <v>5191</v>
      </c>
      <c r="D8001" t="s">
        <v>5374</v>
      </c>
      <c r="E8001" t="s">
        <v>5017</v>
      </c>
      <c r="F8001" s="1">
        <v>40954</v>
      </c>
      <c r="G8001" t="s">
        <v>526</v>
      </c>
      <c r="H8001" t="s">
        <v>1412</v>
      </c>
      <c r="I8001" t="s">
        <v>5599</v>
      </c>
      <c r="J8001">
        <v>66300</v>
      </c>
    </row>
    <row r="8002" spans="3:12" x14ac:dyDescent="0.15">
      <c r="C8002" t="s">
        <v>5191</v>
      </c>
      <c r="D8002" t="s">
        <v>5374</v>
      </c>
      <c r="E8002" t="s">
        <v>5017</v>
      </c>
      <c r="F8002" s="1">
        <v>40968</v>
      </c>
      <c r="G8002" t="s">
        <v>560</v>
      </c>
      <c r="H8002" t="s">
        <v>757</v>
      </c>
      <c r="I8002" t="s">
        <v>5021</v>
      </c>
      <c r="K8002">
        <v>67500</v>
      </c>
      <c r="L8002">
        <v>-67500</v>
      </c>
    </row>
    <row r="8003" spans="3:12" x14ac:dyDescent="0.15">
      <c r="C8003" t="s">
        <v>5191</v>
      </c>
      <c r="D8003" t="s">
        <v>5374</v>
      </c>
      <c r="E8003" t="s">
        <v>5029</v>
      </c>
      <c r="F8003" s="1">
        <v>40961</v>
      </c>
      <c r="G8003" t="s">
        <v>560</v>
      </c>
      <c r="H8003" t="s">
        <v>2452</v>
      </c>
      <c r="I8003" t="s">
        <v>5600</v>
      </c>
      <c r="K8003">
        <v>740277</v>
      </c>
      <c r="L8003">
        <v>-185062</v>
      </c>
    </row>
    <row r="8004" spans="3:12" x14ac:dyDescent="0.15">
      <c r="C8004" t="s">
        <v>5191</v>
      </c>
      <c r="D8004" t="s">
        <v>5374</v>
      </c>
      <c r="E8004" t="s">
        <v>5029</v>
      </c>
      <c r="F8004" s="1">
        <v>40968</v>
      </c>
      <c r="G8004" t="s">
        <v>560</v>
      </c>
      <c r="H8004" t="s">
        <v>120</v>
      </c>
      <c r="I8004" t="s">
        <v>5466</v>
      </c>
      <c r="K8004">
        <v>285456</v>
      </c>
      <c r="L8004">
        <v>-470518</v>
      </c>
    </row>
    <row r="8005" spans="3:12" x14ac:dyDescent="0.15">
      <c r="C8005" t="s">
        <v>5191</v>
      </c>
      <c r="D8005" t="s">
        <v>5374</v>
      </c>
      <c r="E8005" t="s">
        <v>5045</v>
      </c>
      <c r="F8005" s="1">
        <v>40940</v>
      </c>
      <c r="G8005" t="s">
        <v>560</v>
      </c>
      <c r="H8005" t="s">
        <v>1355</v>
      </c>
      <c r="I8005" t="s">
        <v>5471</v>
      </c>
      <c r="K8005">
        <v>300000</v>
      </c>
      <c r="L8005">
        <v>-291935</v>
      </c>
    </row>
    <row r="8006" spans="3:12" x14ac:dyDescent="0.15">
      <c r="C8006" t="s">
        <v>5191</v>
      </c>
      <c r="D8006" t="s">
        <v>5374</v>
      </c>
      <c r="E8006" t="s">
        <v>5045</v>
      </c>
      <c r="F8006" s="1">
        <v>40960</v>
      </c>
      <c r="G8006" t="s">
        <v>57</v>
      </c>
      <c r="H8006" t="s">
        <v>681</v>
      </c>
      <c r="I8006" t="s">
        <v>5601</v>
      </c>
      <c r="J8006">
        <v>300000</v>
      </c>
      <c r="L8006">
        <v>8065</v>
      </c>
    </row>
    <row r="8007" spans="3:12" x14ac:dyDescent="0.15">
      <c r="C8007" t="s">
        <v>5191</v>
      </c>
      <c r="D8007" t="s">
        <v>5374</v>
      </c>
      <c r="E8007" t="s">
        <v>5069</v>
      </c>
      <c r="F8007" s="1">
        <v>40940</v>
      </c>
      <c r="G8007" t="s">
        <v>526</v>
      </c>
      <c r="H8007" t="s">
        <v>1394</v>
      </c>
      <c r="I8007" t="s">
        <v>4755</v>
      </c>
      <c r="J8007">
        <v>65000</v>
      </c>
      <c r="L8007">
        <v>-65000</v>
      </c>
    </row>
    <row r="8008" spans="3:12" x14ac:dyDescent="0.15">
      <c r="C8008" t="s">
        <v>5191</v>
      </c>
      <c r="D8008" t="s">
        <v>5374</v>
      </c>
      <c r="E8008" t="s">
        <v>5069</v>
      </c>
      <c r="F8008" s="1">
        <v>40954</v>
      </c>
      <c r="G8008" t="s">
        <v>526</v>
      </c>
      <c r="H8008" t="s">
        <v>1334</v>
      </c>
      <c r="I8008" t="s">
        <v>5602</v>
      </c>
      <c r="J8008">
        <v>65000</v>
      </c>
    </row>
    <row r="8009" spans="3:12" x14ac:dyDescent="0.15">
      <c r="C8009" t="s">
        <v>5191</v>
      </c>
      <c r="D8009" t="s">
        <v>5374</v>
      </c>
      <c r="E8009" t="s">
        <v>5069</v>
      </c>
      <c r="F8009" s="1">
        <v>40968</v>
      </c>
      <c r="G8009" t="s">
        <v>560</v>
      </c>
      <c r="H8009" t="s">
        <v>755</v>
      </c>
      <c r="I8009" t="s">
        <v>5535</v>
      </c>
      <c r="K8009">
        <v>65000</v>
      </c>
      <c r="L8009">
        <v>-65000</v>
      </c>
    </row>
    <row r="8010" spans="3:12" x14ac:dyDescent="0.15">
      <c r="C8010" t="s">
        <v>5191</v>
      </c>
      <c r="D8010" t="s">
        <v>5374</v>
      </c>
      <c r="E8010" t="s">
        <v>5078</v>
      </c>
      <c r="F8010" s="1">
        <v>40940</v>
      </c>
      <c r="G8010" t="s">
        <v>560</v>
      </c>
      <c r="H8010" t="s">
        <v>834</v>
      </c>
      <c r="I8010" t="s">
        <v>5468</v>
      </c>
      <c r="K8010">
        <v>2063140</v>
      </c>
      <c r="L8010">
        <v>-9348622</v>
      </c>
    </row>
    <row r="8011" spans="3:12" x14ac:dyDescent="0.15">
      <c r="C8011" t="s">
        <v>5191</v>
      </c>
      <c r="D8011" t="s">
        <v>5374</v>
      </c>
      <c r="E8011" t="s">
        <v>5078</v>
      </c>
      <c r="F8011" s="1">
        <v>40960</v>
      </c>
      <c r="G8011" t="s">
        <v>57</v>
      </c>
      <c r="H8011" t="s">
        <v>834</v>
      </c>
      <c r="I8011" t="s">
        <v>5603</v>
      </c>
      <c r="J8011">
        <v>2386561</v>
      </c>
      <c r="L8011">
        <v>-6962061</v>
      </c>
    </row>
    <row r="8012" spans="3:12" x14ac:dyDescent="0.15">
      <c r="C8012" t="s">
        <v>5191</v>
      </c>
      <c r="D8012" t="s">
        <v>5374</v>
      </c>
      <c r="E8012" t="s">
        <v>5078</v>
      </c>
      <c r="F8012" s="1">
        <v>40968</v>
      </c>
      <c r="G8012" t="s">
        <v>57</v>
      </c>
      <c r="H8012" t="s">
        <v>89</v>
      </c>
      <c r="I8012" t="s">
        <v>5450</v>
      </c>
      <c r="J8012">
        <v>2575804</v>
      </c>
      <c r="L8012">
        <v>-4386257</v>
      </c>
    </row>
    <row r="8013" spans="3:12" x14ac:dyDescent="0.15">
      <c r="C8013" t="s">
        <v>5191</v>
      </c>
      <c r="D8013" t="s">
        <v>5374</v>
      </c>
      <c r="E8013" t="s">
        <v>5100</v>
      </c>
      <c r="F8013" s="1">
        <v>40960</v>
      </c>
      <c r="G8013" t="s">
        <v>57</v>
      </c>
      <c r="H8013" t="s">
        <v>2452</v>
      </c>
      <c r="I8013" t="s">
        <v>5604</v>
      </c>
      <c r="J8013">
        <v>166950</v>
      </c>
      <c r="L8013">
        <v>-500850</v>
      </c>
    </row>
    <row r="8014" spans="3:12" x14ac:dyDescent="0.15">
      <c r="C8014" t="s">
        <v>5191</v>
      </c>
      <c r="D8014" t="s">
        <v>5374</v>
      </c>
      <c r="E8014" t="s">
        <v>5100</v>
      </c>
      <c r="F8014" s="1">
        <v>40960</v>
      </c>
      <c r="G8014" t="s">
        <v>57</v>
      </c>
      <c r="H8014" t="s">
        <v>1363</v>
      </c>
      <c r="I8014" t="s">
        <v>5605</v>
      </c>
      <c r="J8014">
        <v>166950</v>
      </c>
      <c r="L8014">
        <v>-333900</v>
      </c>
    </row>
    <row r="8015" spans="3:12" x14ac:dyDescent="0.15">
      <c r="C8015" t="s">
        <v>5191</v>
      </c>
      <c r="D8015" t="s">
        <v>5374</v>
      </c>
      <c r="E8015" t="s">
        <v>5100</v>
      </c>
      <c r="F8015" s="1">
        <v>40964</v>
      </c>
      <c r="G8015" t="s">
        <v>560</v>
      </c>
      <c r="H8015" t="s">
        <v>1362</v>
      </c>
      <c r="I8015" t="s">
        <v>5524</v>
      </c>
      <c r="K8015">
        <v>166950</v>
      </c>
      <c r="L8015">
        <v>-500850</v>
      </c>
    </row>
    <row r="8016" spans="3:12" x14ac:dyDescent="0.15">
      <c r="C8016" t="s">
        <v>5191</v>
      </c>
      <c r="D8016" t="s">
        <v>5374</v>
      </c>
      <c r="E8016" t="s">
        <v>5132</v>
      </c>
      <c r="F8016" s="1">
        <v>40952</v>
      </c>
      <c r="G8016" t="s">
        <v>526</v>
      </c>
      <c r="H8016" t="s">
        <v>1289</v>
      </c>
      <c r="I8016" t="s">
        <v>4773</v>
      </c>
      <c r="J8016">
        <v>47871</v>
      </c>
      <c r="L8016">
        <v>18370</v>
      </c>
    </row>
    <row r="8017" spans="3:12" x14ac:dyDescent="0.15">
      <c r="C8017" t="s">
        <v>5191</v>
      </c>
      <c r="D8017" t="s">
        <v>5374</v>
      </c>
      <c r="E8017" t="s">
        <v>5132</v>
      </c>
      <c r="F8017" s="1">
        <v>40968</v>
      </c>
      <c r="G8017" t="s">
        <v>560</v>
      </c>
      <c r="H8017" t="s">
        <v>101</v>
      </c>
      <c r="I8017" t="s">
        <v>5462</v>
      </c>
      <c r="K8017">
        <v>49608</v>
      </c>
      <c r="L8017">
        <v>-31238</v>
      </c>
    </row>
    <row r="8018" spans="3:12" x14ac:dyDescent="0.15">
      <c r="C8018" t="s">
        <v>5191</v>
      </c>
      <c r="D8018" t="s">
        <v>5374</v>
      </c>
      <c r="E8018" t="s">
        <v>5156</v>
      </c>
      <c r="F8018" s="1">
        <v>40940</v>
      </c>
      <c r="G8018" t="s">
        <v>560</v>
      </c>
      <c r="H8018" t="s">
        <v>87</v>
      </c>
      <c r="I8018" t="s">
        <v>5606</v>
      </c>
      <c r="K8018">
        <v>165957</v>
      </c>
      <c r="L8018">
        <v>-43724871</v>
      </c>
    </row>
    <row r="8019" spans="3:12" x14ac:dyDescent="0.15">
      <c r="C8019" t="s">
        <v>5191</v>
      </c>
      <c r="D8019" t="s">
        <v>5189</v>
      </c>
      <c r="E8019" t="s">
        <v>2</v>
      </c>
      <c r="F8019" s="1">
        <v>40969</v>
      </c>
      <c r="G8019" t="s">
        <v>54</v>
      </c>
      <c r="H8019" t="s">
        <v>2861</v>
      </c>
      <c r="I8019" t="s">
        <v>73</v>
      </c>
      <c r="J8019">
        <v>150000</v>
      </c>
      <c r="L8019">
        <v>53284298</v>
      </c>
    </row>
    <row r="8020" spans="3:12" x14ac:dyDescent="0.15">
      <c r="C8020" t="s">
        <v>5191</v>
      </c>
      <c r="D8020" t="s">
        <v>5189</v>
      </c>
      <c r="E8020" t="s">
        <v>2</v>
      </c>
      <c r="F8020" s="1">
        <v>40969</v>
      </c>
      <c r="G8020" t="s">
        <v>54</v>
      </c>
      <c r="H8020" t="s">
        <v>2604</v>
      </c>
      <c r="I8020" t="s">
        <v>5607</v>
      </c>
      <c r="J8020">
        <v>50000</v>
      </c>
      <c r="L8020">
        <v>53334298</v>
      </c>
    </row>
    <row r="8021" spans="3:12" x14ac:dyDescent="0.15">
      <c r="C8021" t="s">
        <v>5191</v>
      </c>
      <c r="D8021" t="s">
        <v>5189</v>
      </c>
      <c r="E8021" t="s">
        <v>2</v>
      </c>
      <c r="F8021" s="1">
        <v>40973</v>
      </c>
      <c r="G8021" t="s">
        <v>54</v>
      </c>
      <c r="H8021" t="s">
        <v>1057</v>
      </c>
      <c r="I8021" t="s">
        <v>5608</v>
      </c>
      <c r="J8021">
        <v>1088761</v>
      </c>
      <c r="L8021">
        <v>54423059</v>
      </c>
    </row>
    <row r="8022" spans="3:12" x14ac:dyDescent="0.15">
      <c r="C8022" t="s">
        <v>5191</v>
      </c>
      <c r="D8022" t="s">
        <v>5189</v>
      </c>
      <c r="E8022" t="s">
        <v>2</v>
      </c>
      <c r="F8022" s="1">
        <v>40973</v>
      </c>
      <c r="G8022" t="s">
        <v>54</v>
      </c>
      <c r="H8022" t="s">
        <v>1373</v>
      </c>
      <c r="I8022" t="s">
        <v>5409</v>
      </c>
      <c r="J8022">
        <v>874485</v>
      </c>
      <c r="L8022">
        <v>55297544</v>
      </c>
    </row>
    <row r="8023" spans="3:12" x14ac:dyDescent="0.15">
      <c r="C8023" t="s">
        <v>5191</v>
      </c>
      <c r="D8023" t="s">
        <v>5189</v>
      </c>
      <c r="E8023" t="s">
        <v>2</v>
      </c>
      <c r="F8023" s="1">
        <v>40981</v>
      </c>
      <c r="G8023" t="s">
        <v>54</v>
      </c>
      <c r="H8023" t="s">
        <v>156</v>
      </c>
      <c r="I8023" t="s">
        <v>5607</v>
      </c>
      <c r="J8023">
        <v>50000</v>
      </c>
      <c r="L8023">
        <v>55347544</v>
      </c>
    </row>
    <row r="8024" spans="3:12" x14ac:dyDescent="0.15">
      <c r="C8024" t="s">
        <v>5191</v>
      </c>
      <c r="D8024" t="s">
        <v>5189</v>
      </c>
      <c r="E8024" t="s">
        <v>2</v>
      </c>
      <c r="F8024" s="1">
        <v>40981</v>
      </c>
      <c r="G8024" t="s">
        <v>54</v>
      </c>
      <c r="H8024" t="s">
        <v>163</v>
      </c>
      <c r="I8024" t="s">
        <v>5607</v>
      </c>
      <c r="J8024">
        <v>150000</v>
      </c>
      <c r="L8024">
        <v>55497544</v>
      </c>
    </row>
    <row r="8025" spans="3:12" x14ac:dyDescent="0.15">
      <c r="C8025" t="s">
        <v>5191</v>
      </c>
      <c r="D8025" t="s">
        <v>5189</v>
      </c>
      <c r="E8025" t="s">
        <v>2</v>
      </c>
      <c r="F8025" s="1">
        <v>40990</v>
      </c>
      <c r="G8025" t="s">
        <v>54</v>
      </c>
      <c r="H8025" t="s">
        <v>3841</v>
      </c>
      <c r="I8025" t="s">
        <v>5607</v>
      </c>
      <c r="J8025">
        <v>40000</v>
      </c>
      <c r="L8025">
        <v>55537544</v>
      </c>
    </row>
    <row r="8026" spans="3:12" x14ac:dyDescent="0.15">
      <c r="C8026" t="s">
        <v>5191</v>
      </c>
      <c r="D8026" t="s">
        <v>5189</v>
      </c>
      <c r="E8026" t="s">
        <v>2</v>
      </c>
      <c r="F8026" s="1">
        <v>40990</v>
      </c>
      <c r="G8026" t="s">
        <v>54</v>
      </c>
      <c r="H8026" t="s">
        <v>1155</v>
      </c>
      <c r="I8026" t="s">
        <v>5192</v>
      </c>
      <c r="J8026">
        <v>100000</v>
      </c>
      <c r="L8026">
        <v>55637544</v>
      </c>
    </row>
    <row r="8027" spans="3:12" x14ac:dyDescent="0.15">
      <c r="C8027" t="s">
        <v>5191</v>
      </c>
      <c r="D8027" t="s">
        <v>5189</v>
      </c>
      <c r="E8027" t="s">
        <v>2</v>
      </c>
      <c r="F8027" s="1">
        <v>40991</v>
      </c>
      <c r="G8027" t="s">
        <v>54</v>
      </c>
      <c r="H8027" t="s">
        <v>1188</v>
      </c>
      <c r="I8027" t="s">
        <v>5607</v>
      </c>
      <c r="J8027">
        <v>20000</v>
      </c>
      <c r="L8027">
        <v>55657544</v>
      </c>
    </row>
    <row r="8028" spans="3:12" x14ac:dyDescent="0.15">
      <c r="C8028" t="s">
        <v>5191</v>
      </c>
      <c r="D8028" t="s">
        <v>5189</v>
      </c>
      <c r="E8028" t="s">
        <v>2</v>
      </c>
      <c r="F8028" s="1">
        <v>40994</v>
      </c>
      <c r="G8028" t="s">
        <v>54</v>
      </c>
      <c r="H8028" t="s">
        <v>160</v>
      </c>
      <c r="I8028" t="s">
        <v>5609</v>
      </c>
      <c r="J8028">
        <v>1174329</v>
      </c>
      <c r="L8028">
        <v>56831873</v>
      </c>
    </row>
    <row r="8029" spans="3:12" x14ac:dyDescent="0.15">
      <c r="C8029" t="s">
        <v>5191</v>
      </c>
      <c r="D8029" t="s">
        <v>5189</v>
      </c>
      <c r="E8029" t="s">
        <v>2</v>
      </c>
      <c r="F8029" s="1">
        <v>40997</v>
      </c>
      <c r="G8029" t="s">
        <v>54</v>
      </c>
      <c r="H8029" t="s">
        <v>529</v>
      </c>
      <c r="I8029" t="s">
        <v>5194</v>
      </c>
      <c r="J8029">
        <v>100000</v>
      </c>
      <c r="L8029">
        <v>56931873</v>
      </c>
    </row>
    <row r="8030" spans="3:12" x14ac:dyDescent="0.15">
      <c r="C8030" t="s">
        <v>5191</v>
      </c>
      <c r="D8030" t="s">
        <v>5189</v>
      </c>
      <c r="E8030" t="s">
        <v>2</v>
      </c>
      <c r="F8030" s="1">
        <v>40998</v>
      </c>
      <c r="G8030" t="s">
        <v>54</v>
      </c>
      <c r="H8030" t="s">
        <v>1378</v>
      </c>
      <c r="I8030" t="s">
        <v>5192</v>
      </c>
      <c r="J8030">
        <v>100000</v>
      </c>
      <c r="L8030">
        <v>57031873</v>
      </c>
    </row>
    <row r="8031" spans="3:12" x14ac:dyDescent="0.15">
      <c r="C8031" t="s">
        <v>5191</v>
      </c>
      <c r="D8031" t="s">
        <v>5189</v>
      </c>
      <c r="E8031" t="s">
        <v>3</v>
      </c>
      <c r="F8031" s="1">
        <v>40973</v>
      </c>
      <c r="G8031" t="s">
        <v>526</v>
      </c>
      <c r="H8031" t="s">
        <v>493</v>
      </c>
      <c r="I8031" t="s">
        <v>5610</v>
      </c>
      <c r="J8031">
        <v>700</v>
      </c>
      <c r="L8031">
        <v>57612453</v>
      </c>
    </row>
    <row r="8032" spans="3:12" x14ac:dyDescent="0.15">
      <c r="C8032" t="s">
        <v>5191</v>
      </c>
      <c r="D8032" t="s">
        <v>5189</v>
      </c>
      <c r="E8032" t="s">
        <v>3</v>
      </c>
      <c r="F8032" s="1">
        <v>40977</v>
      </c>
      <c r="G8032" t="s">
        <v>526</v>
      </c>
      <c r="H8032" t="s">
        <v>518</v>
      </c>
      <c r="I8032" t="s">
        <v>5611</v>
      </c>
      <c r="J8032">
        <v>50000</v>
      </c>
      <c r="L8032">
        <v>57662453</v>
      </c>
    </row>
    <row r="8033" spans="3:12" x14ac:dyDescent="0.15">
      <c r="C8033" t="s">
        <v>5191</v>
      </c>
      <c r="D8033" t="s">
        <v>5189</v>
      </c>
      <c r="E8033" t="s">
        <v>3</v>
      </c>
      <c r="F8033" s="1">
        <v>40983</v>
      </c>
      <c r="G8033" t="s">
        <v>526</v>
      </c>
      <c r="H8033" t="s">
        <v>2990</v>
      </c>
      <c r="I8033" t="s">
        <v>5612</v>
      </c>
      <c r="J8033">
        <v>16750</v>
      </c>
      <c r="L8033">
        <v>57679203</v>
      </c>
    </row>
    <row r="8034" spans="3:12" x14ac:dyDescent="0.15">
      <c r="C8034" t="s">
        <v>5191</v>
      </c>
      <c r="D8034" t="s">
        <v>5189</v>
      </c>
      <c r="E8034" t="s">
        <v>3</v>
      </c>
      <c r="F8034" s="1">
        <v>40991</v>
      </c>
      <c r="G8034" t="s">
        <v>5206</v>
      </c>
      <c r="H8034" t="s">
        <v>822</v>
      </c>
      <c r="I8034" t="s">
        <v>823</v>
      </c>
      <c r="J8034">
        <v>25200</v>
      </c>
      <c r="L8034">
        <v>57704403</v>
      </c>
    </row>
    <row r="8035" spans="3:12" x14ac:dyDescent="0.15">
      <c r="C8035" t="s">
        <v>5191</v>
      </c>
      <c r="D8035" t="s">
        <v>5189</v>
      </c>
      <c r="E8035" t="s">
        <v>4</v>
      </c>
      <c r="F8035" s="1">
        <v>40969</v>
      </c>
      <c r="G8035" t="s">
        <v>526</v>
      </c>
      <c r="H8035" t="s">
        <v>4142</v>
      </c>
      <c r="I8035" t="s">
        <v>5613</v>
      </c>
      <c r="J8035">
        <v>15000</v>
      </c>
      <c r="L8035">
        <v>57825833</v>
      </c>
    </row>
    <row r="8036" spans="3:12" x14ac:dyDescent="0.15">
      <c r="C8036" t="s">
        <v>5191</v>
      </c>
      <c r="D8036" t="s">
        <v>5189</v>
      </c>
      <c r="E8036" t="s">
        <v>4</v>
      </c>
      <c r="F8036" s="1">
        <v>40986</v>
      </c>
      <c r="G8036" t="s">
        <v>526</v>
      </c>
      <c r="H8036" t="s">
        <v>5614</v>
      </c>
      <c r="I8036" t="s">
        <v>5615</v>
      </c>
      <c r="J8036">
        <v>3500</v>
      </c>
      <c r="L8036">
        <v>57829333</v>
      </c>
    </row>
    <row r="8037" spans="3:12" x14ac:dyDescent="0.15">
      <c r="C8037" t="s">
        <v>5191</v>
      </c>
      <c r="D8037" t="s">
        <v>5189</v>
      </c>
      <c r="E8037" t="s">
        <v>4</v>
      </c>
      <c r="F8037" s="1">
        <v>40995</v>
      </c>
      <c r="G8037" t="s">
        <v>526</v>
      </c>
      <c r="H8037" t="s">
        <v>2872</v>
      </c>
      <c r="I8037" t="s">
        <v>5616</v>
      </c>
      <c r="J8037">
        <v>4700</v>
      </c>
      <c r="L8037">
        <v>57834033</v>
      </c>
    </row>
    <row r="8038" spans="3:12" x14ac:dyDescent="0.15">
      <c r="C8038" t="s">
        <v>5191</v>
      </c>
      <c r="D8038" t="s">
        <v>5189</v>
      </c>
      <c r="E8038" t="s">
        <v>5</v>
      </c>
      <c r="F8038" s="1">
        <v>40969</v>
      </c>
      <c r="G8038" t="s">
        <v>526</v>
      </c>
      <c r="H8038" t="s">
        <v>1185</v>
      </c>
      <c r="I8038" t="s">
        <v>5617</v>
      </c>
      <c r="J8038">
        <v>23700</v>
      </c>
      <c r="L8038">
        <v>58404282</v>
      </c>
    </row>
    <row r="8039" spans="3:12" x14ac:dyDescent="0.15">
      <c r="C8039" t="s">
        <v>5191</v>
      </c>
      <c r="D8039" t="s">
        <v>5189</v>
      </c>
      <c r="E8039" t="s">
        <v>5</v>
      </c>
      <c r="F8039" s="1">
        <v>40982</v>
      </c>
      <c r="G8039" t="s">
        <v>54</v>
      </c>
      <c r="H8039" t="s">
        <v>165</v>
      </c>
      <c r="I8039" t="s">
        <v>947</v>
      </c>
      <c r="J8039">
        <v>22250</v>
      </c>
      <c r="L8039">
        <v>58426532</v>
      </c>
    </row>
    <row r="8040" spans="3:12" x14ac:dyDescent="0.15">
      <c r="C8040" t="s">
        <v>5191</v>
      </c>
      <c r="D8040" t="s">
        <v>5189</v>
      </c>
      <c r="E8040" t="s">
        <v>5</v>
      </c>
      <c r="F8040" s="1">
        <v>40982</v>
      </c>
      <c r="G8040" t="s">
        <v>5206</v>
      </c>
      <c r="H8040" t="s">
        <v>1378</v>
      </c>
      <c r="I8040" t="s">
        <v>5618</v>
      </c>
      <c r="J8040">
        <v>15000</v>
      </c>
      <c r="L8040">
        <v>58441532</v>
      </c>
    </row>
    <row r="8041" spans="3:12" x14ac:dyDescent="0.15">
      <c r="C8041" t="s">
        <v>5191</v>
      </c>
      <c r="D8041" t="s">
        <v>5189</v>
      </c>
      <c r="E8041" t="s">
        <v>5</v>
      </c>
      <c r="F8041" s="1">
        <v>40982</v>
      </c>
      <c r="G8041" t="s">
        <v>526</v>
      </c>
      <c r="H8041" t="s">
        <v>3414</v>
      </c>
      <c r="I8041" t="s">
        <v>5619</v>
      </c>
      <c r="J8041">
        <v>51000</v>
      </c>
      <c r="L8041">
        <v>58492532</v>
      </c>
    </row>
    <row r="8042" spans="3:12" x14ac:dyDescent="0.15">
      <c r="C8042" t="s">
        <v>5191</v>
      </c>
      <c r="D8042" t="s">
        <v>5189</v>
      </c>
      <c r="E8042" t="s">
        <v>5</v>
      </c>
      <c r="F8042" s="1">
        <v>40985</v>
      </c>
      <c r="G8042" t="s">
        <v>5206</v>
      </c>
      <c r="H8042" t="s">
        <v>564</v>
      </c>
      <c r="I8042" t="s">
        <v>5620</v>
      </c>
      <c r="J8042">
        <v>25000</v>
      </c>
      <c r="L8042">
        <v>58517532</v>
      </c>
    </row>
    <row r="8043" spans="3:12" x14ac:dyDescent="0.15">
      <c r="C8043" t="s">
        <v>5191</v>
      </c>
      <c r="D8043" t="s">
        <v>5189</v>
      </c>
      <c r="E8043" t="s">
        <v>7</v>
      </c>
      <c r="F8043" s="1">
        <v>40999</v>
      </c>
      <c r="G8043" t="s">
        <v>5223</v>
      </c>
      <c r="H8043" t="s">
        <v>64</v>
      </c>
      <c r="I8043" t="s">
        <v>5428</v>
      </c>
      <c r="J8043">
        <v>10859337</v>
      </c>
      <c r="L8043">
        <v>115462569</v>
      </c>
    </row>
    <row r="8044" spans="3:12" x14ac:dyDescent="0.15">
      <c r="C8044" t="s">
        <v>5191</v>
      </c>
      <c r="D8044" t="s">
        <v>5189</v>
      </c>
      <c r="E8044" t="s">
        <v>7</v>
      </c>
      <c r="F8044" s="1">
        <v>40999</v>
      </c>
      <c r="G8044" t="s">
        <v>5223</v>
      </c>
      <c r="H8044" t="s">
        <v>64</v>
      </c>
      <c r="I8044" t="s">
        <v>5429</v>
      </c>
      <c r="J8044">
        <v>1624474</v>
      </c>
      <c r="L8044">
        <v>117087043</v>
      </c>
    </row>
    <row r="8045" spans="3:12" x14ac:dyDescent="0.15">
      <c r="C8045" t="s">
        <v>5191</v>
      </c>
      <c r="D8045" t="s">
        <v>5189</v>
      </c>
      <c r="E8045" t="s">
        <v>7</v>
      </c>
      <c r="F8045" s="1">
        <v>40999</v>
      </c>
      <c r="G8045" t="s">
        <v>5223</v>
      </c>
      <c r="H8045" t="s">
        <v>64</v>
      </c>
      <c r="I8045" t="s">
        <v>5226</v>
      </c>
      <c r="J8045">
        <v>2046000</v>
      </c>
      <c r="L8045">
        <v>119133043</v>
      </c>
    </row>
    <row r="8046" spans="3:12" x14ac:dyDescent="0.15">
      <c r="C8046" t="s">
        <v>5191</v>
      </c>
      <c r="D8046" t="s">
        <v>5189</v>
      </c>
      <c r="E8046" t="s">
        <v>7</v>
      </c>
      <c r="F8046" s="1">
        <v>40999</v>
      </c>
      <c r="G8046" t="s">
        <v>5223</v>
      </c>
      <c r="H8046" t="s">
        <v>64</v>
      </c>
      <c r="I8046" t="s">
        <v>5227</v>
      </c>
      <c r="J8046">
        <v>1878809</v>
      </c>
      <c r="L8046">
        <v>121011852</v>
      </c>
    </row>
    <row r="8047" spans="3:12" x14ac:dyDescent="0.15">
      <c r="C8047" t="s">
        <v>5191</v>
      </c>
      <c r="D8047" t="s">
        <v>5189</v>
      </c>
      <c r="E8047" t="s">
        <v>7</v>
      </c>
      <c r="F8047" s="1">
        <v>40999</v>
      </c>
      <c r="G8047" t="s">
        <v>5223</v>
      </c>
      <c r="H8047" t="s">
        <v>64</v>
      </c>
      <c r="I8047" t="s">
        <v>5228</v>
      </c>
      <c r="J8047">
        <v>1235200</v>
      </c>
      <c r="L8047">
        <v>122247052</v>
      </c>
    </row>
    <row r="8048" spans="3:12" x14ac:dyDescent="0.15">
      <c r="C8048" t="s">
        <v>5191</v>
      </c>
      <c r="D8048" t="s">
        <v>5189</v>
      </c>
      <c r="E8048" t="s">
        <v>7</v>
      </c>
      <c r="F8048" s="1">
        <v>40999</v>
      </c>
      <c r="G8048" t="s">
        <v>5223</v>
      </c>
      <c r="H8048" t="s">
        <v>64</v>
      </c>
      <c r="I8048" t="s">
        <v>5229</v>
      </c>
      <c r="J8048">
        <v>3750000</v>
      </c>
      <c r="L8048">
        <v>125997052</v>
      </c>
    </row>
    <row r="8049" spans="3:12" x14ac:dyDescent="0.15">
      <c r="C8049" t="s">
        <v>5191</v>
      </c>
      <c r="D8049" t="s">
        <v>5189</v>
      </c>
      <c r="E8049" t="s">
        <v>7</v>
      </c>
      <c r="F8049" s="1">
        <v>40999</v>
      </c>
      <c r="G8049" t="s">
        <v>5223</v>
      </c>
      <c r="H8049" t="s">
        <v>64</v>
      </c>
      <c r="I8049" t="s">
        <v>5230</v>
      </c>
      <c r="J8049">
        <v>1937500</v>
      </c>
      <c r="L8049">
        <v>127934552</v>
      </c>
    </row>
    <row r="8050" spans="3:12" x14ac:dyDescent="0.15">
      <c r="C8050" t="s">
        <v>5191</v>
      </c>
      <c r="D8050" t="s">
        <v>5189</v>
      </c>
      <c r="E8050" t="s">
        <v>8</v>
      </c>
      <c r="F8050" s="1">
        <v>40999</v>
      </c>
      <c r="G8050" t="s">
        <v>5223</v>
      </c>
      <c r="H8050" t="s">
        <v>67</v>
      </c>
      <c r="I8050" t="s">
        <v>5621</v>
      </c>
      <c r="J8050">
        <v>991086</v>
      </c>
      <c r="L8050">
        <v>132692372</v>
      </c>
    </row>
    <row r="8051" spans="3:12" x14ac:dyDescent="0.15">
      <c r="C8051" t="s">
        <v>5191</v>
      </c>
      <c r="D8051" t="s">
        <v>5189</v>
      </c>
      <c r="E8051" t="s">
        <v>8</v>
      </c>
      <c r="F8051" s="1">
        <v>40999</v>
      </c>
      <c r="G8051" t="s">
        <v>5223</v>
      </c>
      <c r="H8051" t="s">
        <v>67</v>
      </c>
      <c r="I8051" t="s">
        <v>5622</v>
      </c>
      <c r="J8051">
        <v>316971</v>
      </c>
      <c r="L8051">
        <v>133009343</v>
      </c>
    </row>
    <row r="8052" spans="3:12" x14ac:dyDescent="0.15">
      <c r="C8052" t="s">
        <v>5191</v>
      </c>
      <c r="D8052" t="s">
        <v>5189</v>
      </c>
      <c r="E8052" t="s">
        <v>8</v>
      </c>
      <c r="F8052" s="1">
        <v>40999</v>
      </c>
      <c r="G8052" t="s">
        <v>5223</v>
      </c>
      <c r="H8052" t="s">
        <v>67</v>
      </c>
      <c r="I8052" t="s">
        <v>5623</v>
      </c>
      <c r="J8052">
        <v>594652</v>
      </c>
      <c r="L8052">
        <v>133603995</v>
      </c>
    </row>
    <row r="8053" spans="3:12" x14ac:dyDescent="0.15">
      <c r="C8053" t="s">
        <v>5191</v>
      </c>
      <c r="D8053" t="s">
        <v>5189</v>
      </c>
      <c r="E8053" t="s">
        <v>13</v>
      </c>
      <c r="F8053" s="1">
        <v>40976</v>
      </c>
      <c r="G8053" t="s">
        <v>526</v>
      </c>
      <c r="H8053" t="s">
        <v>475</v>
      </c>
      <c r="I8053" t="s">
        <v>5624</v>
      </c>
      <c r="J8053">
        <v>105000</v>
      </c>
      <c r="L8053">
        <v>142977612</v>
      </c>
    </row>
    <row r="8054" spans="3:12" x14ac:dyDescent="0.15">
      <c r="C8054" t="s">
        <v>5191</v>
      </c>
      <c r="D8054" t="s">
        <v>5189</v>
      </c>
      <c r="E8054" t="s">
        <v>13</v>
      </c>
      <c r="F8054" s="1">
        <v>40981</v>
      </c>
      <c r="G8054" t="s">
        <v>526</v>
      </c>
      <c r="H8054" t="s">
        <v>4002</v>
      </c>
      <c r="I8054" t="s">
        <v>5625</v>
      </c>
      <c r="J8054">
        <v>100000</v>
      </c>
      <c r="L8054">
        <v>143077612</v>
      </c>
    </row>
    <row r="8055" spans="3:12" x14ac:dyDescent="0.15">
      <c r="C8055" t="s">
        <v>5191</v>
      </c>
      <c r="D8055" t="s">
        <v>5189</v>
      </c>
      <c r="E8055" t="s">
        <v>13</v>
      </c>
      <c r="F8055" s="1">
        <v>40982</v>
      </c>
      <c r="G8055" t="s">
        <v>54</v>
      </c>
      <c r="H8055" t="s">
        <v>1153</v>
      </c>
      <c r="I8055" t="s">
        <v>5431</v>
      </c>
      <c r="J8055">
        <v>29750</v>
      </c>
      <c r="L8055">
        <v>143107362</v>
      </c>
    </row>
    <row r="8056" spans="3:12" x14ac:dyDescent="0.15">
      <c r="C8056" t="s">
        <v>5191</v>
      </c>
      <c r="D8056" t="s">
        <v>5189</v>
      </c>
      <c r="E8056" t="s">
        <v>13</v>
      </c>
      <c r="F8056" s="1">
        <v>40983</v>
      </c>
      <c r="G8056" t="s">
        <v>5206</v>
      </c>
      <c r="H8056" t="s">
        <v>562</v>
      </c>
      <c r="I8056" t="s">
        <v>5626</v>
      </c>
      <c r="J8056">
        <v>50000</v>
      </c>
      <c r="L8056">
        <v>143157362</v>
      </c>
    </row>
    <row r="8057" spans="3:12" x14ac:dyDescent="0.15">
      <c r="C8057" t="s">
        <v>5191</v>
      </c>
      <c r="D8057" t="s">
        <v>5189</v>
      </c>
      <c r="E8057" t="s">
        <v>13</v>
      </c>
      <c r="F8057" s="1">
        <v>40986</v>
      </c>
      <c r="G8057" t="s">
        <v>526</v>
      </c>
      <c r="H8057" t="s">
        <v>5627</v>
      </c>
      <c r="I8057" t="s">
        <v>5628</v>
      </c>
      <c r="J8057">
        <v>100000</v>
      </c>
      <c r="L8057">
        <v>143257362</v>
      </c>
    </row>
    <row r="8058" spans="3:12" x14ac:dyDescent="0.15">
      <c r="C8058" t="s">
        <v>5191</v>
      </c>
      <c r="D8058" t="s">
        <v>5189</v>
      </c>
      <c r="E8058" t="s">
        <v>13</v>
      </c>
      <c r="F8058" s="1">
        <v>40987</v>
      </c>
      <c r="G8058" t="s">
        <v>526</v>
      </c>
      <c r="H8058" t="s">
        <v>3510</v>
      </c>
      <c r="I8058" t="s">
        <v>5629</v>
      </c>
      <c r="J8058">
        <v>100000</v>
      </c>
      <c r="L8058">
        <v>143357362</v>
      </c>
    </row>
    <row r="8059" spans="3:12" x14ac:dyDescent="0.15">
      <c r="C8059" t="s">
        <v>5191</v>
      </c>
      <c r="D8059" t="s">
        <v>5189</v>
      </c>
      <c r="E8059" t="s">
        <v>13</v>
      </c>
      <c r="F8059" s="1">
        <v>40987</v>
      </c>
      <c r="G8059" t="s">
        <v>526</v>
      </c>
      <c r="H8059" t="s">
        <v>1508</v>
      </c>
      <c r="I8059" t="s">
        <v>1344</v>
      </c>
      <c r="J8059">
        <v>125025</v>
      </c>
      <c r="L8059">
        <v>143482387</v>
      </c>
    </row>
    <row r="8060" spans="3:12" x14ac:dyDescent="0.15">
      <c r="C8060" t="s">
        <v>5191</v>
      </c>
      <c r="D8060" t="s">
        <v>5189</v>
      </c>
      <c r="E8060" t="s">
        <v>13</v>
      </c>
      <c r="F8060" s="1">
        <v>40991</v>
      </c>
      <c r="G8060" t="s">
        <v>54</v>
      </c>
      <c r="H8060" t="s">
        <v>1228</v>
      </c>
      <c r="I8060" t="s">
        <v>5630</v>
      </c>
      <c r="J8060">
        <v>170000</v>
      </c>
      <c r="L8060">
        <v>143652387</v>
      </c>
    </row>
    <row r="8061" spans="3:12" x14ac:dyDescent="0.15">
      <c r="C8061" t="s">
        <v>5191</v>
      </c>
      <c r="D8061" t="s">
        <v>5189</v>
      </c>
      <c r="E8061" t="s">
        <v>13</v>
      </c>
      <c r="F8061" s="1">
        <v>40991</v>
      </c>
      <c r="G8061" t="s">
        <v>54</v>
      </c>
      <c r="H8061" t="s">
        <v>1228</v>
      </c>
      <c r="I8061" t="s">
        <v>5631</v>
      </c>
      <c r="J8061">
        <v>250000</v>
      </c>
      <c r="L8061">
        <v>143902387</v>
      </c>
    </row>
    <row r="8062" spans="3:12" x14ac:dyDescent="0.15">
      <c r="C8062" t="s">
        <v>5191</v>
      </c>
      <c r="D8062" t="s">
        <v>5189</v>
      </c>
      <c r="E8062" t="s">
        <v>15</v>
      </c>
      <c r="F8062" s="1">
        <v>40969</v>
      </c>
      <c r="G8062" t="s">
        <v>526</v>
      </c>
      <c r="H8062" t="s">
        <v>3133</v>
      </c>
      <c r="I8062" t="s">
        <v>1418</v>
      </c>
      <c r="J8062">
        <v>3000</v>
      </c>
      <c r="L8062">
        <v>153410977</v>
      </c>
    </row>
    <row r="8063" spans="3:12" x14ac:dyDescent="0.15">
      <c r="C8063" t="s">
        <v>5191</v>
      </c>
      <c r="D8063" t="s">
        <v>5189</v>
      </c>
      <c r="E8063" t="s">
        <v>15</v>
      </c>
      <c r="F8063" s="1">
        <v>40969</v>
      </c>
      <c r="G8063" t="s">
        <v>526</v>
      </c>
      <c r="H8063" t="s">
        <v>451</v>
      </c>
      <c r="I8063" t="s">
        <v>5632</v>
      </c>
      <c r="J8063">
        <v>181210</v>
      </c>
      <c r="L8063">
        <v>153592187</v>
      </c>
    </row>
    <row r="8064" spans="3:12" x14ac:dyDescent="0.15">
      <c r="C8064" t="s">
        <v>5191</v>
      </c>
      <c r="D8064" t="s">
        <v>5189</v>
      </c>
      <c r="E8064" t="s">
        <v>15</v>
      </c>
      <c r="F8064" s="1">
        <v>40969</v>
      </c>
      <c r="G8064" t="s">
        <v>526</v>
      </c>
      <c r="H8064" t="s">
        <v>454</v>
      </c>
      <c r="I8064" t="s">
        <v>1418</v>
      </c>
      <c r="J8064">
        <v>2500</v>
      </c>
      <c r="L8064">
        <v>153594687</v>
      </c>
    </row>
    <row r="8065" spans="3:12" x14ac:dyDescent="0.15">
      <c r="C8065" t="s">
        <v>5191</v>
      </c>
      <c r="D8065" t="s">
        <v>5189</v>
      </c>
      <c r="E8065" t="s">
        <v>15</v>
      </c>
      <c r="F8065" s="1">
        <v>40970</v>
      </c>
      <c r="G8065" t="s">
        <v>54</v>
      </c>
      <c r="H8065" t="s">
        <v>2754</v>
      </c>
      <c r="I8065" t="s">
        <v>5246</v>
      </c>
      <c r="J8065">
        <v>60000</v>
      </c>
      <c r="L8065">
        <v>153654687</v>
      </c>
    </row>
    <row r="8066" spans="3:12" x14ac:dyDescent="0.15">
      <c r="C8066" t="s">
        <v>5191</v>
      </c>
      <c r="D8066" t="s">
        <v>5189</v>
      </c>
      <c r="E8066" t="s">
        <v>15</v>
      </c>
      <c r="F8066" s="1">
        <v>40970</v>
      </c>
      <c r="G8066" t="s">
        <v>526</v>
      </c>
      <c r="H8066" t="s">
        <v>468</v>
      </c>
      <c r="I8066" t="s">
        <v>1418</v>
      </c>
      <c r="J8066">
        <v>500</v>
      </c>
      <c r="L8066">
        <v>153655187</v>
      </c>
    </row>
    <row r="8067" spans="3:12" x14ac:dyDescent="0.15">
      <c r="C8067" t="s">
        <v>5191</v>
      </c>
      <c r="D8067" t="s">
        <v>5189</v>
      </c>
      <c r="E8067" t="s">
        <v>15</v>
      </c>
      <c r="F8067" s="1">
        <v>40970</v>
      </c>
      <c r="G8067" t="s">
        <v>526</v>
      </c>
      <c r="H8067" t="s">
        <v>477</v>
      </c>
      <c r="I8067" t="s">
        <v>1418</v>
      </c>
      <c r="J8067">
        <v>1500</v>
      </c>
      <c r="L8067">
        <v>153656687</v>
      </c>
    </row>
    <row r="8068" spans="3:12" x14ac:dyDescent="0.15">
      <c r="C8068" t="s">
        <v>5191</v>
      </c>
      <c r="D8068" t="s">
        <v>5189</v>
      </c>
      <c r="E8068" t="s">
        <v>15</v>
      </c>
      <c r="F8068" s="1">
        <v>40970</v>
      </c>
      <c r="G8068" t="s">
        <v>526</v>
      </c>
      <c r="H8068" t="s">
        <v>470</v>
      </c>
      <c r="I8068" t="s">
        <v>1418</v>
      </c>
      <c r="J8068">
        <v>2500</v>
      </c>
      <c r="L8068">
        <v>153659187</v>
      </c>
    </row>
    <row r="8069" spans="3:12" x14ac:dyDescent="0.15">
      <c r="C8069" t="s">
        <v>5191</v>
      </c>
      <c r="D8069" t="s">
        <v>5189</v>
      </c>
      <c r="E8069" t="s">
        <v>15</v>
      </c>
      <c r="F8069" s="1">
        <v>40971</v>
      </c>
      <c r="G8069" t="s">
        <v>54</v>
      </c>
      <c r="H8069" t="s">
        <v>122</v>
      </c>
      <c r="I8069" t="s">
        <v>5246</v>
      </c>
      <c r="J8069">
        <v>55000</v>
      </c>
      <c r="L8069">
        <v>153714187</v>
      </c>
    </row>
    <row r="8070" spans="3:12" x14ac:dyDescent="0.15">
      <c r="C8070" t="s">
        <v>5191</v>
      </c>
      <c r="D8070" t="s">
        <v>5189</v>
      </c>
      <c r="E8070" t="s">
        <v>15</v>
      </c>
      <c r="F8070" s="1">
        <v>40971</v>
      </c>
      <c r="G8070" t="s">
        <v>54</v>
      </c>
      <c r="H8070" t="s">
        <v>125</v>
      </c>
      <c r="I8070" t="s">
        <v>5246</v>
      </c>
      <c r="J8070">
        <v>20000</v>
      </c>
      <c r="L8070">
        <v>153734187</v>
      </c>
    </row>
    <row r="8071" spans="3:12" x14ac:dyDescent="0.15">
      <c r="C8071" t="s">
        <v>5191</v>
      </c>
      <c r="D8071" t="s">
        <v>5189</v>
      </c>
      <c r="E8071" t="s">
        <v>15</v>
      </c>
      <c r="F8071" s="1">
        <v>40971</v>
      </c>
      <c r="G8071" t="s">
        <v>54</v>
      </c>
      <c r="H8071" t="s">
        <v>127</v>
      </c>
      <c r="I8071" t="s">
        <v>5246</v>
      </c>
      <c r="J8071">
        <v>10000</v>
      </c>
      <c r="L8071">
        <v>153744187</v>
      </c>
    </row>
    <row r="8072" spans="3:12" x14ac:dyDescent="0.15">
      <c r="C8072" t="s">
        <v>5191</v>
      </c>
      <c r="D8072" t="s">
        <v>5189</v>
      </c>
      <c r="E8072" t="s">
        <v>15</v>
      </c>
      <c r="F8072" s="1">
        <v>40972</v>
      </c>
      <c r="G8072" t="s">
        <v>54</v>
      </c>
      <c r="H8072" t="s">
        <v>132</v>
      </c>
      <c r="I8072" t="s">
        <v>5633</v>
      </c>
      <c r="J8072">
        <v>5000</v>
      </c>
      <c r="L8072">
        <v>153749187</v>
      </c>
    </row>
    <row r="8073" spans="3:12" x14ac:dyDescent="0.15">
      <c r="C8073" t="s">
        <v>5191</v>
      </c>
      <c r="D8073" t="s">
        <v>5189</v>
      </c>
      <c r="E8073" t="s">
        <v>15</v>
      </c>
      <c r="F8073" s="1">
        <v>40973</v>
      </c>
      <c r="G8073" t="s">
        <v>5206</v>
      </c>
      <c r="H8073" t="s">
        <v>1153</v>
      </c>
      <c r="I8073" t="s">
        <v>2501</v>
      </c>
      <c r="J8073">
        <v>387500</v>
      </c>
      <c r="L8073">
        <v>154136687</v>
      </c>
    </row>
    <row r="8074" spans="3:12" x14ac:dyDescent="0.15">
      <c r="C8074" t="s">
        <v>5191</v>
      </c>
      <c r="D8074" t="s">
        <v>5189</v>
      </c>
      <c r="E8074" t="s">
        <v>15</v>
      </c>
      <c r="F8074" s="1">
        <v>40973</v>
      </c>
      <c r="G8074" t="s">
        <v>526</v>
      </c>
      <c r="H8074" t="s">
        <v>484</v>
      </c>
      <c r="I8074" t="s">
        <v>1418</v>
      </c>
      <c r="J8074">
        <v>1500</v>
      </c>
      <c r="L8074">
        <v>154138187</v>
      </c>
    </row>
    <row r="8075" spans="3:12" x14ac:dyDescent="0.15">
      <c r="C8075" t="s">
        <v>5191</v>
      </c>
      <c r="D8075" t="s">
        <v>5189</v>
      </c>
      <c r="E8075" t="s">
        <v>15</v>
      </c>
      <c r="F8075" s="1">
        <v>40973</v>
      </c>
      <c r="G8075" t="s">
        <v>526</v>
      </c>
      <c r="H8075" t="s">
        <v>486</v>
      </c>
      <c r="I8075" t="s">
        <v>5634</v>
      </c>
      <c r="J8075">
        <v>75000</v>
      </c>
      <c r="L8075">
        <v>154213187</v>
      </c>
    </row>
    <row r="8076" spans="3:12" x14ac:dyDescent="0.15">
      <c r="C8076" t="s">
        <v>5191</v>
      </c>
      <c r="D8076" t="s">
        <v>5189</v>
      </c>
      <c r="E8076" t="s">
        <v>15</v>
      </c>
      <c r="F8076" s="1">
        <v>40973</v>
      </c>
      <c r="G8076" t="s">
        <v>526</v>
      </c>
      <c r="H8076" t="s">
        <v>488</v>
      </c>
      <c r="I8076" t="s">
        <v>2030</v>
      </c>
      <c r="J8076">
        <v>4000</v>
      </c>
      <c r="L8076">
        <v>154217187</v>
      </c>
    </row>
    <row r="8077" spans="3:12" x14ac:dyDescent="0.15">
      <c r="C8077" t="s">
        <v>5191</v>
      </c>
      <c r="D8077" t="s">
        <v>5189</v>
      </c>
      <c r="E8077" t="s">
        <v>15</v>
      </c>
      <c r="F8077" s="1">
        <v>40973</v>
      </c>
      <c r="G8077" t="s">
        <v>526</v>
      </c>
      <c r="H8077" t="s">
        <v>491</v>
      </c>
      <c r="I8077" t="s">
        <v>2030</v>
      </c>
      <c r="J8077">
        <v>10000</v>
      </c>
      <c r="L8077">
        <v>154227187</v>
      </c>
    </row>
    <row r="8078" spans="3:12" x14ac:dyDescent="0.15">
      <c r="C8078" t="s">
        <v>5191</v>
      </c>
      <c r="D8078" t="s">
        <v>5189</v>
      </c>
      <c r="E8078" t="s">
        <v>15</v>
      </c>
      <c r="F8078" s="1">
        <v>40974</v>
      </c>
      <c r="G8078" t="s">
        <v>54</v>
      </c>
      <c r="H8078" t="s">
        <v>134</v>
      </c>
      <c r="I8078" t="s">
        <v>5635</v>
      </c>
      <c r="J8078">
        <v>10000</v>
      </c>
      <c r="L8078">
        <v>154237187</v>
      </c>
    </row>
    <row r="8079" spans="3:12" x14ac:dyDescent="0.15">
      <c r="C8079" t="s">
        <v>5191</v>
      </c>
      <c r="D8079" t="s">
        <v>5189</v>
      </c>
      <c r="E8079" t="s">
        <v>15</v>
      </c>
      <c r="F8079" s="1">
        <v>40974</v>
      </c>
      <c r="G8079" t="s">
        <v>54</v>
      </c>
      <c r="H8079" t="s">
        <v>138</v>
      </c>
      <c r="I8079" t="s">
        <v>5636</v>
      </c>
      <c r="J8079">
        <v>39000</v>
      </c>
      <c r="L8079">
        <v>154276187</v>
      </c>
    </row>
    <row r="8080" spans="3:12" x14ac:dyDescent="0.15">
      <c r="C8080" t="s">
        <v>5191</v>
      </c>
      <c r="D8080" t="s">
        <v>5189</v>
      </c>
      <c r="E8080" t="s">
        <v>15</v>
      </c>
      <c r="F8080" s="1">
        <v>40974</v>
      </c>
      <c r="G8080" t="s">
        <v>526</v>
      </c>
      <c r="H8080" t="s">
        <v>506</v>
      </c>
      <c r="I8080" t="s">
        <v>1418</v>
      </c>
      <c r="J8080">
        <v>3700</v>
      </c>
      <c r="L8080">
        <v>154279887</v>
      </c>
    </row>
    <row r="8081" spans="3:12" x14ac:dyDescent="0.15">
      <c r="C8081" t="s">
        <v>5191</v>
      </c>
      <c r="D8081" t="s">
        <v>5189</v>
      </c>
      <c r="E8081" t="s">
        <v>15</v>
      </c>
      <c r="F8081" s="1">
        <v>40974</v>
      </c>
      <c r="G8081" t="s">
        <v>526</v>
      </c>
      <c r="H8081" t="s">
        <v>508</v>
      </c>
      <c r="I8081" t="s">
        <v>2021</v>
      </c>
      <c r="J8081">
        <v>2500</v>
      </c>
      <c r="L8081">
        <v>154282387</v>
      </c>
    </row>
    <row r="8082" spans="3:12" x14ac:dyDescent="0.15">
      <c r="C8082" t="s">
        <v>5191</v>
      </c>
      <c r="D8082" t="s">
        <v>5189</v>
      </c>
      <c r="E8082" t="s">
        <v>15</v>
      </c>
      <c r="F8082" s="1">
        <v>40975</v>
      </c>
      <c r="G8082" t="s">
        <v>526</v>
      </c>
      <c r="H8082" t="s">
        <v>472</v>
      </c>
      <c r="I8082" t="s">
        <v>1418</v>
      </c>
      <c r="J8082">
        <v>2000</v>
      </c>
      <c r="L8082">
        <v>154284387</v>
      </c>
    </row>
    <row r="8083" spans="3:12" x14ac:dyDescent="0.15">
      <c r="C8083" t="s">
        <v>5191</v>
      </c>
      <c r="D8083" t="s">
        <v>5189</v>
      </c>
      <c r="E8083" t="s">
        <v>15</v>
      </c>
      <c r="F8083" s="1">
        <v>40975</v>
      </c>
      <c r="G8083" t="s">
        <v>526</v>
      </c>
      <c r="H8083" t="s">
        <v>473</v>
      </c>
      <c r="I8083" t="s">
        <v>2021</v>
      </c>
      <c r="J8083">
        <v>1000</v>
      </c>
      <c r="L8083">
        <v>154285387</v>
      </c>
    </row>
    <row r="8084" spans="3:12" x14ac:dyDescent="0.15">
      <c r="C8084" t="s">
        <v>5191</v>
      </c>
      <c r="D8084" t="s">
        <v>5189</v>
      </c>
      <c r="E8084" t="s">
        <v>15</v>
      </c>
      <c r="F8084" s="1">
        <v>40975</v>
      </c>
      <c r="G8084" t="s">
        <v>526</v>
      </c>
      <c r="H8084" t="s">
        <v>2610</v>
      </c>
      <c r="I8084" t="s">
        <v>1387</v>
      </c>
      <c r="J8084">
        <v>6000</v>
      </c>
      <c r="L8084">
        <v>154291387</v>
      </c>
    </row>
    <row r="8085" spans="3:12" x14ac:dyDescent="0.15">
      <c r="C8085" t="s">
        <v>5191</v>
      </c>
      <c r="D8085" t="s">
        <v>5189</v>
      </c>
      <c r="E8085" t="s">
        <v>15</v>
      </c>
      <c r="F8085" s="1">
        <v>40976</v>
      </c>
      <c r="G8085" t="s">
        <v>54</v>
      </c>
      <c r="H8085" t="s">
        <v>142</v>
      </c>
      <c r="I8085" t="s">
        <v>5637</v>
      </c>
      <c r="J8085">
        <v>10000</v>
      </c>
      <c r="L8085">
        <v>154301387</v>
      </c>
    </row>
    <row r="8086" spans="3:12" x14ac:dyDescent="0.15">
      <c r="C8086" t="s">
        <v>5191</v>
      </c>
      <c r="D8086" t="s">
        <v>5189</v>
      </c>
      <c r="E8086" t="s">
        <v>15</v>
      </c>
      <c r="F8086" s="1">
        <v>40976</v>
      </c>
      <c r="G8086" t="s">
        <v>526</v>
      </c>
      <c r="H8086" t="s">
        <v>505</v>
      </c>
      <c r="I8086" t="s">
        <v>1387</v>
      </c>
      <c r="J8086">
        <v>4000</v>
      </c>
      <c r="L8086">
        <v>154305387</v>
      </c>
    </row>
    <row r="8087" spans="3:12" x14ac:dyDescent="0.15">
      <c r="C8087" t="s">
        <v>5191</v>
      </c>
      <c r="D8087" t="s">
        <v>5189</v>
      </c>
      <c r="E8087" t="s">
        <v>15</v>
      </c>
      <c r="F8087" s="1">
        <v>40976</v>
      </c>
      <c r="G8087" t="s">
        <v>526</v>
      </c>
      <c r="H8087" t="s">
        <v>495</v>
      </c>
      <c r="I8087" t="s">
        <v>1418</v>
      </c>
      <c r="J8087">
        <v>3500</v>
      </c>
      <c r="L8087">
        <v>154308887</v>
      </c>
    </row>
    <row r="8088" spans="3:12" x14ac:dyDescent="0.15">
      <c r="C8088" t="s">
        <v>5191</v>
      </c>
      <c r="D8088" t="s">
        <v>5189</v>
      </c>
      <c r="E8088" t="s">
        <v>15</v>
      </c>
      <c r="F8088" s="1">
        <v>40977</v>
      </c>
      <c r="G8088" t="s">
        <v>54</v>
      </c>
      <c r="H8088" t="s">
        <v>144</v>
      </c>
      <c r="I8088" t="s">
        <v>5638</v>
      </c>
      <c r="J8088">
        <v>12000</v>
      </c>
      <c r="L8088">
        <v>154320887</v>
      </c>
    </row>
    <row r="8089" spans="3:12" x14ac:dyDescent="0.15">
      <c r="C8089" t="s">
        <v>5191</v>
      </c>
      <c r="D8089" t="s">
        <v>5189</v>
      </c>
      <c r="E8089" t="s">
        <v>15</v>
      </c>
      <c r="F8089" s="1">
        <v>40977</v>
      </c>
      <c r="G8089" t="s">
        <v>526</v>
      </c>
      <c r="H8089" t="s">
        <v>516</v>
      </c>
      <c r="I8089" t="s">
        <v>5639</v>
      </c>
      <c r="J8089">
        <v>6000</v>
      </c>
      <c r="L8089">
        <v>154326887</v>
      </c>
    </row>
    <row r="8090" spans="3:12" x14ac:dyDescent="0.15">
      <c r="C8090" t="s">
        <v>5191</v>
      </c>
      <c r="D8090" t="s">
        <v>5189</v>
      </c>
      <c r="E8090" t="s">
        <v>15</v>
      </c>
      <c r="F8090" s="1">
        <v>40977</v>
      </c>
      <c r="G8090" t="s">
        <v>526</v>
      </c>
      <c r="H8090" t="s">
        <v>1470</v>
      </c>
      <c r="I8090" t="s">
        <v>1418</v>
      </c>
      <c r="J8090">
        <v>500</v>
      </c>
      <c r="L8090">
        <v>154327387</v>
      </c>
    </row>
    <row r="8091" spans="3:12" x14ac:dyDescent="0.15">
      <c r="C8091" t="s">
        <v>5191</v>
      </c>
      <c r="D8091" t="s">
        <v>5189</v>
      </c>
      <c r="E8091" t="s">
        <v>15</v>
      </c>
      <c r="F8091" s="1">
        <v>40977</v>
      </c>
      <c r="G8091" t="s">
        <v>526</v>
      </c>
      <c r="H8091" t="s">
        <v>518</v>
      </c>
      <c r="I8091" t="s">
        <v>1359</v>
      </c>
      <c r="J8091">
        <v>2000</v>
      </c>
      <c r="L8091">
        <v>154329387</v>
      </c>
    </row>
    <row r="8092" spans="3:12" x14ac:dyDescent="0.15">
      <c r="C8092" t="s">
        <v>5191</v>
      </c>
      <c r="D8092" t="s">
        <v>5189</v>
      </c>
      <c r="E8092" t="s">
        <v>15</v>
      </c>
      <c r="F8092" s="1">
        <v>40979</v>
      </c>
      <c r="G8092" t="s">
        <v>54</v>
      </c>
      <c r="H8092" t="s">
        <v>147</v>
      </c>
      <c r="I8092" t="s">
        <v>2030</v>
      </c>
      <c r="J8092">
        <v>4000</v>
      </c>
      <c r="L8092">
        <v>154333387</v>
      </c>
    </row>
    <row r="8093" spans="3:12" x14ac:dyDescent="0.15">
      <c r="C8093" t="s">
        <v>5191</v>
      </c>
      <c r="D8093" t="s">
        <v>5189</v>
      </c>
      <c r="E8093" t="s">
        <v>15</v>
      </c>
      <c r="F8093" s="1">
        <v>40980</v>
      </c>
      <c r="G8093" t="s">
        <v>526</v>
      </c>
      <c r="H8093" t="s">
        <v>1351</v>
      </c>
      <c r="I8093" t="s">
        <v>1418</v>
      </c>
      <c r="J8093">
        <v>1763</v>
      </c>
      <c r="L8093">
        <v>154335150</v>
      </c>
    </row>
    <row r="8094" spans="3:12" x14ac:dyDescent="0.15">
      <c r="C8094" t="s">
        <v>5191</v>
      </c>
      <c r="D8094" t="s">
        <v>5189</v>
      </c>
      <c r="E8094" t="s">
        <v>15</v>
      </c>
      <c r="F8094" s="1">
        <v>40980</v>
      </c>
      <c r="G8094" t="s">
        <v>526</v>
      </c>
      <c r="H8094" t="s">
        <v>3492</v>
      </c>
      <c r="I8094" t="s">
        <v>1387</v>
      </c>
      <c r="J8094">
        <v>4000</v>
      </c>
      <c r="L8094">
        <v>154339150</v>
      </c>
    </row>
    <row r="8095" spans="3:12" x14ac:dyDescent="0.15">
      <c r="C8095" t="s">
        <v>5191</v>
      </c>
      <c r="D8095" t="s">
        <v>5189</v>
      </c>
      <c r="E8095" t="s">
        <v>15</v>
      </c>
      <c r="F8095" s="1">
        <v>40980</v>
      </c>
      <c r="G8095" t="s">
        <v>526</v>
      </c>
      <c r="H8095" t="s">
        <v>3494</v>
      </c>
      <c r="I8095" t="s">
        <v>1387</v>
      </c>
      <c r="J8095">
        <v>14000</v>
      </c>
      <c r="L8095">
        <v>154353150</v>
      </c>
    </row>
    <row r="8096" spans="3:12" x14ac:dyDescent="0.15">
      <c r="C8096" t="s">
        <v>5191</v>
      </c>
      <c r="D8096" t="s">
        <v>5189</v>
      </c>
      <c r="E8096" t="s">
        <v>15</v>
      </c>
      <c r="F8096" s="1">
        <v>40980</v>
      </c>
      <c r="G8096" t="s">
        <v>526</v>
      </c>
      <c r="H8096" t="s">
        <v>1479</v>
      </c>
      <c r="I8096" t="s">
        <v>2030</v>
      </c>
      <c r="J8096">
        <v>10000</v>
      </c>
      <c r="L8096">
        <v>154363150</v>
      </c>
    </row>
    <row r="8097" spans="3:12" x14ac:dyDescent="0.15">
      <c r="C8097" t="s">
        <v>5191</v>
      </c>
      <c r="D8097" t="s">
        <v>5189</v>
      </c>
      <c r="E8097" t="s">
        <v>15</v>
      </c>
      <c r="F8097" s="1">
        <v>40980</v>
      </c>
      <c r="G8097" t="s">
        <v>526</v>
      </c>
      <c r="H8097" t="s">
        <v>1481</v>
      </c>
      <c r="I8097" t="s">
        <v>1418</v>
      </c>
      <c r="J8097">
        <v>500</v>
      </c>
      <c r="L8097">
        <v>154363650</v>
      </c>
    </row>
    <row r="8098" spans="3:12" x14ac:dyDescent="0.15">
      <c r="C8098" t="s">
        <v>5191</v>
      </c>
      <c r="D8098" t="s">
        <v>5189</v>
      </c>
      <c r="E8098" t="s">
        <v>15</v>
      </c>
      <c r="F8098" s="1">
        <v>40980</v>
      </c>
      <c r="G8098" t="s">
        <v>526</v>
      </c>
      <c r="H8098" t="s">
        <v>1483</v>
      </c>
      <c r="I8098" t="s">
        <v>2021</v>
      </c>
      <c r="J8098">
        <v>1000</v>
      </c>
      <c r="L8098">
        <v>154364650</v>
      </c>
    </row>
    <row r="8099" spans="3:12" x14ac:dyDescent="0.15">
      <c r="C8099" t="s">
        <v>5191</v>
      </c>
      <c r="D8099" t="s">
        <v>5189</v>
      </c>
      <c r="E8099" t="s">
        <v>15</v>
      </c>
      <c r="F8099" s="1">
        <v>40981</v>
      </c>
      <c r="G8099" t="s">
        <v>526</v>
      </c>
      <c r="H8099" t="s">
        <v>1484</v>
      </c>
      <c r="I8099" t="s">
        <v>1418</v>
      </c>
      <c r="J8099">
        <v>500</v>
      </c>
      <c r="L8099">
        <v>154365150</v>
      </c>
    </row>
    <row r="8100" spans="3:12" x14ac:dyDescent="0.15">
      <c r="C8100" t="s">
        <v>5191</v>
      </c>
      <c r="D8100" t="s">
        <v>5189</v>
      </c>
      <c r="E8100" t="s">
        <v>15</v>
      </c>
      <c r="F8100" s="1">
        <v>40981</v>
      </c>
      <c r="G8100" t="s">
        <v>526</v>
      </c>
      <c r="H8100" t="s">
        <v>1485</v>
      </c>
      <c r="I8100" t="s">
        <v>1418</v>
      </c>
      <c r="J8100">
        <v>4000</v>
      </c>
      <c r="L8100">
        <v>154369150</v>
      </c>
    </row>
    <row r="8101" spans="3:12" x14ac:dyDescent="0.15">
      <c r="C8101" t="s">
        <v>5191</v>
      </c>
      <c r="D8101" t="s">
        <v>5189</v>
      </c>
      <c r="E8101" t="s">
        <v>15</v>
      </c>
      <c r="F8101" s="1">
        <v>40981</v>
      </c>
      <c r="G8101" t="s">
        <v>526</v>
      </c>
      <c r="H8101" t="s">
        <v>1352</v>
      </c>
      <c r="I8101" t="s">
        <v>1418</v>
      </c>
      <c r="J8101">
        <v>500</v>
      </c>
      <c r="L8101">
        <v>154369650</v>
      </c>
    </row>
    <row r="8102" spans="3:12" x14ac:dyDescent="0.15">
      <c r="C8102" t="s">
        <v>5191</v>
      </c>
      <c r="D8102" t="s">
        <v>5189</v>
      </c>
      <c r="E8102" t="s">
        <v>15</v>
      </c>
      <c r="F8102" s="1">
        <v>40981</v>
      </c>
      <c r="G8102" t="s">
        <v>526</v>
      </c>
      <c r="H8102" t="s">
        <v>1354</v>
      </c>
      <c r="I8102" t="s">
        <v>2030</v>
      </c>
      <c r="J8102">
        <v>2000</v>
      </c>
      <c r="L8102">
        <v>154371650</v>
      </c>
    </row>
    <row r="8103" spans="3:12" x14ac:dyDescent="0.15">
      <c r="C8103" t="s">
        <v>5191</v>
      </c>
      <c r="D8103" t="s">
        <v>5189</v>
      </c>
      <c r="E8103" t="s">
        <v>15</v>
      </c>
      <c r="F8103" s="1">
        <v>40982</v>
      </c>
      <c r="G8103" t="s">
        <v>54</v>
      </c>
      <c r="H8103" t="s">
        <v>158</v>
      </c>
      <c r="I8103" t="s">
        <v>5640</v>
      </c>
      <c r="J8103">
        <v>12000</v>
      </c>
      <c r="L8103">
        <v>154383650</v>
      </c>
    </row>
    <row r="8104" spans="3:12" x14ac:dyDescent="0.15">
      <c r="C8104" t="s">
        <v>5191</v>
      </c>
      <c r="D8104" t="s">
        <v>5189</v>
      </c>
      <c r="E8104" t="s">
        <v>15</v>
      </c>
      <c r="F8104" s="1">
        <v>40982</v>
      </c>
      <c r="G8104" t="s">
        <v>54</v>
      </c>
      <c r="H8104" t="s">
        <v>1153</v>
      </c>
      <c r="I8104" t="s">
        <v>5641</v>
      </c>
      <c r="J8104">
        <v>141000</v>
      </c>
      <c r="L8104">
        <v>154524650</v>
      </c>
    </row>
    <row r="8105" spans="3:12" x14ac:dyDescent="0.15">
      <c r="C8105" t="s">
        <v>5191</v>
      </c>
      <c r="D8105" t="s">
        <v>5189</v>
      </c>
      <c r="E8105" t="s">
        <v>15</v>
      </c>
      <c r="F8105" s="1">
        <v>40982</v>
      </c>
      <c r="G8105" t="s">
        <v>526</v>
      </c>
      <c r="H8105" t="s">
        <v>5642</v>
      </c>
      <c r="I8105" t="s">
        <v>1418</v>
      </c>
      <c r="J8105">
        <v>500</v>
      </c>
      <c r="L8105">
        <v>154525150</v>
      </c>
    </row>
    <row r="8106" spans="3:12" x14ac:dyDescent="0.15">
      <c r="C8106" t="s">
        <v>5191</v>
      </c>
      <c r="D8106" t="s">
        <v>5189</v>
      </c>
      <c r="E8106" t="s">
        <v>15</v>
      </c>
      <c r="F8106" s="1">
        <v>40982</v>
      </c>
      <c r="G8106" t="s">
        <v>526</v>
      </c>
      <c r="H8106" t="s">
        <v>1487</v>
      </c>
      <c r="I8106" t="s">
        <v>1371</v>
      </c>
      <c r="J8106">
        <v>2000</v>
      </c>
      <c r="L8106">
        <v>154527150</v>
      </c>
    </row>
    <row r="8107" spans="3:12" x14ac:dyDescent="0.15">
      <c r="C8107" t="s">
        <v>5191</v>
      </c>
      <c r="D8107" t="s">
        <v>5189</v>
      </c>
      <c r="E8107" t="s">
        <v>15</v>
      </c>
      <c r="F8107" s="1">
        <v>40982</v>
      </c>
      <c r="G8107" t="s">
        <v>526</v>
      </c>
      <c r="H8107" t="s">
        <v>3385</v>
      </c>
      <c r="I8107" t="s">
        <v>2568</v>
      </c>
      <c r="J8107">
        <v>12000</v>
      </c>
      <c r="L8107">
        <v>154539150</v>
      </c>
    </row>
    <row r="8108" spans="3:12" x14ac:dyDescent="0.15">
      <c r="C8108" t="s">
        <v>5191</v>
      </c>
      <c r="D8108" t="s">
        <v>5189</v>
      </c>
      <c r="E8108" t="s">
        <v>15</v>
      </c>
      <c r="F8108" s="1">
        <v>40982</v>
      </c>
      <c r="G8108" t="s">
        <v>526</v>
      </c>
      <c r="H8108" t="s">
        <v>5643</v>
      </c>
      <c r="I8108" t="s">
        <v>2568</v>
      </c>
      <c r="J8108">
        <v>6000</v>
      </c>
      <c r="L8108">
        <v>154545150</v>
      </c>
    </row>
    <row r="8109" spans="3:12" x14ac:dyDescent="0.15">
      <c r="C8109" t="s">
        <v>5191</v>
      </c>
      <c r="D8109" t="s">
        <v>5189</v>
      </c>
      <c r="E8109" t="s">
        <v>15</v>
      </c>
      <c r="F8109" s="1">
        <v>40982</v>
      </c>
      <c r="G8109" t="s">
        <v>526</v>
      </c>
      <c r="H8109" t="s">
        <v>1488</v>
      </c>
      <c r="I8109" t="s">
        <v>2568</v>
      </c>
      <c r="J8109">
        <v>4000</v>
      </c>
      <c r="L8109">
        <v>154549150</v>
      </c>
    </row>
    <row r="8110" spans="3:12" x14ac:dyDescent="0.15">
      <c r="C8110" t="s">
        <v>5191</v>
      </c>
      <c r="D8110" t="s">
        <v>5189</v>
      </c>
      <c r="E8110" t="s">
        <v>15</v>
      </c>
      <c r="F8110" s="1">
        <v>40982</v>
      </c>
      <c r="G8110" t="s">
        <v>526</v>
      </c>
      <c r="H8110" t="s">
        <v>1386</v>
      </c>
      <c r="I8110" t="s">
        <v>1418</v>
      </c>
      <c r="J8110">
        <v>500</v>
      </c>
      <c r="L8110">
        <v>154549650</v>
      </c>
    </row>
    <row r="8111" spans="3:12" x14ac:dyDescent="0.15">
      <c r="C8111" t="s">
        <v>5191</v>
      </c>
      <c r="D8111" t="s">
        <v>5189</v>
      </c>
      <c r="E8111" t="s">
        <v>15</v>
      </c>
      <c r="F8111" s="1">
        <v>40983</v>
      </c>
      <c r="G8111" t="s">
        <v>526</v>
      </c>
      <c r="H8111" t="s">
        <v>3433</v>
      </c>
      <c r="I8111" t="s">
        <v>1418</v>
      </c>
      <c r="J8111">
        <v>3950</v>
      </c>
      <c r="L8111">
        <v>154553600</v>
      </c>
    </row>
    <row r="8112" spans="3:12" x14ac:dyDescent="0.15">
      <c r="C8112" t="s">
        <v>5191</v>
      </c>
      <c r="D8112" t="s">
        <v>5189</v>
      </c>
      <c r="E8112" t="s">
        <v>15</v>
      </c>
      <c r="F8112" s="1">
        <v>40983</v>
      </c>
      <c r="G8112" t="s">
        <v>526</v>
      </c>
      <c r="H8112" t="s">
        <v>3435</v>
      </c>
      <c r="I8112" t="s">
        <v>2030</v>
      </c>
      <c r="J8112">
        <v>10000</v>
      </c>
      <c r="L8112">
        <v>154563600</v>
      </c>
    </row>
    <row r="8113" spans="3:12" x14ac:dyDescent="0.15">
      <c r="C8113" t="s">
        <v>5191</v>
      </c>
      <c r="D8113" t="s">
        <v>5189</v>
      </c>
      <c r="E8113" t="s">
        <v>15</v>
      </c>
      <c r="F8113" s="1">
        <v>40983</v>
      </c>
      <c r="G8113" t="s">
        <v>526</v>
      </c>
      <c r="H8113" t="s">
        <v>1302</v>
      </c>
      <c r="I8113" t="s">
        <v>5644</v>
      </c>
      <c r="J8113">
        <v>10000</v>
      </c>
      <c r="L8113">
        <v>154573600</v>
      </c>
    </row>
    <row r="8114" spans="3:12" x14ac:dyDescent="0.15">
      <c r="C8114" t="s">
        <v>5191</v>
      </c>
      <c r="D8114" t="s">
        <v>5189</v>
      </c>
      <c r="E8114" t="s">
        <v>15</v>
      </c>
      <c r="F8114" s="1">
        <v>40983</v>
      </c>
      <c r="G8114" t="s">
        <v>526</v>
      </c>
      <c r="H8114" t="s">
        <v>1490</v>
      </c>
      <c r="I8114" t="s">
        <v>1418</v>
      </c>
      <c r="J8114">
        <v>1000</v>
      </c>
      <c r="L8114">
        <v>154574600</v>
      </c>
    </row>
    <row r="8115" spans="3:12" x14ac:dyDescent="0.15">
      <c r="C8115" t="s">
        <v>5191</v>
      </c>
      <c r="D8115" t="s">
        <v>5189</v>
      </c>
      <c r="E8115" t="s">
        <v>15</v>
      </c>
      <c r="F8115" s="1">
        <v>40983</v>
      </c>
      <c r="G8115" t="s">
        <v>526</v>
      </c>
      <c r="H8115" t="s">
        <v>1491</v>
      </c>
      <c r="I8115" t="s">
        <v>1371</v>
      </c>
      <c r="J8115">
        <v>4000</v>
      </c>
      <c r="L8115">
        <v>154578600</v>
      </c>
    </row>
    <row r="8116" spans="3:12" x14ac:dyDescent="0.15">
      <c r="C8116" t="s">
        <v>5191</v>
      </c>
      <c r="D8116" t="s">
        <v>5189</v>
      </c>
      <c r="E8116" t="s">
        <v>15</v>
      </c>
      <c r="F8116" s="1">
        <v>40984</v>
      </c>
      <c r="G8116" t="s">
        <v>526</v>
      </c>
      <c r="H8116" t="s">
        <v>928</v>
      </c>
      <c r="I8116" t="s">
        <v>2030</v>
      </c>
      <c r="J8116">
        <v>6000</v>
      </c>
      <c r="L8116">
        <v>154584600</v>
      </c>
    </row>
    <row r="8117" spans="3:12" x14ac:dyDescent="0.15">
      <c r="C8117" t="s">
        <v>5191</v>
      </c>
      <c r="D8117" t="s">
        <v>5189</v>
      </c>
      <c r="E8117" t="s">
        <v>15</v>
      </c>
      <c r="F8117" s="1">
        <v>40984</v>
      </c>
      <c r="G8117" t="s">
        <v>526</v>
      </c>
      <c r="H8117" t="s">
        <v>1494</v>
      </c>
      <c r="I8117" t="s">
        <v>1418</v>
      </c>
      <c r="J8117">
        <v>2000</v>
      </c>
      <c r="L8117">
        <v>154586600</v>
      </c>
    </row>
    <row r="8118" spans="3:12" x14ac:dyDescent="0.15">
      <c r="C8118" t="s">
        <v>5191</v>
      </c>
      <c r="D8118" t="s">
        <v>5189</v>
      </c>
      <c r="E8118" t="s">
        <v>15</v>
      </c>
      <c r="F8118" s="1">
        <v>40984</v>
      </c>
      <c r="G8118" t="s">
        <v>526</v>
      </c>
      <c r="H8118" t="s">
        <v>1497</v>
      </c>
      <c r="I8118" t="s">
        <v>1418</v>
      </c>
      <c r="J8118">
        <v>2500</v>
      </c>
      <c r="L8118">
        <v>154589100</v>
      </c>
    </row>
    <row r="8119" spans="3:12" x14ac:dyDescent="0.15">
      <c r="C8119" t="s">
        <v>5191</v>
      </c>
      <c r="D8119" t="s">
        <v>5189</v>
      </c>
      <c r="E8119" t="s">
        <v>15</v>
      </c>
      <c r="F8119" s="1">
        <v>40984</v>
      </c>
      <c r="G8119" t="s">
        <v>526</v>
      </c>
      <c r="H8119" t="s">
        <v>1501</v>
      </c>
      <c r="I8119" t="s">
        <v>1371</v>
      </c>
      <c r="J8119">
        <v>8000</v>
      </c>
      <c r="L8119">
        <v>154597100</v>
      </c>
    </row>
    <row r="8120" spans="3:12" x14ac:dyDescent="0.15">
      <c r="C8120" t="s">
        <v>5191</v>
      </c>
      <c r="D8120" t="s">
        <v>5189</v>
      </c>
      <c r="E8120" t="s">
        <v>15</v>
      </c>
      <c r="F8120" s="1">
        <v>40986</v>
      </c>
      <c r="G8120" t="s">
        <v>5206</v>
      </c>
      <c r="H8120" t="s">
        <v>1379</v>
      </c>
      <c r="I8120" t="s">
        <v>5645</v>
      </c>
      <c r="J8120">
        <v>385000</v>
      </c>
      <c r="L8120">
        <v>154982100</v>
      </c>
    </row>
    <row r="8121" spans="3:12" x14ac:dyDescent="0.15">
      <c r="C8121" t="s">
        <v>5191</v>
      </c>
      <c r="D8121" t="s">
        <v>5189</v>
      </c>
      <c r="E8121" t="s">
        <v>15</v>
      </c>
      <c r="F8121" s="1">
        <v>40987</v>
      </c>
      <c r="G8121" t="s">
        <v>526</v>
      </c>
      <c r="H8121" t="s">
        <v>3171</v>
      </c>
      <c r="I8121" t="s">
        <v>2030</v>
      </c>
      <c r="J8121">
        <v>4000</v>
      </c>
      <c r="L8121">
        <v>154986100</v>
      </c>
    </row>
    <row r="8122" spans="3:12" x14ac:dyDescent="0.15">
      <c r="C8122" t="s">
        <v>5191</v>
      </c>
      <c r="D8122" t="s">
        <v>5189</v>
      </c>
      <c r="E8122" t="s">
        <v>15</v>
      </c>
      <c r="F8122" s="1">
        <v>40987</v>
      </c>
      <c r="G8122" t="s">
        <v>526</v>
      </c>
      <c r="H8122" t="s">
        <v>5646</v>
      </c>
      <c r="I8122" t="s">
        <v>5644</v>
      </c>
      <c r="J8122">
        <v>4000</v>
      </c>
      <c r="L8122">
        <v>154990100</v>
      </c>
    </row>
    <row r="8123" spans="3:12" x14ac:dyDescent="0.15">
      <c r="C8123" t="s">
        <v>5191</v>
      </c>
      <c r="D8123" t="s">
        <v>5189</v>
      </c>
      <c r="E8123" t="s">
        <v>15</v>
      </c>
      <c r="F8123" s="1">
        <v>40987</v>
      </c>
      <c r="G8123" t="s">
        <v>526</v>
      </c>
      <c r="H8123" t="s">
        <v>5647</v>
      </c>
      <c r="I8123" t="s">
        <v>5648</v>
      </c>
      <c r="J8123">
        <v>4000</v>
      </c>
      <c r="L8123">
        <v>154994100</v>
      </c>
    </row>
    <row r="8124" spans="3:12" x14ac:dyDescent="0.15">
      <c r="C8124" t="s">
        <v>5191</v>
      </c>
      <c r="D8124" t="s">
        <v>5189</v>
      </c>
      <c r="E8124" t="s">
        <v>15</v>
      </c>
      <c r="F8124" s="1">
        <v>40987</v>
      </c>
      <c r="G8124" t="s">
        <v>526</v>
      </c>
      <c r="H8124" t="s">
        <v>5649</v>
      </c>
      <c r="I8124" t="s">
        <v>5650</v>
      </c>
      <c r="J8124">
        <v>4000</v>
      </c>
      <c r="L8124">
        <v>154998100</v>
      </c>
    </row>
    <row r="8125" spans="3:12" x14ac:dyDescent="0.15">
      <c r="C8125" t="s">
        <v>5191</v>
      </c>
      <c r="D8125" t="s">
        <v>5189</v>
      </c>
      <c r="E8125" t="s">
        <v>15</v>
      </c>
      <c r="F8125" s="1">
        <v>40987</v>
      </c>
      <c r="G8125" t="s">
        <v>526</v>
      </c>
      <c r="H8125" t="s">
        <v>3505</v>
      </c>
      <c r="I8125" t="s">
        <v>5650</v>
      </c>
      <c r="J8125">
        <v>6000</v>
      </c>
      <c r="L8125">
        <v>155004100</v>
      </c>
    </row>
    <row r="8126" spans="3:12" x14ac:dyDescent="0.15">
      <c r="C8126" t="s">
        <v>5191</v>
      </c>
      <c r="D8126" t="s">
        <v>5189</v>
      </c>
      <c r="E8126" t="s">
        <v>15</v>
      </c>
      <c r="F8126" s="1">
        <v>40987</v>
      </c>
      <c r="G8126" t="s">
        <v>526</v>
      </c>
      <c r="H8126" t="s">
        <v>1232</v>
      </c>
      <c r="I8126" t="s">
        <v>5651</v>
      </c>
      <c r="J8126">
        <v>4000</v>
      </c>
      <c r="L8126">
        <v>155008100</v>
      </c>
    </row>
    <row r="8127" spans="3:12" x14ac:dyDescent="0.15">
      <c r="C8127" t="s">
        <v>5191</v>
      </c>
      <c r="D8127" t="s">
        <v>5189</v>
      </c>
      <c r="E8127" t="s">
        <v>15</v>
      </c>
      <c r="F8127" s="1">
        <v>40987</v>
      </c>
      <c r="G8127" t="s">
        <v>526</v>
      </c>
      <c r="H8127" t="s">
        <v>1504</v>
      </c>
      <c r="I8127" t="s">
        <v>5650</v>
      </c>
      <c r="J8127">
        <v>2000</v>
      </c>
      <c r="L8127">
        <v>155010100</v>
      </c>
    </row>
    <row r="8128" spans="3:12" x14ac:dyDescent="0.15">
      <c r="C8128" t="s">
        <v>5191</v>
      </c>
      <c r="D8128" t="s">
        <v>5189</v>
      </c>
      <c r="E8128" t="s">
        <v>15</v>
      </c>
      <c r="F8128" s="1">
        <v>40987</v>
      </c>
      <c r="G8128" t="s">
        <v>526</v>
      </c>
      <c r="H8128" t="s">
        <v>1205</v>
      </c>
      <c r="I8128" t="s">
        <v>5648</v>
      </c>
      <c r="J8128">
        <v>6000</v>
      </c>
      <c r="L8128">
        <v>155016100</v>
      </c>
    </row>
    <row r="8129" spans="3:12" x14ac:dyDescent="0.15">
      <c r="C8129" t="s">
        <v>5191</v>
      </c>
      <c r="D8129" t="s">
        <v>5189</v>
      </c>
      <c r="E8129" t="s">
        <v>15</v>
      </c>
      <c r="F8129" s="1">
        <v>40987</v>
      </c>
      <c r="G8129" t="s">
        <v>526</v>
      </c>
      <c r="H8129" t="s">
        <v>4004</v>
      </c>
      <c r="I8129" t="s">
        <v>5652</v>
      </c>
      <c r="J8129">
        <v>4000</v>
      </c>
      <c r="L8129">
        <v>155020100</v>
      </c>
    </row>
    <row r="8130" spans="3:12" x14ac:dyDescent="0.15">
      <c r="C8130" t="s">
        <v>5191</v>
      </c>
      <c r="D8130" t="s">
        <v>5189</v>
      </c>
      <c r="E8130" t="s">
        <v>15</v>
      </c>
      <c r="F8130" s="1">
        <v>40987</v>
      </c>
      <c r="G8130" t="s">
        <v>526</v>
      </c>
      <c r="H8130" t="s">
        <v>551</v>
      </c>
      <c r="I8130" t="s">
        <v>5653</v>
      </c>
      <c r="J8130">
        <v>6000</v>
      </c>
      <c r="L8130">
        <v>155026100</v>
      </c>
    </row>
    <row r="8131" spans="3:12" x14ac:dyDescent="0.15">
      <c r="C8131" t="s">
        <v>5191</v>
      </c>
      <c r="D8131" t="s">
        <v>5189</v>
      </c>
      <c r="E8131" t="s">
        <v>15</v>
      </c>
      <c r="F8131" s="1">
        <v>40987</v>
      </c>
      <c r="G8131" t="s">
        <v>526</v>
      </c>
      <c r="H8131" t="s">
        <v>930</v>
      </c>
      <c r="I8131" t="s">
        <v>5650</v>
      </c>
      <c r="J8131">
        <v>4000</v>
      </c>
      <c r="L8131">
        <v>155030100</v>
      </c>
    </row>
    <row r="8132" spans="3:12" x14ac:dyDescent="0.15">
      <c r="C8132" t="s">
        <v>5191</v>
      </c>
      <c r="D8132" t="s">
        <v>5189</v>
      </c>
      <c r="E8132" t="s">
        <v>15</v>
      </c>
      <c r="F8132" s="1">
        <v>40987</v>
      </c>
      <c r="G8132" t="s">
        <v>526</v>
      </c>
      <c r="H8132" t="s">
        <v>5654</v>
      </c>
      <c r="I8132" t="s">
        <v>5655</v>
      </c>
      <c r="J8132">
        <v>10000</v>
      </c>
      <c r="L8132">
        <v>155040100</v>
      </c>
    </row>
    <row r="8133" spans="3:12" x14ac:dyDescent="0.15">
      <c r="C8133" t="s">
        <v>5191</v>
      </c>
      <c r="D8133" t="s">
        <v>5189</v>
      </c>
      <c r="E8133" t="s">
        <v>15</v>
      </c>
      <c r="F8133" s="1">
        <v>40987</v>
      </c>
      <c r="G8133" t="s">
        <v>526</v>
      </c>
      <c r="H8133" t="s">
        <v>5656</v>
      </c>
      <c r="I8133" t="s">
        <v>5657</v>
      </c>
      <c r="J8133">
        <v>8000</v>
      </c>
      <c r="L8133">
        <v>155048100</v>
      </c>
    </row>
    <row r="8134" spans="3:12" x14ac:dyDescent="0.15">
      <c r="C8134" t="s">
        <v>5191</v>
      </c>
      <c r="D8134" t="s">
        <v>5189</v>
      </c>
      <c r="E8134" t="s">
        <v>15</v>
      </c>
      <c r="F8134" s="1">
        <v>40987</v>
      </c>
      <c r="G8134" t="s">
        <v>526</v>
      </c>
      <c r="H8134" t="s">
        <v>1505</v>
      </c>
      <c r="I8134" t="s">
        <v>5650</v>
      </c>
      <c r="J8134">
        <v>2000</v>
      </c>
      <c r="L8134">
        <v>155050100</v>
      </c>
    </row>
    <row r="8135" spans="3:12" x14ac:dyDescent="0.15">
      <c r="C8135" t="s">
        <v>5191</v>
      </c>
      <c r="D8135" t="s">
        <v>5189</v>
      </c>
      <c r="E8135" t="s">
        <v>15</v>
      </c>
      <c r="F8135" s="1">
        <v>40987</v>
      </c>
      <c r="G8135" t="s">
        <v>526</v>
      </c>
      <c r="H8135" t="s">
        <v>4919</v>
      </c>
      <c r="I8135" t="s">
        <v>5650</v>
      </c>
      <c r="J8135">
        <v>6000</v>
      </c>
      <c r="L8135">
        <v>155056100</v>
      </c>
    </row>
    <row r="8136" spans="3:12" x14ac:dyDescent="0.15">
      <c r="C8136" t="s">
        <v>5191</v>
      </c>
      <c r="D8136" t="s">
        <v>5189</v>
      </c>
      <c r="E8136" t="s">
        <v>15</v>
      </c>
      <c r="F8136" s="1">
        <v>40987</v>
      </c>
      <c r="G8136" t="s">
        <v>526</v>
      </c>
      <c r="H8136" t="s">
        <v>5658</v>
      </c>
      <c r="I8136" t="s">
        <v>5659</v>
      </c>
      <c r="J8136">
        <v>2000</v>
      </c>
      <c r="L8136">
        <v>155058100</v>
      </c>
    </row>
    <row r="8137" spans="3:12" x14ac:dyDescent="0.15">
      <c r="C8137" t="s">
        <v>5191</v>
      </c>
      <c r="D8137" t="s">
        <v>5189</v>
      </c>
      <c r="E8137" t="s">
        <v>15</v>
      </c>
      <c r="F8137" s="1">
        <v>40987</v>
      </c>
      <c r="G8137" t="s">
        <v>526</v>
      </c>
      <c r="H8137" t="s">
        <v>1506</v>
      </c>
      <c r="I8137" t="s">
        <v>5659</v>
      </c>
      <c r="J8137">
        <v>2000</v>
      </c>
      <c r="L8137">
        <v>155060100</v>
      </c>
    </row>
    <row r="8138" spans="3:12" x14ac:dyDescent="0.15">
      <c r="C8138" t="s">
        <v>5191</v>
      </c>
      <c r="D8138" t="s">
        <v>5189</v>
      </c>
      <c r="E8138" t="s">
        <v>15</v>
      </c>
      <c r="F8138" s="1">
        <v>40987</v>
      </c>
      <c r="G8138" t="s">
        <v>526</v>
      </c>
      <c r="H8138" t="s">
        <v>3173</v>
      </c>
      <c r="I8138" t="s">
        <v>5652</v>
      </c>
      <c r="J8138">
        <v>2000</v>
      </c>
      <c r="L8138">
        <v>155062100</v>
      </c>
    </row>
    <row r="8139" spans="3:12" x14ac:dyDescent="0.15">
      <c r="C8139" t="s">
        <v>5191</v>
      </c>
      <c r="D8139" t="s">
        <v>5189</v>
      </c>
      <c r="E8139" t="s">
        <v>15</v>
      </c>
      <c r="F8139" s="1">
        <v>40987</v>
      </c>
      <c r="G8139" t="s">
        <v>526</v>
      </c>
      <c r="H8139" t="s">
        <v>1507</v>
      </c>
      <c r="I8139" t="s">
        <v>5660</v>
      </c>
      <c r="J8139">
        <v>8000</v>
      </c>
      <c r="L8139">
        <v>155070100</v>
      </c>
    </row>
    <row r="8140" spans="3:12" x14ac:dyDescent="0.15">
      <c r="C8140" t="s">
        <v>5191</v>
      </c>
      <c r="D8140" t="s">
        <v>5189</v>
      </c>
      <c r="E8140" t="s">
        <v>15</v>
      </c>
      <c r="F8140" s="1">
        <v>40987</v>
      </c>
      <c r="G8140" t="s">
        <v>526</v>
      </c>
      <c r="H8140" t="s">
        <v>5661</v>
      </c>
      <c r="I8140" t="s">
        <v>5660</v>
      </c>
      <c r="J8140">
        <v>4000</v>
      </c>
      <c r="L8140">
        <v>155074100</v>
      </c>
    </row>
    <row r="8141" spans="3:12" x14ac:dyDescent="0.15">
      <c r="C8141" t="s">
        <v>5191</v>
      </c>
      <c r="D8141" t="s">
        <v>5189</v>
      </c>
      <c r="E8141" t="s">
        <v>15</v>
      </c>
      <c r="F8141" s="1">
        <v>40987</v>
      </c>
      <c r="G8141" t="s">
        <v>526</v>
      </c>
      <c r="H8141" t="s">
        <v>5662</v>
      </c>
      <c r="I8141" t="s">
        <v>5663</v>
      </c>
      <c r="J8141">
        <v>4000</v>
      </c>
      <c r="L8141">
        <v>155078100</v>
      </c>
    </row>
    <row r="8142" spans="3:12" x14ac:dyDescent="0.15">
      <c r="C8142" t="s">
        <v>5191</v>
      </c>
      <c r="D8142" t="s">
        <v>5189</v>
      </c>
      <c r="E8142" t="s">
        <v>15</v>
      </c>
      <c r="F8142" s="1">
        <v>40987</v>
      </c>
      <c r="G8142" t="s">
        <v>526</v>
      </c>
      <c r="H8142" t="s">
        <v>5664</v>
      </c>
      <c r="I8142" t="s">
        <v>5665</v>
      </c>
      <c r="J8142">
        <v>6000</v>
      </c>
      <c r="L8142">
        <v>155084100</v>
      </c>
    </row>
    <row r="8143" spans="3:12" x14ac:dyDescent="0.15">
      <c r="C8143" t="s">
        <v>5191</v>
      </c>
      <c r="D8143" t="s">
        <v>5189</v>
      </c>
      <c r="E8143" t="s">
        <v>15</v>
      </c>
      <c r="F8143" s="1">
        <v>40987</v>
      </c>
      <c r="G8143" t="s">
        <v>526</v>
      </c>
      <c r="H8143" t="s">
        <v>5666</v>
      </c>
      <c r="I8143" t="s">
        <v>1418</v>
      </c>
      <c r="J8143">
        <v>5150</v>
      </c>
      <c r="L8143">
        <v>155089250</v>
      </c>
    </row>
    <row r="8144" spans="3:12" x14ac:dyDescent="0.15">
      <c r="C8144" t="s">
        <v>5191</v>
      </c>
      <c r="D8144" t="s">
        <v>5189</v>
      </c>
      <c r="E8144" t="s">
        <v>15</v>
      </c>
      <c r="F8144" s="1">
        <v>40987</v>
      </c>
      <c r="G8144" t="s">
        <v>526</v>
      </c>
      <c r="H8144" t="s">
        <v>553</v>
      </c>
      <c r="I8144" t="s">
        <v>2021</v>
      </c>
      <c r="J8144">
        <v>500</v>
      </c>
      <c r="L8144">
        <v>155089750</v>
      </c>
    </row>
    <row r="8145" spans="3:12" x14ac:dyDescent="0.15">
      <c r="C8145" t="s">
        <v>5191</v>
      </c>
      <c r="D8145" t="s">
        <v>5189</v>
      </c>
      <c r="E8145" t="s">
        <v>15</v>
      </c>
      <c r="F8145" s="1">
        <v>40988</v>
      </c>
      <c r="G8145" t="s">
        <v>526</v>
      </c>
      <c r="H8145" t="s">
        <v>2774</v>
      </c>
      <c r="I8145" t="s">
        <v>1371</v>
      </c>
      <c r="J8145">
        <v>2000</v>
      </c>
      <c r="L8145">
        <v>155091750</v>
      </c>
    </row>
    <row r="8146" spans="3:12" x14ac:dyDescent="0.15">
      <c r="C8146" t="s">
        <v>5191</v>
      </c>
      <c r="D8146" t="s">
        <v>5189</v>
      </c>
      <c r="E8146" t="s">
        <v>15</v>
      </c>
      <c r="F8146" s="1">
        <v>40988</v>
      </c>
      <c r="G8146" t="s">
        <v>526</v>
      </c>
      <c r="H8146" t="s">
        <v>1511</v>
      </c>
      <c r="I8146" t="s">
        <v>1418</v>
      </c>
      <c r="J8146">
        <v>2500</v>
      </c>
      <c r="L8146">
        <v>155094250</v>
      </c>
    </row>
    <row r="8147" spans="3:12" x14ac:dyDescent="0.15">
      <c r="C8147" t="s">
        <v>5191</v>
      </c>
      <c r="D8147" t="s">
        <v>5189</v>
      </c>
      <c r="E8147" t="s">
        <v>15</v>
      </c>
      <c r="F8147" s="1">
        <v>40988</v>
      </c>
      <c r="G8147" t="s">
        <v>526</v>
      </c>
      <c r="H8147" t="s">
        <v>1512</v>
      </c>
      <c r="I8147" t="s">
        <v>1418</v>
      </c>
      <c r="J8147">
        <v>500</v>
      </c>
      <c r="L8147">
        <v>155094750</v>
      </c>
    </row>
    <row r="8148" spans="3:12" x14ac:dyDescent="0.15">
      <c r="C8148" t="s">
        <v>5191</v>
      </c>
      <c r="D8148" t="s">
        <v>5189</v>
      </c>
      <c r="E8148" t="s">
        <v>15</v>
      </c>
      <c r="F8148" s="1">
        <v>40988</v>
      </c>
      <c r="G8148" t="s">
        <v>526</v>
      </c>
      <c r="H8148" t="s">
        <v>5667</v>
      </c>
      <c r="I8148" t="s">
        <v>2021</v>
      </c>
      <c r="J8148">
        <v>4000</v>
      </c>
      <c r="L8148">
        <v>155098750</v>
      </c>
    </row>
    <row r="8149" spans="3:12" x14ac:dyDescent="0.15">
      <c r="C8149" t="s">
        <v>5191</v>
      </c>
      <c r="D8149" t="s">
        <v>5189</v>
      </c>
      <c r="E8149" t="s">
        <v>15</v>
      </c>
      <c r="F8149" s="1">
        <v>40989</v>
      </c>
      <c r="G8149" t="s">
        <v>5206</v>
      </c>
      <c r="H8149" t="s">
        <v>2792</v>
      </c>
      <c r="I8149" t="s">
        <v>2501</v>
      </c>
      <c r="J8149">
        <v>410000</v>
      </c>
      <c r="L8149">
        <v>155508750</v>
      </c>
    </row>
    <row r="8150" spans="3:12" x14ac:dyDescent="0.15">
      <c r="C8150" t="s">
        <v>5191</v>
      </c>
      <c r="D8150" t="s">
        <v>5189</v>
      </c>
      <c r="E8150" t="s">
        <v>15</v>
      </c>
      <c r="F8150" s="1">
        <v>40989</v>
      </c>
      <c r="G8150" t="s">
        <v>526</v>
      </c>
      <c r="H8150" t="s">
        <v>5668</v>
      </c>
      <c r="I8150" t="s">
        <v>1418</v>
      </c>
      <c r="J8150">
        <v>1000</v>
      </c>
      <c r="L8150">
        <v>155509750</v>
      </c>
    </row>
    <row r="8151" spans="3:12" x14ac:dyDescent="0.15">
      <c r="C8151" t="s">
        <v>5191</v>
      </c>
      <c r="D8151" t="s">
        <v>5189</v>
      </c>
      <c r="E8151" t="s">
        <v>15</v>
      </c>
      <c r="F8151" s="1">
        <v>40989</v>
      </c>
      <c r="G8151" t="s">
        <v>526</v>
      </c>
      <c r="H8151" t="s">
        <v>5669</v>
      </c>
      <c r="I8151" t="s">
        <v>1624</v>
      </c>
      <c r="J8151">
        <v>500</v>
      </c>
      <c r="L8151">
        <v>155510250</v>
      </c>
    </row>
    <row r="8152" spans="3:12" x14ac:dyDescent="0.15">
      <c r="C8152" t="s">
        <v>5191</v>
      </c>
      <c r="D8152" t="s">
        <v>5189</v>
      </c>
      <c r="E8152" t="s">
        <v>15</v>
      </c>
      <c r="F8152" s="1">
        <v>40990</v>
      </c>
      <c r="G8152" t="s">
        <v>526</v>
      </c>
      <c r="H8152" t="s">
        <v>1514</v>
      </c>
      <c r="I8152" t="s">
        <v>1418</v>
      </c>
      <c r="J8152">
        <v>1300</v>
      </c>
      <c r="L8152">
        <v>155511550</v>
      </c>
    </row>
    <row r="8153" spans="3:12" x14ac:dyDescent="0.15">
      <c r="C8153" t="s">
        <v>5191</v>
      </c>
      <c r="D8153" t="s">
        <v>5189</v>
      </c>
      <c r="E8153" t="s">
        <v>15</v>
      </c>
      <c r="F8153" s="1">
        <v>40990</v>
      </c>
      <c r="G8153" t="s">
        <v>526</v>
      </c>
      <c r="H8153" t="s">
        <v>1515</v>
      </c>
      <c r="I8153" t="s">
        <v>1371</v>
      </c>
      <c r="J8153">
        <v>2000</v>
      </c>
      <c r="L8153">
        <v>155513550</v>
      </c>
    </row>
    <row r="8154" spans="3:12" x14ac:dyDescent="0.15">
      <c r="C8154" t="s">
        <v>5191</v>
      </c>
      <c r="D8154" t="s">
        <v>5189</v>
      </c>
      <c r="E8154" t="s">
        <v>15</v>
      </c>
      <c r="F8154" s="1">
        <v>40990</v>
      </c>
      <c r="G8154" t="s">
        <v>526</v>
      </c>
      <c r="H8154" t="s">
        <v>1207</v>
      </c>
      <c r="I8154" t="s">
        <v>1418</v>
      </c>
      <c r="J8154">
        <v>500</v>
      </c>
      <c r="L8154">
        <v>155514050</v>
      </c>
    </row>
    <row r="8155" spans="3:12" x14ac:dyDescent="0.15">
      <c r="C8155" t="s">
        <v>5191</v>
      </c>
      <c r="D8155" t="s">
        <v>5189</v>
      </c>
      <c r="E8155" t="s">
        <v>15</v>
      </c>
      <c r="F8155" s="1">
        <v>40990</v>
      </c>
      <c r="G8155" t="s">
        <v>526</v>
      </c>
      <c r="H8155" t="s">
        <v>2870</v>
      </c>
      <c r="I8155" t="s">
        <v>2030</v>
      </c>
      <c r="J8155">
        <v>10000</v>
      </c>
      <c r="L8155">
        <v>155524050</v>
      </c>
    </row>
    <row r="8156" spans="3:12" x14ac:dyDescent="0.15">
      <c r="C8156" t="s">
        <v>5191</v>
      </c>
      <c r="D8156" t="s">
        <v>5189</v>
      </c>
      <c r="E8156" t="s">
        <v>15</v>
      </c>
      <c r="F8156" s="1">
        <v>40991</v>
      </c>
      <c r="G8156" t="s">
        <v>54</v>
      </c>
      <c r="H8156" t="s">
        <v>1228</v>
      </c>
      <c r="I8156" t="s">
        <v>5670</v>
      </c>
      <c r="J8156">
        <v>20000</v>
      </c>
      <c r="L8156">
        <v>155544050</v>
      </c>
    </row>
    <row r="8157" spans="3:12" x14ac:dyDescent="0.15">
      <c r="C8157" t="s">
        <v>5191</v>
      </c>
      <c r="D8157" t="s">
        <v>5189</v>
      </c>
      <c r="E8157" t="s">
        <v>15</v>
      </c>
      <c r="F8157" s="1">
        <v>40991</v>
      </c>
      <c r="G8157" t="s">
        <v>54</v>
      </c>
      <c r="H8157" t="s">
        <v>1228</v>
      </c>
      <c r="I8157" t="s">
        <v>5671</v>
      </c>
      <c r="J8157">
        <v>60000</v>
      </c>
      <c r="L8157">
        <v>155604050</v>
      </c>
    </row>
    <row r="8158" spans="3:12" x14ac:dyDescent="0.15">
      <c r="C8158" t="s">
        <v>5191</v>
      </c>
      <c r="D8158" t="s">
        <v>5189</v>
      </c>
      <c r="E8158" t="s">
        <v>15</v>
      </c>
      <c r="F8158" s="1">
        <v>40991</v>
      </c>
      <c r="G8158" t="s">
        <v>54</v>
      </c>
      <c r="H8158" t="s">
        <v>1228</v>
      </c>
      <c r="I8158" t="s">
        <v>5672</v>
      </c>
      <c r="J8158">
        <v>14000</v>
      </c>
      <c r="L8158">
        <v>155618050</v>
      </c>
    </row>
    <row r="8159" spans="3:12" x14ac:dyDescent="0.15">
      <c r="C8159" t="s">
        <v>5191</v>
      </c>
      <c r="D8159" t="s">
        <v>5189</v>
      </c>
      <c r="E8159" t="s">
        <v>15</v>
      </c>
      <c r="F8159" s="1">
        <v>40991</v>
      </c>
      <c r="G8159" t="s">
        <v>54</v>
      </c>
      <c r="H8159" t="s">
        <v>1228</v>
      </c>
      <c r="I8159" t="s">
        <v>5673</v>
      </c>
      <c r="J8159">
        <v>7000</v>
      </c>
      <c r="L8159">
        <v>155625050</v>
      </c>
    </row>
    <row r="8160" spans="3:12" x14ac:dyDescent="0.15">
      <c r="C8160" t="s">
        <v>5191</v>
      </c>
      <c r="D8160" t="s">
        <v>5189</v>
      </c>
      <c r="E8160" t="s">
        <v>15</v>
      </c>
      <c r="F8160" s="1">
        <v>40991</v>
      </c>
      <c r="G8160" t="s">
        <v>54</v>
      </c>
      <c r="H8160" t="s">
        <v>1228</v>
      </c>
      <c r="I8160" t="s">
        <v>5434</v>
      </c>
      <c r="J8160">
        <v>287000</v>
      </c>
      <c r="L8160">
        <v>155912050</v>
      </c>
    </row>
    <row r="8161" spans="3:12" x14ac:dyDescent="0.15">
      <c r="C8161" t="s">
        <v>5191</v>
      </c>
      <c r="D8161" t="s">
        <v>5189</v>
      </c>
      <c r="E8161" t="s">
        <v>15</v>
      </c>
      <c r="F8161" s="1">
        <v>40991</v>
      </c>
      <c r="G8161" t="s">
        <v>54</v>
      </c>
      <c r="H8161" t="s">
        <v>1228</v>
      </c>
      <c r="I8161" t="s">
        <v>5434</v>
      </c>
      <c r="J8161">
        <v>224000</v>
      </c>
      <c r="L8161">
        <v>156136050</v>
      </c>
    </row>
    <row r="8162" spans="3:12" x14ac:dyDescent="0.15">
      <c r="C8162" t="s">
        <v>5191</v>
      </c>
      <c r="D8162" t="s">
        <v>5189</v>
      </c>
      <c r="E8162" t="s">
        <v>15</v>
      </c>
      <c r="F8162" s="1">
        <v>40991</v>
      </c>
      <c r="G8162" t="s">
        <v>526</v>
      </c>
      <c r="H8162" t="s">
        <v>1520</v>
      </c>
      <c r="I8162" t="s">
        <v>1418</v>
      </c>
      <c r="J8162">
        <v>4500</v>
      </c>
      <c r="L8162">
        <v>156140550</v>
      </c>
    </row>
    <row r="8163" spans="3:12" x14ac:dyDescent="0.15">
      <c r="C8163" t="s">
        <v>5191</v>
      </c>
      <c r="D8163" t="s">
        <v>5189</v>
      </c>
      <c r="E8163" t="s">
        <v>15</v>
      </c>
      <c r="F8163" s="1">
        <v>40991</v>
      </c>
      <c r="G8163" t="s">
        <v>526</v>
      </c>
      <c r="H8163" t="s">
        <v>1521</v>
      </c>
      <c r="I8163" t="s">
        <v>2021</v>
      </c>
      <c r="J8163">
        <v>500</v>
      </c>
      <c r="L8163">
        <v>156141050</v>
      </c>
    </row>
    <row r="8164" spans="3:12" x14ac:dyDescent="0.15">
      <c r="C8164" t="s">
        <v>5191</v>
      </c>
      <c r="D8164" t="s">
        <v>5189</v>
      </c>
      <c r="E8164" t="s">
        <v>15</v>
      </c>
      <c r="F8164" s="1">
        <v>40991</v>
      </c>
      <c r="G8164" t="s">
        <v>526</v>
      </c>
      <c r="H8164" t="s">
        <v>1523</v>
      </c>
      <c r="I8164" t="s">
        <v>1371</v>
      </c>
      <c r="J8164">
        <v>2000</v>
      </c>
      <c r="L8164">
        <v>156143050</v>
      </c>
    </row>
    <row r="8165" spans="3:12" x14ac:dyDescent="0.15">
      <c r="C8165" t="s">
        <v>5191</v>
      </c>
      <c r="D8165" t="s">
        <v>5189</v>
      </c>
      <c r="E8165" t="s">
        <v>15</v>
      </c>
      <c r="F8165" s="1">
        <v>40994</v>
      </c>
      <c r="G8165" t="s">
        <v>5206</v>
      </c>
      <c r="H8165" t="s">
        <v>129</v>
      </c>
      <c r="I8165" t="s">
        <v>2501</v>
      </c>
      <c r="J8165">
        <v>410000</v>
      </c>
      <c r="L8165">
        <v>156553050</v>
      </c>
    </row>
    <row r="8166" spans="3:12" x14ac:dyDescent="0.15">
      <c r="C8166" t="s">
        <v>5191</v>
      </c>
      <c r="D8166" t="s">
        <v>5189</v>
      </c>
      <c r="E8166" t="s">
        <v>15</v>
      </c>
      <c r="F8166" s="1">
        <v>40994</v>
      </c>
      <c r="G8166" t="s">
        <v>526</v>
      </c>
      <c r="H8166" t="s">
        <v>1526</v>
      </c>
      <c r="I8166" t="s">
        <v>1418</v>
      </c>
      <c r="J8166">
        <v>1000</v>
      </c>
      <c r="L8166">
        <v>156554050</v>
      </c>
    </row>
    <row r="8167" spans="3:12" x14ac:dyDescent="0.15">
      <c r="C8167" t="s">
        <v>5191</v>
      </c>
      <c r="D8167" t="s">
        <v>5189</v>
      </c>
      <c r="E8167" t="s">
        <v>15</v>
      </c>
      <c r="F8167" s="1">
        <v>40994</v>
      </c>
      <c r="G8167" t="s">
        <v>526</v>
      </c>
      <c r="H8167" t="s">
        <v>3511</v>
      </c>
      <c r="I8167" t="s">
        <v>1371</v>
      </c>
      <c r="J8167">
        <v>4000</v>
      </c>
      <c r="L8167">
        <v>156558050</v>
      </c>
    </row>
    <row r="8168" spans="3:12" x14ac:dyDescent="0.15">
      <c r="C8168" t="s">
        <v>5191</v>
      </c>
      <c r="D8168" t="s">
        <v>5189</v>
      </c>
      <c r="E8168" t="s">
        <v>15</v>
      </c>
      <c r="F8168" s="1">
        <v>40994</v>
      </c>
      <c r="G8168" t="s">
        <v>526</v>
      </c>
      <c r="H8168" t="s">
        <v>3514</v>
      </c>
      <c r="I8168" t="s">
        <v>1371</v>
      </c>
      <c r="J8168">
        <v>10000</v>
      </c>
      <c r="L8168">
        <v>156568050</v>
      </c>
    </row>
    <row r="8169" spans="3:12" x14ac:dyDescent="0.15">
      <c r="C8169" t="s">
        <v>5191</v>
      </c>
      <c r="D8169" t="s">
        <v>5189</v>
      </c>
      <c r="E8169" t="s">
        <v>15</v>
      </c>
      <c r="F8169" s="1">
        <v>40994</v>
      </c>
      <c r="G8169" t="s">
        <v>526</v>
      </c>
      <c r="H8169" t="s">
        <v>2613</v>
      </c>
      <c r="I8169" t="s">
        <v>1418</v>
      </c>
      <c r="J8169">
        <v>1000</v>
      </c>
      <c r="L8169">
        <v>156569050</v>
      </c>
    </row>
    <row r="8170" spans="3:12" x14ac:dyDescent="0.15">
      <c r="C8170" t="s">
        <v>5191</v>
      </c>
      <c r="D8170" t="s">
        <v>5189</v>
      </c>
      <c r="E8170" t="s">
        <v>15</v>
      </c>
      <c r="F8170" s="1">
        <v>40994</v>
      </c>
      <c r="G8170" t="s">
        <v>526</v>
      </c>
      <c r="H8170" t="s">
        <v>1209</v>
      </c>
      <c r="I8170" t="s">
        <v>1418</v>
      </c>
      <c r="J8170">
        <v>500</v>
      </c>
      <c r="L8170">
        <v>156569550</v>
      </c>
    </row>
    <row r="8171" spans="3:12" x14ac:dyDescent="0.15">
      <c r="C8171" t="s">
        <v>5191</v>
      </c>
      <c r="D8171" t="s">
        <v>5189</v>
      </c>
      <c r="E8171" t="s">
        <v>15</v>
      </c>
      <c r="F8171" s="1">
        <v>40995</v>
      </c>
      <c r="G8171" t="s">
        <v>54</v>
      </c>
      <c r="H8171" t="s">
        <v>1065</v>
      </c>
      <c r="I8171" t="s">
        <v>1418</v>
      </c>
      <c r="J8171">
        <v>20000</v>
      </c>
      <c r="L8171">
        <v>156589550</v>
      </c>
    </row>
    <row r="8172" spans="3:12" x14ac:dyDescent="0.15">
      <c r="C8172" t="s">
        <v>5191</v>
      </c>
      <c r="D8172" t="s">
        <v>5189</v>
      </c>
      <c r="E8172" t="s">
        <v>15</v>
      </c>
      <c r="F8172" s="1">
        <v>40995</v>
      </c>
      <c r="G8172" t="s">
        <v>526</v>
      </c>
      <c r="H8172" t="s">
        <v>1527</v>
      </c>
      <c r="I8172" t="s">
        <v>1418</v>
      </c>
      <c r="J8172">
        <v>1500</v>
      </c>
      <c r="L8172">
        <v>156591050</v>
      </c>
    </row>
    <row r="8173" spans="3:12" x14ac:dyDescent="0.15">
      <c r="C8173" t="s">
        <v>5191</v>
      </c>
      <c r="D8173" t="s">
        <v>5189</v>
      </c>
      <c r="E8173" t="s">
        <v>15</v>
      </c>
      <c r="F8173" s="1">
        <v>40995</v>
      </c>
      <c r="G8173" t="s">
        <v>526</v>
      </c>
      <c r="H8173" t="s">
        <v>5674</v>
      </c>
      <c r="I8173" t="s">
        <v>1418</v>
      </c>
      <c r="J8173">
        <v>1000</v>
      </c>
      <c r="L8173">
        <v>156592050</v>
      </c>
    </row>
    <row r="8174" spans="3:12" x14ac:dyDescent="0.15">
      <c r="C8174" t="s">
        <v>5191</v>
      </c>
      <c r="D8174" t="s">
        <v>5189</v>
      </c>
      <c r="E8174" t="s">
        <v>15</v>
      </c>
      <c r="F8174" s="1">
        <v>40995</v>
      </c>
      <c r="G8174" t="s">
        <v>526</v>
      </c>
      <c r="H8174" t="s">
        <v>1528</v>
      </c>
      <c r="I8174" t="s">
        <v>1418</v>
      </c>
      <c r="J8174">
        <v>3777</v>
      </c>
      <c r="L8174">
        <v>156595827</v>
      </c>
    </row>
    <row r="8175" spans="3:12" x14ac:dyDescent="0.15">
      <c r="C8175" t="s">
        <v>5191</v>
      </c>
      <c r="D8175" t="s">
        <v>5189</v>
      </c>
      <c r="E8175" t="s">
        <v>15</v>
      </c>
      <c r="F8175" s="1">
        <v>40995</v>
      </c>
      <c r="G8175" t="s">
        <v>526</v>
      </c>
      <c r="H8175" t="s">
        <v>5675</v>
      </c>
      <c r="I8175" t="s">
        <v>1418</v>
      </c>
      <c r="J8175">
        <v>500</v>
      </c>
      <c r="L8175">
        <v>156596327</v>
      </c>
    </row>
    <row r="8176" spans="3:12" x14ac:dyDescent="0.15">
      <c r="C8176" t="s">
        <v>5191</v>
      </c>
      <c r="D8176" t="s">
        <v>5189</v>
      </c>
      <c r="E8176" t="s">
        <v>15</v>
      </c>
      <c r="F8176" s="1">
        <v>40996</v>
      </c>
      <c r="G8176" t="s">
        <v>526</v>
      </c>
      <c r="H8176" t="s">
        <v>1536</v>
      </c>
      <c r="I8176" t="s">
        <v>1418</v>
      </c>
      <c r="J8176">
        <v>500</v>
      </c>
      <c r="L8176">
        <v>156596827</v>
      </c>
    </row>
    <row r="8177" spans="3:12" x14ac:dyDescent="0.15">
      <c r="C8177" t="s">
        <v>5191</v>
      </c>
      <c r="D8177" t="s">
        <v>5189</v>
      </c>
      <c r="E8177" t="s">
        <v>15</v>
      </c>
      <c r="F8177" s="1">
        <v>40996</v>
      </c>
      <c r="G8177" t="s">
        <v>526</v>
      </c>
      <c r="H8177" t="s">
        <v>1537</v>
      </c>
      <c r="I8177" t="s">
        <v>2021</v>
      </c>
      <c r="J8177">
        <v>500</v>
      </c>
      <c r="L8177">
        <v>156597327</v>
      </c>
    </row>
    <row r="8178" spans="3:12" x14ac:dyDescent="0.15">
      <c r="C8178" t="s">
        <v>5191</v>
      </c>
      <c r="D8178" t="s">
        <v>5189</v>
      </c>
      <c r="E8178" t="s">
        <v>15</v>
      </c>
      <c r="F8178" s="1">
        <v>40996</v>
      </c>
      <c r="G8178" t="s">
        <v>526</v>
      </c>
      <c r="H8178" t="s">
        <v>2617</v>
      </c>
      <c r="I8178" t="s">
        <v>1418</v>
      </c>
      <c r="J8178">
        <v>1150</v>
      </c>
      <c r="L8178">
        <v>156598477</v>
      </c>
    </row>
    <row r="8179" spans="3:12" x14ac:dyDescent="0.15">
      <c r="C8179" t="s">
        <v>5191</v>
      </c>
      <c r="D8179" t="s">
        <v>5189</v>
      </c>
      <c r="E8179" t="s">
        <v>15</v>
      </c>
      <c r="F8179" s="1">
        <v>40996</v>
      </c>
      <c r="G8179" t="s">
        <v>526</v>
      </c>
      <c r="H8179" t="s">
        <v>1540</v>
      </c>
      <c r="I8179" t="s">
        <v>1418</v>
      </c>
      <c r="J8179">
        <v>1500</v>
      </c>
      <c r="L8179">
        <v>156599977</v>
      </c>
    </row>
    <row r="8180" spans="3:12" x14ac:dyDescent="0.15">
      <c r="C8180" t="s">
        <v>5191</v>
      </c>
      <c r="D8180" t="s">
        <v>5189</v>
      </c>
      <c r="E8180" t="s">
        <v>15</v>
      </c>
      <c r="F8180" s="1">
        <v>40996</v>
      </c>
      <c r="G8180" t="s">
        <v>526</v>
      </c>
      <c r="H8180" t="s">
        <v>1542</v>
      </c>
      <c r="I8180" t="s">
        <v>5676</v>
      </c>
      <c r="J8180">
        <v>20000</v>
      </c>
      <c r="L8180">
        <v>156619977</v>
      </c>
    </row>
    <row r="8181" spans="3:12" x14ac:dyDescent="0.15">
      <c r="C8181" t="s">
        <v>5191</v>
      </c>
      <c r="D8181" t="s">
        <v>5189</v>
      </c>
      <c r="E8181" t="s">
        <v>15</v>
      </c>
      <c r="F8181" s="1">
        <v>40996</v>
      </c>
      <c r="G8181" t="s">
        <v>526</v>
      </c>
      <c r="H8181" t="s">
        <v>5677</v>
      </c>
      <c r="I8181" t="s">
        <v>2030</v>
      </c>
      <c r="J8181">
        <v>2000</v>
      </c>
      <c r="L8181">
        <v>156621977</v>
      </c>
    </row>
    <row r="8182" spans="3:12" x14ac:dyDescent="0.15">
      <c r="C8182" t="s">
        <v>5191</v>
      </c>
      <c r="D8182" t="s">
        <v>5189</v>
      </c>
      <c r="E8182" t="s">
        <v>15</v>
      </c>
      <c r="F8182" s="1">
        <v>40997</v>
      </c>
      <c r="G8182" t="s">
        <v>526</v>
      </c>
      <c r="H8182" t="s">
        <v>839</v>
      </c>
      <c r="I8182" t="s">
        <v>1418</v>
      </c>
      <c r="J8182">
        <v>500</v>
      </c>
      <c r="L8182">
        <v>156622477</v>
      </c>
    </row>
    <row r="8183" spans="3:12" x14ac:dyDescent="0.15">
      <c r="C8183" t="s">
        <v>5191</v>
      </c>
      <c r="D8183" t="s">
        <v>5189</v>
      </c>
      <c r="E8183" t="s">
        <v>15</v>
      </c>
      <c r="F8183" s="1">
        <v>40997</v>
      </c>
      <c r="G8183" t="s">
        <v>526</v>
      </c>
      <c r="H8183" t="s">
        <v>1306</v>
      </c>
      <c r="I8183" t="s">
        <v>1418</v>
      </c>
      <c r="J8183">
        <v>1038</v>
      </c>
      <c r="L8183">
        <v>156623515</v>
      </c>
    </row>
    <row r="8184" spans="3:12" x14ac:dyDescent="0.15">
      <c r="C8184" t="s">
        <v>5191</v>
      </c>
      <c r="D8184" t="s">
        <v>5189</v>
      </c>
      <c r="E8184" t="s">
        <v>15</v>
      </c>
      <c r="F8184" s="1">
        <v>40998</v>
      </c>
      <c r="G8184" t="s">
        <v>526</v>
      </c>
      <c r="H8184" t="s">
        <v>1546</v>
      </c>
      <c r="I8184" t="s">
        <v>1418</v>
      </c>
      <c r="J8184">
        <v>1000</v>
      </c>
      <c r="L8184">
        <v>156624515</v>
      </c>
    </row>
    <row r="8185" spans="3:12" x14ac:dyDescent="0.15">
      <c r="C8185" t="s">
        <v>5191</v>
      </c>
      <c r="D8185" t="s">
        <v>5189</v>
      </c>
      <c r="E8185" t="s">
        <v>15</v>
      </c>
      <c r="F8185" s="1">
        <v>40998</v>
      </c>
      <c r="G8185" t="s">
        <v>526</v>
      </c>
      <c r="H8185" t="s">
        <v>3184</v>
      </c>
      <c r="I8185" t="s">
        <v>2030</v>
      </c>
      <c r="J8185">
        <v>8000</v>
      </c>
      <c r="L8185">
        <v>156632515</v>
      </c>
    </row>
    <row r="8186" spans="3:12" x14ac:dyDescent="0.15">
      <c r="C8186" t="s">
        <v>5191</v>
      </c>
      <c r="D8186" t="s">
        <v>5189</v>
      </c>
      <c r="E8186" t="s">
        <v>15</v>
      </c>
      <c r="F8186" s="1">
        <v>40998</v>
      </c>
      <c r="G8186" t="s">
        <v>526</v>
      </c>
      <c r="H8186" t="s">
        <v>5678</v>
      </c>
      <c r="I8186" t="s">
        <v>2035</v>
      </c>
      <c r="J8186">
        <v>8000</v>
      </c>
      <c r="L8186">
        <v>156640515</v>
      </c>
    </row>
    <row r="8187" spans="3:12" x14ac:dyDescent="0.15">
      <c r="C8187" t="s">
        <v>5191</v>
      </c>
      <c r="D8187" t="s">
        <v>5189</v>
      </c>
      <c r="E8187" t="s">
        <v>15</v>
      </c>
      <c r="F8187" s="1">
        <v>40998</v>
      </c>
      <c r="G8187" t="s">
        <v>526</v>
      </c>
      <c r="H8187" t="s">
        <v>5679</v>
      </c>
      <c r="I8187" t="s">
        <v>1418</v>
      </c>
      <c r="J8187">
        <v>2000</v>
      </c>
      <c r="L8187">
        <v>156642515</v>
      </c>
    </row>
    <row r="8188" spans="3:12" x14ac:dyDescent="0.15">
      <c r="C8188" t="s">
        <v>5191</v>
      </c>
      <c r="D8188" t="s">
        <v>5189</v>
      </c>
      <c r="E8188" t="s">
        <v>15</v>
      </c>
      <c r="F8188" s="1">
        <v>40999</v>
      </c>
      <c r="G8188" t="s">
        <v>1375</v>
      </c>
      <c r="H8188" t="s">
        <v>64</v>
      </c>
      <c r="I8188" t="s">
        <v>5680</v>
      </c>
      <c r="J8188">
        <v>1845500</v>
      </c>
      <c r="L8188">
        <v>158488015</v>
      </c>
    </row>
    <row r="8189" spans="3:12" x14ac:dyDescent="0.15">
      <c r="C8189" t="s">
        <v>5191</v>
      </c>
      <c r="D8189" t="s">
        <v>5189</v>
      </c>
      <c r="E8189" t="s">
        <v>15</v>
      </c>
      <c r="F8189" s="1">
        <v>40999</v>
      </c>
      <c r="G8189" t="s">
        <v>1375</v>
      </c>
      <c r="H8189" t="s">
        <v>64</v>
      </c>
      <c r="I8189" t="s">
        <v>5680</v>
      </c>
      <c r="J8189">
        <v>1860500</v>
      </c>
      <c r="L8189">
        <v>160348515</v>
      </c>
    </row>
    <row r="8190" spans="3:12" x14ac:dyDescent="0.15">
      <c r="C8190" t="s">
        <v>5191</v>
      </c>
      <c r="D8190" t="s">
        <v>5189</v>
      </c>
      <c r="E8190" t="s">
        <v>15</v>
      </c>
      <c r="F8190" s="1">
        <v>40999</v>
      </c>
      <c r="G8190" t="s">
        <v>1377</v>
      </c>
      <c r="H8190" t="s">
        <v>64</v>
      </c>
      <c r="I8190" t="s">
        <v>5681</v>
      </c>
      <c r="J8190">
        <v>1271667</v>
      </c>
      <c r="L8190">
        <v>161620182</v>
      </c>
    </row>
    <row r="8191" spans="3:12" x14ac:dyDescent="0.15">
      <c r="C8191" t="s">
        <v>5191</v>
      </c>
      <c r="D8191" t="s">
        <v>5189</v>
      </c>
      <c r="E8191" t="s">
        <v>15</v>
      </c>
      <c r="F8191" s="1">
        <v>40999</v>
      </c>
      <c r="G8191" t="s">
        <v>1377</v>
      </c>
      <c r="H8191" t="s">
        <v>64</v>
      </c>
      <c r="I8191" t="s">
        <v>5681</v>
      </c>
      <c r="J8191">
        <v>1218333</v>
      </c>
      <c r="L8191">
        <v>162838515</v>
      </c>
    </row>
    <row r="8192" spans="3:12" x14ac:dyDescent="0.15">
      <c r="C8192" t="s">
        <v>5191</v>
      </c>
      <c r="D8192" t="s">
        <v>5189</v>
      </c>
      <c r="E8192" t="s">
        <v>15</v>
      </c>
      <c r="F8192" s="1">
        <v>40999</v>
      </c>
      <c r="G8192" t="s">
        <v>57</v>
      </c>
      <c r="H8192" t="s">
        <v>116</v>
      </c>
      <c r="I8192" t="s">
        <v>5682</v>
      </c>
      <c r="J8192">
        <v>1619500</v>
      </c>
      <c r="L8192">
        <v>164458015</v>
      </c>
    </row>
    <row r="8193" spans="3:12" x14ac:dyDescent="0.15">
      <c r="C8193" t="s">
        <v>5191</v>
      </c>
      <c r="D8193" t="s">
        <v>5189</v>
      </c>
      <c r="E8193" t="s">
        <v>17</v>
      </c>
      <c r="F8193" s="1">
        <v>40974</v>
      </c>
      <c r="G8193" t="s">
        <v>560</v>
      </c>
      <c r="H8193" t="s">
        <v>2458</v>
      </c>
      <c r="I8193" t="s">
        <v>5683</v>
      </c>
      <c r="J8193">
        <v>14520</v>
      </c>
      <c r="L8193">
        <v>167372812</v>
      </c>
    </row>
    <row r="8194" spans="3:12" x14ac:dyDescent="0.15">
      <c r="C8194" t="s">
        <v>5191</v>
      </c>
      <c r="D8194" t="s">
        <v>5189</v>
      </c>
      <c r="E8194" t="s">
        <v>18</v>
      </c>
      <c r="F8194" s="1">
        <v>40970</v>
      </c>
      <c r="G8194" t="s">
        <v>54</v>
      </c>
      <c r="H8194" t="s">
        <v>120</v>
      </c>
      <c r="I8194" t="s">
        <v>2851</v>
      </c>
      <c r="J8194">
        <v>135000</v>
      </c>
      <c r="L8194">
        <v>169372633</v>
      </c>
    </row>
    <row r="8195" spans="3:12" x14ac:dyDescent="0.15">
      <c r="C8195" t="s">
        <v>5191</v>
      </c>
      <c r="D8195" t="s">
        <v>5189</v>
      </c>
      <c r="E8195" t="s">
        <v>18</v>
      </c>
      <c r="F8195" s="1">
        <v>40970</v>
      </c>
      <c r="G8195" t="s">
        <v>5206</v>
      </c>
      <c r="H8195" t="s">
        <v>3841</v>
      </c>
      <c r="I8195" t="s">
        <v>5251</v>
      </c>
      <c r="J8195">
        <v>24000</v>
      </c>
      <c r="L8195">
        <v>169396633</v>
      </c>
    </row>
    <row r="8196" spans="3:12" x14ac:dyDescent="0.15">
      <c r="C8196" t="s">
        <v>5191</v>
      </c>
      <c r="D8196" t="s">
        <v>5189</v>
      </c>
      <c r="E8196" t="s">
        <v>18</v>
      </c>
      <c r="F8196" s="1">
        <v>40974</v>
      </c>
      <c r="G8196" t="s">
        <v>526</v>
      </c>
      <c r="H8196" t="s">
        <v>510</v>
      </c>
      <c r="I8196" t="s">
        <v>533</v>
      </c>
      <c r="J8196">
        <v>7800</v>
      </c>
      <c r="L8196">
        <v>169404433</v>
      </c>
    </row>
    <row r="8197" spans="3:12" x14ac:dyDescent="0.15">
      <c r="C8197" t="s">
        <v>5191</v>
      </c>
      <c r="D8197" t="s">
        <v>5189</v>
      </c>
      <c r="E8197" t="s">
        <v>18</v>
      </c>
      <c r="F8197" s="1">
        <v>40975</v>
      </c>
      <c r="G8197" t="s">
        <v>5206</v>
      </c>
      <c r="H8197" t="s">
        <v>1373</v>
      </c>
      <c r="I8197" t="s">
        <v>5251</v>
      </c>
      <c r="J8197">
        <v>24000</v>
      </c>
      <c r="L8197">
        <v>169428433</v>
      </c>
    </row>
    <row r="8198" spans="3:12" x14ac:dyDescent="0.15">
      <c r="C8198" t="s">
        <v>5191</v>
      </c>
      <c r="D8198" t="s">
        <v>5189</v>
      </c>
      <c r="E8198" t="s">
        <v>18</v>
      </c>
      <c r="F8198" s="1">
        <v>40977</v>
      </c>
      <c r="G8198" t="s">
        <v>526</v>
      </c>
      <c r="H8198" t="s">
        <v>515</v>
      </c>
      <c r="I8198" t="s">
        <v>2851</v>
      </c>
      <c r="J8198">
        <v>31900</v>
      </c>
      <c r="L8198">
        <v>169460333</v>
      </c>
    </row>
    <row r="8199" spans="3:12" x14ac:dyDescent="0.15">
      <c r="C8199" t="s">
        <v>5191</v>
      </c>
      <c r="D8199" t="s">
        <v>5189</v>
      </c>
      <c r="E8199" t="s">
        <v>18</v>
      </c>
      <c r="F8199" s="1">
        <v>40979</v>
      </c>
      <c r="G8199" t="s">
        <v>5206</v>
      </c>
      <c r="H8199" t="s">
        <v>1155</v>
      </c>
      <c r="I8199" t="s">
        <v>5684</v>
      </c>
      <c r="J8199">
        <v>24000</v>
      </c>
      <c r="L8199">
        <v>169484333</v>
      </c>
    </row>
    <row r="8200" spans="3:12" x14ac:dyDescent="0.15">
      <c r="C8200" t="s">
        <v>5191</v>
      </c>
      <c r="D8200" t="s">
        <v>5189</v>
      </c>
      <c r="E8200" t="s">
        <v>18</v>
      </c>
      <c r="F8200" s="1">
        <v>40980</v>
      </c>
      <c r="G8200" t="s">
        <v>526</v>
      </c>
      <c r="H8200" t="s">
        <v>2858</v>
      </c>
      <c r="I8200" t="s">
        <v>533</v>
      </c>
      <c r="J8200">
        <v>1950</v>
      </c>
      <c r="L8200">
        <v>169486283</v>
      </c>
    </row>
    <row r="8201" spans="3:12" x14ac:dyDescent="0.15">
      <c r="C8201" t="s">
        <v>5191</v>
      </c>
      <c r="D8201" t="s">
        <v>5189</v>
      </c>
      <c r="E8201" t="s">
        <v>18</v>
      </c>
      <c r="F8201" s="1">
        <v>40980</v>
      </c>
      <c r="G8201" t="s">
        <v>526</v>
      </c>
      <c r="H8201" t="s">
        <v>524</v>
      </c>
      <c r="I8201" t="s">
        <v>533</v>
      </c>
      <c r="J8201">
        <v>5850</v>
      </c>
      <c r="L8201">
        <v>169492133</v>
      </c>
    </row>
    <row r="8202" spans="3:12" x14ac:dyDescent="0.15">
      <c r="C8202" t="s">
        <v>5191</v>
      </c>
      <c r="D8202" t="s">
        <v>5189</v>
      </c>
      <c r="E8202" t="s">
        <v>18</v>
      </c>
      <c r="F8202" s="1">
        <v>40982</v>
      </c>
      <c r="G8202" t="s">
        <v>54</v>
      </c>
      <c r="H8202" t="s">
        <v>165</v>
      </c>
      <c r="I8202" t="s">
        <v>533</v>
      </c>
      <c r="J8202">
        <v>12000</v>
      </c>
      <c r="L8202">
        <v>169504133</v>
      </c>
    </row>
    <row r="8203" spans="3:12" x14ac:dyDescent="0.15">
      <c r="C8203" t="s">
        <v>5191</v>
      </c>
      <c r="D8203" t="s">
        <v>5189</v>
      </c>
      <c r="E8203" t="s">
        <v>18</v>
      </c>
      <c r="F8203" s="1">
        <v>40982</v>
      </c>
      <c r="G8203" t="s">
        <v>54</v>
      </c>
      <c r="H8203" t="s">
        <v>165</v>
      </c>
      <c r="I8203" t="s">
        <v>2851</v>
      </c>
      <c r="J8203">
        <v>60000</v>
      </c>
      <c r="L8203">
        <v>169564133</v>
      </c>
    </row>
    <row r="8204" spans="3:12" x14ac:dyDescent="0.15">
      <c r="C8204" t="s">
        <v>5191</v>
      </c>
      <c r="D8204" t="s">
        <v>5189</v>
      </c>
      <c r="E8204" t="s">
        <v>18</v>
      </c>
      <c r="F8204" s="1">
        <v>40982</v>
      </c>
      <c r="G8204" t="s">
        <v>54</v>
      </c>
      <c r="H8204" t="s">
        <v>1153</v>
      </c>
      <c r="I8204" t="s">
        <v>2851</v>
      </c>
      <c r="J8204">
        <v>153000</v>
      </c>
      <c r="L8204">
        <v>169717133</v>
      </c>
    </row>
    <row r="8205" spans="3:12" x14ac:dyDescent="0.15">
      <c r="C8205" t="s">
        <v>5191</v>
      </c>
      <c r="D8205" t="s">
        <v>5189</v>
      </c>
      <c r="E8205" t="s">
        <v>18</v>
      </c>
      <c r="F8205" s="1">
        <v>40983</v>
      </c>
      <c r="G8205" t="s">
        <v>5206</v>
      </c>
      <c r="H8205" t="s">
        <v>530</v>
      </c>
      <c r="I8205" t="s">
        <v>5254</v>
      </c>
      <c r="J8205">
        <v>21000</v>
      </c>
      <c r="L8205">
        <v>169738133</v>
      </c>
    </row>
    <row r="8206" spans="3:12" x14ac:dyDescent="0.15">
      <c r="C8206" t="s">
        <v>5191</v>
      </c>
      <c r="D8206" t="s">
        <v>5189</v>
      </c>
      <c r="E8206" t="s">
        <v>18</v>
      </c>
      <c r="F8206" s="1">
        <v>40983</v>
      </c>
      <c r="G8206" t="s">
        <v>526</v>
      </c>
      <c r="H8206" t="s">
        <v>3416</v>
      </c>
      <c r="I8206" t="s">
        <v>533</v>
      </c>
      <c r="J8206">
        <v>3900</v>
      </c>
      <c r="L8206">
        <v>169742033</v>
      </c>
    </row>
    <row r="8207" spans="3:12" x14ac:dyDescent="0.15">
      <c r="C8207" t="s">
        <v>5191</v>
      </c>
      <c r="D8207" t="s">
        <v>5189</v>
      </c>
      <c r="E8207" t="s">
        <v>18</v>
      </c>
      <c r="F8207" s="1">
        <v>40984</v>
      </c>
      <c r="G8207" t="s">
        <v>526</v>
      </c>
      <c r="H8207" t="s">
        <v>1499</v>
      </c>
      <c r="I8207" t="s">
        <v>2851</v>
      </c>
      <c r="J8207">
        <v>40000</v>
      </c>
      <c r="L8207">
        <v>169782033</v>
      </c>
    </row>
    <row r="8208" spans="3:12" x14ac:dyDescent="0.15">
      <c r="C8208" t="s">
        <v>5191</v>
      </c>
      <c r="D8208" t="s">
        <v>5189</v>
      </c>
      <c r="E8208" t="s">
        <v>18</v>
      </c>
      <c r="F8208" s="1">
        <v>40986</v>
      </c>
      <c r="G8208" t="s">
        <v>526</v>
      </c>
      <c r="H8208" t="s">
        <v>5614</v>
      </c>
      <c r="I8208" t="s">
        <v>2851</v>
      </c>
      <c r="J8208">
        <v>90000</v>
      </c>
      <c r="L8208">
        <v>169872033</v>
      </c>
    </row>
    <row r="8209" spans="3:12" x14ac:dyDescent="0.15">
      <c r="C8209" t="s">
        <v>5191</v>
      </c>
      <c r="D8209" t="s">
        <v>5189</v>
      </c>
      <c r="E8209" t="s">
        <v>18</v>
      </c>
      <c r="F8209" s="1">
        <v>40990</v>
      </c>
      <c r="G8209" t="s">
        <v>5206</v>
      </c>
      <c r="H8209" t="s">
        <v>1380</v>
      </c>
      <c r="I8209" t="s">
        <v>5685</v>
      </c>
      <c r="J8209">
        <v>24000</v>
      </c>
      <c r="L8209">
        <v>169896033</v>
      </c>
    </row>
    <row r="8210" spans="3:12" x14ac:dyDescent="0.15">
      <c r="C8210" t="s">
        <v>5191</v>
      </c>
      <c r="D8210" t="s">
        <v>5189</v>
      </c>
      <c r="E8210" t="s">
        <v>18</v>
      </c>
      <c r="F8210" s="1">
        <v>40990</v>
      </c>
      <c r="G8210" t="s">
        <v>526</v>
      </c>
      <c r="H8210" t="s">
        <v>3175</v>
      </c>
      <c r="I8210" t="s">
        <v>533</v>
      </c>
      <c r="J8210">
        <v>3900</v>
      </c>
      <c r="L8210">
        <v>169899933</v>
      </c>
    </row>
    <row r="8211" spans="3:12" x14ac:dyDescent="0.15">
      <c r="C8211" t="s">
        <v>5191</v>
      </c>
      <c r="D8211" t="s">
        <v>5189</v>
      </c>
      <c r="E8211" t="s">
        <v>18</v>
      </c>
      <c r="F8211" s="1">
        <v>40991</v>
      </c>
      <c r="G8211" t="s">
        <v>54</v>
      </c>
      <c r="H8211" t="s">
        <v>1228</v>
      </c>
      <c r="I8211" t="s">
        <v>2820</v>
      </c>
      <c r="J8211">
        <v>25000</v>
      </c>
      <c r="L8211">
        <v>169924933</v>
      </c>
    </row>
    <row r="8212" spans="3:12" x14ac:dyDescent="0.15">
      <c r="C8212" t="s">
        <v>5191</v>
      </c>
      <c r="D8212" t="s">
        <v>5189</v>
      </c>
      <c r="E8212" t="s">
        <v>18</v>
      </c>
      <c r="F8212" s="1">
        <v>40994</v>
      </c>
      <c r="G8212" t="s">
        <v>5206</v>
      </c>
      <c r="H8212" t="s">
        <v>593</v>
      </c>
      <c r="I8212" t="s">
        <v>5686</v>
      </c>
      <c r="J8212">
        <v>24000</v>
      </c>
      <c r="L8212">
        <v>169948933</v>
      </c>
    </row>
    <row r="8213" spans="3:12" x14ac:dyDescent="0.15">
      <c r="C8213" t="s">
        <v>5191</v>
      </c>
      <c r="D8213" t="s">
        <v>5189</v>
      </c>
      <c r="E8213" t="s">
        <v>18</v>
      </c>
      <c r="F8213" s="1">
        <v>40994</v>
      </c>
      <c r="G8213" t="s">
        <v>526</v>
      </c>
      <c r="H8213" t="s">
        <v>1526</v>
      </c>
      <c r="I8213" t="s">
        <v>533</v>
      </c>
      <c r="J8213">
        <v>8000</v>
      </c>
      <c r="L8213">
        <v>169956933</v>
      </c>
    </row>
    <row r="8214" spans="3:12" x14ac:dyDescent="0.15">
      <c r="C8214" t="s">
        <v>5191</v>
      </c>
      <c r="D8214" t="s">
        <v>5189</v>
      </c>
      <c r="E8214" t="s">
        <v>18</v>
      </c>
      <c r="F8214" s="1">
        <v>40994</v>
      </c>
      <c r="G8214" t="s">
        <v>526</v>
      </c>
      <c r="H8214" t="s">
        <v>1234</v>
      </c>
      <c r="I8214" t="s">
        <v>2851</v>
      </c>
      <c r="J8214">
        <v>20000</v>
      </c>
      <c r="L8214">
        <v>169976933</v>
      </c>
    </row>
    <row r="8215" spans="3:12" x14ac:dyDescent="0.15">
      <c r="C8215" t="s">
        <v>5191</v>
      </c>
      <c r="D8215" t="s">
        <v>5189</v>
      </c>
      <c r="E8215" t="s">
        <v>18</v>
      </c>
      <c r="F8215" s="1">
        <v>40995</v>
      </c>
      <c r="G8215" t="s">
        <v>54</v>
      </c>
      <c r="H8215" t="s">
        <v>1065</v>
      </c>
      <c r="I8215" t="s">
        <v>5250</v>
      </c>
      <c r="J8215">
        <v>12000</v>
      </c>
      <c r="L8215">
        <v>169988933</v>
      </c>
    </row>
    <row r="8216" spans="3:12" x14ac:dyDescent="0.15">
      <c r="C8216" t="s">
        <v>5191</v>
      </c>
      <c r="D8216" t="s">
        <v>5189</v>
      </c>
      <c r="E8216" t="s">
        <v>18</v>
      </c>
      <c r="F8216" s="1">
        <v>40995</v>
      </c>
      <c r="G8216" t="s">
        <v>54</v>
      </c>
      <c r="H8216" t="s">
        <v>1065</v>
      </c>
      <c r="I8216" t="s">
        <v>2851</v>
      </c>
      <c r="J8216">
        <v>80000</v>
      </c>
      <c r="L8216">
        <v>170068933</v>
      </c>
    </row>
    <row r="8217" spans="3:12" x14ac:dyDescent="0.15">
      <c r="C8217" t="s">
        <v>5191</v>
      </c>
      <c r="D8217" t="s">
        <v>5189</v>
      </c>
      <c r="E8217" t="s">
        <v>18</v>
      </c>
      <c r="F8217" s="1">
        <v>40995</v>
      </c>
      <c r="G8217" t="s">
        <v>526</v>
      </c>
      <c r="H8217" t="s">
        <v>5687</v>
      </c>
      <c r="I8217" t="s">
        <v>2851</v>
      </c>
      <c r="J8217">
        <v>10000</v>
      </c>
      <c r="L8217">
        <v>170078933</v>
      </c>
    </row>
    <row r="8218" spans="3:12" x14ac:dyDescent="0.15">
      <c r="C8218" t="s">
        <v>5191</v>
      </c>
      <c r="D8218" t="s">
        <v>5189</v>
      </c>
      <c r="E8218" t="s">
        <v>18</v>
      </c>
      <c r="F8218" s="1">
        <v>40996</v>
      </c>
      <c r="G8218" t="s">
        <v>526</v>
      </c>
      <c r="H8218" t="s">
        <v>2617</v>
      </c>
      <c r="I8218" t="s">
        <v>533</v>
      </c>
      <c r="J8218">
        <v>5850</v>
      </c>
      <c r="L8218">
        <v>170084783</v>
      </c>
    </row>
    <row r="8219" spans="3:12" x14ac:dyDescent="0.15">
      <c r="C8219" t="s">
        <v>5191</v>
      </c>
      <c r="D8219" t="s">
        <v>5189</v>
      </c>
      <c r="E8219" t="s">
        <v>18</v>
      </c>
      <c r="F8219" s="1">
        <v>40997</v>
      </c>
      <c r="G8219" t="s">
        <v>5206</v>
      </c>
      <c r="H8219" t="s">
        <v>151</v>
      </c>
      <c r="I8219" t="s">
        <v>5254</v>
      </c>
      <c r="J8219">
        <v>21000</v>
      </c>
      <c r="L8219">
        <v>170105783</v>
      </c>
    </row>
    <row r="8220" spans="3:12" x14ac:dyDescent="0.15">
      <c r="C8220" t="s">
        <v>5191</v>
      </c>
      <c r="D8220" t="s">
        <v>5189</v>
      </c>
      <c r="E8220" t="s">
        <v>18</v>
      </c>
      <c r="F8220" s="1">
        <v>40998</v>
      </c>
      <c r="G8220" t="s">
        <v>526</v>
      </c>
      <c r="H8220" t="s">
        <v>5688</v>
      </c>
      <c r="I8220" t="s">
        <v>2851</v>
      </c>
      <c r="J8220">
        <v>10000</v>
      </c>
      <c r="L8220">
        <v>170115783</v>
      </c>
    </row>
    <row r="8221" spans="3:12" x14ac:dyDescent="0.15">
      <c r="C8221" t="s">
        <v>5191</v>
      </c>
      <c r="D8221" t="s">
        <v>5189</v>
      </c>
      <c r="E8221" t="s">
        <v>18</v>
      </c>
      <c r="F8221" s="1">
        <v>40999</v>
      </c>
      <c r="G8221" t="s">
        <v>560</v>
      </c>
      <c r="H8221" t="s">
        <v>125</v>
      </c>
      <c r="I8221" t="s">
        <v>5689</v>
      </c>
      <c r="J8221">
        <v>59076</v>
      </c>
      <c r="L8221">
        <v>170174859</v>
      </c>
    </row>
    <row r="8222" spans="3:12" x14ac:dyDescent="0.15">
      <c r="C8222" t="s">
        <v>5191</v>
      </c>
      <c r="D8222" t="s">
        <v>5189</v>
      </c>
      <c r="E8222" t="s">
        <v>19</v>
      </c>
      <c r="F8222" s="1">
        <v>40980</v>
      </c>
      <c r="G8222" t="s">
        <v>526</v>
      </c>
      <c r="H8222" t="s">
        <v>5690</v>
      </c>
      <c r="I8222" t="s">
        <v>5691</v>
      </c>
      <c r="J8222">
        <v>85000</v>
      </c>
      <c r="L8222">
        <v>170434859</v>
      </c>
    </row>
    <row r="8223" spans="3:12" x14ac:dyDescent="0.15">
      <c r="C8223" t="s">
        <v>5191</v>
      </c>
      <c r="D8223" t="s">
        <v>5189</v>
      </c>
      <c r="E8223" t="s">
        <v>19</v>
      </c>
      <c r="F8223" s="1">
        <v>40988</v>
      </c>
      <c r="G8223" t="s">
        <v>526</v>
      </c>
      <c r="H8223" t="s">
        <v>5692</v>
      </c>
      <c r="I8223" t="s">
        <v>5693</v>
      </c>
      <c r="J8223">
        <v>25000</v>
      </c>
      <c r="L8223">
        <v>170459859</v>
      </c>
    </row>
    <row r="8224" spans="3:12" x14ac:dyDescent="0.15">
      <c r="C8224" t="s">
        <v>5191</v>
      </c>
      <c r="D8224" t="s">
        <v>5189</v>
      </c>
      <c r="E8224" t="s">
        <v>19</v>
      </c>
      <c r="F8224" s="1">
        <v>40991</v>
      </c>
      <c r="G8224" t="s">
        <v>560</v>
      </c>
      <c r="H8224" t="s">
        <v>922</v>
      </c>
      <c r="I8224" t="s">
        <v>5694</v>
      </c>
      <c r="J8224">
        <v>39000</v>
      </c>
      <c r="L8224">
        <v>170498859</v>
      </c>
    </row>
    <row r="8225" spans="3:12" x14ac:dyDescent="0.15">
      <c r="C8225" t="s">
        <v>5191</v>
      </c>
      <c r="D8225" t="s">
        <v>5189</v>
      </c>
      <c r="E8225" t="s">
        <v>19</v>
      </c>
      <c r="F8225" s="1">
        <v>40995</v>
      </c>
      <c r="G8225" t="s">
        <v>54</v>
      </c>
      <c r="H8225" t="s">
        <v>1065</v>
      </c>
      <c r="I8225" t="s">
        <v>5695</v>
      </c>
      <c r="J8225">
        <v>70000</v>
      </c>
      <c r="L8225">
        <v>170568859</v>
      </c>
    </row>
    <row r="8226" spans="3:12" x14ac:dyDescent="0.15">
      <c r="C8226" t="s">
        <v>5191</v>
      </c>
      <c r="D8226" t="s">
        <v>5189</v>
      </c>
      <c r="E8226" t="s">
        <v>19</v>
      </c>
      <c r="F8226" s="1">
        <v>40997</v>
      </c>
      <c r="G8226" t="s">
        <v>526</v>
      </c>
      <c r="H8226" t="s">
        <v>567</v>
      </c>
      <c r="I8226" t="s">
        <v>5696</v>
      </c>
      <c r="J8226">
        <v>91000</v>
      </c>
      <c r="L8226">
        <v>170659859</v>
      </c>
    </row>
    <row r="8227" spans="3:12" x14ac:dyDescent="0.15">
      <c r="C8227" t="s">
        <v>5191</v>
      </c>
      <c r="D8227" t="s">
        <v>5189</v>
      </c>
      <c r="E8227" t="s">
        <v>21</v>
      </c>
      <c r="F8227" s="1">
        <v>40969</v>
      </c>
      <c r="G8227" t="s">
        <v>560</v>
      </c>
      <c r="H8227" t="s">
        <v>118</v>
      </c>
      <c r="I8227" t="s">
        <v>5697</v>
      </c>
      <c r="J8227">
        <v>1734797</v>
      </c>
      <c r="L8227">
        <v>178187167</v>
      </c>
    </row>
    <row r="8228" spans="3:12" x14ac:dyDescent="0.15">
      <c r="C8228" t="s">
        <v>5191</v>
      </c>
      <c r="D8228" t="s">
        <v>5189</v>
      </c>
      <c r="E8228" t="s">
        <v>21</v>
      </c>
      <c r="F8228" s="1">
        <v>40970</v>
      </c>
      <c r="G8228" t="s">
        <v>54</v>
      </c>
      <c r="H8228" t="s">
        <v>118</v>
      </c>
      <c r="I8228" t="s">
        <v>5698</v>
      </c>
      <c r="J8228">
        <v>10000</v>
      </c>
      <c r="L8228">
        <v>178197167</v>
      </c>
    </row>
    <row r="8229" spans="3:12" x14ac:dyDescent="0.15">
      <c r="C8229" t="s">
        <v>5191</v>
      </c>
      <c r="D8229" t="s">
        <v>5189</v>
      </c>
      <c r="E8229" t="s">
        <v>21</v>
      </c>
      <c r="F8229" s="1">
        <v>40974</v>
      </c>
      <c r="G8229" t="s">
        <v>5206</v>
      </c>
      <c r="H8229" t="s">
        <v>1065</v>
      </c>
      <c r="I8229" t="s">
        <v>5699</v>
      </c>
      <c r="J8229">
        <v>60000</v>
      </c>
      <c r="L8229">
        <v>178257167</v>
      </c>
    </row>
    <row r="8230" spans="3:12" x14ac:dyDescent="0.15">
      <c r="C8230" t="s">
        <v>5191</v>
      </c>
      <c r="D8230" t="s">
        <v>5189</v>
      </c>
      <c r="E8230" t="s">
        <v>21</v>
      </c>
      <c r="F8230" s="1">
        <v>40982</v>
      </c>
      <c r="G8230" t="s">
        <v>5206</v>
      </c>
      <c r="H8230" t="s">
        <v>1228</v>
      </c>
      <c r="I8230" t="s">
        <v>5469</v>
      </c>
      <c r="J8230">
        <v>60000</v>
      </c>
      <c r="L8230">
        <v>178317167</v>
      </c>
    </row>
    <row r="8231" spans="3:12" x14ac:dyDescent="0.15">
      <c r="C8231" t="s">
        <v>5191</v>
      </c>
      <c r="D8231" t="s">
        <v>5189</v>
      </c>
      <c r="E8231" t="s">
        <v>21</v>
      </c>
      <c r="F8231" s="1">
        <v>40991</v>
      </c>
      <c r="G8231" t="s">
        <v>54</v>
      </c>
      <c r="H8231" t="s">
        <v>1228</v>
      </c>
      <c r="I8231" t="s">
        <v>5698</v>
      </c>
      <c r="J8231">
        <v>10000</v>
      </c>
      <c r="L8231">
        <v>178327167</v>
      </c>
    </row>
    <row r="8232" spans="3:12" x14ac:dyDescent="0.15">
      <c r="C8232" t="s">
        <v>5191</v>
      </c>
      <c r="D8232" t="s">
        <v>5189</v>
      </c>
      <c r="E8232" t="s">
        <v>21</v>
      </c>
      <c r="F8232" s="1">
        <v>40991</v>
      </c>
      <c r="G8232" t="s">
        <v>5206</v>
      </c>
      <c r="H8232" t="s">
        <v>2741</v>
      </c>
      <c r="I8232" t="s">
        <v>5700</v>
      </c>
      <c r="J8232">
        <v>60000</v>
      </c>
      <c r="L8232">
        <v>178387167</v>
      </c>
    </row>
    <row r="8233" spans="3:12" x14ac:dyDescent="0.15">
      <c r="C8233" t="s">
        <v>5191</v>
      </c>
      <c r="D8233" t="s">
        <v>5189</v>
      </c>
      <c r="E8233" t="s">
        <v>21</v>
      </c>
      <c r="F8233" s="1">
        <v>40995</v>
      </c>
      <c r="G8233" t="s">
        <v>5206</v>
      </c>
      <c r="H8233" t="s">
        <v>136</v>
      </c>
      <c r="I8233" t="s">
        <v>5265</v>
      </c>
      <c r="J8233">
        <v>60000</v>
      </c>
      <c r="L8233">
        <v>178447167</v>
      </c>
    </row>
    <row r="8234" spans="3:12" x14ac:dyDescent="0.15">
      <c r="C8234" t="s">
        <v>5191</v>
      </c>
      <c r="D8234" t="s">
        <v>5189</v>
      </c>
      <c r="E8234" t="s">
        <v>22</v>
      </c>
      <c r="F8234" s="1">
        <v>40969</v>
      </c>
      <c r="G8234" t="s">
        <v>560</v>
      </c>
      <c r="H8234" t="s">
        <v>1296</v>
      </c>
      <c r="I8234" t="s">
        <v>5701</v>
      </c>
      <c r="J8234">
        <v>251572</v>
      </c>
      <c r="L8234">
        <v>182218033</v>
      </c>
    </row>
    <row r="8235" spans="3:12" x14ac:dyDescent="0.15">
      <c r="C8235" t="s">
        <v>5191</v>
      </c>
      <c r="D8235" t="s">
        <v>5189</v>
      </c>
      <c r="E8235" t="s">
        <v>22</v>
      </c>
      <c r="F8235" s="1">
        <v>40969</v>
      </c>
      <c r="G8235" t="s">
        <v>560</v>
      </c>
      <c r="H8235" t="s">
        <v>2334</v>
      </c>
      <c r="I8235" t="s">
        <v>5702</v>
      </c>
      <c r="J8235">
        <v>946875</v>
      </c>
      <c r="L8235">
        <v>183164908</v>
      </c>
    </row>
    <row r="8236" spans="3:12" x14ac:dyDescent="0.15">
      <c r="C8236" t="s">
        <v>5191</v>
      </c>
      <c r="D8236" t="s">
        <v>5189</v>
      </c>
      <c r="E8236" t="s">
        <v>22</v>
      </c>
      <c r="F8236" s="1">
        <v>40991</v>
      </c>
      <c r="G8236" t="s">
        <v>526</v>
      </c>
      <c r="H8236" t="s">
        <v>1517</v>
      </c>
      <c r="I8236" t="s">
        <v>5703</v>
      </c>
      <c r="J8236">
        <v>200000</v>
      </c>
      <c r="L8236">
        <v>183364908</v>
      </c>
    </row>
    <row r="8237" spans="3:12" x14ac:dyDescent="0.15">
      <c r="C8237" t="s">
        <v>5191</v>
      </c>
      <c r="D8237" t="s">
        <v>5189</v>
      </c>
      <c r="E8237" t="s">
        <v>22</v>
      </c>
      <c r="F8237" s="1">
        <v>40991</v>
      </c>
      <c r="G8237" t="s">
        <v>526</v>
      </c>
      <c r="H8237" t="s">
        <v>5704</v>
      </c>
      <c r="I8237" t="s">
        <v>5705</v>
      </c>
      <c r="J8237">
        <v>240000</v>
      </c>
      <c r="L8237">
        <v>183604908</v>
      </c>
    </row>
    <row r="8238" spans="3:12" x14ac:dyDescent="0.15">
      <c r="C8238" t="s">
        <v>5191</v>
      </c>
      <c r="D8238" t="s">
        <v>5189</v>
      </c>
      <c r="E8238" t="s">
        <v>22</v>
      </c>
      <c r="F8238" s="1">
        <v>40995</v>
      </c>
      <c r="G8238" t="s">
        <v>526</v>
      </c>
      <c r="H8238" t="s">
        <v>1535</v>
      </c>
      <c r="I8238" t="s">
        <v>5706</v>
      </c>
      <c r="J8238">
        <v>26552</v>
      </c>
      <c r="L8238">
        <v>183631460</v>
      </c>
    </row>
    <row r="8239" spans="3:12" x14ac:dyDescent="0.15">
      <c r="C8239" t="s">
        <v>5191</v>
      </c>
      <c r="D8239" t="s">
        <v>5189</v>
      </c>
      <c r="E8239" t="s">
        <v>22</v>
      </c>
      <c r="F8239" s="1">
        <v>40997</v>
      </c>
      <c r="G8239" t="s">
        <v>526</v>
      </c>
      <c r="H8239" t="s">
        <v>5707</v>
      </c>
      <c r="I8239" t="s">
        <v>5708</v>
      </c>
      <c r="J8239">
        <v>65862</v>
      </c>
      <c r="L8239">
        <v>183697322</v>
      </c>
    </row>
    <row r="8240" spans="3:12" x14ac:dyDescent="0.15">
      <c r="C8240" t="s">
        <v>5191</v>
      </c>
      <c r="D8240" t="s">
        <v>5189</v>
      </c>
      <c r="E8240" t="s">
        <v>23</v>
      </c>
      <c r="F8240" s="1">
        <v>40976</v>
      </c>
      <c r="G8240" t="s">
        <v>526</v>
      </c>
      <c r="H8240" t="s">
        <v>1109</v>
      </c>
      <c r="I8240" t="s">
        <v>3088</v>
      </c>
      <c r="J8240">
        <v>298380</v>
      </c>
      <c r="L8240">
        <v>185346502</v>
      </c>
    </row>
    <row r="8241" spans="3:12" x14ac:dyDescent="0.15">
      <c r="C8241" t="s">
        <v>5191</v>
      </c>
      <c r="D8241" t="s">
        <v>5189</v>
      </c>
      <c r="E8241" t="s">
        <v>23</v>
      </c>
      <c r="F8241" s="1">
        <v>40982</v>
      </c>
      <c r="G8241" t="s">
        <v>54</v>
      </c>
      <c r="H8241" t="s">
        <v>165</v>
      </c>
      <c r="I8241" t="s">
        <v>3088</v>
      </c>
      <c r="J8241">
        <v>36000</v>
      </c>
      <c r="L8241">
        <v>185382502</v>
      </c>
    </row>
    <row r="8242" spans="3:12" x14ac:dyDescent="0.15">
      <c r="C8242" t="s">
        <v>5191</v>
      </c>
      <c r="D8242" t="s">
        <v>5189</v>
      </c>
      <c r="E8242" t="s">
        <v>23</v>
      </c>
      <c r="F8242" s="1">
        <v>40983</v>
      </c>
      <c r="G8242" t="s">
        <v>526</v>
      </c>
      <c r="H8242" t="s">
        <v>1304</v>
      </c>
      <c r="I8242" t="s">
        <v>3088</v>
      </c>
      <c r="J8242">
        <v>73000</v>
      </c>
      <c r="L8242">
        <v>185455502</v>
      </c>
    </row>
    <row r="8243" spans="3:12" x14ac:dyDescent="0.15">
      <c r="C8243" t="s">
        <v>5191</v>
      </c>
      <c r="D8243" t="s">
        <v>5189</v>
      </c>
      <c r="E8243" t="s">
        <v>23</v>
      </c>
      <c r="F8243" s="1">
        <v>40984</v>
      </c>
      <c r="G8243" t="s">
        <v>526</v>
      </c>
      <c r="H8243" t="s">
        <v>1493</v>
      </c>
      <c r="I8243" t="s">
        <v>3088</v>
      </c>
      <c r="J8243">
        <v>318100</v>
      </c>
      <c r="L8243">
        <v>185773602</v>
      </c>
    </row>
    <row r="8244" spans="3:12" x14ac:dyDescent="0.15">
      <c r="C8244" t="s">
        <v>5191</v>
      </c>
      <c r="D8244" t="s">
        <v>5189</v>
      </c>
      <c r="E8244" t="s">
        <v>23</v>
      </c>
      <c r="F8244" s="1">
        <v>40984</v>
      </c>
      <c r="G8244" t="s">
        <v>526</v>
      </c>
      <c r="H8244" t="s">
        <v>1493</v>
      </c>
      <c r="I8244" t="s">
        <v>3079</v>
      </c>
      <c r="J8244">
        <v>10000</v>
      </c>
      <c r="L8244">
        <v>185783602</v>
      </c>
    </row>
    <row r="8245" spans="3:12" x14ac:dyDescent="0.15">
      <c r="C8245" t="s">
        <v>5191</v>
      </c>
      <c r="D8245" t="s">
        <v>5189</v>
      </c>
      <c r="E8245" t="s">
        <v>23</v>
      </c>
      <c r="F8245" s="1">
        <v>40995</v>
      </c>
      <c r="G8245" t="s">
        <v>54</v>
      </c>
      <c r="H8245" t="s">
        <v>1065</v>
      </c>
      <c r="I8245" t="s">
        <v>3088</v>
      </c>
      <c r="J8245">
        <v>54000</v>
      </c>
      <c r="L8245">
        <v>185837602</v>
      </c>
    </row>
    <row r="8246" spans="3:12" x14ac:dyDescent="0.15">
      <c r="C8246" t="s">
        <v>5191</v>
      </c>
      <c r="D8246" t="s">
        <v>5189</v>
      </c>
      <c r="E8246" t="s">
        <v>24</v>
      </c>
      <c r="F8246" s="1">
        <v>40999</v>
      </c>
      <c r="G8246" t="s">
        <v>560</v>
      </c>
      <c r="H8246" t="s">
        <v>1369</v>
      </c>
      <c r="I8246" t="s">
        <v>5709</v>
      </c>
      <c r="J8246">
        <v>800000</v>
      </c>
      <c r="L8246">
        <v>188616602</v>
      </c>
    </row>
    <row r="8247" spans="3:12" x14ac:dyDescent="0.15">
      <c r="C8247" t="s">
        <v>5191</v>
      </c>
      <c r="D8247" t="s">
        <v>5189</v>
      </c>
      <c r="E8247" t="s">
        <v>25</v>
      </c>
      <c r="F8247" s="1">
        <v>40981</v>
      </c>
      <c r="G8247" t="s">
        <v>526</v>
      </c>
      <c r="H8247" t="s">
        <v>1039</v>
      </c>
      <c r="I8247" t="s">
        <v>5710</v>
      </c>
      <c r="J8247">
        <v>100000</v>
      </c>
      <c r="L8247">
        <v>194621527</v>
      </c>
    </row>
    <row r="8248" spans="3:12" x14ac:dyDescent="0.15">
      <c r="C8248" t="s">
        <v>5191</v>
      </c>
      <c r="D8248" t="s">
        <v>5189</v>
      </c>
      <c r="E8248" t="s">
        <v>25</v>
      </c>
      <c r="F8248" s="1">
        <v>40986</v>
      </c>
      <c r="G8248" t="s">
        <v>526</v>
      </c>
      <c r="H8248" t="s">
        <v>5711</v>
      </c>
      <c r="I8248" t="s">
        <v>5712</v>
      </c>
      <c r="J8248">
        <v>56500</v>
      </c>
      <c r="L8248">
        <v>194678027</v>
      </c>
    </row>
    <row r="8249" spans="3:12" x14ac:dyDescent="0.15">
      <c r="C8249" t="s">
        <v>5191</v>
      </c>
      <c r="D8249" t="s">
        <v>5189</v>
      </c>
      <c r="E8249" t="s">
        <v>25</v>
      </c>
      <c r="F8249" s="1">
        <v>40987</v>
      </c>
      <c r="G8249" t="s">
        <v>5206</v>
      </c>
      <c r="H8249" t="s">
        <v>589</v>
      </c>
      <c r="I8249" t="s">
        <v>5713</v>
      </c>
      <c r="J8249">
        <v>600000</v>
      </c>
      <c r="L8249">
        <v>195278027</v>
      </c>
    </row>
    <row r="8250" spans="3:12" x14ac:dyDescent="0.15">
      <c r="C8250" t="s">
        <v>5191</v>
      </c>
      <c r="D8250" t="s">
        <v>5189</v>
      </c>
      <c r="E8250" t="s">
        <v>25</v>
      </c>
      <c r="F8250" s="1">
        <v>40992</v>
      </c>
      <c r="G8250" t="s">
        <v>5206</v>
      </c>
      <c r="H8250" t="s">
        <v>124</v>
      </c>
      <c r="I8250" t="s">
        <v>5714</v>
      </c>
      <c r="J8250">
        <v>510000</v>
      </c>
      <c r="L8250">
        <v>195788027</v>
      </c>
    </row>
    <row r="8251" spans="3:12" x14ac:dyDescent="0.15">
      <c r="C8251" t="s">
        <v>5191</v>
      </c>
      <c r="D8251" t="s">
        <v>5189</v>
      </c>
      <c r="E8251" t="s">
        <v>25</v>
      </c>
      <c r="F8251" s="1">
        <v>40995</v>
      </c>
      <c r="G8251" t="s">
        <v>5206</v>
      </c>
      <c r="H8251" t="s">
        <v>146</v>
      </c>
      <c r="I8251" t="s">
        <v>5715</v>
      </c>
      <c r="J8251">
        <v>800000</v>
      </c>
      <c r="L8251">
        <v>196588027</v>
      </c>
    </row>
    <row r="8252" spans="3:12" x14ac:dyDescent="0.15">
      <c r="C8252" t="s">
        <v>5191</v>
      </c>
      <c r="D8252" t="s">
        <v>5189</v>
      </c>
      <c r="E8252" t="s">
        <v>25</v>
      </c>
      <c r="F8252" s="1">
        <v>40995</v>
      </c>
      <c r="G8252" t="s">
        <v>526</v>
      </c>
      <c r="H8252" t="s">
        <v>5716</v>
      </c>
      <c r="I8252" t="s">
        <v>5717</v>
      </c>
      <c r="J8252">
        <v>45000</v>
      </c>
      <c r="L8252">
        <v>196633027</v>
      </c>
    </row>
    <row r="8253" spans="3:12" x14ac:dyDescent="0.15">
      <c r="C8253" t="s">
        <v>5191</v>
      </c>
      <c r="D8253" t="s">
        <v>5189</v>
      </c>
      <c r="E8253" t="s">
        <v>25</v>
      </c>
      <c r="F8253" s="1">
        <v>40995</v>
      </c>
      <c r="G8253" t="s">
        <v>526</v>
      </c>
      <c r="H8253" t="s">
        <v>5718</v>
      </c>
      <c r="I8253" t="s">
        <v>5719</v>
      </c>
      <c r="J8253">
        <v>45000</v>
      </c>
      <c r="L8253">
        <v>196678027</v>
      </c>
    </row>
    <row r="8254" spans="3:12" x14ac:dyDescent="0.15">
      <c r="C8254" t="s">
        <v>5191</v>
      </c>
      <c r="D8254" t="s">
        <v>5189</v>
      </c>
      <c r="E8254" t="s">
        <v>25</v>
      </c>
      <c r="F8254" s="1">
        <v>40995</v>
      </c>
      <c r="G8254" t="s">
        <v>526</v>
      </c>
      <c r="H8254" t="s">
        <v>1534</v>
      </c>
      <c r="I8254" t="s">
        <v>5720</v>
      </c>
      <c r="J8254">
        <v>75000</v>
      </c>
      <c r="L8254">
        <v>196753027</v>
      </c>
    </row>
    <row r="8255" spans="3:12" x14ac:dyDescent="0.15">
      <c r="C8255" t="s">
        <v>5191</v>
      </c>
      <c r="D8255" t="s">
        <v>5189</v>
      </c>
      <c r="E8255" t="s">
        <v>26</v>
      </c>
      <c r="F8255" s="1">
        <v>40982</v>
      </c>
      <c r="G8255" t="s">
        <v>526</v>
      </c>
      <c r="H8255" t="s">
        <v>5721</v>
      </c>
      <c r="I8255" t="s">
        <v>5722</v>
      </c>
      <c r="J8255">
        <v>160000</v>
      </c>
      <c r="L8255">
        <v>197923027</v>
      </c>
    </row>
    <row r="8256" spans="3:12" x14ac:dyDescent="0.15">
      <c r="C8256" t="s">
        <v>5191</v>
      </c>
      <c r="D8256" t="s">
        <v>5189</v>
      </c>
      <c r="E8256" t="s">
        <v>26</v>
      </c>
      <c r="F8256" s="1">
        <v>40984</v>
      </c>
      <c r="G8256" t="s">
        <v>526</v>
      </c>
      <c r="H8256" t="s">
        <v>1496</v>
      </c>
      <c r="I8256" t="s">
        <v>5723</v>
      </c>
      <c r="J8256">
        <v>5000</v>
      </c>
      <c r="L8256">
        <v>197928027</v>
      </c>
    </row>
    <row r="8257" spans="3:12" x14ac:dyDescent="0.15">
      <c r="C8257" t="s">
        <v>5191</v>
      </c>
      <c r="D8257" t="s">
        <v>5189</v>
      </c>
      <c r="E8257" t="s">
        <v>26</v>
      </c>
      <c r="F8257" s="1">
        <v>40996</v>
      </c>
      <c r="G8257" t="s">
        <v>526</v>
      </c>
      <c r="H8257" t="s">
        <v>1538</v>
      </c>
      <c r="I8257" t="s">
        <v>5724</v>
      </c>
      <c r="J8257">
        <v>40000</v>
      </c>
      <c r="L8257">
        <v>197968027</v>
      </c>
    </row>
    <row r="8258" spans="3:12" x14ac:dyDescent="0.15">
      <c r="C8258" t="s">
        <v>5191</v>
      </c>
      <c r="D8258" t="s">
        <v>5189</v>
      </c>
      <c r="E8258" t="s">
        <v>27</v>
      </c>
      <c r="F8258" s="1">
        <v>40970</v>
      </c>
      <c r="G8258" t="s">
        <v>54</v>
      </c>
      <c r="H8258" t="s">
        <v>1369</v>
      </c>
      <c r="I8258" t="s">
        <v>5725</v>
      </c>
      <c r="J8258">
        <v>13000</v>
      </c>
      <c r="L8258">
        <v>199204027</v>
      </c>
    </row>
    <row r="8259" spans="3:12" x14ac:dyDescent="0.15">
      <c r="C8259" t="s">
        <v>5191</v>
      </c>
      <c r="D8259" t="s">
        <v>5189</v>
      </c>
      <c r="E8259" t="s">
        <v>27</v>
      </c>
      <c r="F8259" s="1">
        <v>40976</v>
      </c>
      <c r="G8259" t="s">
        <v>526</v>
      </c>
      <c r="H8259" t="s">
        <v>2541</v>
      </c>
      <c r="I8259" t="s">
        <v>5726</v>
      </c>
      <c r="J8259">
        <v>18500</v>
      </c>
      <c r="L8259">
        <v>199222527</v>
      </c>
    </row>
    <row r="8260" spans="3:12" x14ac:dyDescent="0.15">
      <c r="C8260" t="s">
        <v>5191</v>
      </c>
      <c r="D8260" t="s">
        <v>5189</v>
      </c>
      <c r="E8260" t="s">
        <v>27</v>
      </c>
      <c r="F8260" s="1">
        <v>40977</v>
      </c>
      <c r="G8260" t="s">
        <v>5206</v>
      </c>
      <c r="H8260" t="s">
        <v>1188</v>
      </c>
      <c r="I8260" t="s">
        <v>5727</v>
      </c>
      <c r="J8260">
        <v>28000</v>
      </c>
      <c r="L8260">
        <v>199250527</v>
      </c>
    </row>
    <row r="8261" spans="3:12" x14ac:dyDescent="0.15">
      <c r="C8261" t="s">
        <v>5191</v>
      </c>
      <c r="D8261" t="s">
        <v>5189</v>
      </c>
      <c r="E8261" t="s">
        <v>27</v>
      </c>
      <c r="F8261" s="1">
        <v>40982</v>
      </c>
      <c r="G8261" t="s">
        <v>54</v>
      </c>
      <c r="H8261" t="s">
        <v>165</v>
      </c>
      <c r="I8261" t="s">
        <v>5726</v>
      </c>
      <c r="J8261">
        <v>145300</v>
      </c>
      <c r="L8261">
        <v>199395827</v>
      </c>
    </row>
    <row r="8262" spans="3:12" x14ac:dyDescent="0.15">
      <c r="C8262" t="s">
        <v>5191</v>
      </c>
      <c r="D8262" t="s">
        <v>5189</v>
      </c>
      <c r="E8262" t="s">
        <v>27</v>
      </c>
      <c r="F8262" s="1">
        <v>40985</v>
      </c>
      <c r="G8262" t="s">
        <v>526</v>
      </c>
      <c r="H8262" t="s">
        <v>1503</v>
      </c>
      <c r="I8262" t="s">
        <v>5728</v>
      </c>
      <c r="J8262">
        <v>78250</v>
      </c>
      <c r="L8262">
        <v>199474077</v>
      </c>
    </row>
    <row r="8263" spans="3:12" x14ac:dyDescent="0.15">
      <c r="C8263" t="s">
        <v>5191</v>
      </c>
      <c r="D8263" t="s">
        <v>5189</v>
      </c>
      <c r="E8263" t="s">
        <v>27</v>
      </c>
      <c r="F8263" s="1">
        <v>40990</v>
      </c>
      <c r="G8263" t="s">
        <v>526</v>
      </c>
      <c r="H8263" t="s">
        <v>555</v>
      </c>
      <c r="I8263" t="s">
        <v>5729</v>
      </c>
      <c r="J8263">
        <v>250000</v>
      </c>
      <c r="L8263">
        <v>199724077</v>
      </c>
    </row>
    <row r="8264" spans="3:12" x14ac:dyDescent="0.15">
      <c r="C8264" t="s">
        <v>5191</v>
      </c>
      <c r="D8264" t="s">
        <v>5189</v>
      </c>
      <c r="E8264" t="s">
        <v>27</v>
      </c>
      <c r="F8264" s="1">
        <v>40991</v>
      </c>
      <c r="G8264" t="s">
        <v>54</v>
      </c>
      <c r="H8264" t="s">
        <v>1228</v>
      </c>
      <c r="I8264" t="s">
        <v>5730</v>
      </c>
      <c r="J8264">
        <v>13400</v>
      </c>
      <c r="L8264">
        <v>199737477</v>
      </c>
    </row>
    <row r="8265" spans="3:12" x14ac:dyDescent="0.15">
      <c r="C8265" t="s">
        <v>5191</v>
      </c>
      <c r="D8265" t="s">
        <v>5189</v>
      </c>
      <c r="E8265" t="s">
        <v>27</v>
      </c>
      <c r="F8265" s="1">
        <v>40995</v>
      </c>
      <c r="G8265" t="s">
        <v>54</v>
      </c>
      <c r="H8265" t="s">
        <v>1065</v>
      </c>
      <c r="I8265" t="s">
        <v>5731</v>
      </c>
      <c r="J8265">
        <v>234900</v>
      </c>
      <c r="L8265">
        <v>199972377</v>
      </c>
    </row>
    <row r="8266" spans="3:12" x14ac:dyDescent="0.15">
      <c r="C8266" t="s">
        <v>5191</v>
      </c>
      <c r="D8266" t="s">
        <v>5189</v>
      </c>
      <c r="E8266" t="s">
        <v>28</v>
      </c>
      <c r="F8266" s="1">
        <v>40970</v>
      </c>
      <c r="G8266" t="s">
        <v>526</v>
      </c>
      <c r="H8266" t="s">
        <v>468</v>
      </c>
      <c r="I8266" t="s">
        <v>607</v>
      </c>
      <c r="J8266">
        <v>1000</v>
      </c>
      <c r="L8266">
        <v>202447604</v>
      </c>
    </row>
    <row r="8267" spans="3:12" x14ac:dyDescent="0.15">
      <c r="C8267" t="s">
        <v>5191</v>
      </c>
      <c r="D8267" t="s">
        <v>5189</v>
      </c>
      <c r="E8267" t="s">
        <v>28</v>
      </c>
      <c r="F8267" s="1">
        <v>40970</v>
      </c>
      <c r="G8267" t="s">
        <v>526</v>
      </c>
      <c r="H8267" t="s">
        <v>545</v>
      </c>
      <c r="I8267" t="s">
        <v>5732</v>
      </c>
      <c r="J8267">
        <v>15000</v>
      </c>
      <c r="L8267">
        <v>202462604</v>
      </c>
    </row>
    <row r="8268" spans="3:12" x14ac:dyDescent="0.15">
      <c r="C8268" t="s">
        <v>5191</v>
      </c>
      <c r="D8268" t="s">
        <v>5189</v>
      </c>
      <c r="E8268" t="s">
        <v>28</v>
      </c>
      <c r="F8268" s="1">
        <v>40974</v>
      </c>
      <c r="G8268" t="s">
        <v>526</v>
      </c>
      <c r="H8268" t="s">
        <v>490</v>
      </c>
      <c r="I8268" t="s">
        <v>5733</v>
      </c>
      <c r="J8268">
        <v>10000</v>
      </c>
      <c r="L8268">
        <v>202472604</v>
      </c>
    </row>
    <row r="8269" spans="3:12" x14ac:dyDescent="0.15">
      <c r="C8269" t="s">
        <v>5191</v>
      </c>
      <c r="D8269" t="s">
        <v>5189</v>
      </c>
      <c r="E8269" t="s">
        <v>28</v>
      </c>
      <c r="F8269" s="1">
        <v>40977</v>
      </c>
      <c r="G8269" t="s">
        <v>526</v>
      </c>
      <c r="H8269" t="s">
        <v>1013</v>
      </c>
      <c r="I8269" t="s">
        <v>5734</v>
      </c>
      <c r="J8269">
        <v>5000</v>
      </c>
      <c r="L8269">
        <v>202477604</v>
      </c>
    </row>
    <row r="8270" spans="3:12" x14ac:dyDescent="0.15">
      <c r="C8270" t="s">
        <v>5191</v>
      </c>
      <c r="D8270" t="s">
        <v>5189</v>
      </c>
      <c r="E8270" t="s">
        <v>28</v>
      </c>
      <c r="F8270" s="1">
        <v>40977</v>
      </c>
      <c r="G8270" t="s">
        <v>526</v>
      </c>
      <c r="H8270" t="s">
        <v>3437</v>
      </c>
      <c r="I8270" t="s">
        <v>5735</v>
      </c>
      <c r="J8270">
        <v>100000</v>
      </c>
      <c r="L8270">
        <v>202577604</v>
      </c>
    </row>
    <row r="8271" spans="3:12" x14ac:dyDescent="0.15">
      <c r="C8271" t="s">
        <v>5191</v>
      </c>
      <c r="D8271" t="s">
        <v>5189</v>
      </c>
      <c r="E8271" t="s">
        <v>28</v>
      </c>
      <c r="F8271" s="1">
        <v>40980</v>
      </c>
      <c r="G8271" t="s">
        <v>526</v>
      </c>
      <c r="H8271" t="s">
        <v>1351</v>
      </c>
      <c r="I8271" t="s">
        <v>615</v>
      </c>
      <c r="J8271">
        <v>500</v>
      </c>
      <c r="L8271">
        <v>202578104</v>
      </c>
    </row>
    <row r="8272" spans="3:12" x14ac:dyDescent="0.15">
      <c r="C8272" t="s">
        <v>5191</v>
      </c>
      <c r="D8272" t="s">
        <v>5189</v>
      </c>
      <c r="E8272" t="s">
        <v>28</v>
      </c>
      <c r="F8272" s="1">
        <v>40980</v>
      </c>
      <c r="G8272" t="s">
        <v>526</v>
      </c>
      <c r="H8272" t="s">
        <v>522</v>
      </c>
      <c r="I8272" t="s">
        <v>5736</v>
      </c>
      <c r="J8272">
        <v>12060</v>
      </c>
      <c r="L8272">
        <v>202590164</v>
      </c>
    </row>
    <row r="8273" spans="3:12" x14ac:dyDescent="0.15">
      <c r="C8273" t="s">
        <v>5191</v>
      </c>
      <c r="D8273" t="s">
        <v>5189</v>
      </c>
      <c r="E8273" t="s">
        <v>28</v>
      </c>
      <c r="F8273" s="1">
        <v>40981</v>
      </c>
      <c r="G8273" t="s">
        <v>5206</v>
      </c>
      <c r="H8273" t="s">
        <v>160</v>
      </c>
      <c r="I8273" t="s">
        <v>5512</v>
      </c>
      <c r="J8273">
        <v>20000</v>
      </c>
      <c r="L8273">
        <v>202610164</v>
      </c>
    </row>
    <row r="8274" spans="3:12" x14ac:dyDescent="0.15">
      <c r="C8274" t="s">
        <v>5191</v>
      </c>
      <c r="D8274" t="s">
        <v>5189</v>
      </c>
      <c r="E8274" t="s">
        <v>28</v>
      </c>
      <c r="F8274" s="1">
        <v>40981</v>
      </c>
      <c r="G8274" t="s">
        <v>526</v>
      </c>
      <c r="H8274" t="s">
        <v>3044</v>
      </c>
      <c r="I8274" t="s">
        <v>5737</v>
      </c>
      <c r="J8274">
        <v>301000</v>
      </c>
      <c r="L8274">
        <v>202911164</v>
      </c>
    </row>
    <row r="8275" spans="3:12" x14ac:dyDescent="0.15">
      <c r="C8275" t="s">
        <v>5191</v>
      </c>
      <c r="D8275" t="s">
        <v>5189</v>
      </c>
      <c r="E8275" t="s">
        <v>28</v>
      </c>
      <c r="F8275" s="1">
        <v>40982</v>
      </c>
      <c r="G8275" t="s">
        <v>54</v>
      </c>
      <c r="H8275" t="s">
        <v>1153</v>
      </c>
      <c r="I8275" t="s">
        <v>5738</v>
      </c>
      <c r="J8275">
        <v>2450</v>
      </c>
      <c r="L8275">
        <v>202913614</v>
      </c>
    </row>
    <row r="8276" spans="3:12" x14ac:dyDescent="0.15">
      <c r="C8276" t="s">
        <v>5191</v>
      </c>
      <c r="D8276" t="s">
        <v>5189</v>
      </c>
      <c r="E8276" t="s">
        <v>28</v>
      </c>
      <c r="F8276" s="1">
        <v>40982</v>
      </c>
      <c r="G8276" t="s">
        <v>5206</v>
      </c>
      <c r="H8276" t="s">
        <v>529</v>
      </c>
      <c r="I8276" t="s">
        <v>5739</v>
      </c>
      <c r="J8276">
        <v>20000</v>
      </c>
      <c r="L8276">
        <v>202933614</v>
      </c>
    </row>
    <row r="8277" spans="3:12" x14ac:dyDescent="0.15">
      <c r="C8277" t="s">
        <v>5191</v>
      </c>
      <c r="D8277" t="s">
        <v>5189</v>
      </c>
      <c r="E8277" t="s">
        <v>28</v>
      </c>
      <c r="F8277" s="1">
        <v>40983</v>
      </c>
      <c r="G8277" t="s">
        <v>526</v>
      </c>
      <c r="H8277" t="s">
        <v>3111</v>
      </c>
      <c r="I8277" t="s">
        <v>5740</v>
      </c>
      <c r="J8277">
        <v>95000</v>
      </c>
      <c r="L8277">
        <v>203028614</v>
      </c>
    </row>
    <row r="8278" spans="3:12" x14ac:dyDescent="0.15">
      <c r="C8278" t="s">
        <v>5191</v>
      </c>
      <c r="D8278" t="s">
        <v>5189</v>
      </c>
      <c r="E8278" t="s">
        <v>28</v>
      </c>
      <c r="F8278" s="1">
        <v>40983</v>
      </c>
      <c r="G8278" t="s">
        <v>526</v>
      </c>
      <c r="H8278" t="s">
        <v>1230</v>
      </c>
      <c r="I8278" t="s">
        <v>5741</v>
      </c>
      <c r="J8278">
        <v>17400</v>
      </c>
      <c r="L8278">
        <v>203046014</v>
      </c>
    </row>
    <row r="8279" spans="3:12" x14ac:dyDescent="0.15">
      <c r="C8279" t="s">
        <v>5191</v>
      </c>
      <c r="D8279" t="s">
        <v>5189</v>
      </c>
      <c r="E8279" t="s">
        <v>28</v>
      </c>
      <c r="F8279" s="1">
        <v>40984</v>
      </c>
      <c r="G8279" t="s">
        <v>5206</v>
      </c>
      <c r="H8279" t="s">
        <v>2915</v>
      </c>
      <c r="I8279" t="s">
        <v>5742</v>
      </c>
      <c r="J8279">
        <v>100000</v>
      </c>
      <c r="L8279">
        <v>203146014</v>
      </c>
    </row>
    <row r="8280" spans="3:12" x14ac:dyDescent="0.15">
      <c r="C8280" t="s">
        <v>5191</v>
      </c>
      <c r="D8280" t="s">
        <v>5189</v>
      </c>
      <c r="E8280" t="s">
        <v>28</v>
      </c>
      <c r="F8280" s="1">
        <v>40987</v>
      </c>
      <c r="G8280" t="s">
        <v>526</v>
      </c>
      <c r="H8280" t="s">
        <v>1509</v>
      </c>
      <c r="I8280" t="s">
        <v>5743</v>
      </c>
      <c r="J8280">
        <v>14225</v>
      </c>
      <c r="L8280">
        <v>203160239</v>
      </c>
    </row>
    <row r="8281" spans="3:12" x14ac:dyDescent="0.15">
      <c r="C8281" t="s">
        <v>5191</v>
      </c>
      <c r="D8281" t="s">
        <v>5189</v>
      </c>
      <c r="E8281" t="s">
        <v>28</v>
      </c>
      <c r="F8281" s="1">
        <v>40991</v>
      </c>
      <c r="G8281" t="s">
        <v>54</v>
      </c>
      <c r="H8281" t="s">
        <v>1228</v>
      </c>
      <c r="I8281" t="s">
        <v>5744</v>
      </c>
      <c r="J8281">
        <v>30000</v>
      </c>
      <c r="L8281">
        <v>203190239</v>
      </c>
    </row>
    <row r="8282" spans="3:12" x14ac:dyDescent="0.15">
      <c r="C8282" t="s">
        <v>5191</v>
      </c>
      <c r="D8282" t="s">
        <v>5189</v>
      </c>
      <c r="E8282" t="s">
        <v>28</v>
      </c>
      <c r="F8282" s="1">
        <v>40994</v>
      </c>
      <c r="G8282" t="s">
        <v>526</v>
      </c>
      <c r="H8282" t="s">
        <v>1525</v>
      </c>
      <c r="I8282" t="s">
        <v>3718</v>
      </c>
      <c r="J8282">
        <v>134000</v>
      </c>
      <c r="L8282">
        <v>203324239</v>
      </c>
    </row>
    <row r="8283" spans="3:12" x14ac:dyDescent="0.15">
      <c r="C8283" t="s">
        <v>5191</v>
      </c>
      <c r="D8283" t="s">
        <v>5189</v>
      </c>
      <c r="E8283" t="s">
        <v>28</v>
      </c>
      <c r="F8283" s="1">
        <v>40995</v>
      </c>
      <c r="G8283" t="s">
        <v>54</v>
      </c>
      <c r="H8283" t="s">
        <v>1065</v>
      </c>
      <c r="I8283" t="s">
        <v>5745</v>
      </c>
      <c r="J8283">
        <v>170000</v>
      </c>
      <c r="L8283">
        <v>203494239</v>
      </c>
    </row>
    <row r="8284" spans="3:12" x14ac:dyDescent="0.15">
      <c r="C8284" t="s">
        <v>5191</v>
      </c>
      <c r="D8284" t="s">
        <v>5189</v>
      </c>
      <c r="E8284" t="s">
        <v>28</v>
      </c>
      <c r="F8284" s="1">
        <v>40995</v>
      </c>
      <c r="G8284" t="s">
        <v>5206</v>
      </c>
      <c r="H8284" t="s">
        <v>137</v>
      </c>
      <c r="I8284" t="s">
        <v>5746</v>
      </c>
      <c r="J8284">
        <v>150000</v>
      </c>
      <c r="L8284">
        <v>203644239</v>
      </c>
    </row>
    <row r="8285" spans="3:12" x14ac:dyDescent="0.15">
      <c r="C8285" t="s">
        <v>5191</v>
      </c>
      <c r="D8285" t="s">
        <v>5189</v>
      </c>
      <c r="E8285" t="s">
        <v>28</v>
      </c>
      <c r="F8285" s="1">
        <v>40995</v>
      </c>
      <c r="G8285" t="s">
        <v>526</v>
      </c>
      <c r="H8285" t="s">
        <v>3177</v>
      </c>
      <c r="I8285" t="s">
        <v>5747</v>
      </c>
      <c r="J8285">
        <v>43000</v>
      </c>
      <c r="L8285">
        <v>203687239</v>
      </c>
    </row>
    <row r="8286" spans="3:12" x14ac:dyDescent="0.15">
      <c r="C8286" t="s">
        <v>5191</v>
      </c>
      <c r="D8286" t="s">
        <v>5189</v>
      </c>
      <c r="E8286" t="s">
        <v>28</v>
      </c>
      <c r="F8286" s="1">
        <v>40997</v>
      </c>
      <c r="G8286" t="s">
        <v>526</v>
      </c>
      <c r="H8286" t="s">
        <v>839</v>
      </c>
      <c r="I8286" t="s">
        <v>615</v>
      </c>
      <c r="J8286">
        <v>1000</v>
      </c>
      <c r="L8286">
        <v>203688239</v>
      </c>
    </row>
    <row r="8287" spans="3:12" x14ac:dyDescent="0.15">
      <c r="C8287" t="s">
        <v>5191</v>
      </c>
      <c r="D8287" t="s">
        <v>5189</v>
      </c>
      <c r="E8287" t="s">
        <v>28</v>
      </c>
      <c r="F8287" s="1">
        <v>40997</v>
      </c>
      <c r="G8287" t="s">
        <v>526</v>
      </c>
      <c r="H8287" t="s">
        <v>5748</v>
      </c>
      <c r="I8287" t="s">
        <v>3539</v>
      </c>
      <c r="J8287">
        <v>3100</v>
      </c>
      <c r="L8287">
        <v>203691339</v>
      </c>
    </row>
    <row r="8288" spans="3:12" x14ac:dyDescent="0.15">
      <c r="C8288" t="s">
        <v>5191</v>
      </c>
      <c r="D8288" t="s">
        <v>5189</v>
      </c>
      <c r="E8288" t="s">
        <v>28</v>
      </c>
      <c r="F8288" s="1">
        <v>40997</v>
      </c>
      <c r="G8288" t="s">
        <v>526</v>
      </c>
      <c r="H8288" t="s">
        <v>5748</v>
      </c>
      <c r="I8288" t="s">
        <v>5749</v>
      </c>
      <c r="J8288">
        <v>150000</v>
      </c>
      <c r="L8288">
        <v>203841339</v>
      </c>
    </row>
    <row r="8289" spans="3:12" x14ac:dyDescent="0.15">
      <c r="C8289" t="s">
        <v>5191</v>
      </c>
      <c r="D8289" t="s">
        <v>5189</v>
      </c>
      <c r="E8289" t="s">
        <v>28</v>
      </c>
      <c r="F8289" s="1">
        <v>40997</v>
      </c>
      <c r="G8289" t="s">
        <v>526</v>
      </c>
      <c r="H8289" t="s">
        <v>2620</v>
      </c>
      <c r="I8289" t="s">
        <v>5750</v>
      </c>
      <c r="J8289">
        <v>45000</v>
      </c>
      <c r="L8289">
        <v>203886339</v>
      </c>
    </row>
    <row r="8290" spans="3:12" x14ac:dyDescent="0.15">
      <c r="C8290" t="s">
        <v>5191</v>
      </c>
      <c r="D8290" t="s">
        <v>5189</v>
      </c>
      <c r="E8290" t="s">
        <v>28</v>
      </c>
      <c r="F8290" s="1">
        <v>40998</v>
      </c>
      <c r="G8290" t="s">
        <v>560</v>
      </c>
      <c r="H8290" t="s">
        <v>116</v>
      </c>
      <c r="I8290" t="s">
        <v>5751</v>
      </c>
      <c r="J8290">
        <v>20000</v>
      </c>
      <c r="L8290">
        <v>203906339</v>
      </c>
    </row>
    <row r="8291" spans="3:12" x14ac:dyDescent="0.15">
      <c r="C8291" t="s">
        <v>5191</v>
      </c>
      <c r="D8291" t="s">
        <v>5189</v>
      </c>
      <c r="E8291" t="s">
        <v>28</v>
      </c>
      <c r="F8291" s="1">
        <v>40998</v>
      </c>
      <c r="G8291" t="s">
        <v>560</v>
      </c>
      <c r="H8291" t="s">
        <v>122</v>
      </c>
      <c r="I8291" t="s">
        <v>5752</v>
      </c>
      <c r="J8291">
        <v>69900</v>
      </c>
      <c r="L8291">
        <v>203976239</v>
      </c>
    </row>
    <row r="8292" spans="3:12" x14ac:dyDescent="0.15">
      <c r="C8292" t="s">
        <v>5191</v>
      </c>
      <c r="D8292" t="s">
        <v>5189</v>
      </c>
      <c r="E8292" t="s">
        <v>28</v>
      </c>
      <c r="F8292" s="1">
        <v>40998</v>
      </c>
      <c r="G8292" t="s">
        <v>526</v>
      </c>
      <c r="H8292" t="s">
        <v>1548</v>
      </c>
      <c r="I8292" t="s">
        <v>607</v>
      </c>
      <c r="J8292">
        <v>500</v>
      </c>
      <c r="L8292">
        <v>203976739</v>
      </c>
    </row>
    <row r="8293" spans="3:12" x14ac:dyDescent="0.15">
      <c r="C8293" t="s">
        <v>5191</v>
      </c>
      <c r="D8293" t="s">
        <v>5189</v>
      </c>
      <c r="E8293" t="s">
        <v>29</v>
      </c>
      <c r="F8293" s="1">
        <v>40969</v>
      </c>
      <c r="G8293" t="s">
        <v>560</v>
      </c>
      <c r="H8293" t="s">
        <v>2364</v>
      </c>
      <c r="I8293" t="s">
        <v>5753</v>
      </c>
      <c r="J8293">
        <v>145000</v>
      </c>
      <c r="L8293">
        <v>240116554</v>
      </c>
    </row>
    <row r="8294" spans="3:12" x14ac:dyDescent="0.15">
      <c r="C8294" t="s">
        <v>5191</v>
      </c>
      <c r="D8294" t="s">
        <v>5189</v>
      </c>
      <c r="E8294" t="s">
        <v>29</v>
      </c>
      <c r="F8294" s="1">
        <v>40969</v>
      </c>
      <c r="G8294" t="s">
        <v>560</v>
      </c>
      <c r="H8294" t="s">
        <v>802</v>
      </c>
      <c r="I8294" t="s">
        <v>5754</v>
      </c>
      <c r="J8294">
        <v>160000</v>
      </c>
      <c r="L8294">
        <v>240276554</v>
      </c>
    </row>
    <row r="8295" spans="3:12" x14ac:dyDescent="0.15">
      <c r="C8295" t="s">
        <v>5191</v>
      </c>
      <c r="D8295" t="s">
        <v>5189</v>
      </c>
      <c r="E8295" t="s">
        <v>29</v>
      </c>
      <c r="F8295" s="1">
        <v>40969</v>
      </c>
      <c r="G8295" t="s">
        <v>526</v>
      </c>
      <c r="H8295" t="s">
        <v>451</v>
      </c>
      <c r="I8295" t="s">
        <v>3926</v>
      </c>
      <c r="J8295">
        <v>18000</v>
      </c>
      <c r="L8295">
        <v>240294554</v>
      </c>
    </row>
    <row r="8296" spans="3:12" x14ac:dyDescent="0.15">
      <c r="C8296" t="s">
        <v>5191</v>
      </c>
      <c r="D8296" t="s">
        <v>5189</v>
      </c>
      <c r="E8296" t="s">
        <v>29</v>
      </c>
      <c r="F8296" s="1">
        <v>40970</v>
      </c>
      <c r="G8296" t="s">
        <v>54</v>
      </c>
      <c r="H8296" t="s">
        <v>1369</v>
      </c>
      <c r="I8296" t="s">
        <v>5755</v>
      </c>
      <c r="J8296">
        <v>3000</v>
      </c>
      <c r="L8296">
        <v>240297554</v>
      </c>
    </row>
    <row r="8297" spans="3:12" x14ac:dyDescent="0.15">
      <c r="C8297" t="s">
        <v>5191</v>
      </c>
      <c r="D8297" t="s">
        <v>5189</v>
      </c>
      <c r="E8297" t="s">
        <v>29</v>
      </c>
      <c r="F8297" s="1">
        <v>40970</v>
      </c>
      <c r="G8297" t="s">
        <v>526</v>
      </c>
      <c r="H8297" t="s">
        <v>458</v>
      </c>
      <c r="I8297" t="s">
        <v>3888</v>
      </c>
      <c r="J8297">
        <v>75000</v>
      </c>
      <c r="L8297">
        <v>240372554</v>
      </c>
    </row>
    <row r="8298" spans="3:12" x14ac:dyDescent="0.15">
      <c r="C8298" t="s">
        <v>5191</v>
      </c>
      <c r="D8298" t="s">
        <v>5189</v>
      </c>
      <c r="E8298" t="s">
        <v>29</v>
      </c>
      <c r="F8298" s="1">
        <v>40973</v>
      </c>
      <c r="G8298" t="s">
        <v>5206</v>
      </c>
      <c r="H8298" t="s">
        <v>1057</v>
      </c>
      <c r="I8298" t="s">
        <v>5756</v>
      </c>
      <c r="J8298">
        <v>60000</v>
      </c>
      <c r="L8298">
        <v>240432554</v>
      </c>
    </row>
    <row r="8299" spans="3:12" x14ac:dyDescent="0.15">
      <c r="C8299" t="s">
        <v>5191</v>
      </c>
      <c r="D8299" t="s">
        <v>5189</v>
      </c>
      <c r="E8299" t="s">
        <v>29</v>
      </c>
      <c r="F8299" s="1">
        <v>40974</v>
      </c>
      <c r="G8299" t="s">
        <v>526</v>
      </c>
      <c r="H8299" t="s">
        <v>467</v>
      </c>
      <c r="I8299" t="s">
        <v>5757</v>
      </c>
      <c r="J8299">
        <v>90605</v>
      </c>
      <c r="L8299">
        <v>240523159</v>
      </c>
    </row>
    <row r="8300" spans="3:12" x14ac:dyDescent="0.15">
      <c r="C8300" t="s">
        <v>5191</v>
      </c>
      <c r="D8300" t="s">
        <v>5189</v>
      </c>
      <c r="E8300" t="s">
        <v>29</v>
      </c>
      <c r="F8300" s="1">
        <v>40975</v>
      </c>
      <c r="G8300" t="s">
        <v>526</v>
      </c>
      <c r="H8300" t="s">
        <v>503</v>
      </c>
      <c r="I8300" t="s">
        <v>5758</v>
      </c>
      <c r="J8300">
        <v>90605</v>
      </c>
      <c r="L8300">
        <v>240613764</v>
      </c>
    </row>
    <row r="8301" spans="3:12" x14ac:dyDescent="0.15">
      <c r="C8301" t="s">
        <v>5191</v>
      </c>
      <c r="D8301" t="s">
        <v>5189</v>
      </c>
      <c r="E8301" t="s">
        <v>29</v>
      </c>
      <c r="F8301" s="1">
        <v>40988</v>
      </c>
      <c r="G8301" t="s">
        <v>560</v>
      </c>
      <c r="H8301" t="s">
        <v>114</v>
      </c>
      <c r="I8301" t="s">
        <v>5759</v>
      </c>
      <c r="J8301">
        <v>340000</v>
      </c>
      <c r="L8301">
        <v>240953764</v>
      </c>
    </row>
    <row r="8302" spans="3:12" x14ac:dyDescent="0.15">
      <c r="C8302" t="s">
        <v>5191</v>
      </c>
      <c r="D8302" t="s">
        <v>5189</v>
      </c>
      <c r="E8302" t="s">
        <v>29</v>
      </c>
      <c r="F8302" s="1">
        <v>40993</v>
      </c>
      <c r="G8302" t="s">
        <v>560</v>
      </c>
      <c r="H8302" t="s">
        <v>805</v>
      </c>
      <c r="I8302" t="s">
        <v>5760</v>
      </c>
      <c r="J8302">
        <v>140000</v>
      </c>
      <c r="L8302">
        <v>241093764</v>
      </c>
    </row>
    <row r="8303" spans="3:12" x14ac:dyDescent="0.15">
      <c r="C8303" t="s">
        <v>5191</v>
      </c>
      <c r="D8303" t="s">
        <v>5189</v>
      </c>
      <c r="E8303" t="s">
        <v>29</v>
      </c>
      <c r="F8303" s="1">
        <v>40998</v>
      </c>
      <c r="G8303" t="s">
        <v>5206</v>
      </c>
      <c r="H8303" t="s">
        <v>162</v>
      </c>
      <c r="I8303" t="s">
        <v>5761</v>
      </c>
      <c r="J8303">
        <v>60000</v>
      </c>
      <c r="L8303">
        <v>241153764</v>
      </c>
    </row>
    <row r="8304" spans="3:12" x14ac:dyDescent="0.15">
      <c r="C8304" t="s">
        <v>5191</v>
      </c>
      <c r="D8304" t="s">
        <v>5189</v>
      </c>
      <c r="E8304" t="s">
        <v>29</v>
      </c>
      <c r="F8304" s="1">
        <v>40998</v>
      </c>
      <c r="G8304" t="s">
        <v>526</v>
      </c>
      <c r="H8304" t="s">
        <v>5762</v>
      </c>
      <c r="I8304" t="s">
        <v>3888</v>
      </c>
      <c r="J8304">
        <v>75000</v>
      </c>
      <c r="L8304">
        <v>241228764</v>
      </c>
    </row>
    <row r="8305" spans="3:12" x14ac:dyDescent="0.15">
      <c r="C8305" t="s">
        <v>5191</v>
      </c>
      <c r="D8305" t="s">
        <v>5189</v>
      </c>
      <c r="E8305" t="s">
        <v>29</v>
      </c>
      <c r="F8305" s="1">
        <v>40999</v>
      </c>
      <c r="G8305" t="s">
        <v>560</v>
      </c>
      <c r="H8305" t="s">
        <v>2754</v>
      </c>
      <c r="I8305" t="s">
        <v>3839</v>
      </c>
      <c r="J8305">
        <v>17000000</v>
      </c>
      <c r="L8305">
        <v>258228764</v>
      </c>
    </row>
    <row r="8306" spans="3:12" x14ac:dyDescent="0.15">
      <c r="C8306" t="s">
        <v>5191</v>
      </c>
      <c r="D8306" t="s">
        <v>5189</v>
      </c>
      <c r="E8306" t="s">
        <v>34</v>
      </c>
      <c r="F8306" s="1">
        <v>40977</v>
      </c>
      <c r="G8306" t="s">
        <v>526</v>
      </c>
      <c r="H8306" t="s">
        <v>1470</v>
      </c>
      <c r="I8306" t="s">
        <v>5763</v>
      </c>
      <c r="J8306">
        <v>1000</v>
      </c>
      <c r="L8306">
        <v>262575405</v>
      </c>
    </row>
    <row r="8307" spans="3:12" x14ac:dyDescent="0.15">
      <c r="C8307" t="s">
        <v>5191</v>
      </c>
      <c r="D8307" t="s">
        <v>5189</v>
      </c>
      <c r="E8307" t="s">
        <v>34</v>
      </c>
      <c r="F8307" s="1">
        <v>40982</v>
      </c>
      <c r="G8307" t="s">
        <v>526</v>
      </c>
      <c r="H8307" t="s">
        <v>5642</v>
      </c>
      <c r="I8307" t="s">
        <v>5763</v>
      </c>
      <c r="J8307">
        <v>1000</v>
      </c>
      <c r="L8307">
        <v>262576405</v>
      </c>
    </row>
    <row r="8308" spans="3:12" x14ac:dyDescent="0.15">
      <c r="C8308" t="s">
        <v>5191</v>
      </c>
      <c r="D8308" t="s">
        <v>5189</v>
      </c>
      <c r="E8308" t="s">
        <v>34</v>
      </c>
      <c r="F8308" s="1">
        <v>40995</v>
      </c>
      <c r="G8308" t="s">
        <v>526</v>
      </c>
      <c r="H8308" t="s">
        <v>5674</v>
      </c>
      <c r="I8308" t="s">
        <v>3106</v>
      </c>
      <c r="J8308">
        <v>3000</v>
      </c>
      <c r="L8308">
        <v>262579405</v>
      </c>
    </row>
    <row r="8309" spans="3:12" x14ac:dyDescent="0.15">
      <c r="C8309" t="s">
        <v>5191</v>
      </c>
      <c r="D8309" t="s">
        <v>5189</v>
      </c>
      <c r="E8309" t="s">
        <v>34</v>
      </c>
      <c r="F8309" s="1">
        <v>40995</v>
      </c>
      <c r="G8309" t="s">
        <v>526</v>
      </c>
      <c r="H8309" t="s">
        <v>5675</v>
      </c>
      <c r="I8309" t="s">
        <v>3106</v>
      </c>
      <c r="J8309">
        <v>1000</v>
      </c>
      <c r="L8309">
        <v>262580405</v>
      </c>
    </row>
    <row r="8310" spans="3:12" x14ac:dyDescent="0.15">
      <c r="C8310" t="s">
        <v>5191</v>
      </c>
      <c r="D8310" t="s">
        <v>5189</v>
      </c>
      <c r="E8310" t="s">
        <v>34</v>
      </c>
      <c r="F8310" s="1">
        <v>40999</v>
      </c>
      <c r="G8310" t="s">
        <v>5223</v>
      </c>
      <c r="H8310" t="s">
        <v>64</v>
      </c>
      <c r="I8310" t="s">
        <v>5322</v>
      </c>
      <c r="J8310">
        <v>236653</v>
      </c>
      <c r="L8310">
        <v>262817058</v>
      </c>
    </row>
    <row r="8311" spans="3:12" x14ac:dyDescent="0.15">
      <c r="C8311" t="s">
        <v>5191</v>
      </c>
      <c r="D8311" t="s">
        <v>5189</v>
      </c>
      <c r="E8311" t="s">
        <v>34</v>
      </c>
      <c r="F8311" s="1">
        <v>40999</v>
      </c>
      <c r="G8311" t="s">
        <v>5223</v>
      </c>
      <c r="H8311" t="s">
        <v>64</v>
      </c>
      <c r="I8311" t="s">
        <v>5323</v>
      </c>
      <c r="J8311">
        <v>157769</v>
      </c>
      <c r="L8311">
        <v>262974827</v>
      </c>
    </row>
    <row r="8312" spans="3:12" x14ac:dyDescent="0.15">
      <c r="C8312" t="s">
        <v>5191</v>
      </c>
      <c r="D8312" t="s">
        <v>5189</v>
      </c>
      <c r="E8312" t="s">
        <v>36</v>
      </c>
      <c r="F8312" s="1">
        <v>40969</v>
      </c>
      <c r="G8312" t="s">
        <v>526</v>
      </c>
      <c r="H8312" t="s">
        <v>1011</v>
      </c>
      <c r="I8312" t="s">
        <v>5764</v>
      </c>
      <c r="J8312">
        <v>48500</v>
      </c>
      <c r="L8312">
        <v>263661127</v>
      </c>
    </row>
    <row r="8313" spans="3:12" x14ac:dyDescent="0.15">
      <c r="C8313" t="s">
        <v>5191</v>
      </c>
      <c r="D8313" t="s">
        <v>5189</v>
      </c>
      <c r="E8313" t="s">
        <v>36</v>
      </c>
      <c r="F8313" s="1">
        <v>40972</v>
      </c>
      <c r="G8313" t="s">
        <v>54</v>
      </c>
      <c r="H8313" t="s">
        <v>130</v>
      </c>
      <c r="I8313" t="s">
        <v>5534</v>
      </c>
      <c r="J8313">
        <v>12000</v>
      </c>
      <c r="L8313">
        <v>263673127</v>
      </c>
    </row>
    <row r="8314" spans="3:12" x14ac:dyDescent="0.15">
      <c r="C8314" t="s">
        <v>5191</v>
      </c>
      <c r="D8314" t="s">
        <v>5189</v>
      </c>
      <c r="E8314" t="s">
        <v>36</v>
      </c>
      <c r="F8314" s="1">
        <v>40980</v>
      </c>
      <c r="G8314" t="s">
        <v>54</v>
      </c>
      <c r="H8314" t="s">
        <v>149</v>
      </c>
      <c r="I8314" t="s">
        <v>5534</v>
      </c>
      <c r="J8314">
        <v>12000</v>
      </c>
      <c r="L8314">
        <v>263685127</v>
      </c>
    </row>
    <row r="8315" spans="3:12" x14ac:dyDescent="0.15">
      <c r="C8315" t="s">
        <v>5191</v>
      </c>
      <c r="D8315" t="s">
        <v>5189</v>
      </c>
      <c r="E8315" t="s">
        <v>36</v>
      </c>
      <c r="F8315" s="1">
        <v>40982</v>
      </c>
      <c r="G8315" t="s">
        <v>54</v>
      </c>
      <c r="H8315" t="s">
        <v>1153</v>
      </c>
      <c r="I8315" t="s">
        <v>5534</v>
      </c>
      <c r="J8315">
        <v>12000</v>
      </c>
      <c r="L8315">
        <v>263697127</v>
      </c>
    </row>
    <row r="8316" spans="3:12" x14ac:dyDescent="0.15">
      <c r="C8316" t="s">
        <v>5191</v>
      </c>
      <c r="D8316" t="s">
        <v>5189</v>
      </c>
      <c r="E8316" t="s">
        <v>36</v>
      </c>
      <c r="F8316" s="1">
        <v>40991</v>
      </c>
      <c r="G8316" t="s">
        <v>54</v>
      </c>
      <c r="H8316" t="s">
        <v>1228</v>
      </c>
      <c r="I8316" t="s">
        <v>4043</v>
      </c>
      <c r="J8316">
        <v>8000</v>
      </c>
      <c r="L8316">
        <v>263705127</v>
      </c>
    </row>
    <row r="8317" spans="3:12" x14ac:dyDescent="0.15">
      <c r="C8317" t="s">
        <v>5191</v>
      </c>
      <c r="D8317" t="s">
        <v>5189</v>
      </c>
      <c r="E8317" t="s">
        <v>36</v>
      </c>
      <c r="F8317" s="1">
        <v>40994</v>
      </c>
      <c r="G8317" t="s">
        <v>560</v>
      </c>
      <c r="H8317" t="s">
        <v>107</v>
      </c>
      <c r="I8317" t="s">
        <v>5765</v>
      </c>
      <c r="J8317">
        <v>50000</v>
      </c>
      <c r="L8317">
        <v>263755127</v>
      </c>
    </row>
    <row r="8318" spans="3:12" x14ac:dyDescent="0.15">
      <c r="C8318" t="s">
        <v>5191</v>
      </c>
      <c r="D8318" t="s">
        <v>5189</v>
      </c>
      <c r="E8318" t="s">
        <v>36</v>
      </c>
      <c r="F8318" s="1">
        <v>40994</v>
      </c>
      <c r="G8318" t="s">
        <v>560</v>
      </c>
      <c r="H8318" t="s">
        <v>103</v>
      </c>
      <c r="I8318" t="s">
        <v>5766</v>
      </c>
      <c r="J8318">
        <v>80000</v>
      </c>
      <c r="L8318">
        <v>263835127</v>
      </c>
    </row>
    <row r="8319" spans="3:12" x14ac:dyDescent="0.15">
      <c r="C8319" t="s">
        <v>5191</v>
      </c>
      <c r="D8319" t="s">
        <v>5189</v>
      </c>
      <c r="E8319" t="s">
        <v>36</v>
      </c>
      <c r="F8319" s="1">
        <v>40999</v>
      </c>
      <c r="G8319" t="s">
        <v>560</v>
      </c>
      <c r="H8319" t="s">
        <v>2861</v>
      </c>
      <c r="I8319" t="s">
        <v>5767</v>
      </c>
      <c r="J8319">
        <v>65000</v>
      </c>
      <c r="L8319">
        <v>263900127</v>
      </c>
    </row>
    <row r="8320" spans="3:12" x14ac:dyDescent="0.15">
      <c r="C8320" t="s">
        <v>5191</v>
      </c>
      <c r="D8320" t="s">
        <v>5189</v>
      </c>
      <c r="E8320" t="s">
        <v>38</v>
      </c>
      <c r="F8320" s="1">
        <v>40970</v>
      </c>
      <c r="G8320" t="s">
        <v>57</v>
      </c>
      <c r="H8320" t="s">
        <v>101</v>
      </c>
      <c r="I8320" t="s">
        <v>5330</v>
      </c>
      <c r="J8320">
        <v>3200</v>
      </c>
      <c r="L8320">
        <v>265569272</v>
      </c>
    </row>
    <row r="8321" spans="3:12" x14ac:dyDescent="0.15">
      <c r="C8321" t="s">
        <v>5191</v>
      </c>
      <c r="D8321" t="s">
        <v>5189</v>
      </c>
      <c r="E8321" t="s">
        <v>38</v>
      </c>
      <c r="F8321" s="1">
        <v>40982</v>
      </c>
      <c r="G8321" t="s">
        <v>57</v>
      </c>
      <c r="H8321" t="s">
        <v>758</v>
      </c>
      <c r="I8321" t="s">
        <v>5768</v>
      </c>
      <c r="J8321">
        <v>3200</v>
      </c>
      <c r="L8321">
        <v>265572472</v>
      </c>
    </row>
    <row r="8322" spans="3:12" x14ac:dyDescent="0.15">
      <c r="C8322" t="s">
        <v>5191</v>
      </c>
      <c r="D8322" t="s">
        <v>5189</v>
      </c>
      <c r="E8322" t="s">
        <v>38</v>
      </c>
      <c r="F8322" s="1">
        <v>40999</v>
      </c>
      <c r="G8322" t="s">
        <v>1375</v>
      </c>
      <c r="H8322" t="s">
        <v>64</v>
      </c>
      <c r="I8322" t="s">
        <v>5680</v>
      </c>
      <c r="J8322">
        <v>34539</v>
      </c>
      <c r="L8322">
        <v>265607011</v>
      </c>
    </row>
    <row r="8323" spans="3:12" x14ac:dyDescent="0.15">
      <c r="C8323" t="s">
        <v>5191</v>
      </c>
      <c r="D8323" t="s">
        <v>5189</v>
      </c>
      <c r="E8323" t="s">
        <v>38</v>
      </c>
      <c r="F8323" s="1">
        <v>40999</v>
      </c>
      <c r="G8323" t="s">
        <v>1377</v>
      </c>
      <c r="H8323" t="s">
        <v>64</v>
      </c>
      <c r="I8323" t="s">
        <v>5681</v>
      </c>
      <c r="J8323">
        <v>13416</v>
      </c>
      <c r="L8323">
        <v>265620427</v>
      </c>
    </row>
    <row r="8324" spans="3:12" x14ac:dyDescent="0.15">
      <c r="C8324" t="s">
        <v>5191</v>
      </c>
      <c r="D8324" t="s">
        <v>5189</v>
      </c>
      <c r="E8324" t="s">
        <v>38</v>
      </c>
      <c r="F8324" s="1">
        <v>40999</v>
      </c>
      <c r="G8324" t="s">
        <v>57</v>
      </c>
      <c r="H8324" t="s">
        <v>116</v>
      </c>
      <c r="I8324" t="s">
        <v>5682</v>
      </c>
      <c r="J8324">
        <v>172789</v>
      </c>
      <c r="L8324">
        <v>265793216</v>
      </c>
    </row>
    <row r="8325" spans="3:12" x14ac:dyDescent="0.15">
      <c r="C8325" t="s">
        <v>5191</v>
      </c>
      <c r="D8325" t="s">
        <v>5190</v>
      </c>
      <c r="E8325" t="s">
        <v>39</v>
      </c>
      <c r="F8325" s="1">
        <v>40989</v>
      </c>
      <c r="G8325" t="s">
        <v>1198</v>
      </c>
      <c r="H8325" t="s">
        <v>1153</v>
      </c>
      <c r="I8325" t="s">
        <v>5769</v>
      </c>
      <c r="K8325">
        <v>1600000</v>
      </c>
      <c r="L8325">
        <v>224957207</v>
      </c>
    </row>
    <row r="8326" spans="3:12" x14ac:dyDescent="0.15">
      <c r="C8326" t="s">
        <v>5191</v>
      </c>
      <c r="D8326" t="s">
        <v>5190</v>
      </c>
      <c r="E8326" t="s">
        <v>39</v>
      </c>
      <c r="F8326" s="1">
        <v>40993</v>
      </c>
      <c r="G8326" t="s">
        <v>1198</v>
      </c>
      <c r="H8326" t="s">
        <v>1188</v>
      </c>
      <c r="I8326" t="s">
        <v>5770</v>
      </c>
      <c r="K8326">
        <v>1565218</v>
      </c>
      <c r="L8326">
        <v>223391989</v>
      </c>
    </row>
    <row r="8327" spans="3:12" x14ac:dyDescent="0.15">
      <c r="C8327" t="s">
        <v>5191</v>
      </c>
      <c r="D8327" t="s">
        <v>5190</v>
      </c>
      <c r="E8327" t="s">
        <v>39</v>
      </c>
      <c r="F8327" s="1">
        <v>40993</v>
      </c>
      <c r="G8327" t="s">
        <v>1198</v>
      </c>
      <c r="H8327" t="s">
        <v>1155</v>
      </c>
      <c r="I8327" t="s">
        <v>5771</v>
      </c>
      <c r="K8327">
        <v>11687500</v>
      </c>
      <c r="L8327">
        <v>211704489</v>
      </c>
    </row>
    <row r="8328" spans="3:12" x14ac:dyDescent="0.15">
      <c r="C8328" t="s">
        <v>5191</v>
      </c>
      <c r="D8328" t="s">
        <v>5190</v>
      </c>
      <c r="E8328" t="s">
        <v>39</v>
      </c>
      <c r="F8328" s="1">
        <v>40993</v>
      </c>
      <c r="G8328" t="s">
        <v>1198</v>
      </c>
      <c r="H8328" t="s">
        <v>529</v>
      </c>
      <c r="I8328" t="s">
        <v>5772</v>
      </c>
      <c r="K8328">
        <v>861271</v>
      </c>
      <c r="L8328">
        <v>210843218</v>
      </c>
    </row>
    <row r="8329" spans="3:12" x14ac:dyDescent="0.15">
      <c r="C8329" t="s">
        <v>5191</v>
      </c>
      <c r="D8329" t="s">
        <v>5190</v>
      </c>
      <c r="E8329" t="s">
        <v>39</v>
      </c>
      <c r="F8329" s="1">
        <v>40993</v>
      </c>
      <c r="G8329" t="s">
        <v>1198</v>
      </c>
      <c r="H8329" t="s">
        <v>151</v>
      </c>
      <c r="I8329" t="s">
        <v>5773</v>
      </c>
      <c r="K8329">
        <v>4505113</v>
      </c>
      <c r="L8329">
        <v>206338105</v>
      </c>
    </row>
    <row r="8330" spans="3:12" x14ac:dyDescent="0.15">
      <c r="C8330" t="s">
        <v>5191</v>
      </c>
      <c r="D8330" t="s">
        <v>5190</v>
      </c>
      <c r="E8330" t="s">
        <v>39</v>
      </c>
      <c r="F8330" s="1">
        <v>40995</v>
      </c>
      <c r="G8330" t="s">
        <v>1198</v>
      </c>
      <c r="H8330" t="s">
        <v>137</v>
      </c>
      <c r="I8330" t="s">
        <v>5774</v>
      </c>
      <c r="K8330">
        <v>1600000</v>
      </c>
      <c r="L8330">
        <v>204738105</v>
      </c>
    </row>
    <row r="8331" spans="3:12" x14ac:dyDescent="0.15">
      <c r="C8331" t="s">
        <v>5191</v>
      </c>
      <c r="D8331" t="s">
        <v>5190</v>
      </c>
      <c r="E8331" t="s">
        <v>39</v>
      </c>
      <c r="F8331" s="1">
        <v>40997</v>
      </c>
      <c r="G8331" t="s">
        <v>1198</v>
      </c>
      <c r="H8331" t="s">
        <v>136</v>
      </c>
      <c r="I8331" t="s">
        <v>5775</v>
      </c>
      <c r="K8331">
        <v>412908</v>
      </c>
      <c r="L8331">
        <v>204325197</v>
      </c>
    </row>
    <row r="8332" spans="3:12" x14ac:dyDescent="0.15">
      <c r="C8332" t="s">
        <v>5191</v>
      </c>
      <c r="D8332" t="s">
        <v>5190</v>
      </c>
      <c r="E8332" t="s">
        <v>40</v>
      </c>
      <c r="F8332" s="1">
        <v>40993</v>
      </c>
      <c r="G8332" t="s">
        <v>1198</v>
      </c>
      <c r="H8332" t="s">
        <v>1155</v>
      </c>
      <c r="I8332" t="s">
        <v>5771</v>
      </c>
      <c r="K8332">
        <v>2904892</v>
      </c>
      <c r="L8332">
        <v>195657460</v>
      </c>
    </row>
    <row r="8333" spans="3:12" x14ac:dyDescent="0.15">
      <c r="C8333" t="s">
        <v>5191</v>
      </c>
      <c r="D8333" t="s">
        <v>5190</v>
      </c>
      <c r="E8333" t="s">
        <v>41</v>
      </c>
      <c r="F8333" s="1">
        <v>40993</v>
      </c>
      <c r="G8333" t="s">
        <v>1198</v>
      </c>
      <c r="H8333" t="s">
        <v>160</v>
      </c>
      <c r="I8333" t="s">
        <v>5776</v>
      </c>
      <c r="K8333">
        <v>800000</v>
      </c>
      <c r="L8333">
        <v>193257460</v>
      </c>
    </row>
    <row r="8334" spans="3:12" x14ac:dyDescent="0.15">
      <c r="C8334" t="s">
        <v>5191</v>
      </c>
      <c r="D8334" t="s">
        <v>5190</v>
      </c>
      <c r="E8334" t="s">
        <v>42</v>
      </c>
      <c r="F8334" s="1">
        <v>40993</v>
      </c>
      <c r="G8334" t="s">
        <v>1198</v>
      </c>
      <c r="H8334" t="s">
        <v>2604</v>
      </c>
      <c r="I8334" t="s">
        <v>5777</v>
      </c>
      <c r="K8334">
        <v>8586957</v>
      </c>
      <c r="L8334">
        <v>152358796</v>
      </c>
    </row>
    <row r="8335" spans="3:12" x14ac:dyDescent="0.15">
      <c r="C8335" t="s">
        <v>5191</v>
      </c>
      <c r="D8335" t="s">
        <v>5190</v>
      </c>
      <c r="E8335" t="s">
        <v>42</v>
      </c>
      <c r="F8335" s="1">
        <v>40995</v>
      </c>
      <c r="G8335" t="s">
        <v>1198</v>
      </c>
      <c r="H8335" t="s">
        <v>2792</v>
      </c>
      <c r="I8335" t="s">
        <v>5778</v>
      </c>
      <c r="K8335">
        <v>4339143</v>
      </c>
      <c r="L8335">
        <v>148019653</v>
      </c>
    </row>
    <row r="8336" spans="3:12" x14ac:dyDescent="0.15">
      <c r="C8336" t="s">
        <v>5191</v>
      </c>
      <c r="D8336" t="s">
        <v>5190</v>
      </c>
      <c r="E8336" t="s">
        <v>42</v>
      </c>
      <c r="F8336" s="1">
        <v>40995</v>
      </c>
      <c r="G8336" t="s">
        <v>1198</v>
      </c>
      <c r="H8336" t="s">
        <v>1380</v>
      </c>
      <c r="I8336" t="s">
        <v>5779</v>
      </c>
      <c r="J8336">
        <v>803545</v>
      </c>
      <c r="L8336">
        <v>148823198</v>
      </c>
    </row>
    <row r="8337" spans="3:12" x14ac:dyDescent="0.15">
      <c r="C8337" t="s">
        <v>5191</v>
      </c>
      <c r="D8337" t="s">
        <v>5190</v>
      </c>
      <c r="E8337" t="s">
        <v>43</v>
      </c>
      <c r="F8337" s="1">
        <v>40988</v>
      </c>
      <c r="G8337" t="s">
        <v>1198</v>
      </c>
      <c r="H8337" t="s">
        <v>1373</v>
      </c>
      <c r="I8337" t="s">
        <v>5780</v>
      </c>
      <c r="J8337">
        <v>196788</v>
      </c>
      <c r="L8337">
        <v>52357658</v>
      </c>
    </row>
    <row r="8338" spans="3:12" x14ac:dyDescent="0.15">
      <c r="C8338" t="s">
        <v>5191</v>
      </c>
      <c r="D8338" t="s">
        <v>5190</v>
      </c>
      <c r="E8338" t="s">
        <v>43</v>
      </c>
      <c r="F8338" s="1">
        <v>40993</v>
      </c>
      <c r="G8338" t="s">
        <v>1198</v>
      </c>
      <c r="H8338" t="s">
        <v>3841</v>
      </c>
      <c r="I8338" t="s">
        <v>5781</v>
      </c>
      <c r="K8338">
        <v>3750000</v>
      </c>
      <c r="L8338">
        <v>48607658</v>
      </c>
    </row>
    <row r="8339" spans="3:12" x14ac:dyDescent="0.15">
      <c r="C8339" t="s">
        <v>5191</v>
      </c>
      <c r="D8339" t="s">
        <v>5190</v>
      </c>
      <c r="E8339" t="s">
        <v>43</v>
      </c>
      <c r="F8339" s="1">
        <v>40993</v>
      </c>
      <c r="G8339" t="s">
        <v>1198</v>
      </c>
      <c r="H8339" t="s">
        <v>1378</v>
      </c>
      <c r="I8339" t="s">
        <v>5782</v>
      </c>
      <c r="K8339">
        <v>918340</v>
      </c>
      <c r="L8339">
        <v>47689318</v>
      </c>
    </row>
    <row r="8340" spans="3:12" x14ac:dyDescent="0.15">
      <c r="C8340" t="s">
        <v>5191</v>
      </c>
      <c r="D8340" t="s">
        <v>5190</v>
      </c>
      <c r="E8340" t="s">
        <v>43</v>
      </c>
      <c r="F8340" s="1">
        <v>40993</v>
      </c>
      <c r="G8340" t="s">
        <v>1198</v>
      </c>
      <c r="H8340" t="s">
        <v>1228</v>
      </c>
      <c r="I8340" t="s">
        <v>5783</v>
      </c>
      <c r="K8340">
        <v>4093172</v>
      </c>
      <c r="L8340">
        <v>43596146</v>
      </c>
    </row>
    <row r="8341" spans="3:12" x14ac:dyDescent="0.15">
      <c r="C8341" t="s">
        <v>5191</v>
      </c>
      <c r="D8341" t="s">
        <v>5190</v>
      </c>
      <c r="E8341" t="s">
        <v>43</v>
      </c>
      <c r="F8341" s="1">
        <v>40993</v>
      </c>
      <c r="G8341" t="s">
        <v>1198</v>
      </c>
      <c r="H8341" t="s">
        <v>1379</v>
      </c>
      <c r="I8341" t="s">
        <v>5784</v>
      </c>
      <c r="K8341">
        <v>13775097</v>
      </c>
      <c r="L8341">
        <v>29821049</v>
      </c>
    </row>
    <row r="8342" spans="3:12" x14ac:dyDescent="0.15">
      <c r="C8342" t="s">
        <v>5191</v>
      </c>
      <c r="D8342" t="s">
        <v>5190</v>
      </c>
      <c r="E8342" t="s">
        <v>43</v>
      </c>
      <c r="F8342" s="1">
        <v>40993</v>
      </c>
      <c r="G8342" t="s">
        <v>1198</v>
      </c>
      <c r="H8342" t="s">
        <v>562</v>
      </c>
      <c r="I8342" t="s">
        <v>5785</v>
      </c>
      <c r="K8342">
        <v>1744846</v>
      </c>
      <c r="L8342">
        <v>28076203</v>
      </c>
    </row>
    <row r="8343" spans="3:12" x14ac:dyDescent="0.15">
      <c r="C8343" t="s">
        <v>5191</v>
      </c>
      <c r="D8343" t="s">
        <v>5190</v>
      </c>
      <c r="E8343" t="s">
        <v>43</v>
      </c>
      <c r="F8343" s="1">
        <v>40993</v>
      </c>
      <c r="G8343" t="s">
        <v>1198</v>
      </c>
      <c r="H8343" t="s">
        <v>2915</v>
      </c>
      <c r="I8343" t="s">
        <v>5786</v>
      </c>
      <c r="K8343">
        <v>4981993</v>
      </c>
      <c r="L8343">
        <v>23094210</v>
      </c>
    </row>
    <row r="8344" spans="3:12" x14ac:dyDescent="0.15">
      <c r="C8344" t="s">
        <v>5191</v>
      </c>
      <c r="D8344" t="s">
        <v>5190</v>
      </c>
      <c r="E8344" t="s">
        <v>43</v>
      </c>
      <c r="F8344" s="1">
        <v>40993</v>
      </c>
      <c r="G8344" t="s">
        <v>1198</v>
      </c>
      <c r="H8344" t="s">
        <v>589</v>
      </c>
      <c r="I8344" t="s">
        <v>5787</v>
      </c>
      <c r="K8344">
        <v>4650000</v>
      </c>
      <c r="L8344">
        <v>18444210</v>
      </c>
    </row>
    <row r="8345" spans="3:12" x14ac:dyDescent="0.15">
      <c r="C8345" t="s">
        <v>5191</v>
      </c>
      <c r="D8345" t="s">
        <v>5190</v>
      </c>
      <c r="E8345" t="s">
        <v>43</v>
      </c>
      <c r="F8345" s="1">
        <v>40993</v>
      </c>
      <c r="G8345" t="s">
        <v>1198</v>
      </c>
      <c r="H8345" t="s">
        <v>151</v>
      </c>
      <c r="I8345" t="s">
        <v>5773</v>
      </c>
      <c r="K8345">
        <v>3884577</v>
      </c>
      <c r="L8345">
        <v>14559633</v>
      </c>
    </row>
    <row r="8346" spans="3:12" x14ac:dyDescent="0.15">
      <c r="C8346" t="s">
        <v>5191</v>
      </c>
      <c r="D8346" t="s">
        <v>5190</v>
      </c>
      <c r="E8346" t="s">
        <v>43</v>
      </c>
      <c r="F8346" s="1">
        <v>40993</v>
      </c>
      <c r="G8346" t="s">
        <v>1198</v>
      </c>
      <c r="H8346" t="s">
        <v>162</v>
      </c>
      <c r="I8346" t="s">
        <v>5788</v>
      </c>
      <c r="K8346">
        <v>5923291</v>
      </c>
      <c r="L8346">
        <v>8636342</v>
      </c>
    </row>
    <row r="8347" spans="3:12" x14ac:dyDescent="0.15">
      <c r="C8347" t="s">
        <v>5191</v>
      </c>
      <c r="D8347" t="s">
        <v>5190</v>
      </c>
      <c r="E8347" t="s">
        <v>43</v>
      </c>
      <c r="F8347" s="1">
        <v>40994</v>
      </c>
      <c r="G8347" t="s">
        <v>1198</v>
      </c>
      <c r="H8347" t="s">
        <v>530</v>
      </c>
      <c r="I8347" t="s">
        <v>5789</v>
      </c>
      <c r="K8347">
        <v>10494644</v>
      </c>
      <c r="L8347">
        <v>-1858302</v>
      </c>
    </row>
    <row r="8348" spans="3:12" x14ac:dyDescent="0.15">
      <c r="C8348" t="s">
        <v>5191</v>
      </c>
      <c r="D8348" t="s">
        <v>5190</v>
      </c>
      <c r="E8348" t="s">
        <v>43</v>
      </c>
      <c r="F8348" s="1">
        <v>40994</v>
      </c>
      <c r="G8348" t="s">
        <v>1198</v>
      </c>
      <c r="H8348" t="s">
        <v>564</v>
      </c>
      <c r="I8348" t="s">
        <v>5790</v>
      </c>
      <c r="K8348">
        <v>14869874</v>
      </c>
      <c r="L8348">
        <v>-16728176</v>
      </c>
    </row>
    <row r="8349" spans="3:12" x14ac:dyDescent="0.15">
      <c r="C8349" t="s">
        <v>5191</v>
      </c>
      <c r="D8349" t="s">
        <v>5190</v>
      </c>
      <c r="E8349" t="s">
        <v>43</v>
      </c>
      <c r="F8349" s="1">
        <v>40999</v>
      </c>
      <c r="G8349" t="s">
        <v>1198</v>
      </c>
      <c r="H8349" t="s">
        <v>167</v>
      </c>
      <c r="I8349" t="s">
        <v>5791</v>
      </c>
      <c r="J8349">
        <v>157430</v>
      </c>
      <c r="L8349">
        <v>-16570746</v>
      </c>
    </row>
    <row r="8350" spans="3:12" x14ac:dyDescent="0.15">
      <c r="C8350" t="s">
        <v>5191</v>
      </c>
      <c r="D8350" t="s">
        <v>5190</v>
      </c>
      <c r="E8350" t="s">
        <v>44</v>
      </c>
      <c r="F8350" s="1">
        <v>40983</v>
      </c>
      <c r="G8350" t="s">
        <v>1198</v>
      </c>
      <c r="H8350" t="s">
        <v>149</v>
      </c>
      <c r="I8350" t="s">
        <v>5792</v>
      </c>
      <c r="K8350">
        <v>150000</v>
      </c>
      <c r="L8350">
        <v>-82060296</v>
      </c>
    </row>
    <row r="8351" spans="3:12" x14ac:dyDescent="0.15">
      <c r="C8351" t="s">
        <v>5191</v>
      </c>
      <c r="D8351" t="s">
        <v>5190</v>
      </c>
      <c r="E8351" t="s">
        <v>44</v>
      </c>
      <c r="F8351" s="1">
        <v>40983</v>
      </c>
      <c r="G8351" t="s">
        <v>1198</v>
      </c>
      <c r="H8351" t="s">
        <v>156</v>
      </c>
      <c r="I8351" t="s">
        <v>5793</v>
      </c>
      <c r="K8351">
        <v>150000</v>
      </c>
      <c r="L8351">
        <v>-82210296</v>
      </c>
    </row>
    <row r="8352" spans="3:12" x14ac:dyDescent="0.15">
      <c r="C8352" t="s">
        <v>5191</v>
      </c>
      <c r="D8352" t="s">
        <v>5190</v>
      </c>
      <c r="E8352" t="s">
        <v>44</v>
      </c>
      <c r="F8352" s="1">
        <v>40983</v>
      </c>
      <c r="G8352" t="s">
        <v>1198</v>
      </c>
      <c r="H8352" t="s">
        <v>163</v>
      </c>
      <c r="I8352" t="s">
        <v>5794</v>
      </c>
      <c r="K8352">
        <v>100000</v>
      </c>
      <c r="L8352">
        <v>-82310296</v>
      </c>
    </row>
    <row r="8353" spans="3:12" x14ac:dyDescent="0.15">
      <c r="C8353" t="s">
        <v>5191</v>
      </c>
      <c r="D8353" t="s">
        <v>5190</v>
      </c>
      <c r="E8353" t="s">
        <v>44</v>
      </c>
      <c r="F8353" s="1">
        <v>40983</v>
      </c>
      <c r="G8353" t="s">
        <v>1198</v>
      </c>
      <c r="H8353" t="s">
        <v>158</v>
      </c>
      <c r="I8353" t="s">
        <v>5795</v>
      </c>
      <c r="K8353">
        <v>50000</v>
      </c>
      <c r="L8353">
        <v>-82360296</v>
      </c>
    </row>
    <row r="8354" spans="3:12" x14ac:dyDescent="0.15">
      <c r="C8354" t="s">
        <v>5191</v>
      </c>
      <c r="D8354" t="s">
        <v>5190</v>
      </c>
      <c r="E8354" t="s">
        <v>44</v>
      </c>
      <c r="F8354" s="1">
        <v>40983</v>
      </c>
      <c r="G8354" t="s">
        <v>1198</v>
      </c>
      <c r="H8354" t="s">
        <v>165</v>
      </c>
      <c r="I8354" t="s">
        <v>5796</v>
      </c>
      <c r="K8354">
        <v>453876</v>
      </c>
      <c r="L8354">
        <v>-82814172</v>
      </c>
    </row>
    <row r="8355" spans="3:12" x14ac:dyDescent="0.15">
      <c r="C8355" t="s">
        <v>5191</v>
      </c>
      <c r="D8355" t="s">
        <v>5190</v>
      </c>
      <c r="E8355" t="s">
        <v>44</v>
      </c>
      <c r="F8355" s="1">
        <v>40983</v>
      </c>
      <c r="G8355" t="s">
        <v>1198</v>
      </c>
      <c r="H8355" t="s">
        <v>165</v>
      </c>
      <c r="I8355" t="s">
        <v>5796</v>
      </c>
      <c r="K8355">
        <v>1088761</v>
      </c>
      <c r="L8355">
        <v>-83902933</v>
      </c>
    </row>
    <row r="8356" spans="3:12" x14ac:dyDescent="0.15">
      <c r="C8356" t="s">
        <v>5191</v>
      </c>
      <c r="D8356" t="s">
        <v>5190</v>
      </c>
      <c r="E8356" t="s">
        <v>44</v>
      </c>
      <c r="F8356" s="1">
        <v>40983</v>
      </c>
      <c r="G8356" t="s">
        <v>1198</v>
      </c>
      <c r="H8356" t="s">
        <v>1057</v>
      </c>
      <c r="I8356" t="s">
        <v>5797</v>
      </c>
      <c r="K8356">
        <v>432448</v>
      </c>
      <c r="L8356">
        <v>-84335381</v>
      </c>
    </row>
    <row r="8357" spans="3:12" x14ac:dyDescent="0.15">
      <c r="C8357" t="s">
        <v>5191</v>
      </c>
      <c r="D8357" t="s">
        <v>5190</v>
      </c>
      <c r="E8357" t="s">
        <v>44</v>
      </c>
      <c r="F8357" s="1">
        <v>40983</v>
      </c>
      <c r="G8357" t="s">
        <v>1198</v>
      </c>
      <c r="H8357" t="s">
        <v>1057</v>
      </c>
      <c r="I8357" t="s">
        <v>5797</v>
      </c>
      <c r="K8357">
        <v>874485</v>
      </c>
      <c r="L8357">
        <v>-85209866</v>
      </c>
    </row>
    <row r="8358" spans="3:12" x14ac:dyDescent="0.15">
      <c r="C8358" t="s">
        <v>5191</v>
      </c>
      <c r="D8358" t="s">
        <v>5190</v>
      </c>
      <c r="E8358" t="s">
        <v>44</v>
      </c>
      <c r="F8358" s="1">
        <v>40989</v>
      </c>
      <c r="G8358" t="s">
        <v>1198</v>
      </c>
      <c r="H8358" t="s">
        <v>1065</v>
      </c>
      <c r="I8358" t="s">
        <v>5798</v>
      </c>
      <c r="K8358">
        <v>50000</v>
      </c>
      <c r="L8358">
        <v>-85259866</v>
      </c>
    </row>
    <row r="8359" spans="3:12" x14ac:dyDescent="0.15">
      <c r="C8359" t="s">
        <v>5191</v>
      </c>
      <c r="D8359" t="s">
        <v>5190</v>
      </c>
      <c r="E8359" t="s">
        <v>44</v>
      </c>
      <c r="F8359" s="1">
        <v>40990</v>
      </c>
      <c r="G8359" t="s">
        <v>1198</v>
      </c>
      <c r="H8359" t="s">
        <v>822</v>
      </c>
      <c r="I8359" t="s">
        <v>5799</v>
      </c>
      <c r="K8359">
        <v>100000</v>
      </c>
      <c r="L8359">
        <v>-85359866</v>
      </c>
    </row>
    <row r="8360" spans="3:12" x14ac:dyDescent="0.15">
      <c r="C8360" t="s">
        <v>5191</v>
      </c>
      <c r="D8360" t="s">
        <v>5190</v>
      </c>
      <c r="E8360" t="s">
        <v>44</v>
      </c>
      <c r="F8360" s="1">
        <v>40994</v>
      </c>
      <c r="G8360" t="s">
        <v>1198</v>
      </c>
      <c r="H8360" t="s">
        <v>124</v>
      </c>
      <c r="I8360" t="s">
        <v>5800</v>
      </c>
      <c r="K8360">
        <v>403717</v>
      </c>
      <c r="L8360">
        <v>-85763583</v>
      </c>
    </row>
    <row r="8361" spans="3:12" x14ac:dyDescent="0.15">
      <c r="C8361" t="s">
        <v>5191</v>
      </c>
      <c r="D8361" t="s">
        <v>5190</v>
      </c>
      <c r="E8361" t="s">
        <v>44</v>
      </c>
      <c r="F8361" s="1">
        <v>40994</v>
      </c>
      <c r="G8361" t="s">
        <v>1198</v>
      </c>
      <c r="H8361" t="s">
        <v>124</v>
      </c>
      <c r="I8361" t="s">
        <v>5800</v>
      </c>
      <c r="K8361">
        <v>1174329</v>
      </c>
      <c r="L8361">
        <v>-86937912</v>
      </c>
    </row>
    <row r="8362" spans="3:12" x14ac:dyDescent="0.15">
      <c r="C8362" t="s">
        <v>5191</v>
      </c>
      <c r="D8362" t="s">
        <v>5190</v>
      </c>
      <c r="E8362" t="s">
        <v>44</v>
      </c>
      <c r="F8362" s="1">
        <v>40995</v>
      </c>
      <c r="G8362" t="s">
        <v>1198</v>
      </c>
      <c r="H8362" t="s">
        <v>2741</v>
      </c>
      <c r="I8362" t="s">
        <v>5801</v>
      </c>
      <c r="K8362">
        <v>40000</v>
      </c>
      <c r="L8362">
        <v>-86977912</v>
      </c>
    </row>
    <row r="8363" spans="3:12" x14ac:dyDescent="0.15">
      <c r="C8363" t="s">
        <v>5191</v>
      </c>
      <c r="D8363" t="s">
        <v>5190</v>
      </c>
      <c r="E8363" t="s">
        <v>44</v>
      </c>
      <c r="F8363" s="1">
        <v>40995</v>
      </c>
      <c r="G8363" t="s">
        <v>1198</v>
      </c>
      <c r="H8363" t="s">
        <v>129</v>
      </c>
      <c r="I8363" t="s">
        <v>5802</v>
      </c>
      <c r="K8363">
        <v>20000</v>
      </c>
      <c r="L8363">
        <v>-86997912</v>
      </c>
    </row>
    <row r="8364" spans="3:12" x14ac:dyDescent="0.15">
      <c r="C8364" t="s">
        <v>5191</v>
      </c>
      <c r="D8364" t="s">
        <v>5190</v>
      </c>
      <c r="E8364" t="s">
        <v>44</v>
      </c>
      <c r="F8364" s="1">
        <v>40997</v>
      </c>
      <c r="G8364" t="s">
        <v>1198</v>
      </c>
      <c r="H8364" t="s">
        <v>593</v>
      </c>
      <c r="I8364" t="s">
        <v>5803</v>
      </c>
      <c r="K8364">
        <v>100000</v>
      </c>
      <c r="L8364">
        <v>-87097912</v>
      </c>
    </row>
    <row r="8365" spans="3:12" x14ac:dyDescent="0.15">
      <c r="C8365" t="s">
        <v>5191</v>
      </c>
      <c r="D8365" t="s">
        <v>5190</v>
      </c>
      <c r="E8365" t="s">
        <v>44</v>
      </c>
      <c r="F8365" s="1">
        <v>40998</v>
      </c>
      <c r="G8365" t="s">
        <v>1198</v>
      </c>
      <c r="H8365" t="s">
        <v>146</v>
      </c>
      <c r="I8365" t="s">
        <v>5804</v>
      </c>
      <c r="K8365">
        <v>100000</v>
      </c>
      <c r="L8365">
        <v>-87197912</v>
      </c>
    </row>
    <row r="8366" spans="3:12" x14ac:dyDescent="0.15">
      <c r="C8366" t="s">
        <v>5191</v>
      </c>
      <c r="D8366" t="s">
        <v>5367</v>
      </c>
      <c r="E8366" t="s">
        <v>4409</v>
      </c>
      <c r="F8366" s="1">
        <v>40993</v>
      </c>
      <c r="G8366" t="s">
        <v>1198</v>
      </c>
      <c r="H8366" t="s">
        <v>1379</v>
      </c>
      <c r="I8366" t="s">
        <v>5784</v>
      </c>
      <c r="J8366">
        <v>13775097</v>
      </c>
      <c r="L8366">
        <v>27058227</v>
      </c>
    </row>
    <row r="8367" spans="3:12" x14ac:dyDescent="0.15">
      <c r="C8367" t="s">
        <v>5191</v>
      </c>
      <c r="D8367" t="s">
        <v>5367</v>
      </c>
      <c r="E8367" t="s">
        <v>4453</v>
      </c>
      <c r="F8367" s="1">
        <v>40999</v>
      </c>
      <c r="G8367" t="s">
        <v>57</v>
      </c>
      <c r="H8367" t="s">
        <v>2861</v>
      </c>
      <c r="I8367" t="s">
        <v>5682</v>
      </c>
      <c r="K8367">
        <v>9449061</v>
      </c>
      <c r="L8367">
        <v>2716450</v>
      </c>
    </row>
    <row r="8368" spans="3:12" x14ac:dyDescent="0.15">
      <c r="C8368" t="s">
        <v>5191</v>
      </c>
      <c r="D8368" t="s">
        <v>5367</v>
      </c>
      <c r="E8368" t="s">
        <v>4463</v>
      </c>
      <c r="F8368" s="1">
        <v>40994</v>
      </c>
      <c r="G8368" t="s">
        <v>1198</v>
      </c>
      <c r="H8368" t="s">
        <v>124</v>
      </c>
      <c r="I8368" t="s">
        <v>5800</v>
      </c>
      <c r="J8368">
        <v>1655761</v>
      </c>
      <c r="L8368">
        <v>24347550</v>
      </c>
    </row>
    <row r="8369" spans="3:12" x14ac:dyDescent="0.15">
      <c r="C8369" t="s">
        <v>5191</v>
      </c>
      <c r="D8369" t="s">
        <v>5367</v>
      </c>
      <c r="E8369" t="s">
        <v>4466</v>
      </c>
      <c r="F8369" s="1">
        <v>40984</v>
      </c>
      <c r="G8369" t="s">
        <v>57</v>
      </c>
      <c r="H8369" t="s">
        <v>2334</v>
      </c>
      <c r="I8369" t="s">
        <v>5805</v>
      </c>
      <c r="K8369">
        <v>964275</v>
      </c>
      <c r="L8369">
        <v>288619</v>
      </c>
    </row>
    <row r="8370" spans="3:12" x14ac:dyDescent="0.15">
      <c r="C8370" t="s">
        <v>5191</v>
      </c>
      <c r="D8370" t="s">
        <v>5367</v>
      </c>
      <c r="E8370" t="s">
        <v>4488</v>
      </c>
      <c r="F8370" s="1">
        <v>40984</v>
      </c>
      <c r="G8370" t="s">
        <v>5206</v>
      </c>
      <c r="H8370" t="s">
        <v>152</v>
      </c>
      <c r="I8370" t="s">
        <v>5806</v>
      </c>
      <c r="K8370">
        <v>9169677</v>
      </c>
      <c r="L8370">
        <v>81532662</v>
      </c>
    </row>
    <row r="8371" spans="3:12" x14ac:dyDescent="0.15">
      <c r="C8371" t="s">
        <v>5191</v>
      </c>
      <c r="D8371" t="s">
        <v>5367</v>
      </c>
      <c r="E8371" t="s">
        <v>4488</v>
      </c>
      <c r="F8371" s="1">
        <v>40989</v>
      </c>
      <c r="G8371" t="s">
        <v>57</v>
      </c>
      <c r="H8371" t="s">
        <v>802</v>
      </c>
      <c r="I8371" t="s">
        <v>5807</v>
      </c>
      <c r="K8371">
        <v>5064990</v>
      </c>
      <c r="L8371">
        <v>76467672</v>
      </c>
    </row>
    <row r="8372" spans="3:12" x14ac:dyDescent="0.15">
      <c r="C8372" t="s">
        <v>5191</v>
      </c>
      <c r="D8372" t="s">
        <v>5367</v>
      </c>
      <c r="E8372" t="s">
        <v>4488</v>
      </c>
      <c r="F8372" s="1">
        <v>40993</v>
      </c>
      <c r="G8372" t="s">
        <v>1198</v>
      </c>
      <c r="H8372" t="s">
        <v>2915</v>
      </c>
      <c r="I8372" t="s">
        <v>5786</v>
      </c>
      <c r="J8372">
        <v>4981993</v>
      </c>
      <c r="L8372">
        <v>81449665</v>
      </c>
    </row>
    <row r="8373" spans="3:12" x14ac:dyDescent="0.15">
      <c r="C8373" t="s">
        <v>5191</v>
      </c>
      <c r="D8373" t="s">
        <v>5367</v>
      </c>
      <c r="E8373" t="s">
        <v>4488</v>
      </c>
      <c r="F8373" s="1">
        <v>40995</v>
      </c>
      <c r="G8373" t="s">
        <v>1198</v>
      </c>
      <c r="H8373" t="s">
        <v>2792</v>
      </c>
      <c r="I8373" t="s">
        <v>5778</v>
      </c>
      <c r="J8373">
        <v>5174428</v>
      </c>
      <c r="L8373">
        <v>86624093</v>
      </c>
    </row>
    <row r="8374" spans="3:12" x14ac:dyDescent="0.15">
      <c r="C8374" t="s">
        <v>5191</v>
      </c>
      <c r="D8374" t="s">
        <v>5367</v>
      </c>
      <c r="E8374" t="s">
        <v>4488</v>
      </c>
      <c r="F8374" s="1">
        <v>40995</v>
      </c>
      <c r="G8374" t="s">
        <v>1198</v>
      </c>
      <c r="H8374" t="s">
        <v>1380</v>
      </c>
      <c r="I8374" t="s">
        <v>5779</v>
      </c>
      <c r="J8374">
        <v>-958227</v>
      </c>
      <c r="L8374">
        <v>85665866</v>
      </c>
    </row>
    <row r="8375" spans="3:12" x14ac:dyDescent="0.15">
      <c r="C8375" t="s">
        <v>5191</v>
      </c>
      <c r="D8375" t="s">
        <v>5367</v>
      </c>
      <c r="E8375" t="s">
        <v>4512</v>
      </c>
      <c r="F8375" s="1">
        <v>40983</v>
      </c>
      <c r="G8375" t="s">
        <v>1198</v>
      </c>
      <c r="H8375" t="s">
        <v>165</v>
      </c>
      <c r="I8375" t="s">
        <v>5796</v>
      </c>
      <c r="J8375">
        <v>1630008</v>
      </c>
      <c r="L8375">
        <v>44172917</v>
      </c>
    </row>
    <row r="8376" spans="3:12" x14ac:dyDescent="0.15">
      <c r="C8376" t="s">
        <v>5191</v>
      </c>
      <c r="D8376" t="s">
        <v>5367</v>
      </c>
      <c r="E8376" t="s">
        <v>4512</v>
      </c>
      <c r="F8376" s="1">
        <v>40983</v>
      </c>
      <c r="G8376" t="s">
        <v>1198</v>
      </c>
      <c r="H8376" t="s">
        <v>1057</v>
      </c>
      <c r="I8376" t="s">
        <v>5797</v>
      </c>
      <c r="J8376">
        <v>1390179</v>
      </c>
      <c r="L8376">
        <v>45563096</v>
      </c>
    </row>
    <row r="8377" spans="3:12" x14ac:dyDescent="0.15">
      <c r="C8377" t="s">
        <v>5191</v>
      </c>
      <c r="D8377" t="s">
        <v>5367</v>
      </c>
      <c r="E8377" t="s">
        <v>4512</v>
      </c>
      <c r="F8377" s="1">
        <v>40999</v>
      </c>
      <c r="G8377" t="s">
        <v>57</v>
      </c>
      <c r="H8377" t="s">
        <v>2861</v>
      </c>
      <c r="I8377" t="s">
        <v>5682</v>
      </c>
      <c r="K8377">
        <v>2186961</v>
      </c>
      <c r="L8377">
        <v>43376135</v>
      </c>
    </row>
    <row r="8378" spans="3:12" x14ac:dyDescent="0.15">
      <c r="C8378" t="s">
        <v>5191</v>
      </c>
      <c r="D8378" t="s">
        <v>5367</v>
      </c>
      <c r="E8378" t="s">
        <v>4512</v>
      </c>
      <c r="F8378" s="1">
        <v>40999</v>
      </c>
      <c r="G8378" t="s">
        <v>57</v>
      </c>
      <c r="H8378" t="s">
        <v>2861</v>
      </c>
      <c r="I8378" t="s">
        <v>5682</v>
      </c>
      <c r="K8378">
        <v>14664575</v>
      </c>
      <c r="L8378">
        <v>28711560</v>
      </c>
    </row>
    <row r="8379" spans="3:12" x14ac:dyDescent="0.15">
      <c r="C8379" t="s">
        <v>5191</v>
      </c>
      <c r="D8379" t="s">
        <v>5367</v>
      </c>
      <c r="E8379" t="s">
        <v>4512</v>
      </c>
      <c r="F8379" s="1">
        <v>40999</v>
      </c>
      <c r="G8379" t="s">
        <v>57</v>
      </c>
      <c r="H8379" t="s">
        <v>2861</v>
      </c>
      <c r="I8379" t="s">
        <v>5682</v>
      </c>
      <c r="K8379">
        <v>3024618</v>
      </c>
      <c r="L8379">
        <v>25686942</v>
      </c>
    </row>
    <row r="8380" spans="3:12" x14ac:dyDescent="0.15">
      <c r="C8380" t="s">
        <v>5191</v>
      </c>
      <c r="D8380" t="s">
        <v>5367</v>
      </c>
      <c r="E8380" t="s">
        <v>4521</v>
      </c>
      <c r="F8380" s="1">
        <v>40982</v>
      </c>
      <c r="G8380" t="s">
        <v>5206</v>
      </c>
      <c r="H8380" t="s">
        <v>140</v>
      </c>
      <c r="I8380" t="s">
        <v>5808</v>
      </c>
      <c r="K8380">
        <v>4872086</v>
      </c>
      <c r="L8380">
        <v>51005315</v>
      </c>
    </row>
    <row r="8381" spans="3:12" x14ac:dyDescent="0.15">
      <c r="C8381" t="s">
        <v>5191</v>
      </c>
      <c r="D8381" t="s">
        <v>5367</v>
      </c>
      <c r="E8381" t="s">
        <v>4521</v>
      </c>
      <c r="F8381" s="1">
        <v>40988</v>
      </c>
      <c r="G8381" t="s">
        <v>1198</v>
      </c>
      <c r="H8381" t="s">
        <v>1373</v>
      </c>
      <c r="I8381" t="s">
        <v>5780</v>
      </c>
      <c r="J8381">
        <v>-196788</v>
      </c>
      <c r="L8381">
        <v>50808527</v>
      </c>
    </row>
    <row r="8382" spans="3:12" x14ac:dyDescent="0.15">
      <c r="C8382" t="s">
        <v>5191</v>
      </c>
      <c r="D8382" t="s">
        <v>5367</v>
      </c>
      <c r="E8382" t="s">
        <v>4521</v>
      </c>
      <c r="F8382" s="1">
        <v>40993</v>
      </c>
      <c r="G8382" t="s">
        <v>1198</v>
      </c>
      <c r="H8382" t="s">
        <v>1378</v>
      </c>
      <c r="I8382" t="s">
        <v>5782</v>
      </c>
      <c r="J8382">
        <v>918340</v>
      </c>
      <c r="L8382">
        <v>51726867</v>
      </c>
    </row>
    <row r="8383" spans="3:12" x14ac:dyDescent="0.15">
      <c r="C8383" t="s">
        <v>5191</v>
      </c>
      <c r="D8383" t="s">
        <v>5367</v>
      </c>
      <c r="E8383" t="s">
        <v>4521</v>
      </c>
      <c r="F8383" s="1">
        <v>40993</v>
      </c>
      <c r="G8383" t="s">
        <v>1198</v>
      </c>
      <c r="H8383" t="s">
        <v>1228</v>
      </c>
      <c r="I8383" t="s">
        <v>5783</v>
      </c>
      <c r="J8383">
        <v>4093172</v>
      </c>
      <c r="L8383">
        <v>55820039</v>
      </c>
    </row>
    <row r="8384" spans="3:12" x14ac:dyDescent="0.15">
      <c r="C8384" t="s">
        <v>5191</v>
      </c>
      <c r="D8384" t="s">
        <v>5367</v>
      </c>
      <c r="E8384" t="s">
        <v>4521</v>
      </c>
      <c r="F8384" s="1">
        <v>40999</v>
      </c>
      <c r="G8384" t="s">
        <v>1198</v>
      </c>
      <c r="H8384" t="s">
        <v>167</v>
      </c>
      <c r="I8384" t="s">
        <v>5791</v>
      </c>
      <c r="J8384">
        <v>-157430</v>
      </c>
      <c r="L8384">
        <v>55662609</v>
      </c>
    </row>
    <row r="8385" spans="3:12" x14ac:dyDescent="0.15">
      <c r="C8385" t="s">
        <v>5191</v>
      </c>
      <c r="D8385" t="s">
        <v>5367</v>
      </c>
      <c r="E8385" t="s">
        <v>4553</v>
      </c>
      <c r="F8385" s="1">
        <v>40989</v>
      </c>
      <c r="G8385" t="s">
        <v>57</v>
      </c>
      <c r="H8385" t="s">
        <v>105</v>
      </c>
      <c r="I8385" t="s">
        <v>4483</v>
      </c>
      <c r="K8385">
        <v>-1184658</v>
      </c>
      <c r="L8385">
        <v>-221593</v>
      </c>
    </row>
    <row r="8386" spans="3:12" x14ac:dyDescent="0.15">
      <c r="C8386" t="s">
        <v>5191</v>
      </c>
      <c r="D8386" t="s">
        <v>5367</v>
      </c>
      <c r="E8386" t="s">
        <v>4557</v>
      </c>
      <c r="F8386" s="1">
        <v>40990</v>
      </c>
      <c r="G8386" t="s">
        <v>1198</v>
      </c>
      <c r="H8386" t="s">
        <v>822</v>
      </c>
      <c r="I8386" t="s">
        <v>5799</v>
      </c>
      <c r="J8386">
        <v>100000</v>
      </c>
      <c r="L8386">
        <v>42791951</v>
      </c>
    </row>
    <row r="8387" spans="3:12" x14ac:dyDescent="0.15">
      <c r="C8387" t="s">
        <v>5191</v>
      </c>
      <c r="D8387" t="s">
        <v>5367</v>
      </c>
      <c r="E8387" t="s">
        <v>4557</v>
      </c>
      <c r="F8387" s="1">
        <v>40997</v>
      </c>
      <c r="G8387" t="s">
        <v>1198</v>
      </c>
      <c r="H8387" t="s">
        <v>593</v>
      </c>
      <c r="I8387" t="s">
        <v>5803</v>
      </c>
      <c r="J8387">
        <v>100000</v>
      </c>
      <c r="L8387">
        <v>42891951</v>
      </c>
    </row>
    <row r="8388" spans="3:12" x14ac:dyDescent="0.15">
      <c r="C8388" t="s">
        <v>5191</v>
      </c>
      <c r="D8388" t="s">
        <v>5367</v>
      </c>
      <c r="E8388" t="s">
        <v>4557</v>
      </c>
      <c r="F8388" s="1">
        <v>40998</v>
      </c>
      <c r="G8388" t="s">
        <v>1198</v>
      </c>
      <c r="H8388" t="s">
        <v>146</v>
      </c>
      <c r="I8388" t="s">
        <v>5804</v>
      </c>
      <c r="J8388">
        <v>100000</v>
      </c>
      <c r="L8388">
        <v>42991951</v>
      </c>
    </row>
    <row r="8389" spans="3:12" x14ac:dyDescent="0.15">
      <c r="C8389" t="s">
        <v>5191</v>
      </c>
      <c r="D8389" t="s">
        <v>5367</v>
      </c>
      <c r="E8389" t="s">
        <v>4557</v>
      </c>
      <c r="F8389" s="1">
        <v>40999</v>
      </c>
      <c r="G8389" t="s">
        <v>57</v>
      </c>
      <c r="H8389" t="s">
        <v>2861</v>
      </c>
      <c r="I8389" t="s">
        <v>5682</v>
      </c>
      <c r="K8389">
        <v>4125871</v>
      </c>
      <c r="L8389">
        <v>38866080</v>
      </c>
    </row>
    <row r="8390" spans="3:12" x14ac:dyDescent="0.15">
      <c r="C8390" t="s">
        <v>5191</v>
      </c>
      <c r="D8390" t="s">
        <v>5367</v>
      </c>
      <c r="E8390" t="s">
        <v>4557</v>
      </c>
      <c r="F8390" s="1">
        <v>40999</v>
      </c>
      <c r="G8390" t="s">
        <v>57</v>
      </c>
      <c r="H8390" t="s">
        <v>2861</v>
      </c>
      <c r="I8390" t="s">
        <v>5682</v>
      </c>
      <c r="K8390">
        <v>2001226</v>
      </c>
      <c r="L8390">
        <v>36864854</v>
      </c>
    </row>
    <row r="8391" spans="3:12" x14ac:dyDescent="0.15">
      <c r="C8391" t="s">
        <v>5191</v>
      </c>
      <c r="D8391" t="s">
        <v>5367</v>
      </c>
      <c r="E8391" t="s">
        <v>4575</v>
      </c>
      <c r="F8391" s="1">
        <v>40993</v>
      </c>
      <c r="G8391" t="s">
        <v>1198</v>
      </c>
      <c r="H8391" t="s">
        <v>162</v>
      </c>
      <c r="I8391" t="s">
        <v>5788</v>
      </c>
      <c r="J8391">
        <v>7063525</v>
      </c>
      <c r="L8391">
        <v>22991537</v>
      </c>
    </row>
    <row r="8392" spans="3:12" x14ac:dyDescent="0.15">
      <c r="C8392" t="s">
        <v>5191</v>
      </c>
      <c r="D8392" t="s">
        <v>5367</v>
      </c>
      <c r="E8392" t="s">
        <v>4575</v>
      </c>
      <c r="F8392" s="1">
        <v>40999</v>
      </c>
      <c r="G8392" t="s">
        <v>57</v>
      </c>
      <c r="H8392" t="s">
        <v>2861</v>
      </c>
      <c r="I8392" t="s">
        <v>5682</v>
      </c>
      <c r="K8392">
        <v>7820736</v>
      </c>
      <c r="L8392">
        <v>15170801</v>
      </c>
    </row>
    <row r="8393" spans="3:12" x14ac:dyDescent="0.15">
      <c r="C8393" t="s">
        <v>5191</v>
      </c>
      <c r="D8393" t="s">
        <v>5367</v>
      </c>
      <c r="E8393" t="s">
        <v>4598</v>
      </c>
      <c r="F8393" s="1">
        <v>40994</v>
      </c>
      <c r="G8393" t="s">
        <v>1198</v>
      </c>
      <c r="H8393" t="s">
        <v>530</v>
      </c>
      <c r="I8393" t="s">
        <v>5789</v>
      </c>
      <c r="J8393">
        <v>10494644</v>
      </c>
      <c r="L8393">
        <v>116044019</v>
      </c>
    </row>
    <row r="8394" spans="3:12" x14ac:dyDescent="0.15">
      <c r="C8394" t="s">
        <v>5191</v>
      </c>
      <c r="D8394" t="s">
        <v>5367</v>
      </c>
      <c r="E8394" t="s">
        <v>4598</v>
      </c>
      <c r="F8394" s="1">
        <v>40994</v>
      </c>
      <c r="G8394" t="s">
        <v>1198</v>
      </c>
      <c r="H8394" t="s">
        <v>564</v>
      </c>
      <c r="I8394" t="s">
        <v>5790</v>
      </c>
      <c r="J8394">
        <v>14869874</v>
      </c>
      <c r="L8394">
        <v>130913893</v>
      </c>
    </row>
    <row r="8395" spans="3:12" x14ac:dyDescent="0.15">
      <c r="C8395" t="s">
        <v>5191</v>
      </c>
      <c r="D8395" t="s">
        <v>5367</v>
      </c>
      <c r="E8395" t="s">
        <v>4613</v>
      </c>
      <c r="F8395" s="1">
        <v>40983</v>
      </c>
      <c r="G8395" t="s">
        <v>1198</v>
      </c>
      <c r="H8395" t="s">
        <v>149</v>
      </c>
      <c r="I8395" t="s">
        <v>5792</v>
      </c>
      <c r="J8395">
        <v>150000</v>
      </c>
      <c r="L8395">
        <v>39759973</v>
      </c>
    </row>
    <row r="8396" spans="3:12" x14ac:dyDescent="0.15">
      <c r="C8396" t="s">
        <v>5191</v>
      </c>
      <c r="D8396" t="s">
        <v>5367</v>
      </c>
      <c r="E8396" t="s">
        <v>4613</v>
      </c>
      <c r="F8396" s="1">
        <v>40983</v>
      </c>
      <c r="G8396" t="s">
        <v>1198</v>
      </c>
      <c r="H8396" t="s">
        <v>156</v>
      </c>
      <c r="I8396" t="s">
        <v>5793</v>
      </c>
      <c r="J8396">
        <v>150000</v>
      </c>
      <c r="L8396">
        <v>39909973</v>
      </c>
    </row>
    <row r="8397" spans="3:12" x14ac:dyDescent="0.15">
      <c r="C8397" t="s">
        <v>5191</v>
      </c>
      <c r="D8397" t="s">
        <v>5367</v>
      </c>
      <c r="E8397" t="s">
        <v>4613</v>
      </c>
      <c r="F8397" s="1">
        <v>40983</v>
      </c>
      <c r="G8397" t="s">
        <v>1198</v>
      </c>
      <c r="H8397" t="s">
        <v>163</v>
      </c>
      <c r="I8397" t="s">
        <v>5794</v>
      </c>
      <c r="J8397">
        <v>100000</v>
      </c>
      <c r="L8397">
        <v>40009973</v>
      </c>
    </row>
    <row r="8398" spans="3:12" x14ac:dyDescent="0.15">
      <c r="C8398" t="s">
        <v>5191</v>
      </c>
      <c r="D8398" t="s">
        <v>5367</v>
      </c>
      <c r="E8398" t="s">
        <v>4613</v>
      </c>
      <c r="F8398" s="1">
        <v>40983</v>
      </c>
      <c r="G8398" t="s">
        <v>1198</v>
      </c>
      <c r="H8398" t="s">
        <v>158</v>
      </c>
      <c r="I8398" t="s">
        <v>5795</v>
      </c>
      <c r="J8398">
        <v>50000</v>
      </c>
      <c r="L8398">
        <v>40059973</v>
      </c>
    </row>
    <row r="8399" spans="3:12" x14ac:dyDescent="0.15">
      <c r="C8399" t="s">
        <v>5191</v>
      </c>
      <c r="D8399" t="s">
        <v>5367</v>
      </c>
      <c r="E8399" t="s">
        <v>4613</v>
      </c>
      <c r="F8399" s="1">
        <v>40989</v>
      </c>
      <c r="G8399" t="s">
        <v>1198</v>
      </c>
      <c r="H8399" t="s">
        <v>1153</v>
      </c>
      <c r="I8399" t="s">
        <v>5769</v>
      </c>
      <c r="J8399">
        <v>1908000</v>
      </c>
      <c r="L8399">
        <v>41967973</v>
      </c>
    </row>
    <row r="8400" spans="3:12" x14ac:dyDescent="0.15">
      <c r="C8400" t="s">
        <v>5191</v>
      </c>
      <c r="D8400" t="s">
        <v>5367</v>
      </c>
      <c r="E8400" t="s">
        <v>4613</v>
      </c>
      <c r="F8400" s="1">
        <v>40989</v>
      </c>
      <c r="G8400" t="s">
        <v>1198</v>
      </c>
      <c r="H8400" t="s">
        <v>1065</v>
      </c>
      <c r="I8400" t="s">
        <v>5798</v>
      </c>
      <c r="J8400">
        <v>50000</v>
      </c>
      <c r="L8400">
        <v>42017973</v>
      </c>
    </row>
    <row r="8401" spans="3:12" x14ac:dyDescent="0.15">
      <c r="C8401" t="s">
        <v>5191</v>
      </c>
      <c r="D8401" t="s">
        <v>5367</v>
      </c>
      <c r="E8401" t="s">
        <v>4613</v>
      </c>
      <c r="F8401" s="1">
        <v>40993</v>
      </c>
      <c r="G8401" t="s">
        <v>1198</v>
      </c>
      <c r="H8401" t="s">
        <v>3841</v>
      </c>
      <c r="I8401" t="s">
        <v>5781</v>
      </c>
      <c r="J8401">
        <v>4471875</v>
      </c>
      <c r="L8401">
        <v>46489848</v>
      </c>
    </row>
    <row r="8402" spans="3:12" x14ac:dyDescent="0.15">
      <c r="C8402" t="s">
        <v>5191</v>
      </c>
      <c r="D8402" t="s">
        <v>5367</v>
      </c>
      <c r="E8402" t="s">
        <v>4613</v>
      </c>
      <c r="F8402" s="1">
        <v>40993</v>
      </c>
      <c r="G8402" t="s">
        <v>1198</v>
      </c>
      <c r="H8402" t="s">
        <v>2604</v>
      </c>
      <c r="I8402" t="s">
        <v>5777</v>
      </c>
      <c r="J8402">
        <v>10239946</v>
      </c>
      <c r="L8402">
        <v>56729794</v>
      </c>
    </row>
    <row r="8403" spans="3:12" x14ac:dyDescent="0.15">
      <c r="C8403" t="s">
        <v>5191</v>
      </c>
      <c r="D8403" t="s">
        <v>5367</v>
      </c>
      <c r="E8403" t="s">
        <v>4613</v>
      </c>
      <c r="F8403" s="1">
        <v>40993</v>
      </c>
      <c r="G8403" t="s">
        <v>1198</v>
      </c>
      <c r="H8403" t="s">
        <v>1188</v>
      </c>
      <c r="I8403" t="s">
        <v>5770</v>
      </c>
      <c r="J8403">
        <v>1866522</v>
      </c>
      <c r="L8403">
        <v>58596316</v>
      </c>
    </row>
    <row r="8404" spans="3:12" x14ac:dyDescent="0.15">
      <c r="C8404" t="s">
        <v>5191</v>
      </c>
      <c r="D8404" t="s">
        <v>5367</v>
      </c>
      <c r="E8404" t="s">
        <v>4613</v>
      </c>
      <c r="F8404" s="1">
        <v>40993</v>
      </c>
      <c r="G8404" t="s">
        <v>1198</v>
      </c>
      <c r="H8404" t="s">
        <v>1155</v>
      </c>
      <c r="I8404" t="s">
        <v>5771</v>
      </c>
      <c r="J8404">
        <v>17401427</v>
      </c>
      <c r="L8404">
        <v>75997743</v>
      </c>
    </row>
    <row r="8405" spans="3:12" x14ac:dyDescent="0.15">
      <c r="C8405" t="s">
        <v>5191</v>
      </c>
      <c r="D8405" t="s">
        <v>5367</v>
      </c>
      <c r="E8405" t="s">
        <v>4613</v>
      </c>
      <c r="F8405" s="1">
        <v>40993</v>
      </c>
      <c r="G8405" t="s">
        <v>1198</v>
      </c>
      <c r="H8405" t="s">
        <v>160</v>
      </c>
      <c r="I8405" t="s">
        <v>5776</v>
      </c>
      <c r="J8405">
        <v>954000</v>
      </c>
      <c r="L8405">
        <v>76951743</v>
      </c>
    </row>
    <row r="8406" spans="3:12" x14ac:dyDescent="0.15">
      <c r="C8406" t="s">
        <v>5191</v>
      </c>
      <c r="D8406" t="s">
        <v>5367</v>
      </c>
      <c r="E8406" t="s">
        <v>4613</v>
      </c>
      <c r="F8406" s="1">
        <v>40995</v>
      </c>
      <c r="G8406" t="s">
        <v>1198</v>
      </c>
      <c r="H8406" t="s">
        <v>2741</v>
      </c>
      <c r="I8406" t="s">
        <v>5801</v>
      </c>
      <c r="J8406">
        <v>40000</v>
      </c>
      <c r="L8406">
        <v>76991743</v>
      </c>
    </row>
    <row r="8407" spans="3:12" x14ac:dyDescent="0.15">
      <c r="C8407" t="s">
        <v>5191</v>
      </c>
      <c r="D8407" t="s">
        <v>5367</v>
      </c>
      <c r="E8407" t="s">
        <v>4613</v>
      </c>
      <c r="F8407" s="1">
        <v>40995</v>
      </c>
      <c r="G8407" t="s">
        <v>1198</v>
      </c>
      <c r="H8407" t="s">
        <v>129</v>
      </c>
      <c r="I8407" t="s">
        <v>5802</v>
      </c>
      <c r="J8407">
        <v>20000</v>
      </c>
      <c r="L8407">
        <v>77011743</v>
      </c>
    </row>
    <row r="8408" spans="3:12" x14ac:dyDescent="0.15">
      <c r="C8408" t="s">
        <v>5191</v>
      </c>
      <c r="D8408" t="s">
        <v>5367</v>
      </c>
      <c r="E8408" t="s">
        <v>4613</v>
      </c>
      <c r="F8408" s="1">
        <v>40999</v>
      </c>
      <c r="G8408" t="s">
        <v>57</v>
      </c>
      <c r="H8408" t="s">
        <v>2861</v>
      </c>
      <c r="I8408" t="s">
        <v>5682</v>
      </c>
      <c r="K8408">
        <v>37182473</v>
      </c>
      <c r="L8408">
        <v>39829270</v>
      </c>
    </row>
    <row r="8409" spans="3:12" x14ac:dyDescent="0.15">
      <c r="C8409" t="s">
        <v>5191</v>
      </c>
      <c r="D8409" t="s">
        <v>5367</v>
      </c>
      <c r="E8409" t="s">
        <v>4613</v>
      </c>
      <c r="F8409" s="1">
        <v>40999</v>
      </c>
      <c r="G8409" t="s">
        <v>57</v>
      </c>
      <c r="H8409" t="s">
        <v>2861</v>
      </c>
      <c r="I8409" t="s">
        <v>5682</v>
      </c>
      <c r="K8409">
        <v>20000</v>
      </c>
      <c r="L8409">
        <v>39809270</v>
      </c>
    </row>
    <row r="8410" spans="3:12" x14ac:dyDescent="0.15">
      <c r="C8410" t="s">
        <v>5191</v>
      </c>
      <c r="D8410" t="s">
        <v>5367</v>
      </c>
      <c r="E8410" t="s">
        <v>4613</v>
      </c>
      <c r="F8410" s="1">
        <v>40999</v>
      </c>
      <c r="G8410" t="s">
        <v>57</v>
      </c>
      <c r="H8410" t="s">
        <v>2861</v>
      </c>
      <c r="I8410" t="s">
        <v>5682</v>
      </c>
      <c r="K8410">
        <v>300000</v>
      </c>
      <c r="L8410">
        <v>39509270</v>
      </c>
    </row>
    <row r="8411" spans="3:12" x14ac:dyDescent="0.15">
      <c r="C8411" t="s">
        <v>5191</v>
      </c>
      <c r="D8411" t="s">
        <v>5367</v>
      </c>
      <c r="E8411" t="s">
        <v>4613</v>
      </c>
      <c r="F8411" s="1">
        <v>40999</v>
      </c>
      <c r="G8411" t="s">
        <v>57</v>
      </c>
      <c r="H8411" t="s">
        <v>2861</v>
      </c>
      <c r="I8411" t="s">
        <v>5682</v>
      </c>
      <c r="K8411">
        <v>440000</v>
      </c>
      <c r="L8411">
        <v>39069270</v>
      </c>
    </row>
    <row r="8412" spans="3:12" x14ac:dyDescent="0.15">
      <c r="C8412" t="s">
        <v>5191</v>
      </c>
      <c r="D8412" t="s">
        <v>5367</v>
      </c>
      <c r="E8412" t="s">
        <v>5585</v>
      </c>
      <c r="F8412" s="1">
        <v>40970</v>
      </c>
      <c r="G8412" t="s">
        <v>526</v>
      </c>
      <c r="H8412" t="s">
        <v>460</v>
      </c>
      <c r="I8412" t="s">
        <v>5809</v>
      </c>
      <c r="K8412">
        <v>20000</v>
      </c>
      <c r="L8412">
        <v>10000</v>
      </c>
    </row>
    <row r="8413" spans="3:12" x14ac:dyDescent="0.15">
      <c r="C8413" t="s">
        <v>5191</v>
      </c>
      <c r="D8413" t="s">
        <v>5367</v>
      </c>
      <c r="E8413" t="s">
        <v>4630</v>
      </c>
      <c r="F8413" s="1">
        <v>40993</v>
      </c>
      <c r="G8413" t="s">
        <v>1198</v>
      </c>
      <c r="H8413" t="s">
        <v>151</v>
      </c>
      <c r="I8413" t="s">
        <v>5773</v>
      </c>
      <c r="J8413">
        <v>10004705</v>
      </c>
      <c r="L8413">
        <v>28934638</v>
      </c>
    </row>
    <row r="8414" spans="3:12" x14ac:dyDescent="0.15">
      <c r="C8414" t="s">
        <v>5191</v>
      </c>
      <c r="D8414" t="s">
        <v>5367</v>
      </c>
      <c r="E8414" t="s">
        <v>4630</v>
      </c>
      <c r="F8414" s="1">
        <v>40999</v>
      </c>
      <c r="G8414" t="s">
        <v>57</v>
      </c>
      <c r="H8414" t="s">
        <v>2861</v>
      </c>
      <c r="I8414" t="s">
        <v>5682</v>
      </c>
      <c r="K8414">
        <v>9464968</v>
      </c>
      <c r="L8414">
        <v>19469670</v>
      </c>
    </row>
    <row r="8415" spans="3:12" x14ac:dyDescent="0.15">
      <c r="C8415" t="s">
        <v>5191</v>
      </c>
      <c r="D8415" t="s">
        <v>5367</v>
      </c>
      <c r="E8415" t="s">
        <v>4641</v>
      </c>
      <c r="F8415" s="1">
        <v>40993</v>
      </c>
      <c r="G8415" t="s">
        <v>1198</v>
      </c>
      <c r="H8415" t="s">
        <v>529</v>
      </c>
      <c r="I8415" t="s">
        <v>5772</v>
      </c>
      <c r="J8415">
        <v>1027066</v>
      </c>
      <c r="L8415">
        <v>3020397</v>
      </c>
    </row>
    <row r="8416" spans="3:12" x14ac:dyDescent="0.15">
      <c r="C8416" t="s">
        <v>5191</v>
      </c>
      <c r="D8416" t="s">
        <v>5367</v>
      </c>
      <c r="E8416" t="s">
        <v>4641</v>
      </c>
      <c r="F8416" s="1">
        <v>40995</v>
      </c>
      <c r="G8416" t="s">
        <v>1198</v>
      </c>
      <c r="H8416" t="s">
        <v>137</v>
      </c>
      <c r="I8416" t="s">
        <v>5774</v>
      </c>
      <c r="J8416">
        <v>1600000</v>
      </c>
      <c r="L8416">
        <v>4620397</v>
      </c>
    </row>
    <row r="8417" spans="3:12" x14ac:dyDescent="0.15">
      <c r="C8417" t="s">
        <v>5191</v>
      </c>
      <c r="D8417" t="s">
        <v>5367</v>
      </c>
      <c r="E8417" t="s">
        <v>4641</v>
      </c>
      <c r="F8417" s="1">
        <v>40997</v>
      </c>
      <c r="G8417" t="s">
        <v>1198</v>
      </c>
      <c r="H8417" t="s">
        <v>136</v>
      </c>
      <c r="I8417" t="s">
        <v>5775</v>
      </c>
      <c r="J8417">
        <v>492393</v>
      </c>
      <c r="L8417">
        <v>5112790</v>
      </c>
    </row>
    <row r="8418" spans="3:12" x14ac:dyDescent="0.15">
      <c r="C8418" t="s">
        <v>5191</v>
      </c>
      <c r="D8418" t="s">
        <v>5367</v>
      </c>
      <c r="E8418" t="s">
        <v>4641</v>
      </c>
      <c r="F8418" s="1">
        <v>40999</v>
      </c>
      <c r="G8418" t="s">
        <v>57</v>
      </c>
      <c r="H8418" t="s">
        <v>2861</v>
      </c>
      <c r="I8418" t="s">
        <v>5682</v>
      </c>
      <c r="K8418">
        <v>1027066</v>
      </c>
      <c r="L8418">
        <v>4085724</v>
      </c>
    </row>
    <row r="8419" spans="3:12" x14ac:dyDescent="0.15">
      <c r="C8419" t="s">
        <v>5191</v>
      </c>
      <c r="D8419" t="s">
        <v>5367</v>
      </c>
      <c r="E8419" t="s">
        <v>4653</v>
      </c>
      <c r="F8419" s="1">
        <v>40993</v>
      </c>
      <c r="G8419" t="s">
        <v>1198</v>
      </c>
      <c r="H8419" t="s">
        <v>562</v>
      </c>
      <c r="I8419" t="s">
        <v>5785</v>
      </c>
      <c r="J8419">
        <v>1744846</v>
      </c>
      <c r="L8419">
        <v>26870620</v>
      </c>
    </row>
    <row r="8420" spans="3:12" x14ac:dyDescent="0.15">
      <c r="C8420" t="s">
        <v>5191</v>
      </c>
      <c r="D8420" t="s">
        <v>5367</v>
      </c>
      <c r="E8420" t="s">
        <v>4668</v>
      </c>
      <c r="F8420" s="1">
        <v>40993</v>
      </c>
      <c r="G8420" t="s">
        <v>1198</v>
      </c>
      <c r="H8420" t="s">
        <v>589</v>
      </c>
      <c r="I8420" t="s">
        <v>5787</v>
      </c>
      <c r="J8420">
        <v>5545125</v>
      </c>
      <c r="L8420">
        <v>20838937</v>
      </c>
    </row>
    <row r="8421" spans="3:12" x14ac:dyDescent="0.15">
      <c r="C8421" t="s">
        <v>5191</v>
      </c>
      <c r="D8421" t="s">
        <v>5374</v>
      </c>
      <c r="E8421" t="s">
        <v>4684</v>
      </c>
      <c r="F8421" s="1">
        <v>40995</v>
      </c>
      <c r="G8421" t="s">
        <v>526</v>
      </c>
      <c r="H8421" t="s">
        <v>1529</v>
      </c>
      <c r="I8421" t="s">
        <v>4498</v>
      </c>
      <c r="J8421">
        <v>145470</v>
      </c>
      <c r="L8421">
        <v>193790</v>
      </c>
    </row>
    <row r="8422" spans="3:12" x14ac:dyDescent="0.15">
      <c r="C8422" t="s">
        <v>5191</v>
      </c>
      <c r="D8422" t="s">
        <v>5374</v>
      </c>
      <c r="E8422" t="s">
        <v>4704</v>
      </c>
      <c r="F8422" s="1">
        <v>40977</v>
      </c>
      <c r="G8422" t="s">
        <v>526</v>
      </c>
      <c r="H8422" t="s">
        <v>1472</v>
      </c>
      <c r="I8422" t="s">
        <v>4498</v>
      </c>
      <c r="J8422">
        <v>155025</v>
      </c>
    </row>
    <row r="8423" spans="3:12" x14ac:dyDescent="0.15">
      <c r="C8423" t="s">
        <v>5191</v>
      </c>
      <c r="D8423" t="s">
        <v>5374</v>
      </c>
      <c r="E8423" t="s">
        <v>4704</v>
      </c>
      <c r="F8423" s="1">
        <v>40994</v>
      </c>
      <c r="G8423" t="s">
        <v>560</v>
      </c>
      <c r="H8423" t="s">
        <v>107</v>
      </c>
      <c r="I8423" t="s">
        <v>5765</v>
      </c>
      <c r="K8423">
        <v>59625</v>
      </c>
      <c r="L8423">
        <v>-59625</v>
      </c>
    </row>
    <row r="8424" spans="3:12" x14ac:dyDescent="0.15">
      <c r="C8424" t="s">
        <v>5191</v>
      </c>
      <c r="D8424" t="s">
        <v>5374</v>
      </c>
      <c r="E8424" t="s">
        <v>4704</v>
      </c>
      <c r="F8424" s="1">
        <v>40994</v>
      </c>
      <c r="G8424" t="s">
        <v>560</v>
      </c>
      <c r="H8424" t="s">
        <v>103</v>
      </c>
      <c r="I8424" t="s">
        <v>5766</v>
      </c>
      <c r="K8424">
        <v>95400</v>
      </c>
      <c r="L8424">
        <v>-155025</v>
      </c>
    </row>
    <row r="8425" spans="3:12" x14ac:dyDescent="0.15">
      <c r="C8425" t="s">
        <v>5191</v>
      </c>
      <c r="D8425" t="s">
        <v>5374</v>
      </c>
      <c r="E8425" t="s">
        <v>4730</v>
      </c>
      <c r="F8425" s="1">
        <v>40980</v>
      </c>
      <c r="G8425" t="s">
        <v>526</v>
      </c>
      <c r="H8425" t="s">
        <v>1037</v>
      </c>
      <c r="I8425" t="s">
        <v>4498</v>
      </c>
      <c r="J8425">
        <v>73057</v>
      </c>
      <c r="L8425">
        <v>146080</v>
      </c>
    </row>
    <row r="8426" spans="3:12" x14ac:dyDescent="0.15">
      <c r="C8426" t="s">
        <v>5191</v>
      </c>
      <c r="D8426" t="s">
        <v>5374</v>
      </c>
      <c r="E8426" t="s">
        <v>4730</v>
      </c>
      <c r="F8426" s="1">
        <v>40999</v>
      </c>
      <c r="G8426" t="s">
        <v>560</v>
      </c>
      <c r="H8426" t="s">
        <v>125</v>
      </c>
      <c r="I8426" t="s">
        <v>5689</v>
      </c>
      <c r="K8426">
        <v>70448</v>
      </c>
      <c r="L8426">
        <v>75632</v>
      </c>
    </row>
    <row r="8427" spans="3:12" x14ac:dyDescent="0.15">
      <c r="C8427" t="s">
        <v>5191</v>
      </c>
      <c r="D8427" t="s">
        <v>5374</v>
      </c>
      <c r="E8427" t="s">
        <v>4754</v>
      </c>
      <c r="F8427" s="1">
        <v>40970</v>
      </c>
      <c r="G8427" t="s">
        <v>526</v>
      </c>
      <c r="H8427" t="s">
        <v>457</v>
      </c>
      <c r="I8427" t="s">
        <v>4498</v>
      </c>
      <c r="J8427">
        <v>300000</v>
      </c>
      <c r="L8427">
        <v>-2289720</v>
      </c>
    </row>
    <row r="8428" spans="3:12" x14ac:dyDescent="0.15">
      <c r="C8428" t="s">
        <v>5191</v>
      </c>
      <c r="D8428" t="s">
        <v>5374</v>
      </c>
      <c r="E8428" t="s">
        <v>4754</v>
      </c>
      <c r="F8428" s="1">
        <v>40988</v>
      </c>
      <c r="G8428" t="s">
        <v>560</v>
      </c>
      <c r="H8428" t="s">
        <v>114</v>
      </c>
      <c r="I8428" t="s">
        <v>5810</v>
      </c>
      <c r="K8428">
        <v>340000</v>
      </c>
      <c r="L8428">
        <v>-2629720</v>
      </c>
    </row>
    <row r="8429" spans="3:12" x14ac:dyDescent="0.15">
      <c r="C8429" t="s">
        <v>5191</v>
      </c>
      <c r="D8429" t="s">
        <v>5374</v>
      </c>
      <c r="E8429" t="s">
        <v>4786</v>
      </c>
      <c r="F8429" s="1">
        <v>40975</v>
      </c>
      <c r="G8429" t="s">
        <v>57</v>
      </c>
      <c r="H8429" t="s">
        <v>757</v>
      </c>
      <c r="I8429" t="s">
        <v>4814</v>
      </c>
      <c r="J8429">
        <v>500000</v>
      </c>
      <c r="L8429">
        <v>-1958875</v>
      </c>
    </row>
    <row r="8430" spans="3:12" x14ac:dyDescent="0.15">
      <c r="C8430" t="s">
        <v>5191</v>
      </c>
      <c r="D8430" t="s">
        <v>5374</v>
      </c>
      <c r="E8430" t="s">
        <v>4823</v>
      </c>
      <c r="F8430" s="1">
        <v>40970</v>
      </c>
      <c r="G8430" t="s">
        <v>57</v>
      </c>
      <c r="H8430" t="s">
        <v>101</v>
      </c>
      <c r="I8430" t="s">
        <v>5811</v>
      </c>
      <c r="J8430">
        <v>580666</v>
      </c>
      <c r="L8430">
        <v>-2661370</v>
      </c>
    </row>
    <row r="8431" spans="3:12" x14ac:dyDescent="0.15">
      <c r="C8431" t="s">
        <v>5191</v>
      </c>
      <c r="D8431" t="s">
        <v>5374</v>
      </c>
      <c r="E8431" t="s">
        <v>4823</v>
      </c>
      <c r="F8431" s="1">
        <v>40973</v>
      </c>
      <c r="G8431" t="s">
        <v>526</v>
      </c>
      <c r="H8431" t="s">
        <v>4392</v>
      </c>
      <c r="I8431" t="s">
        <v>5812</v>
      </c>
      <c r="J8431">
        <v>12665</v>
      </c>
      <c r="L8431">
        <v>-2648705</v>
      </c>
    </row>
    <row r="8432" spans="3:12" x14ac:dyDescent="0.15">
      <c r="C8432" t="s">
        <v>5191</v>
      </c>
      <c r="D8432" t="s">
        <v>5374</v>
      </c>
      <c r="E8432" t="s">
        <v>4898</v>
      </c>
      <c r="F8432" s="1">
        <v>40969</v>
      </c>
      <c r="G8432" t="s">
        <v>560</v>
      </c>
      <c r="H8432" t="s">
        <v>2334</v>
      </c>
      <c r="I8432" t="s">
        <v>5813</v>
      </c>
      <c r="K8432">
        <v>1129148</v>
      </c>
      <c r="L8432">
        <v>-3387444</v>
      </c>
    </row>
    <row r="8433" spans="3:12" x14ac:dyDescent="0.15">
      <c r="C8433" t="s">
        <v>5191</v>
      </c>
      <c r="D8433" t="s">
        <v>5374</v>
      </c>
      <c r="E8433" t="s">
        <v>4898</v>
      </c>
      <c r="F8433" s="1">
        <v>40977</v>
      </c>
      <c r="G8433" t="s">
        <v>57</v>
      </c>
      <c r="H8433" t="s">
        <v>1364</v>
      </c>
      <c r="I8433" t="s">
        <v>5814</v>
      </c>
      <c r="J8433">
        <v>1129148</v>
      </c>
      <c r="L8433">
        <v>-2258296</v>
      </c>
    </row>
    <row r="8434" spans="3:12" x14ac:dyDescent="0.15">
      <c r="C8434" t="s">
        <v>5191</v>
      </c>
      <c r="D8434" t="s">
        <v>5374</v>
      </c>
      <c r="E8434" t="s">
        <v>4898</v>
      </c>
      <c r="F8434" s="1">
        <v>40990</v>
      </c>
      <c r="G8434" t="s">
        <v>57</v>
      </c>
      <c r="H8434" t="s">
        <v>1296</v>
      </c>
      <c r="I8434" t="s">
        <v>5815</v>
      </c>
      <c r="J8434">
        <v>1129148</v>
      </c>
      <c r="L8434">
        <v>-1129148</v>
      </c>
    </row>
    <row r="8435" spans="3:12" x14ac:dyDescent="0.15">
      <c r="C8435" t="s">
        <v>5191</v>
      </c>
      <c r="D8435" t="s">
        <v>5374</v>
      </c>
      <c r="E8435" t="s">
        <v>4916</v>
      </c>
      <c r="F8435" s="1">
        <v>40973</v>
      </c>
      <c r="G8435" t="s">
        <v>5206</v>
      </c>
      <c r="H8435" t="s">
        <v>2604</v>
      </c>
      <c r="I8435" t="s">
        <v>5816</v>
      </c>
      <c r="J8435">
        <v>4800000</v>
      </c>
      <c r="L8435">
        <v>4014540</v>
      </c>
    </row>
    <row r="8436" spans="3:12" x14ac:dyDescent="0.15">
      <c r="C8436" t="s">
        <v>5191</v>
      </c>
      <c r="D8436" t="s">
        <v>5374</v>
      </c>
      <c r="E8436" t="s">
        <v>4916</v>
      </c>
      <c r="F8436" s="1">
        <v>40999</v>
      </c>
      <c r="G8436" t="s">
        <v>560</v>
      </c>
      <c r="H8436" t="s">
        <v>1369</v>
      </c>
      <c r="I8436" t="s">
        <v>5817</v>
      </c>
      <c r="K8436">
        <v>800000</v>
      </c>
      <c r="L8436">
        <v>3214540</v>
      </c>
    </row>
    <row r="8437" spans="3:12" x14ac:dyDescent="0.15">
      <c r="C8437" t="s">
        <v>5191</v>
      </c>
      <c r="D8437" t="s">
        <v>5374</v>
      </c>
      <c r="E8437" t="s">
        <v>4938</v>
      </c>
      <c r="F8437" s="1">
        <v>40991</v>
      </c>
      <c r="G8437" t="s">
        <v>5206</v>
      </c>
      <c r="H8437" t="s">
        <v>154</v>
      </c>
      <c r="I8437" t="s">
        <v>4778</v>
      </c>
      <c r="J8437">
        <v>17000000</v>
      </c>
      <c r="L8437">
        <v>-17000000</v>
      </c>
    </row>
    <row r="8438" spans="3:12" x14ac:dyDescent="0.15">
      <c r="C8438" t="s">
        <v>5191</v>
      </c>
      <c r="D8438" t="s">
        <v>5374</v>
      </c>
      <c r="E8438" t="s">
        <v>4938</v>
      </c>
      <c r="F8438" s="1">
        <v>40999</v>
      </c>
      <c r="G8438" t="s">
        <v>560</v>
      </c>
      <c r="H8438" t="s">
        <v>2754</v>
      </c>
      <c r="I8438" t="s">
        <v>5818</v>
      </c>
      <c r="K8438">
        <v>17000000</v>
      </c>
      <c r="L8438">
        <v>-34000000</v>
      </c>
    </row>
    <row r="8439" spans="3:12" x14ac:dyDescent="0.15">
      <c r="C8439" t="s">
        <v>5191</v>
      </c>
      <c r="D8439" t="s">
        <v>5374</v>
      </c>
      <c r="E8439" t="s">
        <v>4983</v>
      </c>
      <c r="F8439" s="1">
        <v>40969</v>
      </c>
      <c r="G8439" t="s">
        <v>560</v>
      </c>
      <c r="H8439" t="s">
        <v>2364</v>
      </c>
      <c r="I8439" t="s">
        <v>5819</v>
      </c>
      <c r="K8439">
        <v>172913</v>
      </c>
      <c r="L8439">
        <v>-843719</v>
      </c>
    </row>
    <row r="8440" spans="3:12" x14ac:dyDescent="0.15">
      <c r="C8440" t="s">
        <v>5191</v>
      </c>
      <c r="D8440" t="s">
        <v>5374</v>
      </c>
      <c r="E8440" t="s">
        <v>4983</v>
      </c>
      <c r="F8440" s="1">
        <v>40969</v>
      </c>
      <c r="G8440" t="s">
        <v>560</v>
      </c>
      <c r="H8440" t="s">
        <v>802</v>
      </c>
      <c r="I8440" t="s">
        <v>5820</v>
      </c>
      <c r="K8440">
        <v>190800</v>
      </c>
      <c r="L8440">
        <v>-1034519</v>
      </c>
    </row>
    <row r="8441" spans="3:12" x14ac:dyDescent="0.15">
      <c r="C8441" t="s">
        <v>5191</v>
      </c>
      <c r="D8441" t="s">
        <v>5374</v>
      </c>
      <c r="E8441" t="s">
        <v>5012</v>
      </c>
      <c r="F8441" s="1">
        <v>40991</v>
      </c>
      <c r="G8441" t="s">
        <v>526</v>
      </c>
      <c r="H8441" t="s">
        <v>1522</v>
      </c>
      <c r="I8441" t="s">
        <v>4498</v>
      </c>
      <c r="J8441">
        <v>70000</v>
      </c>
    </row>
    <row r="8442" spans="3:12" x14ac:dyDescent="0.15">
      <c r="C8442" t="s">
        <v>5191</v>
      </c>
      <c r="D8442" t="s">
        <v>5374</v>
      </c>
      <c r="E8442" t="s">
        <v>5821</v>
      </c>
      <c r="F8442" s="1">
        <v>40991</v>
      </c>
      <c r="G8442" t="s">
        <v>560</v>
      </c>
      <c r="H8442" t="s">
        <v>922</v>
      </c>
      <c r="I8442" t="s">
        <v>5822</v>
      </c>
      <c r="K8442">
        <v>39000</v>
      </c>
      <c r="L8442">
        <v>-39000</v>
      </c>
    </row>
    <row r="8443" spans="3:12" x14ac:dyDescent="0.15">
      <c r="C8443" t="s">
        <v>5191</v>
      </c>
      <c r="D8443" t="s">
        <v>5374</v>
      </c>
      <c r="E8443" t="s">
        <v>5821</v>
      </c>
      <c r="F8443" s="1">
        <v>40998</v>
      </c>
      <c r="G8443" t="s">
        <v>560</v>
      </c>
      <c r="H8443" t="s">
        <v>116</v>
      </c>
      <c r="I8443" t="s">
        <v>5823</v>
      </c>
      <c r="K8443">
        <v>20000</v>
      </c>
      <c r="L8443">
        <v>-59000</v>
      </c>
    </row>
    <row r="8444" spans="3:12" x14ac:dyDescent="0.15">
      <c r="C8444" t="s">
        <v>5191</v>
      </c>
      <c r="D8444" t="s">
        <v>5374</v>
      </c>
      <c r="E8444" t="s">
        <v>5017</v>
      </c>
      <c r="F8444" s="1">
        <v>40980</v>
      </c>
      <c r="G8444" t="s">
        <v>526</v>
      </c>
      <c r="H8444" t="s">
        <v>1480</v>
      </c>
      <c r="I8444" t="s">
        <v>4498</v>
      </c>
      <c r="J8444">
        <v>67500</v>
      </c>
    </row>
    <row r="8445" spans="3:12" x14ac:dyDescent="0.15">
      <c r="C8445" t="s">
        <v>5191</v>
      </c>
      <c r="D8445" t="s">
        <v>5374</v>
      </c>
      <c r="E8445" t="s">
        <v>5017</v>
      </c>
      <c r="F8445" s="1">
        <v>40998</v>
      </c>
      <c r="G8445" t="s">
        <v>560</v>
      </c>
      <c r="H8445" t="s">
        <v>122</v>
      </c>
      <c r="I8445" t="s">
        <v>5824</v>
      </c>
      <c r="K8445">
        <v>69900</v>
      </c>
      <c r="L8445">
        <v>-69900</v>
      </c>
    </row>
    <row r="8446" spans="3:12" x14ac:dyDescent="0.15">
      <c r="C8446" t="s">
        <v>5191</v>
      </c>
      <c r="D8446" t="s">
        <v>5374</v>
      </c>
      <c r="E8446" t="s">
        <v>5029</v>
      </c>
      <c r="F8446" s="1">
        <v>40974</v>
      </c>
      <c r="G8446" t="s">
        <v>560</v>
      </c>
      <c r="H8446" t="s">
        <v>2458</v>
      </c>
      <c r="I8446" t="s">
        <v>5825</v>
      </c>
      <c r="K8446">
        <v>14520</v>
      </c>
      <c r="L8446">
        <v>-485038</v>
      </c>
    </row>
    <row r="8447" spans="3:12" x14ac:dyDescent="0.15">
      <c r="C8447" t="s">
        <v>5191</v>
      </c>
      <c r="D8447" t="s">
        <v>5374</v>
      </c>
      <c r="E8447" t="s">
        <v>5029</v>
      </c>
      <c r="F8447" s="1">
        <v>40995</v>
      </c>
      <c r="G8447" t="s">
        <v>57</v>
      </c>
      <c r="H8447" t="s">
        <v>805</v>
      </c>
      <c r="I8447" t="s">
        <v>5826</v>
      </c>
      <c r="J8447">
        <v>1101175</v>
      </c>
      <c r="L8447">
        <v>616137</v>
      </c>
    </row>
    <row r="8448" spans="3:12" x14ac:dyDescent="0.15">
      <c r="C8448" t="s">
        <v>5191</v>
      </c>
      <c r="D8448" t="s">
        <v>5374</v>
      </c>
      <c r="E8448" t="s">
        <v>5045</v>
      </c>
      <c r="F8448" s="1">
        <v>40969</v>
      </c>
      <c r="G8448" t="s">
        <v>560</v>
      </c>
      <c r="H8448" t="s">
        <v>1296</v>
      </c>
      <c r="I8448" t="s">
        <v>5827</v>
      </c>
      <c r="K8448">
        <v>300000</v>
      </c>
      <c r="L8448">
        <v>-291935</v>
      </c>
    </row>
    <row r="8449" spans="3:12" x14ac:dyDescent="0.15">
      <c r="C8449" t="s">
        <v>5191</v>
      </c>
      <c r="D8449" t="s">
        <v>5374</v>
      </c>
      <c r="E8449" t="s">
        <v>5045</v>
      </c>
      <c r="F8449" s="1">
        <v>40991</v>
      </c>
      <c r="G8449" t="s">
        <v>57</v>
      </c>
      <c r="H8449" t="s">
        <v>2458</v>
      </c>
      <c r="I8449" t="s">
        <v>5828</v>
      </c>
      <c r="J8449">
        <v>300000</v>
      </c>
      <c r="L8449">
        <v>8065</v>
      </c>
    </row>
    <row r="8450" spans="3:12" x14ac:dyDescent="0.15">
      <c r="C8450" t="s">
        <v>5191</v>
      </c>
      <c r="D8450" t="s">
        <v>5374</v>
      </c>
      <c r="E8450" t="s">
        <v>5069</v>
      </c>
      <c r="F8450" s="1">
        <v>40977</v>
      </c>
      <c r="G8450" t="s">
        <v>526</v>
      </c>
      <c r="H8450" t="s">
        <v>520</v>
      </c>
      <c r="I8450" t="s">
        <v>4498</v>
      </c>
      <c r="J8450">
        <v>65000</v>
      </c>
    </row>
    <row r="8451" spans="3:12" x14ac:dyDescent="0.15">
      <c r="C8451" t="s">
        <v>5191</v>
      </c>
      <c r="D8451" t="s">
        <v>5374</v>
      </c>
      <c r="E8451" t="s">
        <v>5069</v>
      </c>
      <c r="F8451" s="1">
        <v>40999</v>
      </c>
      <c r="G8451" t="s">
        <v>560</v>
      </c>
      <c r="H8451" t="s">
        <v>2861</v>
      </c>
      <c r="I8451" t="s">
        <v>5767</v>
      </c>
      <c r="K8451">
        <v>65000</v>
      </c>
      <c r="L8451">
        <v>-65000</v>
      </c>
    </row>
    <row r="8452" spans="3:12" x14ac:dyDescent="0.15">
      <c r="C8452" t="s">
        <v>5191</v>
      </c>
      <c r="D8452" t="s">
        <v>5374</v>
      </c>
      <c r="E8452" t="s">
        <v>5078</v>
      </c>
      <c r="F8452" s="1">
        <v>40969</v>
      </c>
      <c r="G8452" t="s">
        <v>560</v>
      </c>
      <c r="H8452" t="s">
        <v>118</v>
      </c>
      <c r="I8452" t="s">
        <v>5697</v>
      </c>
      <c r="K8452">
        <v>2068745</v>
      </c>
      <c r="L8452">
        <v>-6455002</v>
      </c>
    </row>
    <row r="8453" spans="3:12" x14ac:dyDescent="0.15">
      <c r="C8453" t="s">
        <v>5191</v>
      </c>
      <c r="D8453" t="s">
        <v>5374</v>
      </c>
      <c r="E8453" t="s">
        <v>5078</v>
      </c>
      <c r="F8453" s="1">
        <v>40990</v>
      </c>
      <c r="G8453" t="s">
        <v>57</v>
      </c>
      <c r="H8453" t="s">
        <v>759</v>
      </c>
      <c r="I8453" t="s">
        <v>5829</v>
      </c>
      <c r="J8453">
        <v>2323117</v>
      </c>
      <c r="L8453">
        <v>-4131885</v>
      </c>
    </row>
    <row r="8454" spans="3:12" x14ac:dyDescent="0.15">
      <c r="C8454" t="s">
        <v>5191</v>
      </c>
      <c r="D8454" t="s">
        <v>5374</v>
      </c>
      <c r="E8454" t="s">
        <v>5100</v>
      </c>
      <c r="F8454" s="1">
        <v>40993</v>
      </c>
      <c r="G8454" t="s">
        <v>560</v>
      </c>
      <c r="H8454" t="s">
        <v>805</v>
      </c>
      <c r="I8454" t="s">
        <v>5830</v>
      </c>
      <c r="K8454">
        <v>166950</v>
      </c>
      <c r="L8454">
        <v>-667800</v>
      </c>
    </row>
    <row r="8455" spans="3:12" x14ac:dyDescent="0.15">
      <c r="C8455" t="s">
        <v>5191</v>
      </c>
      <c r="D8455" t="s">
        <v>5374</v>
      </c>
      <c r="E8455" t="s">
        <v>5100</v>
      </c>
      <c r="F8455" s="1">
        <v>40995</v>
      </c>
      <c r="G8455" t="s">
        <v>57</v>
      </c>
      <c r="H8455" t="s">
        <v>804</v>
      </c>
      <c r="I8455" t="s">
        <v>5831</v>
      </c>
      <c r="J8455">
        <v>166950</v>
      </c>
      <c r="L8455">
        <v>-500850</v>
      </c>
    </row>
    <row r="8456" spans="3:12" x14ac:dyDescent="0.15">
      <c r="C8456" t="s">
        <v>5191</v>
      </c>
      <c r="D8456" t="s">
        <v>5374</v>
      </c>
      <c r="E8456" t="s">
        <v>5132</v>
      </c>
      <c r="F8456" s="1">
        <v>40980</v>
      </c>
      <c r="G8456" t="s">
        <v>526</v>
      </c>
      <c r="H8456" t="s">
        <v>298</v>
      </c>
      <c r="I8456" t="s">
        <v>4498</v>
      </c>
      <c r="J8456">
        <v>49608</v>
      </c>
      <c r="L8456">
        <v>18370</v>
      </c>
    </row>
    <row r="8457" spans="3:12" x14ac:dyDescent="0.15">
      <c r="C8457" t="s">
        <v>5191</v>
      </c>
      <c r="D8457" t="s">
        <v>5189</v>
      </c>
      <c r="E8457" t="s">
        <v>2</v>
      </c>
      <c r="F8457" s="1">
        <v>41000</v>
      </c>
      <c r="G8457" t="s">
        <v>54</v>
      </c>
      <c r="H8457" t="s">
        <v>564</v>
      </c>
      <c r="I8457" t="s">
        <v>5192</v>
      </c>
      <c r="J8457">
        <v>100000</v>
      </c>
      <c r="L8457">
        <v>57131873</v>
      </c>
    </row>
    <row r="8458" spans="3:12" x14ac:dyDescent="0.15">
      <c r="C8458" t="s">
        <v>5191</v>
      </c>
      <c r="D8458" t="s">
        <v>5189</v>
      </c>
      <c r="E8458" t="s">
        <v>2</v>
      </c>
      <c r="F8458" s="1">
        <v>41011</v>
      </c>
      <c r="G8458" t="s">
        <v>54</v>
      </c>
      <c r="H8458" t="s">
        <v>589</v>
      </c>
      <c r="I8458" t="s">
        <v>5415</v>
      </c>
      <c r="J8458">
        <v>1072187</v>
      </c>
      <c r="L8458">
        <v>58204060</v>
      </c>
    </row>
    <row r="8459" spans="3:12" x14ac:dyDescent="0.15">
      <c r="C8459" t="s">
        <v>5191</v>
      </c>
      <c r="D8459" t="s">
        <v>5189</v>
      </c>
      <c r="E8459" t="s">
        <v>2</v>
      </c>
      <c r="F8459" s="1">
        <v>41012</v>
      </c>
      <c r="G8459" t="s">
        <v>54</v>
      </c>
      <c r="H8459" t="s">
        <v>1380</v>
      </c>
      <c r="I8459" t="s">
        <v>5920</v>
      </c>
      <c r="J8459">
        <v>596191</v>
      </c>
      <c r="L8459">
        <v>58800251</v>
      </c>
    </row>
    <row r="8460" spans="3:12" x14ac:dyDescent="0.15">
      <c r="C8460" t="s">
        <v>5191</v>
      </c>
      <c r="D8460" t="s">
        <v>5189</v>
      </c>
      <c r="E8460" t="s">
        <v>2</v>
      </c>
      <c r="F8460" s="1">
        <v>41015</v>
      </c>
      <c r="G8460" t="s">
        <v>54</v>
      </c>
      <c r="H8460" t="s">
        <v>2792</v>
      </c>
      <c r="I8460" t="s">
        <v>5921</v>
      </c>
      <c r="J8460">
        <v>1096649</v>
      </c>
      <c r="L8460">
        <v>59896900</v>
      </c>
    </row>
    <row r="8461" spans="3:12" x14ac:dyDescent="0.15">
      <c r="C8461" t="s">
        <v>5191</v>
      </c>
      <c r="D8461" t="s">
        <v>5189</v>
      </c>
      <c r="E8461" t="s">
        <v>2</v>
      </c>
      <c r="F8461" s="1">
        <v>41017</v>
      </c>
      <c r="G8461" t="s">
        <v>54</v>
      </c>
      <c r="H8461" t="s">
        <v>2741</v>
      </c>
      <c r="I8461" t="s">
        <v>5922</v>
      </c>
      <c r="J8461">
        <v>467482</v>
      </c>
      <c r="L8461">
        <v>60364382</v>
      </c>
    </row>
    <row r="8462" spans="3:12" x14ac:dyDescent="0.15">
      <c r="C8462" t="s">
        <v>5191</v>
      </c>
      <c r="D8462" t="s">
        <v>5189</v>
      </c>
      <c r="E8462" t="s">
        <v>2</v>
      </c>
      <c r="F8462" s="1">
        <v>41019</v>
      </c>
      <c r="G8462" t="s">
        <v>54</v>
      </c>
      <c r="H8462" t="s">
        <v>822</v>
      </c>
      <c r="I8462" t="s">
        <v>5194</v>
      </c>
      <c r="J8462">
        <v>100000</v>
      </c>
      <c r="L8462">
        <v>60464382</v>
      </c>
    </row>
    <row r="8463" spans="3:12" x14ac:dyDescent="0.15">
      <c r="C8463" t="s">
        <v>5191</v>
      </c>
      <c r="D8463" t="s">
        <v>5189</v>
      </c>
      <c r="E8463" t="s">
        <v>2</v>
      </c>
      <c r="F8463" s="1">
        <v>41019</v>
      </c>
      <c r="G8463" t="s">
        <v>54</v>
      </c>
      <c r="H8463" t="s">
        <v>593</v>
      </c>
      <c r="I8463" t="s">
        <v>5192</v>
      </c>
      <c r="J8463">
        <v>100000</v>
      </c>
      <c r="L8463">
        <v>60564382</v>
      </c>
    </row>
    <row r="8464" spans="3:12" x14ac:dyDescent="0.15">
      <c r="C8464" t="s">
        <v>5191</v>
      </c>
      <c r="D8464" t="s">
        <v>5189</v>
      </c>
      <c r="E8464" t="s">
        <v>2</v>
      </c>
      <c r="F8464" s="1">
        <v>41021</v>
      </c>
      <c r="G8464" t="s">
        <v>54</v>
      </c>
      <c r="H8464" t="s">
        <v>146</v>
      </c>
      <c r="I8464" t="s">
        <v>5192</v>
      </c>
      <c r="J8464">
        <v>1109503</v>
      </c>
      <c r="L8464">
        <v>61673885</v>
      </c>
    </row>
    <row r="8465" spans="3:12" x14ac:dyDescent="0.15">
      <c r="C8465" t="s">
        <v>5191</v>
      </c>
      <c r="D8465" t="s">
        <v>5189</v>
      </c>
      <c r="E8465" t="s">
        <v>3</v>
      </c>
      <c r="F8465" s="1">
        <v>41007</v>
      </c>
      <c r="G8465" t="s">
        <v>5206</v>
      </c>
      <c r="H8465" t="s">
        <v>189</v>
      </c>
      <c r="I8465" t="s">
        <v>5923</v>
      </c>
      <c r="J8465">
        <v>5000</v>
      </c>
      <c r="L8465">
        <v>83523126</v>
      </c>
    </row>
    <row r="8466" spans="3:12" x14ac:dyDescent="0.15">
      <c r="C8466" t="s">
        <v>5191</v>
      </c>
      <c r="D8466" t="s">
        <v>5189</v>
      </c>
      <c r="E8466" t="s">
        <v>3</v>
      </c>
      <c r="F8466" s="1">
        <v>41008</v>
      </c>
      <c r="G8466" t="s">
        <v>526</v>
      </c>
      <c r="H8466" t="s">
        <v>4008</v>
      </c>
      <c r="I8466" t="s">
        <v>5924</v>
      </c>
      <c r="J8466">
        <v>31150</v>
      </c>
      <c r="L8466">
        <v>83554276</v>
      </c>
    </row>
    <row r="8467" spans="3:12" x14ac:dyDescent="0.15">
      <c r="C8467" t="s">
        <v>5191</v>
      </c>
      <c r="D8467" t="s">
        <v>5189</v>
      </c>
      <c r="E8467" t="s">
        <v>3</v>
      </c>
      <c r="F8467" s="1">
        <v>41009</v>
      </c>
      <c r="G8467" t="s">
        <v>526</v>
      </c>
      <c r="H8467" t="s">
        <v>935</v>
      </c>
      <c r="I8467" t="s">
        <v>5925</v>
      </c>
      <c r="J8467">
        <v>40000</v>
      </c>
      <c r="L8467">
        <v>83594276</v>
      </c>
    </row>
    <row r="8468" spans="3:12" x14ac:dyDescent="0.15">
      <c r="C8468" t="s">
        <v>5191</v>
      </c>
      <c r="D8468" t="s">
        <v>5189</v>
      </c>
      <c r="E8468" t="s">
        <v>3</v>
      </c>
      <c r="F8468" s="1">
        <v>41010</v>
      </c>
      <c r="G8468" t="s">
        <v>526</v>
      </c>
      <c r="H8468" t="s">
        <v>1586</v>
      </c>
      <c r="I8468" t="s">
        <v>5926</v>
      </c>
      <c r="J8468">
        <v>40000</v>
      </c>
      <c r="L8468">
        <v>83634276</v>
      </c>
    </row>
    <row r="8469" spans="3:12" x14ac:dyDescent="0.15">
      <c r="C8469" t="s">
        <v>5191</v>
      </c>
      <c r="D8469" t="s">
        <v>5189</v>
      </c>
      <c r="E8469" t="s">
        <v>3</v>
      </c>
      <c r="F8469" s="1">
        <v>41013</v>
      </c>
      <c r="G8469" t="s">
        <v>54</v>
      </c>
      <c r="H8469" t="s">
        <v>196</v>
      </c>
      <c r="I8469" t="s">
        <v>5927</v>
      </c>
      <c r="J8469">
        <v>9900</v>
      </c>
      <c r="L8469">
        <v>83644176</v>
      </c>
    </row>
    <row r="8470" spans="3:12" x14ac:dyDescent="0.15">
      <c r="C8470" t="s">
        <v>5191</v>
      </c>
      <c r="D8470" t="s">
        <v>5189</v>
      </c>
      <c r="E8470" t="s">
        <v>3</v>
      </c>
      <c r="F8470" s="1">
        <v>41015</v>
      </c>
      <c r="G8470" t="s">
        <v>5206</v>
      </c>
      <c r="H8470" t="s">
        <v>175</v>
      </c>
      <c r="I8470" t="s">
        <v>5925</v>
      </c>
      <c r="J8470">
        <v>44000</v>
      </c>
      <c r="L8470">
        <v>83688176</v>
      </c>
    </row>
    <row r="8471" spans="3:12" x14ac:dyDescent="0.15">
      <c r="C8471" t="s">
        <v>5191</v>
      </c>
      <c r="D8471" t="s">
        <v>5189</v>
      </c>
      <c r="E8471" t="s">
        <v>3</v>
      </c>
      <c r="F8471" s="1">
        <v>41015</v>
      </c>
      <c r="G8471" t="s">
        <v>526</v>
      </c>
      <c r="H8471" t="s">
        <v>3530</v>
      </c>
      <c r="I8471" t="s">
        <v>5928</v>
      </c>
      <c r="J8471">
        <v>125000</v>
      </c>
      <c r="L8471">
        <v>83813176</v>
      </c>
    </row>
    <row r="8472" spans="3:12" x14ac:dyDescent="0.15">
      <c r="C8472" t="s">
        <v>5191</v>
      </c>
      <c r="D8472" t="s">
        <v>5189</v>
      </c>
      <c r="E8472" t="s">
        <v>3</v>
      </c>
      <c r="F8472" s="1">
        <v>41015</v>
      </c>
      <c r="G8472" t="s">
        <v>526</v>
      </c>
      <c r="H8472" t="s">
        <v>5929</v>
      </c>
      <c r="I8472" t="s">
        <v>5930</v>
      </c>
      <c r="J8472">
        <v>39000</v>
      </c>
      <c r="L8472">
        <v>83852176</v>
      </c>
    </row>
    <row r="8473" spans="3:12" x14ac:dyDescent="0.15">
      <c r="C8473" t="s">
        <v>5191</v>
      </c>
      <c r="D8473" t="s">
        <v>5189</v>
      </c>
      <c r="E8473" t="s">
        <v>3</v>
      </c>
      <c r="F8473" s="1">
        <v>41016</v>
      </c>
      <c r="G8473" t="s">
        <v>5206</v>
      </c>
      <c r="H8473" t="s">
        <v>183</v>
      </c>
      <c r="I8473" t="s">
        <v>5931</v>
      </c>
      <c r="J8473">
        <v>15000</v>
      </c>
      <c r="L8473">
        <v>83867176</v>
      </c>
    </row>
    <row r="8474" spans="3:12" x14ac:dyDescent="0.15">
      <c r="C8474" t="s">
        <v>5191</v>
      </c>
      <c r="D8474" t="s">
        <v>5189</v>
      </c>
      <c r="E8474" t="s">
        <v>3</v>
      </c>
      <c r="F8474" s="1">
        <v>41023</v>
      </c>
      <c r="G8474" t="s">
        <v>526</v>
      </c>
      <c r="H8474" t="s">
        <v>1249</v>
      </c>
      <c r="I8474" t="s">
        <v>5932</v>
      </c>
      <c r="J8474">
        <v>15000</v>
      </c>
      <c r="L8474">
        <v>83882176</v>
      </c>
    </row>
    <row r="8475" spans="3:12" x14ac:dyDescent="0.15">
      <c r="C8475" t="s">
        <v>5191</v>
      </c>
      <c r="D8475" t="s">
        <v>5189</v>
      </c>
      <c r="E8475" t="s">
        <v>3</v>
      </c>
      <c r="F8475" s="1">
        <v>41026</v>
      </c>
      <c r="G8475" t="s">
        <v>5206</v>
      </c>
      <c r="H8475" t="s">
        <v>243</v>
      </c>
      <c r="I8475" t="s">
        <v>5933</v>
      </c>
      <c r="J8475">
        <v>30000</v>
      </c>
      <c r="L8475">
        <v>83912176</v>
      </c>
    </row>
    <row r="8476" spans="3:12" x14ac:dyDescent="0.15">
      <c r="C8476" t="s">
        <v>5191</v>
      </c>
      <c r="D8476" t="s">
        <v>5189</v>
      </c>
      <c r="E8476" t="s">
        <v>3</v>
      </c>
      <c r="F8476" s="1">
        <v>41026</v>
      </c>
      <c r="G8476" t="s">
        <v>526</v>
      </c>
      <c r="H8476" t="s">
        <v>1253</v>
      </c>
      <c r="I8476" t="s">
        <v>5934</v>
      </c>
      <c r="J8476">
        <v>42100</v>
      </c>
      <c r="L8476">
        <v>83954276</v>
      </c>
    </row>
    <row r="8477" spans="3:12" x14ac:dyDescent="0.15">
      <c r="C8477" t="s">
        <v>5191</v>
      </c>
      <c r="D8477" t="s">
        <v>5189</v>
      </c>
      <c r="E8477" t="s">
        <v>4</v>
      </c>
      <c r="F8477" s="1">
        <v>41012</v>
      </c>
      <c r="G8477" t="s">
        <v>526</v>
      </c>
      <c r="H8477" t="s">
        <v>1596</v>
      </c>
      <c r="I8477" t="s">
        <v>5935</v>
      </c>
      <c r="J8477">
        <v>4000</v>
      </c>
      <c r="L8477">
        <v>84828306</v>
      </c>
    </row>
    <row r="8478" spans="3:12" x14ac:dyDescent="0.15">
      <c r="C8478" t="s">
        <v>5191</v>
      </c>
      <c r="D8478" t="s">
        <v>5189</v>
      </c>
      <c r="E8478" t="s">
        <v>5</v>
      </c>
      <c r="F8478" s="1">
        <v>41017</v>
      </c>
      <c r="G8478" t="s">
        <v>526</v>
      </c>
      <c r="H8478" t="s">
        <v>5936</v>
      </c>
      <c r="I8478" t="s">
        <v>5937</v>
      </c>
      <c r="J8478">
        <v>2000</v>
      </c>
      <c r="L8478">
        <v>85577805</v>
      </c>
    </row>
    <row r="8479" spans="3:12" x14ac:dyDescent="0.15">
      <c r="C8479" t="s">
        <v>5191</v>
      </c>
      <c r="D8479" t="s">
        <v>5189</v>
      </c>
      <c r="E8479" t="s">
        <v>5</v>
      </c>
      <c r="F8479" s="1">
        <v>41026</v>
      </c>
      <c r="G8479" t="s">
        <v>526</v>
      </c>
      <c r="H8479" t="s">
        <v>5938</v>
      </c>
      <c r="I8479" t="s">
        <v>977</v>
      </c>
      <c r="J8479">
        <v>26000</v>
      </c>
      <c r="L8479">
        <v>85603805</v>
      </c>
    </row>
    <row r="8480" spans="3:12" x14ac:dyDescent="0.15">
      <c r="C8480" t="s">
        <v>5191</v>
      </c>
      <c r="D8480" t="s">
        <v>5189</v>
      </c>
      <c r="E8480" t="s">
        <v>7</v>
      </c>
      <c r="F8480" s="1">
        <v>41015</v>
      </c>
      <c r="G8480" t="s">
        <v>526</v>
      </c>
      <c r="H8480" t="s">
        <v>1604</v>
      </c>
      <c r="I8480" t="s">
        <v>5939</v>
      </c>
      <c r="J8480">
        <v>1175000</v>
      </c>
      <c r="L8480">
        <v>156443825</v>
      </c>
    </row>
    <row r="8481" spans="3:12" x14ac:dyDescent="0.15">
      <c r="C8481" t="s">
        <v>5191</v>
      </c>
      <c r="D8481" t="s">
        <v>5189</v>
      </c>
      <c r="E8481" t="s">
        <v>7</v>
      </c>
      <c r="F8481" s="1">
        <v>41018</v>
      </c>
      <c r="G8481" t="s">
        <v>526</v>
      </c>
      <c r="H8481" t="s">
        <v>578</v>
      </c>
      <c r="I8481" t="s">
        <v>5940</v>
      </c>
      <c r="J8481">
        <v>822400</v>
      </c>
      <c r="L8481">
        <v>157266225</v>
      </c>
    </row>
    <row r="8482" spans="3:12" x14ac:dyDescent="0.15">
      <c r="C8482" t="s">
        <v>5191</v>
      </c>
      <c r="D8482" t="s">
        <v>5189</v>
      </c>
      <c r="E8482" t="s">
        <v>7</v>
      </c>
      <c r="F8482" s="1">
        <v>41029</v>
      </c>
      <c r="G8482" t="s">
        <v>5223</v>
      </c>
      <c r="H8482" t="s">
        <v>69</v>
      </c>
      <c r="I8482" t="s">
        <v>5428</v>
      </c>
      <c r="J8482">
        <v>10076004</v>
      </c>
      <c r="L8482">
        <v>167342229</v>
      </c>
    </row>
    <row r="8483" spans="3:12" x14ac:dyDescent="0.15">
      <c r="C8483" t="s">
        <v>5191</v>
      </c>
      <c r="D8483" t="s">
        <v>5189</v>
      </c>
      <c r="E8483" t="s">
        <v>7</v>
      </c>
      <c r="F8483" s="1">
        <v>41029</v>
      </c>
      <c r="G8483" t="s">
        <v>5223</v>
      </c>
      <c r="H8483" t="s">
        <v>69</v>
      </c>
      <c r="I8483" t="s">
        <v>5429</v>
      </c>
      <c r="J8483">
        <v>1546098</v>
      </c>
      <c r="L8483">
        <v>168888327</v>
      </c>
    </row>
    <row r="8484" spans="3:12" x14ac:dyDescent="0.15">
      <c r="C8484" t="s">
        <v>5191</v>
      </c>
      <c r="D8484" t="s">
        <v>5189</v>
      </c>
      <c r="E8484" t="s">
        <v>7</v>
      </c>
      <c r="F8484" s="1">
        <v>41029</v>
      </c>
      <c r="G8484" t="s">
        <v>5223</v>
      </c>
      <c r="H8484" t="s">
        <v>69</v>
      </c>
      <c r="I8484" t="s">
        <v>5941</v>
      </c>
      <c r="J8484">
        <v>1811000</v>
      </c>
      <c r="L8484">
        <v>170699327</v>
      </c>
    </row>
    <row r="8485" spans="3:12" x14ac:dyDescent="0.15">
      <c r="C8485" t="s">
        <v>5191</v>
      </c>
      <c r="D8485" t="s">
        <v>5189</v>
      </c>
      <c r="E8485" t="s">
        <v>7</v>
      </c>
      <c r="F8485" s="1">
        <v>41029</v>
      </c>
      <c r="G8485" t="s">
        <v>5223</v>
      </c>
      <c r="H8485" t="s">
        <v>69</v>
      </c>
      <c r="I8485" t="s">
        <v>5942</v>
      </c>
      <c r="J8485">
        <v>1657186</v>
      </c>
      <c r="L8485">
        <v>172356513</v>
      </c>
    </row>
    <row r="8486" spans="3:12" x14ac:dyDescent="0.15">
      <c r="C8486" t="s">
        <v>5191</v>
      </c>
      <c r="D8486" t="s">
        <v>5189</v>
      </c>
      <c r="E8486" t="s">
        <v>7</v>
      </c>
      <c r="F8486" s="1">
        <v>41029</v>
      </c>
      <c r="G8486" t="s">
        <v>5223</v>
      </c>
      <c r="H8486" t="s">
        <v>69</v>
      </c>
      <c r="I8486" t="s">
        <v>5228</v>
      </c>
      <c r="J8486">
        <v>1235200</v>
      </c>
      <c r="L8486">
        <v>173591713</v>
      </c>
    </row>
    <row r="8487" spans="3:12" x14ac:dyDescent="0.15">
      <c r="C8487" t="s">
        <v>5191</v>
      </c>
      <c r="D8487" t="s">
        <v>5189</v>
      </c>
      <c r="E8487" t="s">
        <v>7</v>
      </c>
      <c r="F8487" s="1">
        <v>41029</v>
      </c>
      <c r="G8487" t="s">
        <v>5223</v>
      </c>
      <c r="H8487" t="s">
        <v>69</v>
      </c>
      <c r="I8487" t="s">
        <v>5229</v>
      </c>
      <c r="J8487">
        <v>3515000</v>
      </c>
      <c r="L8487">
        <v>177106713</v>
      </c>
    </row>
    <row r="8488" spans="3:12" x14ac:dyDescent="0.15">
      <c r="C8488" t="s">
        <v>5191</v>
      </c>
      <c r="D8488" t="s">
        <v>5189</v>
      </c>
      <c r="E8488" t="s">
        <v>7</v>
      </c>
      <c r="F8488" s="1">
        <v>41029</v>
      </c>
      <c r="G8488" t="s">
        <v>5223</v>
      </c>
      <c r="H8488" t="s">
        <v>69</v>
      </c>
      <c r="I8488" t="s">
        <v>5943</v>
      </c>
      <c r="J8488">
        <v>1937500</v>
      </c>
      <c r="L8488">
        <v>179044213</v>
      </c>
    </row>
    <row r="8489" spans="3:12" x14ac:dyDescent="0.15">
      <c r="C8489" t="s">
        <v>5191</v>
      </c>
      <c r="D8489" t="s">
        <v>5189</v>
      </c>
      <c r="E8489" t="s">
        <v>8</v>
      </c>
      <c r="F8489" s="1">
        <v>41029</v>
      </c>
      <c r="G8489" t="s">
        <v>5223</v>
      </c>
      <c r="H8489" t="s">
        <v>70</v>
      </c>
      <c r="I8489" t="s">
        <v>5231</v>
      </c>
      <c r="J8489">
        <v>900319</v>
      </c>
      <c r="L8489">
        <v>228467181</v>
      </c>
    </row>
    <row r="8490" spans="3:12" x14ac:dyDescent="0.15">
      <c r="C8490" t="s">
        <v>5191</v>
      </c>
      <c r="D8490" t="s">
        <v>5189</v>
      </c>
      <c r="E8490" t="s">
        <v>8</v>
      </c>
      <c r="F8490" s="1">
        <v>41029</v>
      </c>
      <c r="G8490" t="s">
        <v>5223</v>
      </c>
      <c r="H8490" t="s">
        <v>70</v>
      </c>
      <c r="I8490" t="s">
        <v>5232</v>
      </c>
      <c r="J8490">
        <v>293900</v>
      </c>
      <c r="L8490">
        <v>228761081</v>
      </c>
    </row>
    <row r="8491" spans="3:12" x14ac:dyDescent="0.15">
      <c r="C8491" t="s">
        <v>5191</v>
      </c>
      <c r="D8491" t="s">
        <v>5189</v>
      </c>
      <c r="E8491" t="s">
        <v>8</v>
      </c>
      <c r="F8491" s="1">
        <v>41029</v>
      </c>
      <c r="G8491" t="s">
        <v>5223</v>
      </c>
      <c r="H8491" t="s">
        <v>70</v>
      </c>
      <c r="I8491" t="s">
        <v>5233</v>
      </c>
      <c r="J8491">
        <v>540191</v>
      </c>
      <c r="L8491">
        <v>229301272</v>
      </c>
    </row>
    <row r="8492" spans="3:12" x14ac:dyDescent="0.15">
      <c r="C8492" t="s">
        <v>5191</v>
      </c>
      <c r="D8492" t="s">
        <v>5189</v>
      </c>
      <c r="E8492" t="s">
        <v>9</v>
      </c>
      <c r="F8492" s="1">
        <v>41024</v>
      </c>
      <c r="G8492" t="s">
        <v>560</v>
      </c>
      <c r="H8492" t="s">
        <v>3841</v>
      </c>
      <c r="I8492" t="s">
        <v>1192</v>
      </c>
      <c r="J8492">
        <v>-542891</v>
      </c>
      <c r="L8492">
        <v>240821917</v>
      </c>
    </row>
    <row r="8493" spans="3:12" x14ac:dyDescent="0.15">
      <c r="C8493" t="s">
        <v>5191</v>
      </c>
      <c r="D8493" t="s">
        <v>5189</v>
      </c>
      <c r="E8493" t="s">
        <v>12</v>
      </c>
      <c r="F8493" s="1">
        <v>41017</v>
      </c>
      <c r="G8493" t="s">
        <v>526</v>
      </c>
      <c r="H8493" t="s">
        <v>4922</v>
      </c>
      <c r="I8493" t="s">
        <v>5944</v>
      </c>
      <c r="J8493">
        <v>7000</v>
      </c>
      <c r="L8493">
        <v>248650341</v>
      </c>
    </row>
    <row r="8494" spans="3:12" x14ac:dyDescent="0.15">
      <c r="C8494" t="s">
        <v>5191</v>
      </c>
      <c r="D8494" t="s">
        <v>5189</v>
      </c>
      <c r="E8494" t="s">
        <v>12</v>
      </c>
      <c r="F8494" s="1">
        <v>41018</v>
      </c>
      <c r="G8494" t="s">
        <v>526</v>
      </c>
      <c r="H8494" t="s">
        <v>5945</v>
      </c>
      <c r="I8494" t="s">
        <v>5946</v>
      </c>
      <c r="J8494">
        <v>200000</v>
      </c>
      <c r="L8494">
        <v>248850341</v>
      </c>
    </row>
    <row r="8495" spans="3:12" x14ac:dyDescent="0.15">
      <c r="C8495" t="s">
        <v>5191</v>
      </c>
      <c r="D8495" t="s">
        <v>5189</v>
      </c>
      <c r="E8495" t="s">
        <v>12</v>
      </c>
      <c r="F8495" s="1">
        <v>41024</v>
      </c>
      <c r="G8495" t="s">
        <v>526</v>
      </c>
      <c r="H8495" t="s">
        <v>3538</v>
      </c>
      <c r="I8495" t="s">
        <v>5947</v>
      </c>
      <c r="J8495">
        <v>80000</v>
      </c>
      <c r="L8495">
        <v>248930341</v>
      </c>
    </row>
    <row r="8496" spans="3:12" x14ac:dyDescent="0.15">
      <c r="C8496" t="s">
        <v>5191</v>
      </c>
      <c r="D8496" t="s">
        <v>5189</v>
      </c>
      <c r="E8496" t="s">
        <v>12</v>
      </c>
      <c r="F8496" s="1">
        <v>41025</v>
      </c>
      <c r="G8496" t="s">
        <v>526</v>
      </c>
      <c r="H8496" t="s">
        <v>3845</v>
      </c>
      <c r="I8496" t="s">
        <v>1246</v>
      </c>
      <c r="J8496">
        <v>12000</v>
      </c>
      <c r="L8496">
        <v>248942341</v>
      </c>
    </row>
    <row r="8497" spans="3:12" x14ac:dyDescent="0.15">
      <c r="C8497" t="s">
        <v>5191</v>
      </c>
      <c r="D8497" t="s">
        <v>5189</v>
      </c>
      <c r="E8497" t="s">
        <v>13</v>
      </c>
      <c r="F8497" s="1">
        <v>41002</v>
      </c>
      <c r="G8497" t="s">
        <v>526</v>
      </c>
      <c r="H8497" t="s">
        <v>5948</v>
      </c>
      <c r="I8497" t="s">
        <v>5949</v>
      </c>
      <c r="J8497">
        <v>23845</v>
      </c>
      <c r="L8497">
        <v>250474236</v>
      </c>
    </row>
    <row r="8498" spans="3:12" x14ac:dyDescent="0.15">
      <c r="C8498" t="s">
        <v>5191</v>
      </c>
      <c r="D8498" t="s">
        <v>5189</v>
      </c>
      <c r="E8498" t="s">
        <v>13</v>
      </c>
      <c r="F8498" s="1">
        <v>41002</v>
      </c>
      <c r="G8498" t="s">
        <v>526</v>
      </c>
      <c r="H8498" t="s">
        <v>2784</v>
      </c>
      <c r="I8498" t="s">
        <v>5949</v>
      </c>
      <c r="J8498">
        <v>8000</v>
      </c>
      <c r="L8498">
        <v>250482236</v>
      </c>
    </row>
    <row r="8499" spans="3:12" x14ac:dyDescent="0.15">
      <c r="C8499" t="s">
        <v>5191</v>
      </c>
      <c r="D8499" t="s">
        <v>5189</v>
      </c>
      <c r="E8499" t="s">
        <v>13</v>
      </c>
      <c r="F8499" s="1">
        <v>41025</v>
      </c>
      <c r="G8499" t="s">
        <v>526</v>
      </c>
      <c r="H8499" t="s">
        <v>5950</v>
      </c>
      <c r="I8499" t="s">
        <v>5951</v>
      </c>
      <c r="J8499">
        <v>200000</v>
      </c>
      <c r="L8499">
        <v>250682236</v>
      </c>
    </row>
    <row r="8500" spans="3:12" x14ac:dyDescent="0.15">
      <c r="C8500" t="s">
        <v>5191</v>
      </c>
      <c r="D8500" t="s">
        <v>5189</v>
      </c>
      <c r="E8500" t="s">
        <v>13</v>
      </c>
      <c r="F8500" s="1">
        <v>41025</v>
      </c>
      <c r="G8500" t="s">
        <v>526</v>
      </c>
      <c r="H8500" t="s">
        <v>5952</v>
      </c>
      <c r="I8500" t="s">
        <v>5953</v>
      </c>
      <c r="J8500">
        <v>26700</v>
      </c>
      <c r="L8500">
        <v>250708936</v>
      </c>
    </row>
    <row r="8501" spans="3:12" x14ac:dyDescent="0.15">
      <c r="C8501" t="s">
        <v>5191</v>
      </c>
      <c r="D8501" t="s">
        <v>5189</v>
      </c>
      <c r="E8501" t="s">
        <v>15</v>
      </c>
      <c r="F8501" s="1">
        <v>41000</v>
      </c>
      <c r="G8501" t="s">
        <v>1377</v>
      </c>
      <c r="H8501" t="s">
        <v>69</v>
      </c>
      <c r="I8501" t="s">
        <v>5954</v>
      </c>
      <c r="J8501">
        <v>1218333</v>
      </c>
      <c r="L8501">
        <v>277354009</v>
      </c>
    </row>
    <row r="8502" spans="3:12" x14ac:dyDescent="0.15">
      <c r="C8502" t="s">
        <v>5191</v>
      </c>
      <c r="D8502" t="s">
        <v>5189</v>
      </c>
      <c r="E8502" t="s">
        <v>15</v>
      </c>
      <c r="F8502" s="1">
        <v>41001</v>
      </c>
      <c r="G8502" t="s">
        <v>526</v>
      </c>
      <c r="H8502" t="s">
        <v>1558</v>
      </c>
      <c r="I8502" t="s">
        <v>5955</v>
      </c>
      <c r="J8502">
        <v>181210</v>
      </c>
      <c r="L8502">
        <v>277535219</v>
      </c>
    </row>
    <row r="8503" spans="3:12" x14ac:dyDescent="0.15">
      <c r="C8503" t="s">
        <v>5191</v>
      </c>
      <c r="D8503" t="s">
        <v>5189</v>
      </c>
      <c r="E8503" t="s">
        <v>15</v>
      </c>
      <c r="F8503" s="1">
        <v>41001</v>
      </c>
      <c r="G8503" t="s">
        <v>526</v>
      </c>
      <c r="H8503" t="s">
        <v>5956</v>
      </c>
      <c r="I8503" t="s">
        <v>1418</v>
      </c>
      <c r="J8503">
        <v>3700</v>
      </c>
      <c r="L8503">
        <v>277538919</v>
      </c>
    </row>
    <row r="8504" spans="3:12" x14ac:dyDescent="0.15">
      <c r="C8504" t="s">
        <v>5191</v>
      </c>
      <c r="D8504" t="s">
        <v>5189</v>
      </c>
      <c r="E8504" t="s">
        <v>15</v>
      </c>
      <c r="F8504" s="1">
        <v>41001</v>
      </c>
      <c r="G8504" t="s">
        <v>526</v>
      </c>
      <c r="H8504" t="s">
        <v>1560</v>
      </c>
      <c r="I8504" t="s">
        <v>2030</v>
      </c>
      <c r="J8504">
        <v>2000</v>
      </c>
      <c r="L8504">
        <v>277540919</v>
      </c>
    </row>
    <row r="8505" spans="3:12" x14ac:dyDescent="0.15">
      <c r="C8505" t="s">
        <v>5191</v>
      </c>
      <c r="D8505" t="s">
        <v>5189</v>
      </c>
      <c r="E8505" t="s">
        <v>15</v>
      </c>
      <c r="F8505" s="1">
        <v>41001</v>
      </c>
      <c r="G8505" t="s">
        <v>526</v>
      </c>
      <c r="H8505" t="s">
        <v>1561</v>
      </c>
      <c r="I8505" t="s">
        <v>2035</v>
      </c>
      <c r="J8505">
        <v>6000</v>
      </c>
      <c r="L8505">
        <v>277546919</v>
      </c>
    </row>
    <row r="8506" spans="3:12" x14ac:dyDescent="0.15">
      <c r="C8506" t="s">
        <v>5191</v>
      </c>
      <c r="D8506" t="s">
        <v>5189</v>
      </c>
      <c r="E8506" t="s">
        <v>15</v>
      </c>
      <c r="F8506" s="1">
        <v>41001</v>
      </c>
      <c r="G8506" t="s">
        <v>526</v>
      </c>
      <c r="H8506" t="s">
        <v>5957</v>
      </c>
      <c r="I8506" t="s">
        <v>1359</v>
      </c>
      <c r="J8506">
        <v>500</v>
      </c>
      <c r="L8506">
        <v>277547419</v>
      </c>
    </row>
    <row r="8507" spans="3:12" x14ac:dyDescent="0.15">
      <c r="C8507" t="s">
        <v>5191</v>
      </c>
      <c r="D8507" t="s">
        <v>5189</v>
      </c>
      <c r="E8507" t="s">
        <v>15</v>
      </c>
      <c r="F8507" s="1">
        <v>41002</v>
      </c>
      <c r="G8507" t="s">
        <v>526</v>
      </c>
      <c r="H8507" t="s">
        <v>3519</v>
      </c>
      <c r="I8507" t="s">
        <v>5958</v>
      </c>
      <c r="J8507">
        <v>75000</v>
      </c>
      <c r="L8507">
        <v>277622419</v>
      </c>
    </row>
    <row r="8508" spans="3:12" x14ac:dyDescent="0.15">
      <c r="C8508" t="s">
        <v>5191</v>
      </c>
      <c r="D8508" t="s">
        <v>5189</v>
      </c>
      <c r="E8508" t="s">
        <v>15</v>
      </c>
      <c r="F8508" s="1">
        <v>41002</v>
      </c>
      <c r="G8508" t="s">
        <v>526</v>
      </c>
      <c r="H8508" t="s">
        <v>1563</v>
      </c>
      <c r="I8508" t="s">
        <v>1418</v>
      </c>
      <c r="J8508">
        <v>500</v>
      </c>
      <c r="L8508">
        <v>277622919</v>
      </c>
    </row>
    <row r="8509" spans="3:12" x14ac:dyDescent="0.15">
      <c r="C8509" t="s">
        <v>5191</v>
      </c>
      <c r="D8509" t="s">
        <v>5189</v>
      </c>
      <c r="E8509" t="s">
        <v>15</v>
      </c>
      <c r="F8509" s="1">
        <v>41002</v>
      </c>
      <c r="G8509" t="s">
        <v>526</v>
      </c>
      <c r="H8509" t="s">
        <v>5959</v>
      </c>
      <c r="I8509" t="s">
        <v>1371</v>
      </c>
      <c r="J8509">
        <v>2000</v>
      </c>
      <c r="L8509">
        <v>277624919</v>
      </c>
    </row>
    <row r="8510" spans="3:12" x14ac:dyDescent="0.15">
      <c r="C8510" t="s">
        <v>5191</v>
      </c>
      <c r="D8510" t="s">
        <v>5189</v>
      </c>
      <c r="E8510" t="s">
        <v>15</v>
      </c>
      <c r="F8510" s="1">
        <v>41002</v>
      </c>
      <c r="G8510" t="s">
        <v>526</v>
      </c>
      <c r="H8510" t="s">
        <v>5960</v>
      </c>
      <c r="I8510" t="s">
        <v>2568</v>
      </c>
      <c r="J8510">
        <v>2000</v>
      </c>
      <c r="L8510">
        <v>277626919</v>
      </c>
    </row>
    <row r="8511" spans="3:12" x14ac:dyDescent="0.15">
      <c r="C8511" t="s">
        <v>5191</v>
      </c>
      <c r="D8511" t="s">
        <v>5189</v>
      </c>
      <c r="E8511" t="s">
        <v>15</v>
      </c>
      <c r="F8511" s="1">
        <v>41002</v>
      </c>
      <c r="G8511" t="s">
        <v>526</v>
      </c>
      <c r="H8511" t="s">
        <v>1565</v>
      </c>
      <c r="I8511" t="s">
        <v>5961</v>
      </c>
      <c r="J8511">
        <v>6000</v>
      </c>
      <c r="L8511">
        <v>277632919</v>
      </c>
    </row>
    <row r="8512" spans="3:12" x14ac:dyDescent="0.15">
      <c r="C8512" t="s">
        <v>5191</v>
      </c>
      <c r="D8512" t="s">
        <v>5189</v>
      </c>
      <c r="E8512" t="s">
        <v>15</v>
      </c>
      <c r="F8512" s="1">
        <v>41002</v>
      </c>
      <c r="G8512" t="s">
        <v>526</v>
      </c>
      <c r="H8512" t="s">
        <v>5962</v>
      </c>
      <c r="I8512" t="s">
        <v>5963</v>
      </c>
      <c r="J8512">
        <v>2000</v>
      </c>
      <c r="L8512">
        <v>277634919</v>
      </c>
    </row>
    <row r="8513" spans="3:12" x14ac:dyDescent="0.15">
      <c r="C8513" t="s">
        <v>5191</v>
      </c>
      <c r="D8513" t="s">
        <v>5189</v>
      </c>
      <c r="E8513" t="s">
        <v>15</v>
      </c>
      <c r="F8513" s="1">
        <v>41003</v>
      </c>
      <c r="G8513" t="s">
        <v>5206</v>
      </c>
      <c r="H8513" t="s">
        <v>176</v>
      </c>
      <c r="I8513" t="s">
        <v>5645</v>
      </c>
      <c r="J8513">
        <v>430000</v>
      </c>
      <c r="L8513">
        <v>278064919</v>
      </c>
    </row>
    <row r="8514" spans="3:12" x14ac:dyDescent="0.15">
      <c r="C8514" t="s">
        <v>5191</v>
      </c>
      <c r="D8514" t="s">
        <v>5189</v>
      </c>
      <c r="E8514" t="s">
        <v>15</v>
      </c>
      <c r="F8514" s="1">
        <v>41003</v>
      </c>
      <c r="G8514" t="s">
        <v>526</v>
      </c>
      <c r="H8514" t="s">
        <v>3521</v>
      </c>
      <c r="I8514" t="s">
        <v>5963</v>
      </c>
      <c r="J8514">
        <v>2000</v>
      </c>
      <c r="L8514">
        <v>278066919</v>
      </c>
    </row>
    <row r="8515" spans="3:12" x14ac:dyDescent="0.15">
      <c r="C8515" t="s">
        <v>5191</v>
      </c>
      <c r="D8515" t="s">
        <v>5189</v>
      </c>
      <c r="E8515" t="s">
        <v>15</v>
      </c>
      <c r="F8515" s="1">
        <v>41003</v>
      </c>
      <c r="G8515" t="s">
        <v>526</v>
      </c>
      <c r="H8515" t="s">
        <v>1566</v>
      </c>
      <c r="I8515" t="s">
        <v>2602</v>
      </c>
      <c r="J8515">
        <v>6000</v>
      </c>
      <c r="L8515">
        <v>278072919</v>
      </c>
    </row>
    <row r="8516" spans="3:12" x14ac:dyDescent="0.15">
      <c r="C8516" t="s">
        <v>5191</v>
      </c>
      <c r="D8516" t="s">
        <v>5189</v>
      </c>
      <c r="E8516" t="s">
        <v>15</v>
      </c>
      <c r="F8516" s="1">
        <v>41004</v>
      </c>
      <c r="G8516" t="s">
        <v>526</v>
      </c>
      <c r="H8516" t="s">
        <v>1571</v>
      </c>
      <c r="I8516" t="s">
        <v>1418</v>
      </c>
      <c r="J8516">
        <v>5105</v>
      </c>
      <c r="L8516">
        <v>278078024</v>
      </c>
    </row>
    <row r="8517" spans="3:12" x14ac:dyDescent="0.15">
      <c r="C8517" t="s">
        <v>5191</v>
      </c>
      <c r="D8517" t="s">
        <v>5189</v>
      </c>
      <c r="E8517" t="s">
        <v>15</v>
      </c>
      <c r="F8517" s="1">
        <v>41004</v>
      </c>
      <c r="G8517" t="s">
        <v>526</v>
      </c>
      <c r="H8517" t="s">
        <v>3188</v>
      </c>
      <c r="I8517" t="s">
        <v>1418</v>
      </c>
      <c r="J8517">
        <v>1500</v>
      </c>
      <c r="L8517">
        <v>278079524</v>
      </c>
    </row>
    <row r="8518" spans="3:12" x14ac:dyDescent="0.15">
      <c r="C8518" t="s">
        <v>5191</v>
      </c>
      <c r="D8518" t="s">
        <v>5189</v>
      </c>
      <c r="E8518" t="s">
        <v>15</v>
      </c>
      <c r="F8518" s="1">
        <v>41008</v>
      </c>
      <c r="G8518" t="s">
        <v>5206</v>
      </c>
      <c r="H8518" t="s">
        <v>193</v>
      </c>
      <c r="I8518" t="s">
        <v>5645</v>
      </c>
      <c r="J8518">
        <v>405000</v>
      </c>
      <c r="L8518">
        <v>278484524</v>
      </c>
    </row>
    <row r="8519" spans="3:12" x14ac:dyDescent="0.15">
      <c r="C8519" t="s">
        <v>5191</v>
      </c>
      <c r="D8519" t="s">
        <v>5189</v>
      </c>
      <c r="E8519" t="s">
        <v>15</v>
      </c>
      <c r="F8519" s="1">
        <v>41008</v>
      </c>
      <c r="G8519" t="s">
        <v>526</v>
      </c>
      <c r="H8519" t="s">
        <v>5964</v>
      </c>
      <c r="I8519" t="s">
        <v>2021</v>
      </c>
      <c r="J8519">
        <v>2000</v>
      </c>
      <c r="L8519">
        <v>278486524</v>
      </c>
    </row>
    <row r="8520" spans="3:12" x14ac:dyDescent="0.15">
      <c r="C8520" t="s">
        <v>5191</v>
      </c>
      <c r="D8520" t="s">
        <v>5189</v>
      </c>
      <c r="E8520" t="s">
        <v>15</v>
      </c>
      <c r="F8520" s="1">
        <v>41008</v>
      </c>
      <c r="G8520" t="s">
        <v>526</v>
      </c>
      <c r="H8520" t="s">
        <v>1572</v>
      </c>
      <c r="I8520" t="s">
        <v>2021</v>
      </c>
      <c r="J8520">
        <v>500</v>
      </c>
      <c r="L8520">
        <v>278487024</v>
      </c>
    </row>
    <row r="8521" spans="3:12" x14ac:dyDescent="0.15">
      <c r="C8521" t="s">
        <v>5191</v>
      </c>
      <c r="D8521" t="s">
        <v>5189</v>
      </c>
      <c r="E8521" t="s">
        <v>15</v>
      </c>
      <c r="F8521" s="1">
        <v>41008</v>
      </c>
      <c r="G8521" t="s">
        <v>526</v>
      </c>
      <c r="H8521" t="s">
        <v>1237</v>
      </c>
      <c r="I8521" t="s">
        <v>1371</v>
      </c>
      <c r="J8521">
        <v>2000</v>
      </c>
      <c r="L8521">
        <v>278489024</v>
      </c>
    </row>
    <row r="8522" spans="3:12" x14ac:dyDescent="0.15">
      <c r="C8522" t="s">
        <v>5191</v>
      </c>
      <c r="D8522" t="s">
        <v>5189</v>
      </c>
      <c r="E8522" t="s">
        <v>15</v>
      </c>
      <c r="F8522" s="1">
        <v>41008</v>
      </c>
      <c r="G8522" t="s">
        <v>526</v>
      </c>
      <c r="H8522" t="s">
        <v>5965</v>
      </c>
      <c r="I8522" t="s">
        <v>1418</v>
      </c>
      <c r="J8522">
        <v>4550</v>
      </c>
      <c r="L8522">
        <v>278493574</v>
      </c>
    </row>
    <row r="8523" spans="3:12" x14ac:dyDescent="0.15">
      <c r="C8523" t="s">
        <v>5191</v>
      </c>
      <c r="D8523" t="s">
        <v>5189</v>
      </c>
      <c r="E8523" t="s">
        <v>15</v>
      </c>
      <c r="F8523" s="1">
        <v>41009</v>
      </c>
      <c r="G8523" t="s">
        <v>526</v>
      </c>
      <c r="H8523" t="s">
        <v>569</v>
      </c>
      <c r="I8523" t="s">
        <v>1371</v>
      </c>
      <c r="J8523">
        <v>2000</v>
      </c>
      <c r="L8523">
        <v>278495574</v>
      </c>
    </row>
    <row r="8524" spans="3:12" x14ac:dyDescent="0.15">
      <c r="C8524" t="s">
        <v>5191</v>
      </c>
      <c r="D8524" t="s">
        <v>5189</v>
      </c>
      <c r="E8524" t="s">
        <v>15</v>
      </c>
      <c r="F8524" s="1">
        <v>41009</v>
      </c>
      <c r="G8524" t="s">
        <v>526</v>
      </c>
      <c r="H8524" t="s">
        <v>5966</v>
      </c>
      <c r="I8524" t="s">
        <v>1418</v>
      </c>
      <c r="J8524">
        <v>2000</v>
      </c>
      <c r="L8524">
        <v>278497574</v>
      </c>
    </row>
    <row r="8525" spans="3:12" x14ac:dyDescent="0.15">
      <c r="C8525" t="s">
        <v>5191</v>
      </c>
      <c r="D8525" t="s">
        <v>5189</v>
      </c>
      <c r="E8525" t="s">
        <v>15</v>
      </c>
      <c r="F8525" s="1">
        <v>41010</v>
      </c>
      <c r="G8525" t="s">
        <v>526</v>
      </c>
      <c r="H8525" t="s">
        <v>3523</v>
      </c>
      <c r="I8525" t="s">
        <v>1418</v>
      </c>
      <c r="J8525">
        <v>5000</v>
      </c>
      <c r="L8525">
        <v>278502574</v>
      </c>
    </row>
    <row r="8526" spans="3:12" x14ac:dyDescent="0.15">
      <c r="C8526" t="s">
        <v>5191</v>
      </c>
      <c r="D8526" t="s">
        <v>5189</v>
      </c>
      <c r="E8526" t="s">
        <v>15</v>
      </c>
      <c r="F8526" s="1">
        <v>41010</v>
      </c>
      <c r="G8526" t="s">
        <v>526</v>
      </c>
      <c r="H8526" t="s">
        <v>1581</v>
      </c>
      <c r="I8526" t="s">
        <v>1418</v>
      </c>
      <c r="J8526">
        <v>2000</v>
      </c>
      <c r="L8526">
        <v>278504574</v>
      </c>
    </row>
    <row r="8527" spans="3:12" x14ac:dyDescent="0.15">
      <c r="C8527" t="s">
        <v>5191</v>
      </c>
      <c r="D8527" t="s">
        <v>5189</v>
      </c>
      <c r="E8527" t="s">
        <v>15</v>
      </c>
      <c r="F8527" s="1">
        <v>41010</v>
      </c>
      <c r="G8527" t="s">
        <v>526</v>
      </c>
      <c r="H8527" t="s">
        <v>1583</v>
      </c>
      <c r="I8527" t="s">
        <v>1371</v>
      </c>
      <c r="J8527">
        <v>4000</v>
      </c>
      <c r="L8527">
        <v>278508574</v>
      </c>
    </row>
    <row r="8528" spans="3:12" x14ac:dyDescent="0.15">
      <c r="C8528" t="s">
        <v>5191</v>
      </c>
      <c r="D8528" t="s">
        <v>5189</v>
      </c>
      <c r="E8528" t="s">
        <v>15</v>
      </c>
      <c r="F8528" s="1">
        <v>41010</v>
      </c>
      <c r="G8528" t="s">
        <v>526</v>
      </c>
      <c r="H8528" t="s">
        <v>1584</v>
      </c>
      <c r="I8528" t="s">
        <v>2568</v>
      </c>
      <c r="J8528">
        <v>2000</v>
      </c>
      <c r="L8528">
        <v>278510574</v>
      </c>
    </row>
    <row r="8529" spans="3:12" x14ac:dyDescent="0.15">
      <c r="C8529" t="s">
        <v>5191</v>
      </c>
      <c r="D8529" t="s">
        <v>5189</v>
      </c>
      <c r="E8529" t="s">
        <v>15</v>
      </c>
      <c r="F8529" s="1">
        <v>41010</v>
      </c>
      <c r="G8529" t="s">
        <v>526</v>
      </c>
      <c r="H8529" t="s">
        <v>5967</v>
      </c>
      <c r="I8529" t="s">
        <v>1359</v>
      </c>
      <c r="J8529">
        <v>500</v>
      </c>
      <c r="L8529">
        <v>278511074</v>
      </c>
    </row>
    <row r="8530" spans="3:12" x14ac:dyDescent="0.15">
      <c r="C8530" t="s">
        <v>5191</v>
      </c>
      <c r="D8530" t="s">
        <v>5189</v>
      </c>
      <c r="E8530" t="s">
        <v>15</v>
      </c>
      <c r="F8530" s="1">
        <v>41011</v>
      </c>
      <c r="G8530" t="s">
        <v>526</v>
      </c>
      <c r="H8530" t="s">
        <v>1587</v>
      </c>
      <c r="I8530" t="s">
        <v>1418</v>
      </c>
      <c r="J8530">
        <v>1000</v>
      </c>
      <c r="L8530">
        <v>278512074</v>
      </c>
    </row>
    <row r="8531" spans="3:12" x14ac:dyDescent="0.15">
      <c r="C8531" t="s">
        <v>5191</v>
      </c>
      <c r="D8531" t="s">
        <v>5189</v>
      </c>
      <c r="E8531" t="s">
        <v>15</v>
      </c>
      <c r="F8531" s="1">
        <v>41011</v>
      </c>
      <c r="G8531" t="s">
        <v>526</v>
      </c>
      <c r="H8531" t="s">
        <v>1592</v>
      </c>
      <c r="I8531" t="s">
        <v>1418</v>
      </c>
      <c r="J8531">
        <v>1000</v>
      </c>
      <c r="L8531">
        <v>278513074</v>
      </c>
    </row>
    <row r="8532" spans="3:12" x14ac:dyDescent="0.15">
      <c r="C8532" t="s">
        <v>5191</v>
      </c>
      <c r="D8532" t="s">
        <v>5189</v>
      </c>
      <c r="E8532" t="s">
        <v>15</v>
      </c>
      <c r="F8532" s="1">
        <v>41012</v>
      </c>
      <c r="G8532" t="s">
        <v>526</v>
      </c>
      <c r="H8532" t="s">
        <v>1593</v>
      </c>
      <c r="I8532" t="s">
        <v>1371</v>
      </c>
      <c r="J8532">
        <v>2000</v>
      </c>
      <c r="L8532">
        <v>278515074</v>
      </c>
    </row>
    <row r="8533" spans="3:12" x14ac:dyDescent="0.15">
      <c r="C8533" t="s">
        <v>5191</v>
      </c>
      <c r="D8533" t="s">
        <v>5189</v>
      </c>
      <c r="E8533" t="s">
        <v>15</v>
      </c>
      <c r="F8533" s="1">
        <v>41012</v>
      </c>
      <c r="G8533" t="s">
        <v>526</v>
      </c>
      <c r="H8533" t="s">
        <v>3526</v>
      </c>
      <c r="I8533" t="s">
        <v>1371</v>
      </c>
      <c r="J8533">
        <v>2000</v>
      </c>
      <c r="L8533">
        <v>278517074</v>
      </c>
    </row>
    <row r="8534" spans="3:12" x14ac:dyDescent="0.15">
      <c r="C8534" t="s">
        <v>5191</v>
      </c>
      <c r="D8534" t="s">
        <v>5189</v>
      </c>
      <c r="E8534" t="s">
        <v>15</v>
      </c>
      <c r="F8534" s="1">
        <v>41012</v>
      </c>
      <c r="G8534" t="s">
        <v>526</v>
      </c>
      <c r="H8534" t="s">
        <v>3528</v>
      </c>
      <c r="I8534" t="s">
        <v>1418</v>
      </c>
      <c r="J8534">
        <v>5264</v>
      </c>
      <c r="L8534">
        <v>278522338</v>
      </c>
    </row>
    <row r="8535" spans="3:12" x14ac:dyDescent="0.15">
      <c r="C8535" t="s">
        <v>5191</v>
      </c>
      <c r="D8535" t="s">
        <v>5189</v>
      </c>
      <c r="E8535" t="s">
        <v>15</v>
      </c>
      <c r="F8535" s="1">
        <v>41012</v>
      </c>
      <c r="G8535" t="s">
        <v>526</v>
      </c>
      <c r="H8535" t="s">
        <v>2786</v>
      </c>
      <c r="I8535" t="s">
        <v>1418</v>
      </c>
      <c r="J8535">
        <v>2000</v>
      </c>
      <c r="L8535">
        <v>278524338</v>
      </c>
    </row>
    <row r="8536" spans="3:12" x14ac:dyDescent="0.15">
      <c r="C8536" t="s">
        <v>5191</v>
      </c>
      <c r="D8536" t="s">
        <v>5189</v>
      </c>
      <c r="E8536" t="s">
        <v>15</v>
      </c>
      <c r="F8536" s="1">
        <v>41015</v>
      </c>
      <c r="G8536" t="s">
        <v>5206</v>
      </c>
      <c r="H8536" t="s">
        <v>172</v>
      </c>
      <c r="I8536" t="s">
        <v>5645</v>
      </c>
      <c r="J8536">
        <v>495000</v>
      </c>
      <c r="L8536">
        <v>279019338</v>
      </c>
    </row>
    <row r="8537" spans="3:12" x14ac:dyDescent="0.15">
      <c r="C8537" t="s">
        <v>5191</v>
      </c>
      <c r="D8537" t="s">
        <v>5189</v>
      </c>
      <c r="E8537" t="s">
        <v>15</v>
      </c>
      <c r="F8537" s="1">
        <v>41015</v>
      </c>
      <c r="G8537" t="s">
        <v>526</v>
      </c>
      <c r="H8537" t="s">
        <v>1600</v>
      </c>
      <c r="I8537" t="s">
        <v>1418</v>
      </c>
      <c r="J8537">
        <v>2000</v>
      </c>
      <c r="L8537">
        <v>279021338</v>
      </c>
    </row>
    <row r="8538" spans="3:12" x14ac:dyDescent="0.15">
      <c r="C8538" t="s">
        <v>5191</v>
      </c>
      <c r="D8538" t="s">
        <v>5189</v>
      </c>
      <c r="E8538" t="s">
        <v>15</v>
      </c>
      <c r="F8538" s="1">
        <v>41015</v>
      </c>
      <c r="G8538" t="s">
        <v>526</v>
      </c>
      <c r="H8538" t="s">
        <v>1605</v>
      </c>
      <c r="I8538" t="s">
        <v>1418</v>
      </c>
      <c r="J8538">
        <v>2500</v>
      </c>
      <c r="L8538">
        <v>279023838</v>
      </c>
    </row>
    <row r="8539" spans="3:12" x14ac:dyDescent="0.15">
      <c r="C8539" t="s">
        <v>5191</v>
      </c>
      <c r="D8539" t="s">
        <v>5189</v>
      </c>
      <c r="E8539" t="s">
        <v>15</v>
      </c>
      <c r="F8539" s="1">
        <v>41016</v>
      </c>
      <c r="G8539" t="s">
        <v>526</v>
      </c>
      <c r="H8539" t="s">
        <v>1610</v>
      </c>
      <c r="I8539" t="s">
        <v>1418</v>
      </c>
      <c r="J8539">
        <v>500</v>
      </c>
      <c r="L8539">
        <v>279024338</v>
      </c>
    </row>
    <row r="8540" spans="3:12" x14ac:dyDescent="0.15">
      <c r="C8540" t="s">
        <v>5191</v>
      </c>
      <c r="D8540" t="s">
        <v>5189</v>
      </c>
      <c r="E8540" t="s">
        <v>15</v>
      </c>
      <c r="F8540" s="1">
        <v>41017</v>
      </c>
      <c r="G8540" t="s">
        <v>526</v>
      </c>
      <c r="H8540" t="s">
        <v>1611</v>
      </c>
      <c r="I8540" t="s">
        <v>1418</v>
      </c>
      <c r="J8540">
        <v>500</v>
      </c>
      <c r="L8540">
        <v>279024838</v>
      </c>
    </row>
    <row r="8541" spans="3:12" x14ac:dyDescent="0.15">
      <c r="C8541" t="s">
        <v>5191</v>
      </c>
      <c r="D8541" t="s">
        <v>5189</v>
      </c>
      <c r="E8541" t="s">
        <v>15</v>
      </c>
      <c r="F8541" s="1">
        <v>41017</v>
      </c>
      <c r="G8541" t="s">
        <v>526</v>
      </c>
      <c r="H8541" t="s">
        <v>1613</v>
      </c>
      <c r="I8541" t="s">
        <v>1418</v>
      </c>
      <c r="J8541">
        <v>1000</v>
      </c>
      <c r="L8541">
        <v>279025838</v>
      </c>
    </row>
    <row r="8542" spans="3:12" x14ac:dyDescent="0.15">
      <c r="C8542" t="s">
        <v>5191</v>
      </c>
      <c r="D8542" t="s">
        <v>5189</v>
      </c>
      <c r="E8542" t="s">
        <v>15</v>
      </c>
      <c r="F8542" s="1">
        <v>41017</v>
      </c>
      <c r="G8542" t="s">
        <v>526</v>
      </c>
      <c r="H8542" t="s">
        <v>1614</v>
      </c>
      <c r="I8542" t="s">
        <v>1418</v>
      </c>
      <c r="J8542">
        <v>11000</v>
      </c>
      <c r="L8542">
        <v>279036838</v>
      </c>
    </row>
    <row r="8543" spans="3:12" x14ac:dyDescent="0.15">
      <c r="C8543" t="s">
        <v>5191</v>
      </c>
      <c r="D8543" t="s">
        <v>5189</v>
      </c>
      <c r="E8543" t="s">
        <v>15</v>
      </c>
      <c r="F8543" s="1">
        <v>41017</v>
      </c>
      <c r="G8543" t="s">
        <v>526</v>
      </c>
      <c r="H8543" t="s">
        <v>1615</v>
      </c>
      <c r="I8543" t="s">
        <v>5968</v>
      </c>
      <c r="J8543">
        <v>10000</v>
      </c>
      <c r="L8543">
        <v>279046838</v>
      </c>
    </row>
    <row r="8544" spans="3:12" x14ac:dyDescent="0.15">
      <c r="C8544" t="s">
        <v>5191</v>
      </c>
      <c r="D8544" t="s">
        <v>5189</v>
      </c>
      <c r="E8544" t="s">
        <v>15</v>
      </c>
      <c r="F8544" s="1">
        <v>41017</v>
      </c>
      <c r="G8544" t="s">
        <v>526</v>
      </c>
      <c r="H8544" t="s">
        <v>1616</v>
      </c>
      <c r="I8544" t="s">
        <v>5968</v>
      </c>
      <c r="J8544">
        <v>10000</v>
      </c>
      <c r="L8544">
        <v>279056838</v>
      </c>
    </row>
    <row r="8545" spans="3:12" x14ac:dyDescent="0.15">
      <c r="C8545" t="s">
        <v>5191</v>
      </c>
      <c r="D8545" t="s">
        <v>5189</v>
      </c>
      <c r="E8545" t="s">
        <v>15</v>
      </c>
      <c r="F8545" s="1">
        <v>41018</v>
      </c>
      <c r="G8545" t="s">
        <v>526</v>
      </c>
      <c r="H8545" t="s">
        <v>1617</v>
      </c>
      <c r="I8545" t="s">
        <v>1418</v>
      </c>
      <c r="J8545">
        <v>500</v>
      </c>
      <c r="L8545">
        <v>279057338</v>
      </c>
    </row>
    <row r="8546" spans="3:12" x14ac:dyDescent="0.15">
      <c r="C8546" t="s">
        <v>5191</v>
      </c>
      <c r="D8546" t="s">
        <v>5189</v>
      </c>
      <c r="E8546" t="s">
        <v>15</v>
      </c>
      <c r="F8546" s="1">
        <v>41018</v>
      </c>
      <c r="G8546" t="s">
        <v>526</v>
      </c>
      <c r="H8546" t="s">
        <v>1618</v>
      </c>
      <c r="I8546" t="s">
        <v>1418</v>
      </c>
      <c r="J8546">
        <v>2000</v>
      </c>
      <c r="L8546">
        <v>279059338</v>
      </c>
    </row>
    <row r="8547" spans="3:12" x14ac:dyDescent="0.15">
      <c r="C8547" t="s">
        <v>5191</v>
      </c>
      <c r="D8547" t="s">
        <v>5189</v>
      </c>
      <c r="E8547" t="s">
        <v>15</v>
      </c>
      <c r="F8547" s="1">
        <v>41019</v>
      </c>
      <c r="G8547" t="s">
        <v>526</v>
      </c>
      <c r="H8547" t="s">
        <v>1619</v>
      </c>
      <c r="I8547" t="s">
        <v>1359</v>
      </c>
      <c r="J8547">
        <v>5400</v>
      </c>
      <c r="L8547">
        <v>279064738</v>
      </c>
    </row>
    <row r="8548" spans="3:12" x14ac:dyDescent="0.15">
      <c r="C8548" t="s">
        <v>5191</v>
      </c>
      <c r="D8548" t="s">
        <v>5189</v>
      </c>
      <c r="E8548" t="s">
        <v>15</v>
      </c>
      <c r="F8548" s="1">
        <v>41019</v>
      </c>
      <c r="G8548" t="s">
        <v>526</v>
      </c>
      <c r="H8548" t="s">
        <v>5969</v>
      </c>
      <c r="I8548" t="s">
        <v>2032</v>
      </c>
      <c r="J8548">
        <v>500</v>
      </c>
      <c r="L8548">
        <v>279065238</v>
      </c>
    </row>
    <row r="8549" spans="3:12" x14ac:dyDescent="0.15">
      <c r="C8549" t="s">
        <v>5191</v>
      </c>
      <c r="D8549" t="s">
        <v>5189</v>
      </c>
      <c r="E8549" t="s">
        <v>15</v>
      </c>
      <c r="F8549" s="1">
        <v>41020</v>
      </c>
      <c r="G8549" t="s">
        <v>526</v>
      </c>
      <c r="H8549" t="s">
        <v>1621</v>
      </c>
      <c r="I8549" t="s">
        <v>1418</v>
      </c>
      <c r="J8549">
        <v>1000</v>
      </c>
      <c r="L8549">
        <v>279066238</v>
      </c>
    </row>
    <row r="8550" spans="3:12" x14ac:dyDescent="0.15">
      <c r="C8550" t="s">
        <v>5191</v>
      </c>
      <c r="D8550" t="s">
        <v>5189</v>
      </c>
      <c r="E8550" t="s">
        <v>15</v>
      </c>
      <c r="F8550" s="1">
        <v>41022</v>
      </c>
      <c r="G8550" t="s">
        <v>5206</v>
      </c>
      <c r="H8550" t="s">
        <v>204</v>
      </c>
      <c r="I8550" t="s">
        <v>5645</v>
      </c>
      <c r="J8550">
        <v>495000</v>
      </c>
      <c r="L8550">
        <v>279561238</v>
      </c>
    </row>
    <row r="8551" spans="3:12" x14ac:dyDescent="0.15">
      <c r="C8551" t="s">
        <v>5191</v>
      </c>
      <c r="D8551" t="s">
        <v>5189</v>
      </c>
      <c r="E8551" t="s">
        <v>15</v>
      </c>
      <c r="F8551" s="1">
        <v>41022</v>
      </c>
      <c r="G8551" t="s">
        <v>526</v>
      </c>
      <c r="H8551" t="s">
        <v>5970</v>
      </c>
      <c r="I8551" t="s">
        <v>1418</v>
      </c>
      <c r="J8551">
        <v>500</v>
      </c>
      <c r="L8551">
        <v>279561738</v>
      </c>
    </row>
    <row r="8552" spans="3:12" x14ac:dyDescent="0.15">
      <c r="C8552" t="s">
        <v>5191</v>
      </c>
      <c r="D8552" t="s">
        <v>5189</v>
      </c>
      <c r="E8552" t="s">
        <v>15</v>
      </c>
      <c r="F8552" s="1">
        <v>41022</v>
      </c>
      <c r="G8552" t="s">
        <v>526</v>
      </c>
      <c r="H8552" t="s">
        <v>1625</v>
      </c>
      <c r="I8552" t="s">
        <v>1371</v>
      </c>
      <c r="J8552">
        <v>4000</v>
      </c>
      <c r="L8552">
        <v>279565738</v>
      </c>
    </row>
    <row r="8553" spans="3:12" x14ac:dyDescent="0.15">
      <c r="C8553" t="s">
        <v>5191</v>
      </c>
      <c r="D8553" t="s">
        <v>5189</v>
      </c>
      <c r="E8553" t="s">
        <v>15</v>
      </c>
      <c r="F8553" s="1">
        <v>41023</v>
      </c>
      <c r="G8553" t="s">
        <v>526</v>
      </c>
      <c r="H8553" t="s">
        <v>1626</v>
      </c>
      <c r="I8553" t="s">
        <v>1418</v>
      </c>
      <c r="J8553">
        <v>2500</v>
      </c>
      <c r="L8553">
        <v>279568238</v>
      </c>
    </row>
    <row r="8554" spans="3:12" x14ac:dyDescent="0.15">
      <c r="C8554" t="s">
        <v>5191</v>
      </c>
      <c r="D8554" t="s">
        <v>5189</v>
      </c>
      <c r="E8554" t="s">
        <v>15</v>
      </c>
      <c r="F8554" s="1">
        <v>41023</v>
      </c>
      <c r="G8554" t="s">
        <v>526</v>
      </c>
      <c r="H8554" t="s">
        <v>1248</v>
      </c>
      <c r="I8554" t="s">
        <v>1418</v>
      </c>
      <c r="J8554">
        <v>500</v>
      </c>
      <c r="L8554">
        <v>279568738</v>
      </c>
    </row>
    <row r="8555" spans="3:12" x14ac:dyDescent="0.15">
      <c r="C8555" t="s">
        <v>5191</v>
      </c>
      <c r="D8555" t="s">
        <v>5189</v>
      </c>
      <c r="E8555" t="s">
        <v>15</v>
      </c>
      <c r="F8555" s="1">
        <v>41023</v>
      </c>
      <c r="G8555" t="s">
        <v>526</v>
      </c>
      <c r="H8555" t="s">
        <v>1247</v>
      </c>
      <c r="I8555" t="s">
        <v>2030</v>
      </c>
      <c r="J8555">
        <v>2000</v>
      </c>
      <c r="L8555">
        <v>279570738</v>
      </c>
    </row>
    <row r="8556" spans="3:12" x14ac:dyDescent="0.15">
      <c r="C8556" t="s">
        <v>5191</v>
      </c>
      <c r="D8556" t="s">
        <v>5189</v>
      </c>
      <c r="E8556" t="s">
        <v>15</v>
      </c>
      <c r="F8556" s="1">
        <v>41023</v>
      </c>
      <c r="G8556" t="s">
        <v>526</v>
      </c>
      <c r="H8556" t="s">
        <v>1245</v>
      </c>
      <c r="I8556" t="s">
        <v>1418</v>
      </c>
      <c r="J8556">
        <v>3000</v>
      </c>
      <c r="L8556">
        <v>279573738</v>
      </c>
    </row>
    <row r="8557" spans="3:12" x14ac:dyDescent="0.15">
      <c r="C8557" t="s">
        <v>5191</v>
      </c>
      <c r="D8557" t="s">
        <v>5189</v>
      </c>
      <c r="E8557" t="s">
        <v>15</v>
      </c>
      <c r="F8557" s="1">
        <v>41024</v>
      </c>
      <c r="G8557" t="s">
        <v>526</v>
      </c>
      <c r="H8557" t="s">
        <v>1629</v>
      </c>
      <c r="I8557" t="s">
        <v>1418</v>
      </c>
      <c r="J8557">
        <v>2000</v>
      </c>
      <c r="L8557">
        <v>279575738</v>
      </c>
    </row>
    <row r="8558" spans="3:12" x14ac:dyDescent="0.15">
      <c r="C8558" t="s">
        <v>5191</v>
      </c>
      <c r="D8558" t="s">
        <v>5189</v>
      </c>
      <c r="E8558" t="s">
        <v>15</v>
      </c>
      <c r="F8558" s="1">
        <v>41024</v>
      </c>
      <c r="G8558" t="s">
        <v>526</v>
      </c>
      <c r="H8558" t="s">
        <v>1630</v>
      </c>
      <c r="I8558" t="s">
        <v>2030</v>
      </c>
      <c r="J8558">
        <v>6000</v>
      </c>
      <c r="L8558">
        <v>279581738</v>
      </c>
    </row>
    <row r="8559" spans="3:12" x14ac:dyDescent="0.15">
      <c r="C8559" t="s">
        <v>5191</v>
      </c>
      <c r="D8559" t="s">
        <v>5189</v>
      </c>
      <c r="E8559" t="s">
        <v>15</v>
      </c>
      <c r="F8559" s="1">
        <v>41024</v>
      </c>
      <c r="G8559" t="s">
        <v>526</v>
      </c>
      <c r="H8559" t="s">
        <v>3536</v>
      </c>
      <c r="I8559" t="s">
        <v>1371</v>
      </c>
      <c r="J8559">
        <v>6000</v>
      </c>
      <c r="L8559">
        <v>279587738</v>
      </c>
    </row>
    <row r="8560" spans="3:12" x14ac:dyDescent="0.15">
      <c r="C8560" t="s">
        <v>5191</v>
      </c>
      <c r="D8560" t="s">
        <v>5189</v>
      </c>
      <c r="E8560" t="s">
        <v>15</v>
      </c>
      <c r="F8560" s="1">
        <v>41024</v>
      </c>
      <c r="G8560" t="s">
        <v>526</v>
      </c>
      <c r="H8560" t="s">
        <v>1632</v>
      </c>
      <c r="I8560" t="s">
        <v>1418</v>
      </c>
      <c r="J8560">
        <v>3066</v>
      </c>
      <c r="L8560">
        <v>279590804</v>
      </c>
    </row>
    <row r="8561" spans="3:12" x14ac:dyDescent="0.15">
      <c r="C8561" t="s">
        <v>5191</v>
      </c>
      <c r="D8561" t="s">
        <v>5189</v>
      </c>
      <c r="E8561" t="s">
        <v>15</v>
      </c>
      <c r="F8561" s="1">
        <v>41024</v>
      </c>
      <c r="G8561" t="s">
        <v>526</v>
      </c>
      <c r="H8561" t="s">
        <v>3047</v>
      </c>
      <c r="I8561" t="s">
        <v>1418</v>
      </c>
      <c r="J8561">
        <v>1000</v>
      </c>
      <c r="L8561">
        <v>279591804</v>
      </c>
    </row>
    <row r="8562" spans="3:12" x14ac:dyDescent="0.15">
      <c r="C8562" t="s">
        <v>5191</v>
      </c>
      <c r="D8562" t="s">
        <v>5189</v>
      </c>
      <c r="E8562" t="s">
        <v>15</v>
      </c>
      <c r="F8562" s="1">
        <v>41024</v>
      </c>
      <c r="G8562" t="s">
        <v>526</v>
      </c>
      <c r="H8562" t="s">
        <v>5971</v>
      </c>
      <c r="I8562" t="s">
        <v>2021</v>
      </c>
      <c r="J8562">
        <v>1500</v>
      </c>
      <c r="L8562">
        <v>279593304</v>
      </c>
    </row>
    <row r="8563" spans="3:12" x14ac:dyDescent="0.15">
      <c r="C8563" t="s">
        <v>5191</v>
      </c>
      <c r="D8563" t="s">
        <v>5189</v>
      </c>
      <c r="E8563" t="s">
        <v>15</v>
      </c>
      <c r="F8563" s="1">
        <v>41025</v>
      </c>
      <c r="G8563" t="s">
        <v>526</v>
      </c>
      <c r="H8563" t="s">
        <v>1634</v>
      </c>
      <c r="I8563" t="s">
        <v>1418</v>
      </c>
      <c r="J8563">
        <v>11000</v>
      </c>
      <c r="L8563">
        <v>279604304</v>
      </c>
    </row>
    <row r="8564" spans="3:12" x14ac:dyDescent="0.15">
      <c r="C8564" t="s">
        <v>5191</v>
      </c>
      <c r="D8564" t="s">
        <v>5189</v>
      </c>
      <c r="E8564" t="s">
        <v>15</v>
      </c>
      <c r="F8564" s="1">
        <v>41025</v>
      </c>
      <c r="G8564" t="s">
        <v>526</v>
      </c>
      <c r="H8564" t="s">
        <v>3540</v>
      </c>
      <c r="I8564" t="s">
        <v>2030</v>
      </c>
      <c r="J8564">
        <v>6000</v>
      </c>
      <c r="L8564">
        <v>279610304</v>
      </c>
    </row>
    <row r="8565" spans="3:12" x14ac:dyDescent="0.15">
      <c r="C8565" t="s">
        <v>5191</v>
      </c>
      <c r="D8565" t="s">
        <v>5189</v>
      </c>
      <c r="E8565" t="s">
        <v>15</v>
      </c>
      <c r="F8565" s="1">
        <v>41025</v>
      </c>
      <c r="G8565" t="s">
        <v>526</v>
      </c>
      <c r="H8565" t="s">
        <v>1635</v>
      </c>
      <c r="I8565" t="s">
        <v>2030</v>
      </c>
      <c r="J8565">
        <v>6000</v>
      </c>
      <c r="L8565">
        <v>279616304</v>
      </c>
    </row>
    <row r="8566" spans="3:12" x14ac:dyDescent="0.15">
      <c r="C8566" t="s">
        <v>5191</v>
      </c>
      <c r="D8566" t="s">
        <v>5189</v>
      </c>
      <c r="E8566" t="s">
        <v>15</v>
      </c>
      <c r="F8566" s="1">
        <v>41025</v>
      </c>
      <c r="G8566" t="s">
        <v>526</v>
      </c>
      <c r="H8566" t="s">
        <v>1639</v>
      </c>
      <c r="I8566" t="s">
        <v>1900</v>
      </c>
      <c r="J8566">
        <v>2000</v>
      </c>
      <c r="L8566">
        <v>279618304</v>
      </c>
    </row>
    <row r="8567" spans="3:12" x14ac:dyDescent="0.15">
      <c r="C8567" t="s">
        <v>5191</v>
      </c>
      <c r="D8567" t="s">
        <v>5189</v>
      </c>
      <c r="E8567" t="s">
        <v>15</v>
      </c>
      <c r="F8567" s="1">
        <v>41025</v>
      </c>
      <c r="G8567" t="s">
        <v>526</v>
      </c>
      <c r="H8567" t="s">
        <v>1640</v>
      </c>
      <c r="I8567" t="s">
        <v>1371</v>
      </c>
      <c r="J8567">
        <v>4000</v>
      </c>
      <c r="L8567">
        <v>279622304</v>
      </c>
    </row>
    <row r="8568" spans="3:12" x14ac:dyDescent="0.15">
      <c r="C8568" t="s">
        <v>5191</v>
      </c>
      <c r="D8568" t="s">
        <v>5189</v>
      </c>
      <c r="E8568" t="s">
        <v>15</v>
      </c>
      <c r="F8568" s="1">
        <v>41025</v>
      </c>
      <c r="G8568" t="s">
        <v>526</v>
      </c>
      <c r="H8568" t="s">
        <v>5972</v>
      </c>
      <c r="I8568" t="s">
        <v>2030</v>
      </c>
      <c r="J8568">
        <v>4000</v>
      </c>
      <c r="L8568">
        <v>279626304</v>
      </c>
    </row>
    <row r="8569" spans="3:12" x14ac:dyDescent="0.15">
      <c r="C8569" t="s">
        <v>5191</v>
      </c>
      <c r="D8569" t="s">
        <v>5189</v>
      </c>
      <c r="E8569" t="s">
        <v>15</v>
      </c>
      <c r="F8569" s="1">
        <v>41025</v>
      </c>
      <c r="G8569" t="s">
        <v>526</v>
      </c>
      <c r="H8569" t="s">
        <v>1641</v>
      </c>
      <c r="I8569" t="s">
        <v>1371</v>
      </c>
      <c r="J8569">
        <v>10000</v>
      </c>
      <c r="L8569">
        <v>279636304</v>
      </c>
    </row>
    <row r="8570" spans="3:12" x14ac:dyDescent="0.15">
      <c r="C8570" t="s">
        <v>5191</v>
      </c>
      <c r="D8570" t="s">
        <v>5189</v>
      </c>
      <c r="E8570" t="s">
        <v>15</v>
      </c>
      <c r="F8570" s="1">
        <v>41025</v>
      </c>
      <c r="G8570" t="s">
        <v>526</v>
      </c>
      <c r="H8570" t="s">
        <v>1642</v>
      </c>
      <c r="I8570" t="s">
        <v>2030</v>
      </c>
      <c r="J8570">
        <v>18000</v>
      </c>
      <c r="L8570">
        <v>279654304</v>
      </c>
    </row>
    <row r="8571" spans="3:12" x14ac:dyDescent="0.15">
      <c r="C8571" t="s">
        <v>5191</v>
      </c>
      <c r="D8571" t="s">
        <v>5189</v>
      </c>
      <c r="E8571" t="s">
        <v>15</v>
      </c>
      <c r="F8571" s="1">
        <v>41025</v>
      </c>
      <c r="G8571" t="s">
        <v>526</v>
      </c>
      <c r="H8571" t="s">
        <v>1643</v>
      </c>
      <c r="I8571" t="s">
        <v>1418</v>
      </c>
      <c r="J8571">
        <v>2500</v>
      </c>
      <c r="L8571">
        <v>279656804</v>
      </c>
    </row>
    <row r="8572" spans="3:12" x14ac:dyDescent="0.15">
      <c r="C8572" t="s">
        <v>5191</v>
      </c>
      <c r="D8572" t="s">
        <v>5189</v>
      </c>
      <c r="E8572" t="s">
        <v>15</v>
      </c>
      <c r="F8572" s="1">
        <v>41025</v>
      </c>
      <c r="G8572" t="s">
        <v>526</v>
      </c>
      <c r="H8572" t="s">
        <v>3196</v>
      </c>
      <c r="I8572" t="s">
        <v>1418</v>
      </c>
      <c r="J8572">
        <v>2300</v>
      </c>
      <c r="L8572">
        <v>279659104</v>
      </c>
    </row>
    <row r="8573" spans="3:12" x14ac:dyDescent="0.15">
      <c r="C8573" t="s">
        <v>5191</v>
      </c>
      <c r="D8573" t="s">
        <v>5189</v>
      </c>
      <c r="E8573" t="s">
        <v>15</v>
      </c>
      <c r="F8573" s="1">
        <v>41026</v>
      </c>
      <c r="G8573" t="s">
        <v>5206</v>
      </c>
      <c r="H8573" t="s">
        <v>1392</v>
      </c>
      <c r="I8573" t="s">
        <v>5973</v>
      </c>
      <c r="J8573">
        <v>37500</v>
      </c>
      <c r="L8573">
        <v>279696604</v>
      </c>
    </row>
    <row r="8574" spans="3:12" x14ac:dyDescent="0.15">
      <c r="C8574" t="s">
        <v>5191</v>
      </c>
      <c r="D8574" t="s">
        <v>5189</v>
      </c>
      <c r="E8574" t="s">
        <v>15</v>
      </c>
      <c r="F8574" s="1">
        <v>41026</v>
      </c>
      <c r="G8574" t="s">
        <v>526</v>
      </c>
      <c r="H8574" t="s">
        <v>1644</v>
      </c>
      <c r="I8574" t="s">
        <v>2030</v>
      </c>
      <c r="J8574">
        <v>2000</v>
      </c>
      <c r="L8574">
        <v>279698604</v>
      </c>
    </row>
    <row r="8575" spans="3:12" x14ac:dyDescent="0.15">
      <c r="C8575" t="s">
        <v>5191</v>
      </c>
      <c r="D8575" t="s">
        <v>5189</v>
      </c>
      <c r="E8575" t="s">
        <v>15</v>
      </c>
      <c r="F8575" s="1">
        <v>41026</v>
      </c>
      <c r="G8575" t="s">
        <v>526</v>
      </c>
      <c r="H8575" t="s">
        <v>1645</v>
      </c>
      <c r="I8575" t="s">
        <v>1418</v>
      </c>
      <c r="J8575">
        <v>500</v>
      </c>
      <c r="L8575">
        <v>279699104</v>
      </c>
    </row>
    <row r="8576" spans="3:12" x14ac:dyDescent="0.15">
      <c r="C8576" t="s">
        <v>5191</v>
      </c>
      <c r="D8576" t="s">
        <v>5189</v>
      </c>
      <c r="E8576" t="s">
        <v>15</v>
      </c>
      <c r="F8576" s="1">
        <v>41026</v>
      </c>
      <c r="G8576" t="s">
        <v>526</v>
      </c>
      <c r="H8576" t="s">
        <v>1253</v>
      </c>
      <c r="I8576" t="s">
        <v>1418</v>
      </c>
      <c r="J8576">
        <v>2000</v>
      </c>
      <c r="L8576">
        <v>279701104</v>
      </c>
    </row>
    <row r="8577" spans="3:12" x14ac:dyDescent="0.15">
      <c r="C8577" t="s">
        <v>5191</v>
      </c>
      <c r="D8577" t="s">
        <v>5189</v>
      </c>
      <c r="E8577" t="s">
        <v>15</v>
      </c>
      <c r="F8577" s="1">
        <v>41026</v>
      </c>
      <c r="G8577" t="s">
        <v>526</v>
      </c>
      <c r="H8577" t="s">
        <v>1648</v>
      </c>
      <c r="I8577" t="s">
        <v>2030</v>
      </c>
      <c r="J8577">
        <v>6000</v>
      </c>
      <c r="L8577">
        <v>279707104</v>
      </c>
    </row>
    <row r="8578" spans="3:12" x14ac:dyDescent="0.15">
      <c r="C8578" t="s">
        <v>5191</v>
      </c>
      <c r="D8578" t="s">
        <v>5189</v>
      </c>
      <c r="E8578" t="s">
        <v>15</v>
      </c>
      <c r="F8578" s="1">
        <v>41026</v>
      </c>
      <c r="G8578" t="s">
        <v>526</v>
      </c>
      <c r="H8578" t="s">
        <v>4011</v>
      </c>
      <c r="I8578" t="s">
        <v>1418</v>
      </c>
      <c r="J8578">
        <v>500</v>
      </c>
      <c r="L8578">
        <v>279707604</v>
      </c>
    </row>
    <row r="8579" spans="3:12" x14ac:dyDescent="0.15">
      <c r="C8579" t="s">
        <v>5191</v>
      </c>
      <c r="D8579" t="s">
        <v>5189</v>
      </c>
      <c r="E8579" t="s">
        <v>15</v>
      </c>
      <c r="F8579" s="1">
        <v>41029</v>
      </c>
      <c r="G8579" t="s">
        <v>57</v>
      </c>
      <c r="H8579" t="s">
        <v>163</v>
      </c>
      <c r="I8579" t="s">
        <v>5974</v>
      </c>
      <c r="J8579">
        <v>1619500</v>
      </c>
      <c r="L8579">
        <v>281327104</v>
      </c>
    </row>
    <row r="8580" spans="3:12" x14ac:dyDescent="0.15">
      <c r="C8580" t="s">
        <v>5191</v>
      </c>
      <c r="D8580" t="s">
        <v>5189</v>
      </c>
      <c r="E8580" t="s">
        <v>15</v>
      </c>
      <c r="F8580" s="1">
        <v>41029</v>
      </c>
      <c r="G8580" t="s">
        <v>5206</v>
      </c>
      <c r="H8580" t="s">
        <v>3874</v>
      </c>
      <c r="I8580" t="s">
        <v>5975</v>
      </c>
      <c r="J8580">
        <v>2742500</v>
      </c>
      <c r="L8580">
        <v>284069604</v>
      </c>
    </row>
    <row r="8581" spans="3:12" x14ac:dyDescent="0.15">
      <c r="C8581" t="s">
        <v>5191</v>
      </c>
      <c r="D8581" t="s">
        <v>5189</v>
      </c>
      <c r="E8581" t="s">
        <v>15</v>
      </c>
      <c r="F8581" s="1">
        <v>41029</v>
      </c>
      <c r="G8581" t="s">
        <v>526</v>
      </c>
      <c r="H8581" t="s">
        <v>584</v>
      </c>
      <c r="I8581" t="s">
        <v>1359</v>
      </c>
      <c r="J8581">
        <v>2000</v>
      </c>
      <c r="L8581">
        <v>284071604</v>
      </c>
    </row>
    <row r="8582" spans="3:12" x14ac:dyDescent="0.15">
      <c r="C8582" t="s">
        <v>5191</v>
      </c>
      <c r="D8582" t="s">
        <v>5189</v>
      </c>
      <c r="E8582" t="s">
        <v>15</v>
      </c>
      <c r="F8582" s="1">
        <v>41029</v>
      </c>
      <c r="G8582" t="s">
        <v>526</v>
      </c>
      <c r="H8582" t="s">
        <v>2876</v>
      </c>
      <c r="I8582" t="s">
        <v>2032</v>
      </c>
      <c r="J8582">
        <v>13395</v>
      </c>
      <c r="L8582">
        <v>284084999</v>
      </c>
    </row>
    <row r="8583" spans="3:12" x14ac:dyDescent="0.15">
      <c r="C8583" t="s">
        <v>5191</v>
      </c>
      <c r="D8583" t="s">
        <v>5189</v>
      </c>
      <c r="E8583" t="s">
        <v>16</v>
      </c>
      <c r="F8583" s="1">
        <v>41023</v>
      </c>
      <c r="G8583" t="s">
        <v>5206</v>
      </c>
      <c r="H8583" t="s">
        <v>1388</v>
      </c>
      <c r="I8583" t="s">
        <v>5976</v>
      </c>
      <c r="J8583">
        <v>140000</v>
      </c>
      <c r="L8583">
        <v>295300190</v>
      </c>
    </row>
    <row r="8584" spans="3:12" x14ac:dyDescent="0.15">
      <c r="C8584" t="s">
        <v>5191</v>
      </c>
      <c r="D8584" t="s">
        <v>5189</v>
      </c>
      <c r="E8584" t="s">
        <v>16</v>
      </c>
      <c r="F8584" s="1">
        <v>41025</v>
      </c>
      <c r="G8584" t="s">
        <v>526</v>
      </c>
      <c r="H8584" t="s">
        <v>1252</v>
      </c>
      <c r="I8584" t="s">
        <v>5977</v>
      </c>
      <c r="J8584">
        <v>450000</v>
      </c>
      <c r="L8584">
        <v>295750190</v>
      </c>
    </row>
    <row r="8585" spans="3:12" x14ac:dyDescent="0.15">
      <c r="C8585" t="s">
        <v>5191</v>
      </c>
      <c r="D8585" t="s">
        <v>5189</v>
      </c>
      <c r="E8585" t="s">
        <v>16</v>
      </c>
      <c r="F8585" s="1">
        <v>41025</v>
      </c>
      <c r="G8585" t="s">
        <v>526</v>
      </c>
      <c r="H8585" t="s">
        <v>1637</v>
      </c>
      <c r="I8585" t="s">
        <v>5978</v>
      </c>
      <c r="J8585">
        <v>70000</v>
      </c>
      <c r="L8585">
        <v>295820190</v>
      </c>
    </row>
    <row r="8586" spans="3:12" x14ac:dyDescent="0.15">
      <c r="C8586" t="s">
        <v>5191</v>
      </c>
      <c r="D8586" t="s">
        <v>5189</v>
      </c>
      <c r="E8586" t="s">
        <v>17</v>
      </c>
      <c r="F8586" s="1">
        <v>41004</v>
      </c>
      <c r="G8586" t="s">
        <v>560</v>
      </c>
      <c r="H8586" t="s">
        <v>1155</v>
      </c>
      <c r="I8586" t="s">
        <v>5979</v>
      </c>
      <c r="J8586">
        <v>2106000</v>
      </c>
      <c r="L8586">
        <v>300786987</v>
      </c>
    </row>
    <row r="8587" spans="3:12" x14ac:dyDescent="0.15">
      <c r="C8587" t="s">
        <v>5191</v>
      </c>
      <c r="D8587" t="s">
        <v>5189</v>
      </c>
      <c r="E8587" t="s">
        <v>17</v>
      </c>
      <c r="F8587" s="1">
        <v>41019</v>
      </c>
      <c r="G8587" t="s">
        <v>560</v>
      </c>
      <c r="H8587" t="s">
        <v>1373</v>
      </c>
      <c r="I8587" t="s">
        <v>5980</v>
      </c>
      <c r="J8587">
        <v>337199</v>
      </c>
      <c r="L8587">
        <v>301124186</v>
      </c>
    </row>
    <row r="8588" spans="3:12" x14ac:dyDescent="0.15">
      <c r="C8588" t="s">
        <v>5191</v>
      </c>
      <c r="D8588" t="s">
        <v>5189</v>
      </c>
      <c r="E8588" t="s">
        <v>18</v>
      </c>
      <c r="F8588" s="1">
        <v>41001</v>
      </c>
      <c r="G8588" t="s">
        <v>526</v>
      </c>
      <c r="H8588" t="s">
        <v>3186</v>
      </c>
      <c r="I8588" t="s">
        <v>5250</v>
      </c>
      <c r="J8588">
        <v>7800</v>
      </c>
      <c r="L8588">
        <v>315525491</v>
      </c>
    </row>
    <row r="8589" spans="3:12" x14ac:dyDescent="0.15">
      <c r="C8589" t="s">
        <v>5191</v>
      </c>
      <c r="D8589" t="s">
        <v>5189</v>
      </c>
      <c r="E8589" t="s">
        <v>18</v>
      </c>
      <c r="F8589" s="1">
        <v>41002</v>
      </c>
      <c r="G8589" t="s">
        <v>5206</v>
      </c>
      <c r="H8589" t="s">
        <v>843</v>
      </c>
      <c r="I8589" t="s">
        <v>5981</v>
      </c>
      <c r="J8589">
        <v>12000</v>
      </c>
      <c r="L8589">
        <v>315537491</v>
      </c>
    </row>
    <row r="8590" spans="3:12" x14ac:dyDescent="0.15">
      <c r="C8590" t="s">
        <v>5191</v>
      </c>
      <c r="D8590" t="s">
        <v>5189</v>
      </c>
      <c r="E8590" t="s">
        <v>18</v>
      </c>
      <c r="F8590" s="1">
        <v>41006</v>
      </c>
      <c r="G8590" t="s">
        <v>5206</v>
      </c>
      <c r="H8590" t="s">
        <v>199</v>
      </c>
      <c r="I8590" t="s">
        <v>5982</v>
      </c>
      <c r="J8590">
        <v>24000</v>
      </c>
      <c r="L8590">
        <v>315561491</v>
      </c>
    </row>
    <row r="8591" spans="3:12" x14ac:dyDescent="0.15">
      <c r="C8591" t="s">
        <v>5191</v>
      </c>
      <c r="D8591" t="s">
        <v>5189</v>
      </c>
      <c r="E8591" t="s">
        <v>18</v>
      </c>
      <c r="F8591" s="1">
        <v>41007</v>
      </c>
      <c r="G8591" t="s">
        <v>5206</v>
      </c>
      <c r="H8591" t="s">
        <v>187</v>
      </c>
      <c r="I8591" t="s">
        <v>5982</v>
      </c>
      <c r="J8591">
        <v>24000</v>
      </c>
      <c r="L8591">
        <v>315585491</v>
      </c>
    </row>
    <row r="8592" spans="3:12" x14ac:dyDescent="0.15">
      <c r="C8592" t="s">
        <v>5191</v>
      </c>
      <c r="D8592" t="s">
        <v>5189</v>
      </c>
      <c r="E8592" t="s">
        <v>18</v>
      </c>
      <c r="F8592" s="1">
        <v>41008</v>
      </c>
      <c r="G8592" t="s">
        <v>526</v>
      </c>
      <c r="H8592" t="s">
        <v>4759</v>
      </c>
      <c r="I8592" t="s">
        <v>5250</v>
      </c>
      <c r="J8592">
        <v>7800</v>
      </c>
      <c r="L8592">
        <v>315593291</v>
      </c>
    </row>
    <row r="8593" spans="3:12" x14ac:dyDescent="0.15">
      <c r="C8593" t="s">
        <v>5191</v>
      </c>
      <c r="D8593" t="s">
        <v>5189</v>
      </c>
      <c r="E8593" t="s">
        <v>18</v>
      </c>
      <c r="F8593" s="1">
        <v>41011</v>
      </c>
      <c r="G8593" t="s">
        <v>54</v>
      </c>
      <c r="H8593" t="s">
        <v>137</v>
      </c>
      <c r="I8593" t="s">
        <v>2851</v>
      </c>
      <c r="J8593">
        <v>63200</v>
      </c>
      <c r="L8593">
        <v>315656491</v>
      </c>
    </row>
    <row r="8594" spans="3:12" x14ac:dyDescent="0.15">
      <c r="C8594" t="s">
        <v>5191</v>
      </c>
      <c r="D8594" t="s">
        <v>5189</v>
      </c>
      <c r="E8594" t="s">
        <v>18</v>
      </c>
      <c r="F8594" s="1">
        <v>41011</v>
      </c>
      <c r="G8594" t="s">
        <v>5206</v>
      </c>
      <c r="H8594" t="s">
        <v>202</v>
      </c>
      <c r="I8594" t="s">
        <v>5982</v>
      </c>
      <c r="J8594">
        <v>24000</v>
      </c>
      <c r="L8594">
        <v>315680491</v>
      </c>
    </row>
    <row r="8595" spans="3:12" x14ac:dyDescent="0.15">
      <c r="C8595" t="s">
        <v>5191</v>
      </c>
      <c r="D8595" t="s">
        <v>5189</v>
      </c>
      <c r="E8595" t="s">
        <v>18</v>
      </c>
      <c r="F8595" s="1">
        <v>41012</v>
      </c>
      <c r="G8595" t="s">
        <v>526</v>
      </c>
      <c r="H8595" t="s">
        <v>1596</v>
      </c>
      <c r="I8595" t="s">
        <v>5250</v>
      </c>
      <c r="J8595">
        <v>20835</v>
      </c>
      <c r="L8595">
        <v>315701326</v>
      </c>
    </row>
    <row r="8596" spans="3:12" x14ac:dyDescent="0.15">
      <c r="C8596" t="s">
        <v>5191</v>
      </c>
      <c r="D8596" t="s">
        <v>5189</v>
      </c>
      <c r="E8596" t="s">
        <v>18</v>
      </c>
      <c r="F8596" s="1">
        <v>41016</v>
      </c>
      <c r="G8596" t="s">
        <v>526</v>
      </c>
      <c r="H8596" t="s">
        <v>1607</v>
      </c>
      <c r="I8596" t="s">
        <v>5250</v>
      </c>
      <c r="J8596">
        <v>7600</v>
      </c>
      <c r="L8596">
        <v>315708926</v>
      </c>
    </row>
    <row r="8597" spans="3:12" x14ac:dyDescent="0.15">
      <c r="C8597" t="s">
        <v>5191</v>
      </c>
      <c r="D8597" t="s">
        <v>5189</v>
      </c>
      <c r="E8597" t="s">
        <v>18</v>
      </c>
      <c r="F8597" s="1">
        <v>41017</v>
      </c>
      <c r="G8597" t="s">
        <v>5206</v>
      </c>
      <c r="H8597" t="s">
        <v>195</v>
      </c>
      <c r="I8597" t="s">
        <v>2851</v>
      </c>
      <c r="J8597">
        <v>24000</v>
      </c>
      <c r="L8597">
        <v>315732926</v>
      </c>
    </row>
    <row r="8598" spans="3:12" x14ac:dyDescent="0.15">
      <c r="C8598" t="s">
        <v>5191</v>
      </c>
      <c r="D8598" t="s">
        <v>5189</v>
      </c>
      <c r="E8598" t="s">
        <v>18</v>
      </c>
      <c r="F8598" s="1">
        <v>41022</v>
      </c>
      <c r="G8598" t="s">
        <v>5206</v>
      </c>
      <c r="H8598" t="s">
        <v>215</v>
      </c>
      <c r="I8598" t="s">
        <v>5982</v>
      </c>
      <c r="J8598">
        <v>10000</v>
      </c>
      <c r="L8598">
        <v>315742926</v>
      </c>
    </row>
    <row r="8599" spans="3:12" x14ac:dyDescent="0.15">
      <c r="C8599" t="s">
        <v>5191</v>
      </c>
      <c r="D8599" t="s">
        <v>5189</v>
      </c>
      <c r="E8599" t="s">
        <v>18</v>
      </c>
      <c r="F8599" s="1">
        <v>41022</v>
      </c>
      <c r="G8599" t="s">
        <v>526</v>
      </c>
      <c r="H8599" t="s">
        <v>1622</v>
      </c>
      <c r="I8599" t="s">
        <v>5983</v>
      </c>
      <c r="J8599">
        <v>7600</v>
      </c>
      <c r="L8599">
        <v>315750526</v>
      </c>
    </row>
    <row r="8600" spans="3:12" x14ac:dyDescent="0.15">
      <c r="C8600" t="s">
        <v>5191</v>
      </c>
      <c r="D8600" t="s">
        <v>5189</v>
      </c>
      <c r="E8600" t="s">
        <v>18</v>
      </c>
      <c r="F8600" s="1">
        <v>41022</v>
      </c>
      <c r="G8600" t="s">
        <v>526</v>
      </c>
      <c r="H8600" t="s">
        <v>1623</v>
      </c>
      <c r="I8600" t="s">
        <v>2851</v>
      </c>
      <c r="J8600">
        <v>72050</v>
      </c>
      <c r="L8600">
        <v>315822576</v>
      </c>
    </row>
    <row r="8601" spans="3:12" x14ac:dyDescent="0.15">
      <c r="C8601" t="s">
        <v>5191</v>
      </c>
      <c r="D8601" t="s">
        <v>5189</v>
      </c>
      <c r="E8601" t="s">
        <v>18</v>
      </c>
      <c r="F8601" s="1">
        <v>41023</v>
      </c>
      <c r="G8601" t="s">
        <v>526</v>
      </c>
      <c r="H8601" t="s">
        <v>1250</v>
      </c>
      <c r="I8601" t="s">
        <v>5984</v>
      </c>
      <c r="J8601">
        <v>90000</v>
      </c>
      <c r="L8601">
        <v>315912576</v>
      </c>
    </row>
    <row r="8602" spans="3:12" x14ac:dyDescent="0.15">
      <c r="C8602" t="s">
        <v>5191</v>
      </c>
      <c r="D8602" t="s">
        <v>5189</v>
      </c>
      <c r="E8602" t="s">
        <v>18</v>
      </c>
      <c r="F8602" s="1">
        <v>41028</v>
      </c>
      <c r="G8602" t="s">
        <v>5206</v>
      </c>
      <c r="H8602" t="s">
        <v>1393</v>
      </c>
      <c r="I8602" t="s">
        <v>2851</v>
      </c>
      <c r="J8602">
        <v>118500</v>
      </c>
      <c r="L8602">
        <v>316031076</v>
      </c>
    </row>
    <row r="8603" spans="3:12" x14ac:dyDescent="0.15">
      <c r="C8603" t="s">
        <v>5191</v>
      </c>
      <c r="D8603" t="s">
        <v>5189</v>
      </c>
      <c r="E8603" t="s">
        <v>18</v>
      </c>
      <c r="F8603" s="1">
        <v>41029</v>
      </c>
      <c r="G8603" t="s">
        <v>560</v>
      </c>
      <c r="H8603" t="s">
        <v>1379</v>
      </c>
      <c r="I8603" t="s">
        <v>5985</v>
      </c>
      <c r="J8603">
        <v>70016</v>
      </c>
      <c r="L8603">
        <v>316101092</v>
      </c>
    </row>
    <row r="8604" spans="3:12" x14ac:dyDescent="0.15">
      <c r="C8604" t="s">
        <v>5191</v>
      </c>
      <c r="D8604" t="s">
        <v>5189</v>
      </c>
      <c r="E8604" t="s">
        <v>18</v>
      </c>
      <c r="F8604" s="1">
        <v>41029</v>
      </c>
      <c r="G8604" t="s">
        <v>560</v>
      </c>
      <c r="H8604" t="s">
        <v>1380</v>
      </c>
      <c r="I8604" t="s">
        <v>5986</v>
      </c>
      <c r="J8604">
        <v>62196</v>
      </c>
      <c r="L8604">
        <v>316163288</v>
      </c>
    </row>
    <row r="8605" spans="3:12" x14ac:dyDescent="0.15">
      <c r="C8605" t="s">
        <v>5191</v>
      </c>
      <c r="D8605" t="s">
        <v>5189</v>
      </c>
      <c r="E8605" t="s">
        <v>18</v>
      </c>
      <c r="F8605" s="1">
        <v>41029</v>
      </c>
      <c r="G8605" t="s">
        <v>560</v>
      </c>
      <c r="H8605" t="s">
        <v>822</v>
      </c>
      <c r="I8605" t="s">
        <v>5987</v>
      </c>
      <c r="J8605">
        <v>163133</v>
      </c>
      <c r="L8605">
        <v>316326421</v>
      </c>
    </row>
    <row r="8606" spans="3:12" x14ac:dyDescent="0.15">
      <c r="C8606" t="s">
        <v>5191</v>
      </c>
      <c r="D8606" t="s">
        <v>5189</v>
      </c>
      <c r="E8606" t="s">
        <v>18</v>
      </c>
      <c r="F8606" s="1">
        <v>41029</v>
      </c>
      <c r="G8606" t="s">
        <v>54</v>
      </c>
      <c r="H8606" t="s">
        <v>154</v>
      </c>
      <c r="I8606" t="s">
        <v>2851</v>
      </c>
      <c r="J8606">
        <v>275166</v>
      </c>
      <c r="L8606">
        <v>316601587</v>
      </c>
    </row>
    <row r="8607" spans="3:12" x14ac:dyDescent="0.15">
      <c r="C8607" t="s">
        <v>5191</v>
      </c>
      <c r="D8607" t="s">
        <v>5189</v>
      </c>
      <c r="E8607" t="s">
        <v>19</v>
      </c>
      <c r="F8607" s="1">
        <v>41016</v>
      </c>
      <c r="G8607" t="s">
        <v>526</v>
      </c>
      <c r="H8607" t="s">
        <v>1609</v>
      </c>
      <c r="I8607" t="s">
        <v>5988</v>
      </c>
      <c r="J8607">
        <v>50000</v>
      </c>
      <c r="L8607">
        <v>317851672</v>
      </c>
    </row>
    <row r="8608" spans="3:12" x14ac:dyDescent="0.15">
      <c r="C8608" t="s">
        <v>5191</v>
      </c>
      <c r="D8608" t="s">
        <v>5189</v>
      </c>
      <c r="E8608" t="s">
        <v>20</v>
      </c>
      <c r="F8608" s="1">
        <v>41010</v>
      </c>
      <c r="G8608" t="s">
        <v>560</v>
      </c>
      <c r="H8608" t="s">
        <v>1057</v>
      </c>
      <c r="I8608" t="s">
        <v>5989</v>
      </c>
      <c r="J8608">
        <v>218486</v>
      </c>
      <c r="L8608">
        <v>320776634</v>
      </c>
    </row>
    <row r="8609" spans="3:12" x14ac:dyDescent="0.15">
      <c r="C8609" t="s">
        <v>5191</v>
      </c>
      <c r="D8609" t="s">
        <v>5189</v>
      </c>
      <c r="E8609" t="s">
        <v>20</v>
      </c>
      <c r="F8609" s="1">
        <v>41029</v>
      </c>
      <c r="G8609" t="s">
        <v>560</v>
      </c>
      <c r="H8609" t="s">
        <v>2741</v>
      </c>
      <c r="I8609" t="s">
        <v>5990</v>
      </c>
      <c r="J8609">
        <v>677254</v>
      </c>
      <c r="L8609">
        <v>321453888</v>
      </c>
    </row>
    <row r="8610" spans="3:12" x14ac:dyDescent="0.15">
      <c r="C8610" t="s">
        <v>5191</v>
      </c>
      <c r="D8610" t="s">
        <v>5189</v>
      </c>
      <c r="E8610" t="s">
        <v>21</v>
      </c>
      <c r="F8610" s="1">
        <v>41000</v>
      </c>
      <c r="G8610" t="s">
        <v>560</v>
      </c>
      <c r="H8610" t="s">
        <v>158</v>
      </c>
      <c r="I8610" t="s">
        <v>5991</v>
      </c>
      <c r="J8610">
        <v>1622233</v>
      </c>
      <c r="L8610">
        <v>329945259</v>
      </c>
    </row>
    <row r="8611" spans="3:12" x14ac:dyDescent="0.15">
      <c r="C8611" t="s">
        <v>5191</v>
      </c>
      <c r="D8611" t="s">
        <v>5189</v>
      </c>
      <c r="E8611" t="s">
        <v>21</v>
      </c>
      <c r="F8611" s="1">
        <v>41003</v>
      </c>
      <c r="G8611" t="s">
        <v>5206</v>
      </c>
      <c r="H8611" t="s">
        <v>196</v>
      </c>
      <c r="I8611" t="s">
        <v>5265</v>
      </c>
      <c r="J8611">
        <v>60000</v>
      </c>
      <c r="L8611">
        <v>330005259</v>
      </c>
    </row>
    <row r="8612" spans="3:12" x14ac:dyDescent="0.15">
      <c r="C8612" t="s">
        <v>5191</v>
      </c>
      <c r="D8612" t="s">
        <v>5189</v>
      </c>
      <c r="E8612" t="s">
        <v>21</v>
      </c>
      <c r="F8612" s="1">
        <v>41008</v>
      </c>
      <c r="G8612" t="s">
        <v>5206</v>
      </c>
      <c r="H8612" t="s">
        <v>196</v>
      </c>
      <c r="I8612" t="s">
        <v>5265</v>
      </c>
      <c r="J8612">
        <v>60000</v>
      </c>
      <c r="L8612">
        <v>330065259</v>
      </c>
    </row>
    <row r="8613" spans="3:12" x14ac:dyDescent="0.15">
      <c r="C8613" t="s">
        <v>5191</v>
      </c>
      <c r="D8613" t="s">
        <v>5189</v>
      </c>
      <c r="E8613" t="s">
        <v>21</v>
      </c>
      <c r="F8613" s="1">
        <v>41016</v>
      </c>
      <c r="G8613" t="s">
        <v>5206</v>
      </c>
      <c r="H8613" t="s">
        <v>180</v>
      </c>
      <c r="I8613" t="s">
        <v>5265</v>
      </c>
      <c r="J8613">
        <v>60000</v>
      </c>
      <c r="L8613">
        <v>330125259</v>
      </c>
    </row>
    <row r="8614" spans="3:12" x14ac:dyDescent="0.15">
      <c r="C8614" t="s">
        <v>5191</v>
      </c>
      <c r="D8614" t="s">
        <v>5189</v>
      </c>
      <c r="E8614" t="s">
        <v>21</v>
      </c>
      <c r="F8614" s="1">
        <v>41023</v>
      </c>
      <c r="G8614" t="s">
        <v>5206</v>
      </c>
      <c r="H8614" t="s">
        <v>645</v>
      </c>
      <c r="I8614" t="s">
        <v>5265</v>
      </c>
      <c r="J8614">
        <v>60000</v>
      </c>
      <c r="L8614">
        <v>330185259</v>
      </c>
    </row>
    <row r="8615" spans="3:12" x14ac:dyDescent="0.15">
      <c r="C8615" t="s">
        <v>5191</v>
      </c>
      <c r="D8615" t="s">
        <v>5189</v>
      </c>
      <c r="E8615" t="s">
        <v>21</v>
      </c>
      <c r="F8615" s="1">
        <v>41029</v>
      </c>
      <c r="G8615" t="s">
        <v>5206</v>
      </c>
      <c r="H8615" t="s">
        <v>1073</v>
      </c>
      <c r="I8615" t="s">
        <v>5992</v>
      </c>
      <c r="J8615">
        <v>20000</v>
      </c>
      <c r="L8615">
        <v>330205259</v>
      </c>
    </row>
    <row r="8616" spans="3:12" x14ac:dyDescent="0.15">
      <c r="C8616" t="s">
        <v>5191</v>
      </c>
      <c r="D8616" t="s">
        <v>5189</v>
      </c>
      <c r="E8616" t="s">
        <v>22</v>
      </c>
      <c r="F8616" s="1">
        <v>41000</v>
      </c>
      <c r="G8616" t="s">
        <v>560</v>
      </c>
      <c r="H8616" t="s">
        <v>156</v>
      </c>
      <c r="I8616" t="s">
        <v>5993</v>
      </c>
      <c r="J8616">
        <v>251572</v>
      </c>
      <c r="L8616">
        <v>339723185</v>
      </c>
    </row>
    <row r="8617" spans="3:12" x14ac:dyDescent="0.15">
      <c r="C8617" t="s">
        <v>5191</v>
      </c>
      <c r="D8617" t="s">
        <v>5189</v>
      </c>
      <c r="E8617" t="s">
        <v>22</v>
      </c>
      <c r="F8617" s="1">
        <v>41016</v>
      </c>
      <c r="G8617" t="s">
        <v>57</v>
      </c>
      <c r="H8617" t="s">
        <v>144</v>
      </c>
      <c r="I8617" t="s">
        <v>5994</v>
      </c>
      <c r="J8617">
        <v>250167</v>
      </c>
      <c r="L8617">
        <v>339973352</v>
      </c>
    </row>
    <row r="8618" spans="3:12" x14ac:dyDescent="0.15">
      <c r="C8618" t="s">
        <v>5191</v>
      </c>
      <c r="D8618" t="s">
        <v>5189</v>
      </c>
      <c r="E8618" t="s">
        <v>22</v>
      </c>
      <c r="F8618" s="1">
        <v>41024</v>
      </c>
      <c r="G8618" t="s">
        <v>526</v>
      </c>
      <c r="H8618" t="s">
        <v>5995</v>
      </c>
      <c r="I8618" t="s">
        <v>5996</v>
      </c>
      <c r="J8618">
        <v>100000</v>
      </c>
      <c r="L8618">
        <v>340073352</v>
      </c>
    </row>
    <row r="8619" spans="3:12" x14ac:dyDescent="0.15">
      <c r="C8619" t="s">
        <v>5191</v>
      </c>
      <c r="D8619" t="s">
        <v>5189</v>
      </c>
      <c r="E8619" t="s">
        <v>22</v>
      </c>
      <c r="F8619" s="1">
        <v>41029</v>
      </c>
      <c r="G8619" t="s">
        <v>560</v>
      </c>
      <c r="H8619" t="s">
        <v>562</v>
      </c>
      <c r="I8619" t="s">
        <v>5997</v>
      </c>
      <c r="J8619">
        <v>29350</v>
      </c>
      <c r="L8619">
        <v>340102702</v>
      </c>
    </row>
    <row r="8620" spans="3:12" x14ac:dyDescent="0.15">
      <c r="C8620" t="s">
        <v>5191</v>
      </c>
      <c r="D8620" t="s">
        <v>5189</v>
      </c>
      <c r="E8620" t="s">
        <v>22</v>
      </c>
      <c r="F8620" s="1">
        <v>41029</v>
      </c>
      <c r="G8620" t="s">
        <v>560</v>
      </c>
      <c r="H8620" t="s">
        <v>2915</v>
      </c>
      <c r="I8620" t="s">
        <v>5998</v>
      </c>
      <c r="J8620">
        <v>29350</v>
      </c>
      <c r="L8620">
        <v>340132052</v>
      </c>
    </row>
    <row r="8621" spans="3:12" x14ac:dyDescent="0.15">
      <c r="C8621" t="s">
        <v>5191</v>
      </c>
      <c r="D8621" t="s">
        <v>5189</v>
      </c>
      <c r="E8621" t="s">
        <v>23</v>
      </c>
      <c r="F8621" s="1">
        <v>41003</v>
      </c>
      <c r="G8621" t="s">
        <v>5206</v>
      </c>
      <c r="H8621" t="s">
        <v>170</v>
      </c>
      <c r="I8621" t="s">
        <v>5477</v>
      </c>
      <c r="J8621">
        <v>95000</v>
      </c>
      <c r="L8621">
        <v>343394568</v>
      </c>
    </row>
    <row r="8622" spans="3:12" x14ac:dyDescent="0.15">
      <c r="C8622" t="s">
        <v>5191</v>
      </c>
      <c r="D8622" t="s">
        <v>5189</v>
      </c>
      <c r="E8622" t="s">
        <v>23</v>
      </c>
      <c r="F8622" s="1">
        <v>41004</v>
      </c>
      <c r="G8622" t="s">
        <v>526</v>
      </c>
      <c r="H8622" t="s">
        <v>1567</v>
      </c>
      <c r="I8622" t="s">
        <v>5999</v>
      </c>
      <c r="J8622">
        <v>192000</v>
      </c>
      <c r="L8622">
        <v>343586568</v>
      </c>
    </row>
    <row r="8623" spans="3:12" x14ac:dyDescent="0.15">
      <c r="C8623" t="s">
        <v>5191</v>
      </c>
      <c r="D8623" t="s">
        <v>5189</v>
      </c>
      <c r="E8623" t="s">
        <v>23</v>
      </c>
      <c r="F8623" s="1">
        <v>41006</v>
      </c>
      <c r="G8623" t="s">
        <v>5206</v>
      </c>
      <c r="H8623" t="s">
        <v>178</v>
      </c>
      <c r="I8623" t="s">
        <v>5477</v>
      </c>
      <c r="J8623">
        <v>100000</v>
      </c>
      <c r="L8623">
        <v>343686568</v>
      </c>
    </row>
    <row r="8624" spans="3:12" x14ac:dyDescent="0.15">
      <c r="C8624" t="s">
        <v>5191</v>
      </c>
      <c r="D8624" t="s">
        <v>5189</v>
      </c>
      <c r="E8624" t="s">
        <v>23</v>
      </c>
      <c r="F8624" s="1">
        <v>41011</v>
      </c>
      <c r="G8624" t="s">
        <v>5206</v>
      </c>
      <c r="H8624" t="s">
        <v>191</v>
      </c>
      <c r="I8624" t="s">
        <v>5477</v>
      </c>
      <c r="J8624">
        <v>130000</v>
      </c>
      <c r="L8624">
        <v>343816568</v>
      </c>
    </row>
    <row r="8625" spans="3:12" x14ac:dyDescent="0.15">
      <c r="C8625" t="s">
        <v>5191</v>
      </c>
      <c r="D8625" t="s">
        <v>5189</v>
      </c>
      <c r="E8625" t="s">
        <v>23</v>
      </c>
      <c r="F8625" s="1">
        <v>41012</v>
      </c>
      <c r="G8625" t="s">
        <v>526</v>
      </c>
      <c r="H8625" t="s">
        <v>1595</v>
      </c>
      <c r="I8625" t="s">
        <v>3088</v>
      </c>
      <c r="J8625">
        <v>192000</v>
      </c>
      <c r="L8625">
        <v>344008568</v>
      </c>
    </row>
    <row r="8626" spans="3:12" x14ac:dyDescent="0.15">
      <c r="C8626" t="s">
        <v>5191</v>
      </c>
      <c r="D8626" t="s">
        <v>5189</v>
      </c>
      <c r="E8626" t="s">
        <v>23</v>
      </c>
      <c r="F8626" s="1">
        <v>41018</v>
      </c>
      <c r="G8626" t="s">
        <v>5206</v>
      </c>
      <c r="H8626" t="s">
        <v>207</v>
      </c>
      <c r="I8626" t="s">
        <v>5477</v>
      </c>
      <c r="J8626">
        <v>100000</v>
      </c>
      <c r="L8626">
        <v>344108568</v>
      </c>
    </row>
    <row r="8627" spans="3:12" x14ac:dyDescent="0.15">
      <c r="C8627" t="s">
        <v>5191</v>
      </c>
      <c r="D8627" t="s">
        <v>5189</v>
      </c>
      <c r="E8627" t="s">
        <v>23</v>
      </c>
      <c r="F8627" s="1">
        <v>41024</v>
      </c>
      <c r="G8627" t="s">
        <v>526</v>
      </c>
      <c r="H8627" t="s">
        <v>4924</v>
      </c>
      <c r="I8627" t="s">
        <v>3088</v>
      </c>
      <c r="J8627">
        <v>182000</v>
      </c>
      <c r="L8627">
        <v>344290568</v>
      </c>
    </row>
    <row r="8628" spans="3:12" x14ac:dyDescent="0.15">
      <c r="C8628" t="s">
        <v>5191</v>
      </c>
      <c r="D8628" t="s">
        <v>5189</v>
      </c>
      <c r="E8628" t="s">
        <v>23</v>
      </c>
      <c r="F8628" s="1">
        <v>41024</v>
      </c>
      <c r="G8628" t="s">
        <v>526</v>
      </c>
      <c r="H8628" t="s">
        <v>4924</v>
      </c>
      <c r="I8628" t="s">
        <v>3079</v>
      </c>
      <c r="J8628">
        <v>10000</v>
      </c>
      <c r="L8628">
        <v>344300568</v>
      </c>
    </row>
    <row r="8629" spans="3:12" x14ac:dyDescent="0.15">
      <c r="C8629" t="s">
        <v>5191</v>
      </c>
      <c r="D8629" t="s">
        <v>5189</v>
      </c>
      <c r="E8629" t="s">
        <v>23</v>
      </c>
      <c r="F8629" s="1">
        <v>41028</v>
      </c>
      <c r="G8629" t="s">
        <v>5206</v>
      </c>
      <c r="H8629" t="s">
        <v>662</v>
      </c>
      <c r="I8629" t="s">
        <v>5477</v>
      </c>
      <c r="J8629">
        <v>165000</v>
      </c>
      <c r="L8629">
        <v>344465568</v>
      </c>
    </row>
    <row r="8630" spans="3:12" x14ac:dyDescent="0.15">
      <c r="C8630" t="s">
        <v>5191</v>
      </c>
      <c r="D8630" t="s">
        <v>5189</v>
      </c>
      <c r="E8630" t="s">
        <v>24</v>
      </c>
      <c r="F8630" s="1">
        <v>41023</v>
      </c>
      <c r="G8630" t="s">
        <v>54</v>
      </c>
      <c r="H8630" t="s">
        <v>1383</v>
      </c>
      <c r="I8630" t="s">
        <v>6000</v>
      </c>
      <c r="J8630">
        <v>65500</v>
      </c>
      <c r="L8630">
        <v>348323768</v>
      </c>
    </row>
    <row r="8631" spans="3:12" x14ac:dyDescent="0.15">
      <c r="C8631" t="s">
        <v>5191</v>
      </c>
      <c r="D8631" t="s">
        <v>5189</v>
      </c>
      <c r="E8631" t="s">
        <v>24</v>
      </c>
      <c r="F8631" s="1">
        <v>41029</v>
      </c>
      <c r="G8631" t="s">
        <v>57</v>
      </c>
      <c r="H8631" t="s">
        <v>163</v>
      </c>
      <c r="I8631" t="s">
        <v>5974</v>
      </c>
      <c r="J8631">
        <v>121400</v>
      </c>
      <c r="L8631">
        <v>348445168</v>
      </c>
    </row>
    <row r="8632" spans="3:12" x14ac:dyDescent="0.15">
      <c r="C8632" t="s">
        <v>5191</v>
      </c>
      <c r="D8632" t="s">
        <v>5189</v>
      </c>
      <c r="E8632" t="s">
        <v>24</v>
      </c>
      <c r="F8632" s="1">
        <v>41029</v>
      </c>
      <c r="G8632" t="s">
        <v>560</v>
      </c>
      <c r="H8632" t="s">
        <v>160</v>
      </c>
      <c r="I8632" t="s">
        <v>6001</v>
      </c>
      <c r="J8632">
        <v>800000</v>
      </c>
      <c r="L8632">
        <v>349245168</v>
      </c>
    </row>
    <row r="8633" spans="3:12" x14ac:dyDescent="0.15">
      <c r="C8633" t="s">
        <v>5191</v>
      </c>
      <c r="D8633" t="s">
        <v>5189</v>
      </c>
      <c r="E8633" t="s">
        <v>25</v>
      </c>
      <c r="F8633" s="1">
        <v>41003</v>
      </c>
      <c r="G8633" t="s">
        <v>5206</v>
      </c>
      <c r="H8633" t="s">
        <v>168</v>
      </c>
      <c r="I8633" t="s">
        <v>6002</v>
      </c>
      <c r="J8633">
        <v>204000</v>
      </c>
      <c r="L8633">
        <v>359262593</v>
      </c>
    </row>
    <row r="8634" spans="3:12" x14ac:dyDescent="0.15">
      <c r="C8634" t="s">
        <v>5191</v>
      </c>
      <c r="D8634" t="s">
        <v>5189</v>
      </c>
      <c r="E8634" t="s">
        <v>25</v>
      </c>
      <c r="F8634" s="1">
        <v>41003</v>
      </c>
      <c r="G8634" t="s">
        <v>5206</v>
      </c>
      <c r="H8634" t="s">
        <v>170</v>
      </c>
      <c r="I8634" t="s">
        <v>5487</v>
      </c>
      <c r="J8634">
        <v>30000</v>
      </c>
      <c r="L8634">
        <v>359292593</v>
      </c>
    </row>
    <row r="8635" spans="3:12" x14ac:dyDescent="0.15">
      <c r="C8635" t="s">
        <v>5191</v>
      </c>
      <c r="D8635" t="s">
        <v>5189</v>
      </c>
      <c r="E8635" t="s">
        <v>25</v>
      </c>
      <c r="F8635" s="1">
        <v>41004</v>
      </c>
      <c r="G8635" t="s">
        <v>526</v>
      </c>
      <c r="H8635" t="s">
        <v>1567</v>
      </c>
      <c r="I8635" t="s">
        <v>3344</v>
      </c>
      <c r="J8635">
        <v>100000</v>
      </c>
      <c r="L8635">
        <v>359392593</v>
      </c>
    </row>
    <row r="8636" spans="3:12" x14ac:dyDescent="0.15">
      <c r="C8636" t="s">
        <v>5191</v>
      </c>
      <c r="D8636" t="s">
        <v>5189</v>
      </c>
      <c r="E8636" t="s">
        <v>25</v>
      </c>
      <c r="F8636" s="1">
        <v>41006</v>
      </c>
      <c r="G8636" t="s">
        <v>5206</v>
      </c>
      <c r="H8636" t="s">
        <v>173</v>
      </c>
      <c r="I8636" t="s">
        <v>6003</v>
      </c>
      <c r="J8636">
        <v>150000</v>
      </c>
      <c r="L8636">
        <v>359542593</v>
      </c>
    </row>
    <row r="8637" spans="3:12" x14ac:dyDescent="0.15">
      <c r="C8637" t="s">
        <v>5191</v>
      </c>
      <c r="D8637" t="s">
        <v>5189</v>
      </c>
      <c r="E8637" t="s">
        <v>25</v>
      </c>
      <c r="F8637" s="1">
        <v>41006</v>
      </c>
      <c r="G8637" t="s">
        <v>5206</v>
      </c>
      <c r="H8637" t="s">
        <v>181</v>
      </c>
      <c r="I8637" t="s">
        <v>6004</v>
      </c>
      <c r="J8637">
        <v>410000</v>
      </c>
      <c r="L8637">
        <v>359952593</v>
      </c>
    </row>
    <row r="8638" spans="3:12" x14ac:dyDescent="0.15">
      <c r="C8638" t="s">
        <v>5191</v>
      </c>
      <c r="D8638" t="s">
        <v>5189</v>
      </c>
      <c r="E8638" t="s">
        <v>25</v>
      </c>
      <c r="F8638" s="1">
        <v>41006</v>
      </c>
      <c r="G8638" t="s">
        <v>5206</v>
      </c>
      <c r="H8638" t="s">
        <v>185</v>
      </c>
      <c r="I8638" t="s">
        <v>5714</v>
      </c>
      <c r="J8638">
        <v>510000</v>
      </c>
      <c r="L8638">
        <v>360462593</v>
      </c>
    </row>
    <row r="8639" spans="3:12" x14ac:dyDescent="0.15">
      <c r="C8639" t="s">
        <v>5191</v>
      </c>
      <c r="D8639" t="s">
        <v>5189</v>
      </c>
      <c r="E8639" t="s">
        <v>25</v>
      </c>
      <c r="F8639" s="1">
        <v>41011</v>
      </c>
      <c r="G8639" t="s">
        <v>5206</v>
      </c>
      <c r="H8639" t="s">
        <v>191</v>
      </c>
      <c r="I8639" t="s">
        <v>6005</v>
      </c>
      <c r="J8639">
        <v>30000</v>
      </c>
      <c r="L8639">
        <v>360492593</v>
      </c>
    </row>
    <row r="8640" spans="3:12" x14ac:dyDescent="0.15">
      <c r="C8640" t="s">
        <v>5191</v>
      </c>
      <c r="D8640" t="s">
        <v>5189</v>
      </c>
      <c r="E8640" t="s">
        <v>25</v>
      </c>
      <c r="F8640" s="1">
        <v>41013</v>
      </c>
      <c r="G8640" t="s">
        <v>5206</v>
      </c>
      <c r="H8640" t="s">
        <v>208</v>
      </c>
      <c r="I8640" t="s">
        <v>6006</v>
      </c>
      <c r="J8640">
        <v>450000</v>
      </c>
      <c r="L8640">
        <v>360942593</v>
      </c>
    </row>
    <row r="8641" spans="3:12" x14ac:dyDescent="0.15">
      <c r="C8641" t="s">
        <v>5191</v>
      </c>
      <c r="D8641" t="s">
        <v>5189</v>
      </c>
      <c r="E8641" t="s">
        <v>25</v>
      </c>
      <c r="F8641" s="1">
        <v>41015</v>
      </c>
      <c r="G8641" t="s">
        <v>526</v>
      </c>
      <c r="H8641" t="s">
        <v>1595</v>
      </c>
      <c r="I8641" t="s">
        <v>6007</v>
      </c>
      <c r="J8641">
        <v>100000</v>
      </c>
      <c r="L8641">
        <v>361042593</v>
      </c>
    </row>
    <row r="8642" spans="3:12" x14ac:dyDescent="0.15">
      <c r="C8642" t="s">
        <v>5191</v>
      </c>
      <c r="D8642" t="s">
        <v>5189</v>
      </c>
      <c r="E8642" t="s">
        <v>25</v>
      </c>
      <c r="F8642" s="1">
        <v>41015</v>
      </c>
      <c r="G8642" t="s">
        <v>526</v>
      </c>
      <c r="H8642" t="s">
        <v>6008</v>
      </c>
      <c r="I8642" t="s">
        <v>3203</v>
      </c>
      <c r="J8642">
        <v>98100</v>
      </c>
      <c r="L8642">
        <v>361140693</v>
      </c>
    </row>
    <row r="8643" spans="3:12" x14ac:dyDescent="0.15">
      <c r="C8643" t="s">
        <v>5191</v>
      </c>
      <c r="D8643" t="s">
        <v>5189</v>
      </c>
      <c r="E8643" t="s">
        <v>25</v>
      </c>
      <c r="F8643" s="1">
        <v>41015</v>
      </c>
      <c r="G8643" t="s">
        <v>526</v>
      </c>
      <c r="H8643" t="s">
        <v>1606</v>
      </c>
      <c r="I8643" t="s">
        <v>3203</v>
      </c>
      <c r="J8643">
        <v>91900</v>
      </c>
      <c r="L8643">
        <v>361232593</v>
      </c>
    </row>
    <row r="8644" spans="3:12" x14ac:dyDescent="0.15">
      <c r="C8644" t="s">
        <v>5191</v>
      </c>
      <c r="D8644" t="s">
        <v>5189</v>
      </c>
      <c r="E8644" t="s">
        <v>25</v>
      </c>
      <c r="F8644" s="1">
        <v>41024</v>
      </c>
      <c r="G8644" t="s">
        <v>526</v>
      </c>
      <c r="H8644" t="s">
        <v>4924</v>
      </c>
      <c r="I8644" t="s">
        <v>6009</v>
      </c>
      <c r="J8644">
        <v>100000</v>
      </c>
      <c r="L8644">
        <v>361332593</v>
      </c>
    </row>
    <row r="8645" spans="3:12" x14ac:dyDescent="0.15">
      <c r="C8645" t="s">
        <v>5191</v>
      </c>
      <c r="D8645" t="s">
        <v>5189</v>
      </c>
      <c r="E8645" t="s">
        <v>25</v>
      </c>
      <c r="F8645" s="1">
        <v>41025</v>
      </c>
      <c r="G8645" t="s">
        <v>5206</v>
      </c>
      <c r="H8645" t="s">
        <v>1400</v>
      </c>
      <c r="I8645" t="s">
        <v>6010</v>
      </c>
      <c r="J8645">
        <v>5000</v>
      </c>
      <c r="L8645">
        <v>361337593</v>
      </c>
    </row>
    <row r="8646" spans="3:12" x14ac:dyDescent="0.15">
      <c r="C8646" t="s">
        <v>5191</v>
      </c>
      <c r="D8646" t="s">
        <v>5189</v>
      </c>
      <c r="E8646" t="s">
        <v>25</v>
      </c>
      <c r="F8646" s="1">
        <v>41025</v>
      </c>
      <c r="G8646" t="s">
        <v>5206</v>
      </c>
      <c r="H8646" t="s">
        <v>1401</v>
      </c>
      <c r="I8646" t="s">
        <v>6011</v>
      </c>
      <c r="J8646">
        <v>30000</v>
      </c>
      <c r="L8646">
        <v>361367593</v>
      </c>
    </row>
    <row r="8647" spans="3:12" x14ac:dyDescent="0.15">
      <c r="C8647" t="s">
        <v>5191</v>
      </c>
      <c r="D8647" t="s">
        <v>5189</v>
      </c>
      <c r="E8647" t="s">
        <v>25</v>
      </c>
      <c r="F8647" s="1">
        <v>41025</v>
      </c>
      <c r="G8647" t="s">
        <v>5206</v>
      </c>
      <c r="H8647" t="s">
        <v>2759</v>
      </c>
      <c r="I8647" t="s">
        <v>6012</v>
      </c>
      <c r="J8647">
        <v>150000</v>
      </c>
      <c r="L8647">
        <v>361517593</v>
      </c>
    </row>
    <row r="8648" spans="3:12" x14ac:dyDescent="0.15">
      <c r="C8648" t="s">
        <v>5191</v>
      </c>
      <c r="D8648" t="s">
        <v>5189</v>
      </c>
      <c r="E8648" t="s">
        <v>25</v>
      </c>
      <c r="F8648" s="1">
        <v>41026</v>
      </c>
      <c r="G8648" t="s">
        <v>5206</v>
      </c>
      <c r="H8648" t="s">
        <v>1389</v>
      </c>
      <c r="I8648" t="s">
        <v>6013</v>
      </c>
      <c r="J8648">
        <v>600000</v>
      </c>
      <c r="L8648">
        <v>362117593</v>
      </c>
    </row>
    <row r="8649" spans="3:12" x14ac:dyDescent="0.15">
      <c r="C8649" t="s">
        <v>5191</v>
      </c>
      <c r="D8649" t="s">
        <v>5189</v>
      </c>
      <c r="E8649" t="s">
        <v>25</v>
      </c>
      <c r="F8649" s="1">
        <v>41028</v>
      </c>
      <c r="G8649" t="s">
        <v>5206</v>
      </c>
      <c r="H8649" t="s">
        <v>658</v>
      </c>
      <c r="I8649" t="s">
        <v>6014</v>
      </c>
      <c r="J8649">
        <v>280000</v>
      </c>
      <c r="L8649">
        <v>362397593</v>
      </c>
    </row>
    <row r="8650" spans="3:12" x14ac:dyDescent="0.15">
      <c r="C8650" t="s">
        <v>5191</v>
      </c>
      <c r="D8650" t="s">
        <v>5189</v>
      </c>
      <c r="E8650" t="s">
        <v>26</v>
      </c>
      <c r="F8650" s="1">
        <v>41009</v>
      </c>
      <c r="G8650" t="s">
        <v>526</v>
      </c>
      <c r="H8650" t="s">
        <v>1575</v>
      </c>
      <c r="I8650" t="s">
        <v>3404</v>
      </c>
      <c r="J8650">
        <v>500000</v>
      </c>
      <c r="L8650">
        <v>368465593</v>
      </c>
    </row>
    <row r="8651" spans="3:12" x14ac:dyDescent="0.15">
      <c r="C8651" t="s">
        <v>5191</v>
      </c>
      <c r="D8651" t="s">
        <v>5189</v>
      </c>
      <c r="E8651" t="s">
        <v>27</v>
      </c>
      <c r="F8651" s="1">
        <v>41000</v>
      </c>
      <c r="G8651" t="s">
        <v>54</v>
      </c>
      <c r="H8651" t="s">
        <v>129</v>
      </c>
      <c r="I8651" t="s">
        <v>3413</v>
      </c>
      <c r="J8651">
        <v>82000</v>
      </c>
      <c r="L8651">
        <v>372168743</v>
      </c>
    </row>
    <row r="8652" spans="3:12" x14ac:dyDescent="0.15">
      <c r="C8652" t="s">
        <v>5191</v>
      </c>
      <c r="D8652" t="s">
        <v>5189</v>
      </c>
      <c r="E8652" t="s">
        <v>27</v>
      </c>
      <c r="F8652" s="1">
        <v>41011</v>
      </c>
      <c r="G8652" t="s">
        <v>54</v>
      </c>
      <c r="H8652" t="s">
        <v>136</v>
      </c>
      <c r="I8652" t="s">
        <v>6015</v>
      </c>
      <c r="J8652">
        <v>58500</v>
      </c>
      <c r="L8652">
        <v>372227243</v>
      </c>
    </row>
    <row r="8653" spans="3:12" x14ac:dyDescent="0.15">
      <c r="C8653" t="s">
        <v>5191</v>
      </c>
      <c r="D8653" t="s">
        <v>5189</v>
      </c>
      <c r="E8653" t="s">
        <v>27</v>
      </c>
      <c r="F8653" s="1">
        <v>41023</v>
      </c>
      <c r="G8653" t="s">
        <v>54</v>
      </c>
      <c r="H8653" t="s">
        <v>1383</v>
      </c>
      <c r="I8653" t="s">
        <v>1348</v>
      </c>
      <c r="J8653">
        <v>152400</v>
      </c>
      <c r="L8653">
        <v>372379643</v>
      </c>
    </row>
    <row r="8654" spans="3:12" x14ac:dyDescent="0.15">
      <c r="C8654" t="s">
        <v>5191</v>
      </c>
      <c r="D8654" t="s">
        <v>5189</v>
      </c>
      <c r="E8654" t="s">
        <v>28</v>
      </c>
      <c r="F8654" s="1">
        <v>41001</v>
      </c>
      <c r="G8654" t="s">
        <v>526</v>
      </c>
      <c r="H8654" t="s">
        <v>1556</v>
      </c>
      <c r="I8654" t="s">
        <v>6016</v>
      </c>
      <c r="J8654">
        <v>4000</v>
      </c>
      <c r="L8654">
        <v>376562105</v>
      </c>
    </row>
    <row r="8655" spans="3:12" x14ac:dyDescent="0.15">
      <c r="C8655" t="s">
        <v>5191</v>
      </c>
      <c r="D8655" t="s">
        <v>5189</v>
      </c>
      <c r="E8655" t="s">
        <v>28</v>
      </c>
      <c r="F8655" s="1">
        <v>41001</v>
      </c>
      <c r="G8655" t="s">
        <v>526</v>
      </c>
      <c r="H8655" t="s">
        <v>1558</v>
      </c>
      <c r="I8655" t="s">
        <v>3665</v>
      </c>
      <c r="J8655">
        <v>4100</v>
      </c>
      <c r="L8655">
        <v>376566205</v>
      </c>
    </row>
    <row r="8656" spans="3:12" x14ac:dyDescent="0.15">
      <c r="C8656" t="s">
        <v>5191</v>
      </c>
      <c r="D8656" t="s">
        <v>5189</v>
      </c>
      <c r="E8656" t="s">
        <v>28</v>
      </c>
      <c r="F8656" s="1">
        <v>41004</v>
      </c>
      <c r="G8656" t="s">
        <v>526</v>
      </c>
      <c r="H8656" t="s">
        <v>6017</v>
      </c>
      <c r="I8656" t="s">
        <v>6018</v>
      </c>
      <c r="J8656">
        <v>15000</v>
      </c>
      <c r="L8656">
        <v>376581205</v>
      </c>
    </row>
    <row r="8657" spans="3:12" x14ac:dyDescent="0.15">
      <c r="C8657" t="s">
        <v>5191</v>
      </c>
      <c r="D8657" t="s">
        <v>5189</v>
      </c>
      <c r="E8657" t="s">
        <v>28</v>
      </c>
      <c r="F8657" s="1">
        <v>41004</v>
      </c>
      <c r="G8657" t="s">
        <v>526</v>
      </c>
      <c r="H8657" t="s">
        <v>1569</v>
      </c>
      <c r="I8657" t="s">
        <v>6018</v>
      </c>
      <c r="J8657">
        <v>40000</v>
      </c>
      <c r="L8657">
        <v>376621205</v>
      </c>
    </row>
    <row r="8658" spans="3:12" x14ac:dyDescent="0.15">
      <c r="C8658" t="s">
        <v>5191</v>
      </c>
      <c r="D8658" t="s">
        <v>5189</v>
      </c>
      <c r="E8658" t="s">
        <v>28</v>
      </c>
      <c r="F8658" s="1">
        <v>41008</v>
      </c>
      <c r="G8658" t="s">
        <v>526</v>
      </c>
      <c r="H8658" t="s">
        <v>1239</v>
      </c>
      <c r="I8658" t="s">
        <v>5747</v>
      </c>
      <c r="J8658">
        <v>36000</v>
      </c>
      <c r="L8658">
        <v>376657205</v>
      </c>
    </row>
    <row r="8659" spans="3:12" x14ac:dyDescent="0.15">
      <c r="C8659" t="s">
        <v>5191</v>
      </c>
      <c r="D8659" t="s">
        <v>5189</v>
      </c>
      <c r="E8659" t="s">
        <v>28</v>
      </c>
      <c r="F8659" s="1">
        <v>41008</v>
      </c>
      <c r="G8659" t="s">
        <v>526</v>
      </c>
      <c r="H8659" t="s">
        <v>6019</v>
      </c>
      <c r="I8659" t="s">
        <v>6020</v>
      </c>
      <c r="J8659">
        <v>95000</v>
      </c>
      <c r="L8659">
        <v>376752205</v>
      </c>
    </row>
    <row r="8660" spans="3:12" x14ac:dyDescent="0.15">
      <c r="C8660" t="s">
        <v>5191</v>
      </c>
      <c r="D8660" t="s">
        <v>5189</v>
      </c>
      <c r="E8660" t="s">
        <v>28</v>
      </c>
      <c r="F8660" s="1">
        <v>41009</v>
      </c>
      <c r="G8660" t="s">
        <v>54</v>
      </c>
      <c r="H8660" t="s">
        <v>189</v>
      </c>
      <c r="I8660" t="s">
        <v>6021</v>
      </c>
      <c r="J8660">
        <v>25000</v>
      </c>
      <c r="L8660">
        <v>376777205</v>
      </c>
    </row>
    <row r="8661" spans="3:12" x14ac:dyDescent="0.15">
      <c r="C8661" t="s">
        <v>5191</v>
      </c>
      <c r="D8661" t="s">
        <v>5189</v>
      </c>
      <c r="E8661" t="s">
        <v>28</v>
      </c>
      <c r="F8661" s="1">
        <v>41009</v>
      </c>
      <c r="G8661" t="s">
        <v>526</v>
      </c>
      <c r="H8661" t="s">
        <v>1211</v>
      </c>
      <c r="I8661" t="s">
        <v>6022</v>
      </c>
      <c r="J8661">
        <v>1400</v>
      </c>
      <c r="L8661">
        <v>376778605</v>
      </c>
    </row>
    <row r="8662" spans="3:12" x14ac:dyDescent="0.15">
      <c r="C8662" t="s">
        <v>5191</v>
      </c>
      <c r="D8662" t="s">
        <v>5189</v>
      </c>
      <c r="E8662" t="s">
        <v>28</v>
      </c>
      <c r="F8662" s="1">
        <v>41010</v>
      </c>
      <c r="G8662" t="s">
        <v>526</v>
      </c>
      <c r="H8662" t="s">
        <v>1578</v>
      </c>
      <c r="I8662" t="s">
        <v>6023</v>
      </c>
      <c r="J8662">
        <v>95000</v>
      </c>
      <c r="L8662">
        <v>376873605</v>
      </c>
    </row>
    <row r="8663" spans="3:12" x14ac:dyDescent="0.15">
      <c r="C8663" t="s">
        <v>5191</v>
      </c>
      <c r="D8663" t="s">
        <v>5189</v>
      </c>
      <c r="E8663" t="s">
        <v>28</v>
      </c>
      <c r="F8663" s="1">
        <v>41010</v>
      </c>
      <c r="G8663" t="s">
        <v>526</v>
      </c>
      <c r="H8663" t="s">
        <v>571</v>
      </c>
      <c r="I8663" t="s">
        <v>6024</v>
      </c>
      <c r="J8663">
        <v>100000</v>
      </c>
      <c r="L8663">
        <v>376973605</v>
      </c>
    </row>
    <row r="8664" spans="3:12" x14ac:dyDescent="0.15">
      <c r="C8664" t="s">
        <v>5191</v>
      </c>
      <c r="D8664" t="s">
        <v>5189</v>
      </c>
      <c r="E8664" t="s">
        <v>28</v>
      </c>
      <c r="F8664" s="1">
        <v>41011</v>
      </c>
      <c r="G8664" t="s">
        <v>5206</v>
      </c>
      <c r="H8664" t="s">
        <v>205</v>
      </c>
      <c r="I8664" t="s">
        <v>6025</v>
      </c>
      <c r="J8664">
        <v>20000</v>
      </c>
      <c r="L8664">
        <v>376993605</v>
      </c>
    </row>
    <row r="8665" spans="3:12" x14ac:dyDescent="0.15">
      <c r="C8665" t="s">
        <v>5191</v>
      </c>
      <c r="D8665" t="s">
        <v>5189</v>
      </c>
      <c r="E8665" t="s">
        <v>28</v>
      </c>
      <c r="F8665" s="1">
        <v>41011</v>
      </c>
      <c r="G8665" t="s">
        <v>526</v>
      </c>
      <c r="H8665" t="s">
        <v>1588</v>
      </c>
      <c r="I8665" t="s">
        <v>3748</v>
      </c>
      <c r="J8665">
        <v>3900</v>
      </c>
      <c r="L8665">
        <v>376997505</v>
      </c>
    </row>
    <row r="8666" spans="3:12" x14ac:dyDescent="0.15">
      <c r="C8666" t="s">
        <v>5191</v>
      </c>
      <c r="D8666" t="s">
        <v>5189</v>
      </c>
      <c r="E8666" t="s">
        <v>28</v>
      </c>
      <c r="F8666" s="1">
        <v>41011</v>
      </c>
      <c r="G8666" t="s">
        <v>526</v>
      </c>
      <c r="H8666" t="s">
        <v>1589</v>
      </c>
      <c r="I8666" t="s">
        <v>3693</v>
      </c>
      <c r="J8666">
        <v>4500</v>
      </c>
      <c r="L8666">
        <v>377002005</v>
      </c>
    </row>
    <row r="8667" spans="3:12" x14ac:dyDescent="0.15">
      <c r="C8667" t="s">
        <v>5191</v>
      </c>
      <c r="D8667" t="s">
        <v>5189</v>
      </c>
      <c r="E8667" t="s">
        <v>28</v>
      </c>
      <c r="F8667" s="1">
        <v>41011</v>
      </c>
      <c r="G8667" t="s">
        <v>526</v>
      </c>
      <c r="H8667" t="s">
        <v>1591</v>
      </c>
      <c r="I8667" t="s">
        <v>6026</v>
      </c>
      <c r="J8667">
        <v>15000</v>
      </c>
      <c r="L8667">
        <v>377017005</v>
      </c>
    </row>
    <row r="8668" spans="3:12" x14ac:dyDescent="0.15">
      <c r="C8668" t="s">
        <v>5191</v>
      </c>
      <c r="D8668" t="s">
        <v>5189</v>
      </c>
      <c r="E8668" t="s">
        <v>28</v>
      </c>
      <c r="F8668" s="1">
        <v>41013</v>
      </c>
      <c r="G8668" t="s">
        <v>5206</v>
      </c>
      <c r="H8668" t="s">
        <v>830</v>
      </c>
      <c r="I8668" t="s">
        <v>6027</v>
      </c>
      <c r="J8668">
        <v>100000</v>
      </c>
      <c r="L8668">
        <v>377117005</v>
      </c>
    </row>
    <row r="8669" spans="3:12" x14ac:dyDescent="0.15">
      <c r="C8669" t="s">
        <v>5191</v>
      </c>
      <c r="D8669" t="s">
        <v>5189</v>
      </c>
      <c r="E8669" t="s">
        <v>28</v>
      </c>
      <c r="F8669" s="1">
        <v>41015</v>
      </c>
      <c r="G8669" t="s">
        <v>5206</v>
      </c>
      <c r="H8669" t="s">
        <v>594</v>
      </c>
      <c r="I8669" t="s">
        <v>6028</v>
      </c>
      <c r="J8669">
        <v>44000</v>
      </c>
      <c r="L8669">
        <v>377161005</v>
      </c>
    </row>
    <row r="8670" spans="3:12" x14ac:dyDescent="0.15">
      <c r="C8670" t="s">
        <v>5191</v>
      </c>
      <c r="D8670" t="s">
        <v>5189</v>
      </c>
      <c r="E8670" t="s">
        <v>28</v>
      </c>
      <c r="F8670" s="1">
        <v>41015</v>
      </c>
      <c r="G8670" t="s">
        <v>526</v>
      </c>
      <c r="H8670" t="s">
        <v>1599</v>
      </c>
      <c r="I8670" t="s">
        <v>6029</v>
      </c>
      <c r="J8670">
        <v>100000</v>
      </c>
      <c r="L8670">
        <v>377261005</v>
      </c>
    </row>
    <row r="8671" spans="3:12" x14ac:dyDescent="0.15">
      <c r="C8671" t="s">
        <v>5191</v>
      </c>
      <c r="D8671" t="s">
        <v>5189</v>
      </c>
      <c r="E8671" t="s">
        <v>28</v>
      </c>
      <c r="F8671" s="1">
        <v>41015</v>
      </c>
      <c r="G8671" t="s">
        <v>526</v>
      </c>
      <c r="H8671" t="s">
        <v>1604</v>
      </c>
      <c r="I8671" t="s">
        <v>3748</v>
      </c>
      <c r="J8671">
        <v>14500</v>
      </c>
      <c r="L8671">
        <v>377275505</v>
      </c>
    </row>
    <row r="8672" spans="3:12" x14ac:dyDescent="0.15">
      <c r="C8672" t="s">
        <v>5191</v>
      </c>
      <c r="D8672" t="s">
        <v>5189</v>
      </c>
      <c r="E8672" t="s">
        <v>28</v>
      </c>
      <c r="F8672" s="1">
        <v>41016</v>
      </c>
      <c r="G8672" t="s">
        <v>526</v>
      </c>
      <c r="H8672" t="s">
        <v>1608</v>
      </c>
      <c r="I8672" t="s">
        <v>6030</v>
      </c>
      <c r="J8672">
        <v>65000</v>
      </c>
      <c r="L8672">
        <v>377340505</v>
      </c>
    </row>
    <row r="8673" spans="3:12" x14ac:dyDescent="0.15">
      <c r="C8673" t="s">
        <v>5191</v>
      </c>
      <c r="D8673" t="s">
        <v>5189</v>
      </c>
      <c r="E8673" t="s">
        <v>28</v>
      </c>
      <c r="F8673" s="1">
        <v>41017</v>
      </c>
      <c r="G8673" t="s">
        <v>5206</v>
      </c>
      <c r="H8673" t="s">
        <v>201</v>
      </c>
      <c r="I8673" t="s">
        <v>6031</v>
      </c>
      <c r="J8673">
        <v>39000</v>
      </c>
      <c r="L8673">
        <v>377379505</v>
      </c>
    </row>
    <row r="8674" spans="3:12" x14ac:dyDescent="0.15">
      <c r="C8674" t="s">
        <v>5191</v>
      </c>
      <c r="D8674" t="s">
        <v>5189</v>
      </c>
      <c r="E8674" t="s">
        <v>28</v>
      </c>
      <c r="F8674" s="1">
        <v>41017</v>
      </c>
      <c r="G8674" t="s">
        <v>526</v>
      </c>
      <c r="H8674" t="s">
        <v>1611</v>
      </c>
      <c r="I8674" t="s">
        <v>6032</v>
      </c>
      <c r="J8674">
        <v>3150</v>
      </c>
      <c r="L8674">
        <v>377382655</v>
      </c>
    </row>
    <row r="8675" spans="3:12" x14ac:dyDescent="0.15">
      <c r="C8675" t="s">
        <v>5191</v>
      </c>
      <c r="D8675" t="s">
        <v>5189</v>
      </c>
      <c r="E8675" t="s">
        <v>28</v>
      </c>
      <c r="F8675" s="1">
        <v>41018</v>
      </c>
      <c r="G8675" t="s">
        <v>526</v>
      </c>
      <c r="H8675" t="s">
        <v>1617</v>
      </c>
      <c r="I8675" t="s">
        <v>6022</v>
      </c>
      <c r="J8675">
        <v>3000</v>
      </c>
      <c r="L8675">
        <v>377385655</v>
      </c>
    </row>
    <row r="8676" spans="3:12" x14ac:dyDescent="0.15">
      <c r="C8676" t="s">
        <v>5191</v>
      </c>
      <c r="D8676" t="s">
        <v>5189</v>
      </c>
      <c r="E8676" t="s">
        <v>28</v>
      </c>
      <c r="F8676" s="1">
        <v>41019</v>
      </c>
      <c r="G8676" t="s">
        <v>526</v>
      </c>
      <c r="H8676" t="s">
        <v>6033</v>
      </c>
      <c r="I8676" t="s">
        <v>6022</v>
      </c>
      <c r="J8676">
        <v>575</v>
      </c>
      <c r="L8676">
        <v>377386230</v>
      </c>
    </row>
    <row r="8677" spans="3:12" x14ac:dyDescent="0.15">
      <c r="C8677" t="s">
        <v>5191</v>
      </c>
      <c r="D8677" t="s">
        <v>5189</v>
      </c>
      <c r="E8677" t="s">
        <v>28</v>
      </c>
      <c r="F8677" s="1">
        <v>41019</v>
      </c>
      <c r="G8677" t="s">
        <v>526</v>
      </c>
      <c r="H8677" t="s">
        <v>1309</v>
      </c>
      <c r="I8677" t="s">
        <v>6034</v>
      </c>
      <c r="J8677">
        <v>30000</v>
      </c>
      <c r="L8677">
        <v>377416230</v>
      </c>
    </row>
    <row r="8678" spans="3:12" x14ac:dyDescent="0.15">
      <c r="C8678" t="s">
        <v>5191</v>
      </c>
      <c r="D8678" t="s">
        <v>5189</v>
      </c>
      <c r="E8678" t="s">
        <v>28</v>
      </c>
      <c r="F8678" s="1">
        <v>41019</v>
      </c>
      <c r="G8678" t="s">
        <v>526</v>
      </c>
      <c r="H8678" t="s">
        <v>1620</v>
      </c>
      <c r="I8678" t="s">
        <v>6035</v>
      </c>
      <c r="J8678">
        <v>100000</v>
      </c>
      <c r="L8678">
        <v>377516230</v>
      </c>
    </row>
    <row r="8679" spans="3:12" x14ac:dyDescent="0.15">
      <c r="C8679" t="s">
        <v>5191</v>
      </c>
      <c r="D8679" t="s">
        <v>5189</v>
      </c>
      <c r="E8679" t="s">
        <v>28</v>
      </c>
      <c r="F8679" s="1">
        <v>41022</v>
      </c>
      <c r="G8679" t="s">
        <v>526</v>
      </c>
      <c r="H8679" t="s">
        <v>1622</v>
      </c>
      <c r="I8679" t="s">
        <v>6036</v>
      </c>
      <c r="J8679">
        <v>265400</v>
      </c>
      <c r="L8679">
        <v>377781630</v>
      </c>
    </row>
    <row r="8680" spans="3:12" x14ac:dyDescent="0.15">
      <c r="C8680" t="s">
        <v>5191</v>
      </c>
      <c r="D8680" t="s">
        <v>5189</v>
      </c>
      <c r="E8680" t="s">
        <v>28</v>
      </c>
      <c r="F8680" s="1">
        <v>41023</v>
      </c>
      <c r="G8680" t="s">
        <v>5206</v>
      </c>
      <c r="H8680" t="s">
        <v>660</v>
      </c>
      <c r="I8680" t="s">
        <v>6037</v>
      </c>
      <c r="J8680">
        <v>160000</v>
      </c>
      <c r="L8680">
        <v>377941630</v>
      </c>
    </row>
    <row r="8681" spans="3:12" x14ac:dyDescent="0.15">
      <c r="C8681" t="s">
        <v>5191</v>
      </c>
      <c r="D8681" t="s">
        <v>5189</v>
      </c>
      <c r="E8681" t="s">
        <v>28</v>
      </c>
      <c r="F8681" s="1">
        <v>41023</v>
      </c>
      <c r="G8681" t="s">
        <v>5206</v>
      </c>
      <c r="H8681" t="s">
        <v>832</v>
      </c>
      <c r="I8681" t="s">
        <v>6038</v>
      </c>
      <c r="J8681">
        <v>34000</v>
      </c>
      <c r="L8681">
        <v>377975630</v>
      </c>
    </row>
    <row r="8682" spans="3:12" x14ac:dyDescent="0.15">
      <c r="C8682" t="s">
        <v>5191</v>
      </c>
      <c r="D8682" t="s">
        <v>5189</v>
      </c>
      <c r="E8682" t="s">
        <v>28</v>
      </c>
      <c r="F8682" s="1">
        <v>41023</v>
      </c>
      <c r="G8682" t="s">
        <v>526</v>
      </c>
      <c r="H8682" t="s">
        <v>6039</v>
      </c>
      <c r="I8682" t="s">
        <v>6040</v>
      </c>
      <c r="J8682">
        <v>63000</v>
      </c>
      <c r="L8682">
        <v>378038630</v>
      </c>
    </row>
    <row r="8683" spans="3:12" x14ac:dyDescent="0.15">
      <c r="C8683" t="s">
        <v>5191</v>
      </c>
      <c r="D8683" t="s">
        <v>5189</v>
      </c>
      <c r="E8683" t="s">
        <v>28</v>
      </c>
      <c r="F8683" s="1">
        <v>41024</v>
      </c>
      <c r="G8683" t="s">
        <v>526</v>
      </c>
      <c r="H8683" t="s">
        <v>1631</v>
      </c>
      <c r="I8683" t="s">
        <v>6022</v>
      </c>
      <c r="J8683">
        <v>500</v>
      </c>
      <c r="L8683">
        <v>378039130</v>
      </c>
    </row>
    <row r="8684" spans="3:12" x14ac:dyDescent="0.15">
      <c r="C8684" t="s">
        <v>5191</v>
      </c>
      <c r="D8684" t="s">
        <v>5189</v>
      </c>
      <c r="E8684" t="s">
        <v>28</v>
      </c>
      <c r="F8684" s="1">
        <v>41025</v>
      </c>
      <c r="G8684" t="s">
        <v>526</v>
      </c>
      <c r="H8684" t="s">
        <v>5950</v>
      </c>
      <c r="I8684" t="s">
        <v>3539</v>
      </c>
      <c r="J8684">
        <v>3100</v>
      </c>
      <c r="L8684">
        <v>378042230</v>
      </c>
    </row>
    <row r="8685" spans="3:12" x14ac:dyDescent="0.15">
      <c r="C8685" t="s">
        <v>5191</v>
      </c>
      <c r="D8685" t="s">
        <v>5189</v>
      </c>
      <c r="E8685" t="s">
        <v>28</v>
      </c>
      <c r="F8685" s="1">
        <v>41026</v>
      </c>
      <c r="G8685" t="s">
        <v>560</v>
      </c>
      <c r="H8685" t="s">
        <v>2604</v>
      </c>
      <c r="I8685" t="s">
        <v>6041</v>
      </c>
      <c r="J8685">
        <v>73400</v>
      </c>
      <c r="L8685">
        <v>378115630</v>
      </c>
    </row>
    <row r="8686" spans="3:12" x14ac:dyDescent="0.15">
      <c r="C8686" t="s">
        <v>5191</v>
      </c>
      <c r="D8686" t="s">
        <v>5189</v>
      </c>
      <c r="E8686" t="s">
        <v>28</v>
      </c>
      <c r="F8686" s="1">
        <v>41029</v>
      </c>
      <c r="G8686" t="s">
        <v>5206</v>
      </c>
      <c r="H8686" t="s">
        <v>2962</v>
      </c>
      <c r="I8686" t="s">
        <v>6042</v>
      </c>
      <c r="J8686">
        <v>48000</v>
      </c>
      <c r="L8686">
        <v>378163630</v>
      </c>
    </row>
    <row r="8687" spans="3:12" x14ac:dyDescent="0.15">
      <c r="C8687" t="s">
        <v>5191</v>
      </c>
      <c r="D8687" t="s">
        <v>5189</v>
      </c>
      <c r="E8687" t="s">
        <v>29</v>
      </c>
      <c r="F8687" s="1">
        <v>41000</v>
      </c>
      <c r="G8687" t="s">
        <v>560</v>
      </c>
      <c r="H8687" t="s">
        <v>147</v>
      </c>
      <c r="I8687" t="s">
        <v>6043</v>
      </c>
      <c r="J8687">
        <v>160000</v>
      </c>
      <c r="L8687">
        <v>434575435</v>
      </c>
    </row>
    <row r="8688" spans="3:12" x14ac:dyDescent="0.15">
      <c r="C8688" t="s">
        <v>5191</v>
      </c>
      <c r="D8688" t="s">
        <v>5189</v>
      </c>
      <c r="E8688" t="s">
        <v>29</v>
      </c>
      <c r="F8688" s="1">
        <v>41000</v>
      </c>
      <c r="G8688" t="s">
        <v>560</v>
      </c>
      <c r="H8688" t="s">
        <v>149</v>
      </c>
      <c r="I8688" t="s">
        <v>6044</v>
      </c>
      <c r="J8688">
        <v>145000</v>
      </c>
      <c r="L8688">
        <v>434720435</v>
      </c>
    </row>
    <row r="8689" spans="3:12" x14ac:dyDescent="0.15">
      <c r="C8689" t="s">
        <v>5191</v>
      </c>
      <c r="D8689" t="s">
        <v>5189</v>
      </c>
      <c r="E8689" t="s">
        <v>29</v>
      </c>
      <c r="F8689" s="1">
        <v>41001</v>
      </c>
      <c r="G8689" t="s">
        <v>526</v>
      </c>
      <c r="H8689" t="s">
        <v>1558</v>
      </c>
      <c r="I8689" t="s">
        <v>3926</v>
      </c>
      <c r="J8689">
        <v>18000</v>
      </c>
      <c r="L8689">
        <v>434738435</v>
      </c>
    </row>
    <row r="8690" spans="3:12" x14ac:dyDescent="0.15">
      <c r="C8690" t="s">
        <v>5191</v>
      </c>
      <c r="D8690" t="s">
        <v>5189</v>
      </c>
      <c r="E8690" t="s">
        <v>29</v>
      </c>
      <c r="F8690" s="1">
        <v>41002</v>
      </c>
      <c r="G8690" t="s">
        <v>526</v>
      </c>
      <c r="H8690" t="s">
        <v>1564</v>
      </c>
      <c r="I8690" t="s">
        <v>5758</v>
      </c>
      <c r="J8690">
        <v>90605</v>
      </c>
      <c r="L8690">
        <v>434829040</v>
      </c>
    </row>
    <row r="8691" spans="3:12" x14ac:dyDescent="0.15">
      <c r="C8691" t="s">
        <v>5191</v>
      </c>
      <c r="D8691" t="s">
        <v>5189</v>
      </c>
      <c r="E8691" t="s">
        <v>29</v>
      </c>
      <c r="F8691" s="1">
        <v>41010</v>
      </c>
      <c r="G8691" t="s">
        <v>526</v>
      </c>
      <c r="H8691" t="s">
        <v>1579</v>
      </c>
      <c r="I8691" t="s">
        <v>5758</v>
      </c>
      <c r="J8691">
        <v>90605</v>
      </c>
      <c r="L8691">
        <v>434919645</v>
      </c>
    </row>
    <row r="8692" spans="3:12" x14ac:dyDescent="0.15">
      <c r="C8692" t="s">
        <v>5191</v>
      </c>
      <c r="D8692" t="s">
        <v>5189</v>
      </c>
      <c r="E8692" t="s">
        <v>29</v>
      </c>
      <c r="F8692" s="1">
        <v>41012</v>
      </c>
      <c r="G8692" t="s">
        <v>54</v>
      </c>
      <c r="H8692" t="s">
        <v>193</v>
      </c>
      <c r="I8692" t="s">
        <v>6045</v>
      </c>
      <c r="J8692">
        <v>539000</v>
      </c>
      <c r="L8692">
        <v>435458645</v>
      </c>
    </row>
    <row r="8693" spans="3:12" x14ac:dyDescent="0.15">
      <c r="C8693" t="s">
        <v>5191</v>
      </c>
      <c r="D8693" t="s">
        <v>5189</v>
      </c>
      <c r="E8693" t="s">
        <v>29</v>
      </c>
      <c r="F8693" s="1">
        <v>41024</v>
      </c>
      <c r="G8693" t="s">
        <v>560</v>
      </c>
      <c r="H8693" t="s">
        <v>165</v>
      </c>
      <c r="I8693" t="s">
        <v>6046</v>
      </c>
      <c r="J8693">
        <v>140000</v>
      </c>
      <c r="L8693">
        <v>435598645</v>
      </c>
    </row>
    <row r="8694" spans="3:12" x14ac:dyDescent="0.15">
      <c r="C8694" t="s">
        <v>5191</v>
      </c>
      <c r="D8694" t="s">
        <v>5189</v>
      </c>
      <c r="E8694" t="s">
        <v>29</v>
      </c>
      <c r="F8694" s="1">
        <v>41025</v>
      </c>
      <c r="G8694" t="s">
        <v>560</v>
      </c>
      <c r="H8694" t="s">
        <v>1228</v>
      </c>
      <c r="I8694" t="s">
        <v>6047</v>
      </c>
      <c r="J8694">
        <v>340000</v>
      </c>
      <c r="L8694">
        <v>435938645</v>
      </c>
    </row>
    <row r="8695" spans="3:12" x14ac:dyDescent="0.15">
      <c r="C8695" t="s">
        <v>5191</v>
      </c>
      <c r="D8695" t="s">
        <v>5189</v>
      </c>
      <c r="E8695" t="s">
        <v>29</v>
      </c>
      <c r="F8695" s="1">
        <v>41029</v>
      </c>
      <c r="G8695" t="s">
        <v>560</v>
      </c>
      <c r="H8695" t="s">
        <v>529</v>
      </c>
      <c r="I8695" t="s">
        <v>6048</v>
      </c>
      <c r="J8695">
        <v>17000000</v>
      </c>
      <c r="L8695">
        <v>452938645</v>
      </c>
    </row>
    <row r="8696" spans="3:12" x14ac:dyDescent="0.15">
      <c r="C8696" t="s">
        <v>5191</v>
      </c>
      <c r="D8696" t="s">
        <v>5189</v>
      </c>
      <c r="E8696" t="s">
        <v>32</v>
      </c>
      <c r="F8696" s="1">
        <v>41026</v>
      </c>
      <c r="G8696" t="s">
        <v>526</v>
      </c>
      <c r="H8696" t="s">
        <v>3198</v>
      </c>
      <c r="I8696" t="s">
        <v>6049</v>
      </c>
      <c r="J8696">
        <v>1300</v>
      </c>
      <c r="L8696">
        <v>492809279</v>
      </c>
    </row>
    <row r="8697" spans="3:12" x14ac:dyDescent="0.15">
      <c r="C8697" t="s">
        <v>5191</v>
      </c>
      <c r="D8697" t="s">
        <v>5189</v>
      </c>
      <c r="E8697" t="s">
        <v>34</v>
      </c>
      <c r="F8697" s="1">
        <v>41010</v>
      </c>
      <c r="G8697" t="s">
        <v>526</v>
      </c>
      <c r="H8697" t="s">
        <v>1581</v>
      </c>
      <c r="I8697" t="s">
        <v>3976</v>
      </c>
      <c r="J8697">
        <v>8000</v>
      </c>
      <c r="L8697">
        <v>496372342</v>
      </c>
    </row>
    <row r="8698" spans="3:12" x14ac:dyDescent="0.15">
      <c r="C8698" t="s">
        <v>5191</v>
      </c>
      <c r="D8698" t="s">
        <v>5189</v>
      </c>
      <c r="E8698" t="s">
        <v>34</v>
      </c>
      <c r="F8698" s="1">
        <v>41018</v>
      </c>
      <c r="G8698" t="s">
        <v>526</v>
      </c>
      <c r="H8698" t="s">
        <v>3532</v>
      </c>
      <c r="I8698" t="s">
        <v>6050</v>
      </c>
      <c r="J8698">
        <v>16000</v>
      </c>
      <c r="L8698">
        <v>496388342</v>
      </c>
    </row>
    <row r="8699" spans="3:12" x14ac:dyDescent="0.15">
      <c r="C8699" t="s">
        <v>5191</v>
      </c>
      <c r="D8699" t="s">
        <v>5189</v>
      </c>
      <c r="E8699" t="s">
        <v>34</v>
      </c>
      <c r="F8699" s="1">
        <v>41029</v>
      </c>
      <c r="G8699" t="s">
        <v>5223</v>
      </c>
      <c r="H8699" t="s">
        <v>69</v>
      </c>
      <c r="I8699" t="s">
        <v>5322</v>
      </c>
      <c r="J8699">
        <v>221788</v>
      </c>
      <c r="L8699">
        <v>496610130</v>
      </c>
    </row>
    <row r="8700" spans="3:12" x14ac:dyDescent="0.15">
      <c r="C8700" t="s">
        <v>5191</v>
      </c>
      <c r="D8700" t="s">
        <v>5189</v>
      </c>
      <c r="E8700" t="s">
        <v>34</v>
      </c>
      <c r="F8700" s="1">
        <v>41029</v>
      </c>
      <c r="G8700" t="s">
        <v>5223</v>
      </c>
      <c r="H8700" t="s">
        <v>69</v>
      </c>
      <c r="I8700" t="s">
        <v>5323</v>
      </c>
      <c r="J8700">
        <v>147859</v>
      </c>
      <c r="L8700">
        <v>496757989</v>
      </c>
    </row>
    <row r="8701" spans="3:12" x14ac:dyDescent="0.15">
      <c r="C8701" t="s">
        <v>5191</v>
      </c>
      <c r="D8701" t="s">
        <v>5189</v>
      </c>
      <c r="E8701" t="s">
        <v>34</v>
      </c>
      <c r="F8701" s="1">
        <v>41029</v>
      </c>
      <c r="G8701" t="s">
        <v>54</v>
      </c>
      <c r="H8701" t="s">
        <v>154</v>
      </c>
      <c r="I8701" t="s">
        <v>6051</v>
      </c>
      <c r="J8701">
        <v>10000</v>
      </c>
      <c r="L8701">
        <v>496767989</v>
      </c>
    </row>
    <row r="8702" spans="3:12" x14ac:dyDescent="0.15">
      <c r="C8702" t="s">
        <v>5191</v>
      </c>
      <c r="D8702" t="s">
        <v>5189</v>
      </c>
      <c r="E8702" t="s">
        <v>36</v>
      </c>
      <c r="F8702" s="1">
        <v>41023</v>
      </c>
      <c r="G8702" t="s">
        <v>526</v>
      </c>
      <c r="H8702" t="s">
        <v>1627</v>
      </c>
      <c r="I8702" t="s">
        <v>6052</v>
      </c>
      <c r="J8702">
        <v>120000</v>
      </c>
      <c r="L8702">
        <v>498533195</v>
      </c>
    </row>
    <row r="8703" spans="3:12" x14ac:dyDescent="0.15">
      <c r="C8703" t="s">
        <v>5191</v>
      </c>
      <c r="D8703" t="s">
        <v>5189</v>
      </c>
      <c r="E8703" t="s">
        <v>36</v>
      </c>
      <c r="F8703" s="1">
        <v>41024</v>
      </c>
      <c r="G8703" t="s">
        <v>560</v>
      </c>
      <c r="H8703" t="s">
        <v>1153</v>
      </c>
      <c r="I8703" t="s">
        <v>6053</v>
      </c>
      <c r="J8703">
        <v>80000</v>
      </c>
      <c r="L8703">
        <v>498613195</v>
      </c>
    </row>
    <row r="8704" spans="3:12" x14ac:dyDescent="0.15">
      <c r="C8704" t="s">
        <v>5191</v>
      </c>
      <c r="D8704" t="s">
        <v>5189</v>
      </c>
      <c r="E8704" t="s">
        <v>36</v>
      </c>
      <c r="F8704" s="1">
        <v>41024</v>
      </c>
      <c r="G8704" t="s">
        <v>560</v>
      </c>
      <c r="H8704" t="s">
        <v>1065</v>
      </c>
      <c r="I8704" t="s">
        <v>6054</v>
      </c>
      <c r="J8704">
        <v>50000</v>
      </c>
      <c r="L8704">
        <v>498663195</v>
      </c>
    </row>
    <row r="8705" spans="3:12" x14ac:dyDescent="0.15">
      <c r="C8705" t="s">
        <v>5191</v>
      </c>
      <c r="D8705" t="s">
        <v>5189</v>
      </c>
      <c r="E8705" t="s">
        <v>36</v>
      </c>
      <c r="F8705" s="1">
        <v>41025</v>
      </c>
      <c r="G8705" t="s">
        <v>526</v>
      </c>
      <c r="H8705" t="s">
        <v>1633</v>
      </c>
      <c r="I8705" t="s">
        <v>5218</v>
      </c>
      <c r="J8705">
        <v>55000</v>
      </c>
      <c r="L8705">
        <v>498718195</v>
      </c>
    </row>
    <row r="8706" spans="3:12" x14ac:dyDescent="0.15">
      <c r="C8706" t="s">
        <v>5191</v>
      </c>
      <c r="D8706" t="s">
        <v>5189</v>
      </c>
      <c r="E8706" t="s">
        <v>36</v>
      </c>
      <c r="F8706" s="1">
        <v>41029</v>
      </c>
      <c r="G8706" t="s">
        <v>560</v>
      </c>
      <c r="H8706" t="s">
        <v>1378</v>
      </c>
      <c r="I8706" t="s">
        <v>6055</v>
      </c>
      <c r="J8706">
        <v>65000</v>
      </c>
      <c r="L8706">
        <v>498783195</v>
      </c>
    </row>
    <row r="8707" spans="3:12" x14ac:dyDescent="0.15">
      <c r="C8707" t="s">
        <v>5191</v>
      </c>
      <c r="D8707" t="s">
        <v>5189</v>
      </c>
      <c r="E8707" t="s">
        <v>38</v>
      </c>
      <c r="F8707" s="1">
        <v>41000</v>
      </c>
      <c r="G8707" t="s">
        <v>1377</v>
      </c>
      <c r="H8707" t="s">
        <v>69</v>
      </c>
      <c r="I8707" t="s">
        <v>5954</v>
      </c>
      <c r="J8707">
        <v>13369</v>
      </c>
      <c r="L8707">
        <v>501106950</v>
      </c>
    </row>
    <row r="8708" spans="3:12" x14ac:dyDescent="0.15">
      <c r="C8708" t="s">
        <v>5191</v>
      </c>
      <c r="D8708" t="s">
        <v>5189</v>
      </c>
      <c r="E8708" t="s">
        <v>38</v>
      </c>
      <c r="F8708" s="1">
        <v>41004</v>
      </c>
      <c r="G8708" t="s">
        <v>57</v>
      </c>
      <c r="H8708" t="s">
        <v>118</v>
      </c>
      <c r="I8708" t="s">
        <v>6056</v>
      </c>
      <c r="J8708">
        <v>3200</v>
      </c>
      <c r="L8708">
        <v>501110150</v>
      </c>
    </row>
    <row r="8709" spans="3:12" x14ac:dyDescent="0.15">
      <c r="C8709" t="s">
        <v>5191</v>
      </c>
      <c r="D8709" t="s">
        <v>5189</v>
      </c>
      <c r="E8709" t="s">
        <v>38</v>
      </c>
      <c r="F8709" s="1">
        <v>41012</v>
      </c>
      <c r="G8709" t="s">
        <v>57</v>
      </c>
      <c r="H8709" t="s">
        <v>130</v>
      </c>
      <c r="I8709" t="s">
        <v>5330</v>
      </c>
      <c r="J8709">
        <v>3200</v>
      </c>
      <c r="L8709">
        <v>501113350</v>
      </c>
    </row>
    <row r="8710" spans="3:12" x14ac:dyDescent="0.15">
      <c r="C8710" t="s">
        <v>5191</v>
      </c>
      <c r="D8710" t="s">
        <v>5189</v>
      </c>
      <c r="E8710" t="s">
        <v>38</v>
      </c>
      <c r="F8710" s="1">
        <v>41029</v>
      </c>
      <c r="G8710" t="s">
        <v>4090</v>
      </c>
      <c r="H8710" t="s">
        <v>62</v>
      </c>
      <c r="I8710" t="s">
        <v>5536</v>
      </c>
      <c r="J8710">
        <v>7500</v>
      </c>
      <c r="L8710">
        <v>501120850</v>
      </c>
    </row>
    <row r="8711" spans="3:12" x14ac:dyDescent="0.15">
      <c r="C8711" t="s">
        <v>5191</v>
      </c>
      <c r="D8711" t="s">
        <v>5189</v>
      </c>
      <c r="E8711" t="s">
        <v>38</v>
      </c>
      <c r="F8711" s="1">
        <v>41029</v>
      </c>
      <c r="G8711" t="s">
        <v>1375</v>
      </c>
      <c r="H8711" t="s">
        <v>69</v>
      </c>
      <c r="I8711" t="s">
        <v>5974</v>
      </c>
      <c r="J8711">
        <v>4600</v>
      </c>
      <c r="L8711">
        <v>501125450</v>
      </c>
    </row>
    <row r="8712" spans="3:12" x14ac:dyDescent="0.15">
      <c r="C8712" t="s">
        <v>5191</v>
      </c>
      <c r="D8712" t="s">
        <v>5189</v>
      </c>
      <c r="E8712" t="s">
        <v>38</v>
      </c>
      <c r="F8712" s="1">
        <v>41029</v>
      </c>
      <c r="G8712" t="s">
        <v>57</v>
      </c>
      <c r="H8712" t="s">
        <v>163</v>
      </c>
      <c r="I8712" t="s">
        <v>5974</v>
      </c>
      <c r="J8712">
        <v>1172321</v>
      </c>
      <c r="L8712">
        <v>502297771</v>
      </c>
    </row>
    <row r="8713" spans="3:12" x14ac:dyDescent="0.15">
      <c r="C8713" t="s">
        <v>5191</v>
      </c>
      <c r="D8713" t="s">
        <v>5189</v>
      </c>
      <c r="E8713" t="s">
        <v>38</v>
      </c>
      <c r="F8713" s="1">
        <v>41029</v>
      </c>
      <c r="G8713" t="s">
        <v>57</v>
      </c>
      <c r="H8713" t="s">
        <v>163</v>
      </c>
      <c r="I8713" t="s">
        <v>5974</v>
      </c>
      <c r="J8713">
        <v>195337</v>
      </c>
      <c r="L8713">
        <v>502493108</v>
      </c>
    </row>
    <row r="8714" spans="3:12" x14ac:dyDescent="0.15">
      <c r="C8714" t="s">
        <v>5191</v>
      </c>
      <c r="D8714" t="s">
        <v>5190</v>
      </c>
      <c r="E8714" t="s">
        <v>39</v>
      </c>
      <c r="F8714" s="1">
        <v>41023</v>
      </c>
      <c r="G8714" t="s">
        <v>1198</v>
      </c>
      <c r="H8714" t="s">
        <v>843</v>
      </c>
      <c r="I8714" t="s">
        <v>6057</v>
      </c>
      <c r="K8714">
        <v>2531207</v>
      </c>
      <c r="L8714">
        <v>438919492</v>
      </c>
    </row>
    <row r="8715" spans="3:12" x14ac:dyDescent="0.15">
      <c r="C8715" t="s">
        <v>5191</v>
      </c>
      <c r="D8715" t="s">
        <v>5190</v>
      </c>
      <c r="E8715" t="s">
        <v>39</v>
      </c>
      <c r="F8715" s="1">
        <v>41024</v>
      </c>
      <c r="G8715" t="s">
        <v>1198</v>
      </c>
      <c r="H8715" t="s">
        <v>187</v>
      </c>
      <c r="I8715" t="s">
        <v>6058</v>
      </c>
      <c r="K8715">
        <v>4031512</v>
      </c>
      <c r="L8715">
        <v>434887980</v>
      </c>
    </row>
    <row r="8716" spans="3:12" x14ac:dyDescent="0.15">
      <c r="C8716" t="s">
        <v>5191</v>
      </c>
      <c r="D8716" t="s">
        <v>5190</v>
      </c>
      <c r="E8716" t="s">
        <v>42</v>
      </c>
      <c r="F8716" s="1">
        <v>41023</v>
      </c>
      <c r="G8716" t="s">
        <v>1198</v>
      </c>
      <c r="H8716" t="s">
        <v>639</v>
      </c>
      <c r="I8716" t="s">
        <v>6059</v>
      </c>
      <c r="K8716">
        <v>4017725</v>
      </c>
      <c r="L8716">
        <v>370305842</v>
      </c>
    </row>
    <row r="8717" spans="3:12" x14ac:dyDescent="0.15">
      <c r="C8717" t="s">
        <v>5191</v>
      </c>
      <c r="D8717" t="s">
        <v>5190</v>
      </c>
      <c r="E8717" t="s">
        <v>43</v>
      </c>
      <c r="F8717" s="1">
        <v>41010</v>
      </c>
      <c r="G8717" t="s">
        <v>1198</v>
      </c>
      <c r="H8717" t="s">
        <v>193</v>
      </c>
      <c r="I8717" t="s">
        <v>6060</v>
      </c>
      <c r="J8717">
        <v>1709600</v>
      </c>
      <c r="L8717">
        <v>199752376</v>
      </c>
    </row>
    <row r="8718" spans="3:12" x14ac:dyDescent="0.15">
      <c r="C8718" t="s">
        <v>5191</v>
      </c>
      <c r="D8718" t="s">
        <v>5190</v>
      </c>
      <c r="E8718" t="s">
        <v>43</v>
      </c>
      <c r="F8718" s="1">
        <v>41010</v>
      </c>
      <c r="G8718" t="s">
        <v>1198</v>
      </c>
      <c r="H8718" t="s">
        <v>196</v>
      </c>
      <c r="I8718" t="s">
        <v>6061</v>
      </c>
      <c r="J8718">
        <v>1632100</v>
      </c>
      <c r="L8718">
        <v>201384476</v>
      </c>
    </row>
    <row r="8719" spans="3:12" x14ac:dyDescent="0.15">
      <c r="C8719" t="s">
        <v>5191</v>
      </c>
      <c r="D8719" t="s">
        <v>5190</v>
      </c>
      <c r="E8719" t="s">
        <v>43</v>
      </c>
      <c r="F8719" s="1">
        <v>41024</v>
      </c>
      <c r="G8719" t="s">
        <v>1198</v>
      </c>
      <c r="H8719" t="s">
        <v>168</v>
      </c>
      <c r="I8719" t="s">
        <v>6062</v>
      </c>
      <c r="K8719">
        <v>4500000</v>
      </c>
      <c r="L8719">
        <v>196884476</v>
      </c>
    </row>
    <row r="8720" spans="3:12" x14ac:dyDescent="0.15">
      <c r="C8720" t="s">
        <v>5191</v>
      </c>
      <c r="D8720" t="s">
        <v>5190</v>
      </c>
      <c r="E8720" t="s">
        <v>43</v>
      </c>
      <c r="F8720" s="1">
        <v>41024</v>
      </c>
      <c r="G8720" t="s">
        <v>1198</v>
      </c>
      <c r="H8720" t="s">
        <v>170</v>
      </c>
      <c r="I8720" t="s">
        <v>6063</v>
      </c>
      <c r="K8720">
        <v>20898790</v>
      </c>
      <c r="L8720">
        <v>175985686</v>
      </c>
    </row>
    <row r="8721" spans="3:12" x14ac:dyDescent="0.15">
      <c r="C8721" t="s">
        <v>5191</v>
      </c>
      <c r="D8721" t="s">
        <v>5190</v>
      </c>
      <c r="E8721" t="s">
        <v>43</v>
      </c>
      <c r="F8721" s="1">
        <v>41024</v>
      </c>
      <c r="G8721" t="s">
        <v>1198</v>
      </c>
      <c r="H8721" t="s">
        <v>176</v>
      </c>
      <c r="I8721" t="s">
        <v>6064</v>
      </c>
      <c r="K8721">
        <v>852744</v>
      </c>
      <c r="L8721">
        <v>175132942</v>
      </c>
    </row>
    <row r="8722" spans="3:12" x14ac:dyDescent="0.15">
      <c r="C8722" t="s">
        <v>5191</v>
      </c>
      <c r="D8722" t="s">
        <v>5190</v>
      </c>
      <c r="E8722" t="s">
        <v>43</v>
      </c>
      <c r="F8722" s="1">
        <v>41024</v>
      </c>
      <c r="G8722" t="s">
        <v>1198</v>
      </c>
      <c r="H8722" t="s">
        <v>173</v>
      </c>
      <c r="I8722" t="s">
        <v>6065</v>
      </c>
      <c r="K8722">
        <v>4093172</v>
      </c>
      <c r="L8722">
        <v>171039770</v>
      </c>
    </row>
    <row r="8723" spans="3:12" x14ac:dyDescent="0.15">
      <c r="C8723" t="s">
        <v>5191</v>
      </c>
      <c r="D8723" t="s">
        <v>5190</v>
      </c>
      <c r="E8723" t="s">
        <v>43</v>
      </c>
      <c r="F8723" s="1">
        <v>41024</v>
      </c>
      <c r="G8723" t="s">
        <v>1198</v>
      </c>
      <c r="H8723" t="s">
        <v>178</v>
      </c>
      <c r="I8723" t="s">
        <v>6066</v>
      </c>
      <c r="K8723">
        <v>17484540</v>
      </c>
      <c r="L8723">
        <v>153555230</v>
      </c>
    </row>
    <row r="8724" spans="3:12" x14ac:dyDescent="0.15">
      <c r="C8724" t="s">
        <v>5191</v>
      </c>
      <c r="D8724" t="s">
        <v>5190</v>
      </c>
      <c r="E8724" t="s">
        <v>43</v>
      </c>
      <c r="F8724" s="1">
        <v>41024</v>
      </c>
      <c r="G8724" t="s">
        <v>1198</v>
      </c>
      <c r="H8724" t="s">
        <v>181</v>
      </c>
      <c r="I8724" t="s">
        <v>6067</v>
      </c>
      <c r="K8724">
        <v>1395876</v>
      </c>
      <c r="L8724">
        <v>152159354</v>
      </c>
    </row>
    <row r="8725" spans="3:12" x14ac:dyDescent="0.15">
      <c r="C8725" t="s">
        <v>5191</v>
      </c>
      <c r="D8725" t="s">
        <v>5190</v>
      </c>
      <c r="E8725" t="s">
        <v>43</v>
      </c>
      <c r="F8725" s="1">
        <v>41024</v>
      </c>
      <c r="G8725" t="s">
        <v>1198</v>
      </c>
      <c r="H8725" t="s">
        <v>185</v>
      </c>
      <c r="I8725" t="s">
        <v>6068</v>
      </c>
      <c r="K8725">
        <v>4821284</v>
      </c>
      <c r="L8725">
        <v>147338070</v>
      </c>
    </row>
    <row r="8726" spans="3:12" x14ac:dyDescent="0.15">
      <c r="C8726" t="s">
        <v>5191</v>
      </c>
      <c r="D8726" t="s">
        <v>5190</v>
      </c>
      <c r="E8726" t="s">
        <v>43</v>
      </c>
      <c r="F8726" s="1">
        <v>41024</v>
      </c>
      <c r="G8726" t="s">
        <v>1198</v>
      </c>
      <c r="H8726" t="s">
        <v>187</v>
      </c>
      <c r="I8726" t="s">
        <v>6058</v>
      </c>
      <c r="K8726">
        <v>3452958</v>
      </c>
      <c r="L8726">
        <v>143885112</v>
      </c>
    </row>
    <row r="8727" spans="3:12" x14ac:dyDescent="0.15">
      <c r="C8727" t="s">
        <v>5191</v>
      </c>
      <c r="D8727" t="s">
        <v>5190</v>
      </c>
      <c r="E8727" t="s">
        <v>43</v>
      </c>
      <c r="F8727" s="1">
        <v>41024</v>
      </c>
      <c r="G8727" t="s">
        <v>1198</v>
      </c>
      <c r="H8727" t="s">
        <v>189</v>
      </c>
      <c r="I8727" t="s">
        <v>6069</v>
      </c>
      <c r="K8727">
        <v>6064322</v>
      </c>
      <c r="L8727">
        <v>137820790</v>
      </c>
    </row>
    <row r="8728" spans="3:12" x14ac:dyDescent="0.15">
      <c r="C8728" t="s">
        <v>5191</v>
      </c>
      <c r="D8728" t="s">
        <v>5190</v>
      </c>
      <c r="E8728" t="s">
        <v>44</v>
      </c>
      <c r="F8728" s="1">
        <v>41000</v>
      </c>
      <c r="G8728" t="s">
        <v>1198</v>
      </c>
      <c r="H8728" t="s">
        <v>140</v>
      </c>
      <c r="I8728" t="s">
        <v>6070</v>
      </c>
      <c r="K8728">
        <v>100000</v>
      </c>
      <c r="L8728">
        <v>-53836981</v>
      </c>
    </row>
    <row r="8729" spans="3:12" x14ac:dyDescent="0.15">
      <c r="C8729" t="s">
        <v>5191</v>
      </c>
      <c r="D8729" t="s">
        <v>5190</v>
      </c>
      <c r="E8729" t="s">
        <v>44</v>
      </c>
      <c r="F8729" s="1">
        <v>41011</v>
      </c>
      <c r="G8729" t="s">
        <v>1198</v>
      </c>
      <c r="H8729" t="s">
        <v>152</v>
      </c>
      <c r="I8729" t="s">
        <v>6071</v>
      </c>
      <c r="K8729">
        <v>398609</v>
      </c>
      <c r="L8729">
        <v>-54235590</v>
      </c>
    </row>
    <row r="8730" spans="3:12" x14ac:dyDescent="0.15">
      <c r="C8730" t="s">
        <v>5191</v>
      </c>
      <c r="D8730" t="s">
        <v>5190</v>
      </c>
      <c r="E8730" t="s">
        <v>44</v>
      </c>
      <c r="F8730" s="1">
        <v>41011</v>
      </c>
      <c r="G8730" t="s">
        <v>1198</v>
      </c>
      <c r="H8730" t="s">
        <v>152</v>
      </c>
      <c r="I8730" t="s">
        <v>6071</v>
      </c>
      <c r="K8730">
        <v>1072187</v>
      </c>
      <c r="L8730">
        <v>-55307777</v>
      </c>
    </row>
    <row r="8731" spans="3:12" x14ac:dyDescent="0.15">
      <c r="C8731" t="s">
        <v>5191</v>
      </c>
      <c r="D8731" t="s">
        <v>5190</v>
      </c>
      <c r="E8731" t="s">
        <v>44</v>
      </c>
      <c r="F8731" s="1">
        <v>41012</v>
      </c>
      <c r="G8731" t="s">
        <v>1198</v>
      </c>
      <c r="H8731" t="s">
        <v>1382</v>
      </c>
      <c r="I8731" t="s">
        <v>6072</v>
      </c>
      <c r="K8731">
        <v>374810</v>
      </c>
      <c r="L8731">
        <v>-55682587</v>
      </c>
    </row>
    <row r="8732" spans="3:12" x14ac:dyDescent="0.15">
      <c r="C8732" t="s">
        <v>5191</v>
      </c>
      <c r="D8732" t="s">
        <v>5190</v>
      </c>
      <c r="E8732" t="s">
        <v>44</v>
      </c>
      <c r="F8732" s="1">
        <v>41012</v>
      </c>
      <c r="G8732" t="s">
        <v>1198</v>
      </c>
      <c r="H8732" t="s">
        <v>1382</v>
      </c>
      <c r="I8732" t="s">
        <v>6072</v>
      </c>
      <c r="K8732">
        <v>596191</v>
      </c>
      <c r="L8732">
        <v>-56278778</v>
      </c>
    </row>
    <row r="8733" spans="3:12" x14ac:dyDescent="0.15">
      <c r="C8733" t="s">
        <v>5191</v>
      </c>
      <c r="D8733" t="s">
        <v>5190</v>
      </c>
      <c r="E8733" t="s">
        <v>44</v>
      </c>
      <c r="F8733" s="1">
        <v>41015</v>
      </c>
      <c r="G8733" t="s">
        <v>1198</v>
      </c>
      <c r="H8733" t="s">
        <v>154</v>
      </c>
      <c r="I8733" t="s">
        <v>6073</v>
      </c>
      <c r="K8733">
        <v>454665</v>
      </c>
      <c r="L8733">
        <v>-56733443</v>
      </c>
    </row>
    <row r="8734" spans="3:12" x14ac:dyDescent="0.15">
      <c r="C8734" t="s">
        <v>5191</v>
      </c>
      <c r="D8734" t="s">
        <v>5190</v>
      </c>
      <c r="E8734" t="s">
        <v>44</v>
      </c>
      <c r="F8734" s="1">
        <v>41015</v>
      </c>
      <c r="G8734" t="s">
        <v>1198</v>
      </c>
      <c r="H8734" t="s">
        <v>154</v>
      </c>
      <c r="I8734" t="s">
        <v>6073</v>
      </c>
      <c r="K8734">
        <v>1096649</v>
      </c>
      <c r="L8734">
        <v>-57830092</v>
      </c>
    </row>
    <row r="8735" spans="3:12" x14ac:dyDescent="0.15">
      <c r="C8735" t="s">
        <v>5191</v>
      </c>
      <c r="D8735" t="s">
        <v>5190</v>
      </c>
      <c r="E8735" t="s">
        <v>44</v>
      </c>
      <c r="F8735" s="1">
        <v>41017</v>
      </c>
      <c r="G8735" t="s">
        <v>1198</v>
      </c>
      <c r="H8735" t="s">
        <v>1383</v>
      </c>
      <c r="I8735" t="s">
        <v>6074</v>
      </c>
      <c r="K8735">
        <v>140374</v>
      </c>
      <c r="L8735">
        <v>-57970466</v>
      </c>
    </row>
    <row r="8736" spans="3:12" x14ac:dyDescent="0.15">
      <c r="C8736" t="s">
        <v>5191</v>
      </c>
      <c r="D8736" t="s">
        <v>5190</v>
      </c>
      <c r="E8736" t="s">
        <v>44</v>
      </c>
      <c r="F8736" s="1">
        <v>41017</v>
      </c>
      <c r="G8736" t="s">
        <v>1198</v>
      </c>
      <c r="H8736" t="s">
        <v>1383</v>
      </c>
      <c r="I8736" t="s">
        <v>6074</v>
      </c>
      <c r="K8736">
        <v>467482</v>
      </c>
      <c r="L8736">
        <v>-58437948</v>
      </c>
    </row>
    <row r="8737" spans="3:12" x14ac:dyDescent="0.15">
      <c r="C8737" t="s">
        <v>5191</v>
      </c>
      <c r="D8737" t="s">
        <v>5190</v>
      </c>
      <c r="E8737" t="s">
        <v>44</v>
      </c>
      <c r="F8737" s="1">
        <v>41019</v>
      </c>
      <c r="G8737" t="s">
        <v>1198</v>
      </c>
      <c r="H8737" t="s">
        <v>633</v>
      </c>
      <c r="I8737" t="s">
        <v>6075</v>
      </c>
      <c r="K8737">
        <v>100000</v>
      </c>
      <c r="L8737">
        <v>-58537948</v>
      </c>
    </row>
    <row r="8738" spans="3:12" x14ac:dyDescent="0.15">
      <c r="C8738" t="s">
        <v>5191</v>
      </c>
      <c r="D8738" t="s">
        <v>5190</v>
      </c>
      <c r="E8738" t="s">
        <v>44</v>
      </c>
      <c r="F8738" s="1">
        <v>41021</v>
      </c>
      <c r="G8738" t="s">
        <v>1198</v>
      </c>
      <c r="H8738" t="s">
        <v>637</v>
      </c>
      <c r="I8738" t="s">
        <v>6076</v>
      </c>
      <c r="K8738">
        <v>332875</v>
      </c>
      <c r="L8738">
        <v>-58870823</v>
      </c>
    </row>
    <row r="8739" spans="3:12" x14ac:dyDescent="0.15">
      <c r="C8739" t="s">
        <v>5191</v>
      </c>
      <c r="D8739" t="s">
        <v>5190</v>
      </c>
      <c r="E8739" t="s">
        <v>44</v>
      </c>
      <c r="F8739" s="1">
        <v>41021</v>
      </c>
      <c r="G8739" t="s">
        <v>1198</v>
      </c>
      <c r="H8739" t="s">
        <v>637</v>
      </c>
      <c r="I8739" t="s">
        <v>6077</v>
      </c>
      <c r="K8739">
        <v>1109503</v>
      </c>
      <c r="L8739">
        <v>-59980326</v>
      </c>
    </row>
    <row r="8740" spans="3:12" x14ac:dyDescent="0.15">
      <c r="C8740" t="s">
        <v>5191</v>
      </c>
      <c r="D8740" t="s">
        <v>5190</v>
      </c>
      <c r="E8740" t="s">
        <v>44</v>
      </c>
      <c r="F8740" s="1">
        <v>41023</v>
      </c>
      <c r="G8740" t="s">
        <v>1198</v>
      </c>
      <c r="H8740" t="s">
        <v>635</v>
      </c>
      <c r="I8740" t="s">
        <v>6078</v>
      </c>
      <c r="K8740">
        <v>100000</v>
      </c>
      <c r="L8740">
        <v>-60080326</v>
      </c>
    </row>
    <row r="8741" spans="3:12" x14ac:dyDescent="0.15">
      <c r="C8741" t="s">
        <v>5191</v>
      </c>
      <c r="D8741" t="s">
        <v>5367</v>
      </c>
      <c r="E8741" t="s">
        <v>4409</v>
      </c>
      <c r="F8741" s="1">
        <v>41024</v>
      </c>
      <c r="G8741" t="s">
        <v>1198</v>
      </c>
      <c r="H8741" t="s">
        <v>178</v>
      </c>
      <c r="I8741" t="s">
        <v>6079</v>
      </c>
      <c r="J8741">
        <v>17484540</v>
      </c>
      <c r="L8741">
        <v>44542767</v>
      </c>
    </row>
    <row r="8742" spans="3:12" x14ac:dyDescent="0.15">
      <c r="C8742" t="s">
        <v>5191</v>
      </c>
      <c r="D8742" t="s">
        <v>5367</v>
      </c>
      <c r="E8742" t="s">
        <v>4409</v>
      </c>
      <c r="F8742" s="1">
        <v>41029</v>
      </c>
      <c r="G8742" t="s">
        <v>57</v>
      </c>
      <c r="H8742" t="s">
        <v>158</v>
      </c>
      <c r="I8742" t="s">
        <v>5974</v>
      </c>
      <c r="K8742">
        <v>27058226</v>
      </c>
      <c r="L8742">
        <v>17484541</v>
      </c>
    </row>
    <row r="8743" spans="3:12" x14ac:dyDescent="0.15">
      <c r="C8743" t="s">
        <v>5191</v>
      </c>
      <c r="D8743" t="s">
        <v>5367</v>
      </c>
      <c r="E8743" t="s">
        <v>6080</v>
      </c>
      <c r="F8743" s="1">
        <v>41017</v>
      </c>
      <c r="G8743" t="s">
        <v>1198</v>
      </c>
      <c r="H8743" t="s">
        <v>1383</v>
      </c>
      <c r="I8743" t="s">
        <v>6081</v>
      </c>
      <c r="J8743">
        <v>634878</v>
      </c>
      <c r="L8743">
        <v>634878</v>
      </c>
    </row>
    <row r="8744" spans="3:12" x14ac:dyDescent="0.15">
      <c r="C8744" t="s">
        <v>5191</v>
      </c>
      <c r="D8744" t="s">
        <v>5367</v>
      </c>
      <c r="E8744" t="s">
        <v>6080</v>
      </c>
      <c r="F8744" s="1">
        <v>41029</v>
      </c>
      <c r="G8744" t="s">
        <v>57</v>
      </c>
      <c r="H8744" t="s">
        <v>158</v>
      </c>
      <c r="I8744" t="s">
        <v>5974</v>
      </c>
      <c r="K8744">
        <v>635000</v>
      </c>
      <c r="L8744">
        <v>-122</v>
      </c>
    </row>
    <row r="8745" spans="3:12" x14ac:dyDescent="0.15">
      <c r="C8745" t="s">
        <v>5191</v>
      </c>
      <c r="D8745" t="s">
        <v>5367</v>
      </c>
      <c r="E8745" t="s">
        <v>4463</v>
      </c>
      <c r="F8745" s="1">
        <v>41015</v>
      </c>
      <c r="G8745" t="s">
        <v>1198</v>
      </c>
      <c r="H8745" t="s">
        <v>154</v>
      </c>
      <c r="I8745" t="s">
        <v>6082</v>
      </c>
      <c r="J8745">
        <v>1638837</v>
      </c>
      <c r="L8745">
        <v>25986387</v>
      </c>
    </row>
    <row r="8746" spans="3:12" x14ac:dyDescent="0.15">
      <c r="C8746" t="s">
        <v>5191</v>
      </c>
      <c r="D8746" t="s">
        <v>5367</v>
      </c>
      <c r="E8746" t="s">
        <v>4463</v>
      </c>
      <c r="F8746" s="1">
        <v>41029</v>
      </c>
      <c r="G8746" t="s">
        <v>57</v>
      </c>
      <c r="H8746" t="s">
        <v>158</v>
      </c>
      <c r="I8746" t="s">
        <v>5974</v>
      </c>
      <c r="K8746">
        <v>1624805</v>
      </c>
      <c r="L8746">
        <v>24361582</v>
      </c>
    </row>
    <row r="8747" spans="3:12" x14ac:dyDescent="0.15">
      <c r="C8747" t="s">
        <v>5191</v>
      </c>
      <c r="D8747" t="s">
        <v>5367</v>
      </c>
      <c r="E8747" t="s">
        <v>4463</v>
      </c>
      <c r="F8747" s="1">
        <v>41029</v>
      </c>
      <c r="G8747" t="s">
        <v>57</v>
      </c>
      <c r="H8747" t="s">
        <v>158</v>
      </c>
      <c r="I8747" t="s">
        <v>5974</v>
      </c>
      <c r="K8747">
        <v>1658259</v>
      </c>
      <c r="L8747">
        <v>22703323</v>
      </c>
    </row>
    <row r="8748" spans="3:12" x14ac:dyDescent="0.15">
      <c r="C8748" t="s">
        <v>5191</v>
      </c>
      <c r="D8748" t="s">
        <v>5367</v>
      </c>
      <c r="E8748" t="s">
        <v>4466</v>
      </c>
      <c r="F8748" s="1">
        <v>41011</v>
      </c>
      <c r="G8748" t="s">
        <v>1198</v>
      </c>
      <c r="H8748" t="s">
        <v>152</v>
      </c>
      <c r="I8748" t="s">
        <v>6083</v>
      </c>
      <c r="J8748">
        <v>1547528</v>
      </c>
      <c r="L8748">
        <v>1547528</v>
      </c>
    </row>
    <row r="8749" spans="3:12" x14ac:dyDescent="0.15">
      <c r="C8749" t="s">
        <v>5191</v>
      </c>
      <c r="D8749" t="s">
        <v>5367</v>
      </c>
      <c r="E8749" t="s">
        <v>4466</v>
      </c>
      <c r="F8749" s="1">
        <v>41012</v>
      </c>
      <c r="G8749" t="s">
        <v>1198</v>
      </c>
      <c r="H8749" t="s">
        <v>1382</v>
      </c>
      <c r="I8749" t="s">
        <v>6084</v>
      </c>
      <c r="J8749">
        <v>1043152</v>
      </c>
      <c r="L8749">
        <v>2590680</v>
      </c>
    </row>
    <row r="8750" spans="3:12" x14ac:dyDescent="0.15">
      <c r="C8750" t="s">
        <v>5191</v>
      </c>
      <c r="D8750" t="s">
        <v>5367</v>
      </c>
      <c r="E8750" t="s">
        <v>4466</v>
      </c>
      <c r="F8750" s="1">
        <v>41019</v>
      </c>
      <c r="G8750" t="s">
        <v>1198</v>
      </c>
      <c r="H8750" t="s">
        <v>633</v>
      </c>
      <c r="I8750" t="s">
        <v>6075</v>
      </c>
      <c r="J8750">
        <v>100000</v>
      </c>
      <c r="L8750">
        <v>2690680</v>
      </c>
    </row>
    <row r="8751" spans="3:12" x14ac:dyDescent="0.15">
      <c r="C8751" t="s">
        <v>5191</v>
      </c>
      <c r="D8751" t="s">
        <v>5367</v>
      </c>
      <c r="E8751" t="s">
        <v>4488</v>
      </c>
      <c r="F8751" s="1">
        <v>41005</v>
      </c>
      <c r="G8751" t="s">
        <v>6085</v>
      </c>
      <c r="H8751" t="s">
        <v>1424</v>
      </c>
      <c r="I8751" t="s">
        <v>4494</v>
      </c>
      <c r="K8751">
        <v>4981993</v>
      </c>
      <c r="L8751">
        <v>22579200</v>
      </c>
    </row>
    <row r="8752" spans="3:12" x14ac:dyDescent="0.15">
      <c r="C8752" t="s">
        <v>5191</v>
      </c>
      <c r="D8752" t="s">
        <v>5367</v>
      </c>
      <c r="E8752" t="s">
        <v>4488</v>
      </c>
      <c r="F8752" s="1">
        <v>41010</v>
      </c>
      <c r="G8752" t="s">
        <v>1198</v>
      </c>
      <c r="H8752" t="s">
        <v>193</v>
      </c>
      <c r="I8752" t="s">
        <v>6060</v>
      </c>
      <c r="J8752">
        <v>-1709600</v>
      </c>
      <c r="L8752">
        <v>20869600</v>
      </c>
    </row>
    <row r="8753" spans="3:12" x14ac:dyDescent="0.15">
      <c r="C8753" t="s">
        <v>5191</v>
      </c>
      <c r="D8753" t="s">
        <v>5367</v>
      </c>
      <c r="E8753" t="s">
        <v>4488</v>
      </c>
      <c r="F8753" s="1">
        <v>41010</v>
      </c>
      <c r="G8753" t="s">
        <v>1198</v>
      </c>
      <c r="H8753" t="s">
        <v>196</v>
      </c>
      <c r="I8753" t="s">
        <v>6061</v>
      </c>
      <c r="J8753">
        <v>-1632100</v>
      </c>
      <c r="L8753">
        <v>19237500</v>
      </c>
    </row>
    <row r="8754" spans="3:12" x14ac:dyDescent="0.15">
      <c r="C8754" t="s">
        <v>5191</v>
      </c>
      <c r="D8754" t="s">
        <v>5367</v>
      </c>
      <c r="E8754" t="s">
        <v>4488</v>
      </c>
      <c r="F8754" s="1">
        <v>41023</v>
      </c>
      <c r="G8754" t="s">
        <v>1198</v>
      </c>
      <c r="H8754" t="s">
        <v>639</v>
      </c>
      <c r="I8754" t="s">
        <v>6086</v>
      </c>
      <c r="J8754">
        <v>4791137</v>
      </c>
      <c r="L8754">
        <v>24028637</v>
      </c>
    </row>
    <row r="8755" spans="3:12" x14ac:dyDescent="0.15">
      <c r="C8755" t="s">
        <v>5191</v>
      </c>
      <c r="D8755" t="s">
        <v>5367</v>
      </c>
      <c r="E8755" t="s">
        <v>4488</v>
      </c>
      <c r="F8755" s="1">
        <v>41024</v>
      </c>
      <c r="G8755" t="s">
        <v>1198</v>
      </c>
      <c r="H8755" t="s">
        <v>185</v>
      </c>
      <c r="I8755" t="s">
        <v>6087</v>
      </c>
      <c r="J8755">
        <v>4821284</v>
      </c>
      <c r="L8755">
        <v>28849921</v>
      </c>
    </row>
    <row r="8756" spans="3:12" x14ac:dyDescent="0.15">
      <c r="C8756" t="s">
        <v>5191</v>
      </c>
      <c r="D8756" t="s">
        <v>5367</v>
      </c>
      <c r="E8756" t="s">
        <v>4521</v>
      </c>
      <c r="F8756" s="1">
        <v>41015</v>
      </c>
      <c r="G8756" t="s">
        <v>6085</v>
      </c>
      <c r="H8756" t="s">
        <v>72</v>
      </c>
      <c r="I8756" t="s">
        <v>4773</v>
      </c>
      <c r="K8756">
        <v>5011512</v>
      </c>
      <c r="L8756">
        <v>378196</v>
      </c>
    </row>
    <row r="8757" spans="3:12" x14ac:dyDescent="0.15">
      <c r="C8757" t="s">
        <v>5191</v>
      </c>
      <c r="D8757" t="s">
        <v>5367</v>
      </c>
      <c r="E8757" t="s">
        <v>4521</v>
      </c>
      <c r="F8757" s="1">
        <v>41024</v>
      </c>
      <c r="G8757" t="s">
        <v>1198</v>
      </c>
      <c r="H8757" t="s">
        <v>176</v>
      </c>
      <c r="I8757" t="s">
        <v>6088</v>
      </c>
      <c r="J8757">
        <v>852744</v>
      </c>
      <c r="L8757">
        <v>1230940</v>
      </c>
    </row>
    <row r="8758" spans="3:12" x14ac:dyDescent="0.15">
      <c r="C8758" t="s">
        <v>5191</v>
      </c>
      <c r="D8758" t="s">
        <v>5367</v>
      </c>
      <c r="E8758" t="s">
        <v>4521</v>
      </c>
      <c r="F8758" s="1">
        <v>41024</v>
      </c>
      <c r="G8758" t="s">
        <v>1198</v>
      </c>
      <c r="H8758" t="s">
        <v>173</v>
      </c>
      <c r="I8758" t="s">
        <v>6065</v>
      </c>
      <c r="J8758">
        <v>4093172</v>
      </c>
      <c r="L8758">
        <v>5324112</v>
      </c>
    </row>
    <row r="8759" spans="3:12" x14ac:dyDescent="0.15">
      <c r="C8759" t="s">
        <v>5191</v>
      </c>
      <c r="D8759" t="s">
        <v>5367</v>
      </c>
      <c r="E8759" t="s">
        <v>4557</v>
      </c>
      <c r="F8759" s="1">
        <v>41000</v>
      </c>
      <c r="G8759" t="s">
        <v>1198</v>
      </c>
      <c r="H8759" t="s">
        <v>140</v>
      </c>
      <c r="I8759" t="s">
        <v>6089</v>
      </c>
      <c r="J8759">
        <v>100000</v>
      </c>
      <c r="L8759">
        <v>16268270</v>
      </c>
    </row>
    <row r="8760" spans="3:12" x14ac:dyDescent="0.15">
      <c r="C8760" t="s">
        <v>5191</v>
      </c>
      <c r="D8760" t="s">
        <v>5367</v>
      </c>
      <c r="E8760" t="s">
        <v>4557</v>
      </c>
      <c r="F8760" s="1">
        <v>41021</v>
      </c>
      <c r="G8760" t="s">
        <v>1198</v>
      </c>
      <c r="H8760" t="s">
        <v>637</v>
      </c>
      <c r="I8760" t="s">
        <v>6077</v>
      </c>
      <c r="J8760">
        <v>1506456</v>
      </c>
      <c r="L8760">
        <v>17774726</v>
      </c>
    </row>
    <row r="8761" spans="3:12" x14ac:dyDescent="0.15">
      <c r="C8761" t="s">
        <v>5191</v>
      </c>
      <c r="D8761" t="s">
        <v>5367</v>
      </c>
      <c r="E8761" t="s">
        <v>4557</v>
      </c>
      <c r="F8761" s="1">
        <v>41023</v>
      </c>
      <c r="G8761" t="s">
        <v>1198</v>
      </c>
      <c r="H8761" t="s">
        <v>635</v>
      </c>
      <c r="I8761" t="s">
        <v>6090</v>
      </c>
      <c r="J8761">
        <v>100000</v>
      </c>
      <c r="L8761">
        <v>17874726</v>
      </c>
    </row>
    <row r="8762" spans="3:12" x14ac:dyDescent="0.15">
      <c r="C8762" t="s">
        <v>5191</v>
      </c>
      <c r="D8762" t="s">
        <v>5367</v>
      </c>
      <c r="E8762" t="s">
        <v>4557</v>
      </c>
      <c r="F8762" s="1">
        <v>41029</v>
      </c>
      <c r="G8762" t="s">
        <v>57</v>
      </c>
      <c r="H8762" t="s">
        <v>158</v>
      </c>
      <c r="I8762" t="s">
        <v>5974</v>
      </c>
      <c r="K8762">
        <v>294426</v>
      </c>
      <c r="L8762">
        <v>17580300</v>
      </c>
    </row>
    <row r="8763" spans="3:12" x14ac:dyDescent="0.15">
      <c r="C8763" t="s">
        <v>5191</v>
      </c>
      <c r="D8763" t="s">
        <v>5367</v>
      </c>
      <c r="E8763" t="s">
        <v>4575</v>
      </c>
      <c r="F8763" s="1">
        <v>41024</v>
      </c>
      <c r="G8763" t="s">
        <v>1198</v>
      </c>
      <c r="H8763" t="s">
        <v>189</v>
      </c>
      <c r="I8763" t="s">
        <v>6091</v>
      </c>
      <c r="J8763">
        <v>7231705</v>
      </c>
      <c r="L8763">
        <v>21838383</v>
      </c>
    </row>
    <row r="8764" spans="3:12" x14ac:dyDescent="0.15">
      <c r="C8764" t="s">
        <v>5191</v>
      </c>
      <c r="D8764" t="s">
        <v>5367</v>
      </c>
      <c r="E8764" t="s">
        <v>4575</v>
      </c>
      <c r="F8764" s="1">
        <v>41029</v>
      </c>
      <c r="G8764" t="s">
        <v>57</v>
      </c>
      <c r="H8764" t="s">
        <v>158</v>
      </c>
      <c r="I8764" t="s">
        <v>5974</v>
      </c>
      <c r="K8764">
        <v>6895346</v>
      </c>
      <c r="L8764">
        <v>14943037</v>
      </c>
    </row>
    <row r="8765" spans="3:12" x14ac:dyDescent="0.15">
      <c r="C8765" t="s">
        <v>5191</v>
      </c>
      <c r="D8765" t="s">
        <v>5367</v>
      </c>
      <c r="E8765" t="s">
        <v>4598</v>
      </c>
      <c r="F8765" s="1">
        <v>41024</v>
      </c>
      <c r="G8765" t="s">
        <v>1198</v>
      </c>
      <c r="H8765" t="s">
        <v>170</v>
      </c>
      <c r="I8765" t="s">
        <v>6092</v>
      </c>
      <c r="J8765">
        <v>20898790</v>
      </c>
      <c r="L8765">
        <v>46263307</v>
      </c>
    </row>
    <row r="8766" spans="3:12" x14ac:dyDescent="0.15">
      <c r="C8766" t="s">
        <v>5191</v>
      </c>
      <c r="D8766" t="s">
        <v>5367</v>
      </c>
      <c r="E8766" t="s">
        <v>4613</v>
      </c>
      <c r="F8766" s="1">
        <v>41029</v>
      </c>
      <c r="G8766" t="s">
        <v>57</v>
      </c>
      <c r="H8766" t="s">
        <v>158</v>
      </c>
      <c r="I8766" t="s">
        <v>5974</v>
      </c>
      <c r="K8766">
        <v>90000</v>
      </c>
      <c r="L8766">
        <v>38979270</v>
      </c>
    </row>
    <row r="8767" spans="3:12" x14ac:dyDescent="0.15">
      <c r="C8767" t="s">
        <v>5191</v>
      </c>
      <c r="D8767" t="s">
        <v>5367</v>
      </c>
      <c r="E8767" t="s">
        <v>4613</v>
      </c>
      <c r="F8767" s="1">
        <v>41029</v>
      </c>
      <c r="G8767" t="s">
        <v>57</v>
      </c>
      <c r="H8767" t="s">
        <v>158</v>
      </c>
      <c r="I8767" t="s">
        <v>5974</v>
      </c>
      <c r="K8767">
        <v>23164949</v>
      </c>
      <c r="L8767">
        <v>15814321</v>
      </c>
    </row>
    <row r="8768" spans="3:12" x14ac:dyDescent="0.15">
      <c r="C8768" t="s">
        <v>5191</v>
      </c>
      <c r="D8768" t="s">
        <v>5367</v>
      </c>
      <c r="E8768" t="s">
        <v>4613</v>
      </c>
      <c r="F8768" s="1">
        <v>41029</v>
      </c>
      <c r="G8768" t="s">
        <v>57</v>
      </c>
      <c r="H8768" t="s">
        <v>158</v>
      </c>
      <c r="I8768" t="s">
        <v>5974</v>
      </c>
      <c r="K8768">
        <v>14711821</v>
      </c>
      <c r="L8768">
        <v>1102500</v>
      </c>
    </row>
    <row r="8769" spans="3:12" x14ac:dyDescent="0.15">
      <c r="C8769" t="s">
        <v>5191</v>
      </c>
      <c r="D8769" t="s">
        <v>5367</v>
      </c>
      <c r="E8769" t="s">
        <v>4630</v>
      </c>
      <c r="F8769" s="1">
        <v>41024</v>
      </c>
      <c r="G8769" t="s">
        <v>1198</v>
      </c>
      <c r="H8769" t="s">
        <v>187</v>
      </c>
      <c r="I8769" t="s">
        <v>6093</v>
      </c>
      <c r="J8769">
        <v>8925230</v>
      </c>
      <c r="L8769">
        <v>28394900</v>
      </c>
    </row>
    <row r="8770" spans="3:12" x14ac:dyDescent="0.15">
      <c r="C8770" t="s">
        <v>5191</v>
      </c>
      <c r="D8770" t="s">
        <v>5367</v>
      </c>
      <c r="E8770" t="s">
        <v>4630</v>
      </c>
      <c r="F8770" s="1">
        <v>41029</v>
      </c>
      <c r="G8770" t="s">
        <v>57</v>
      </c>
      <c r="H8770" t="s">
        <v>158</v>
      </c>
      <c r="I8770" t="s">
        <v>5974</v>
      </c>
      <c r="K8770">
        <v>9464968</v>
      </c>
      <c r="L8770">
        <v>18929932</v>
      </c>
    </row>
    <row r="8771" spans="3:12" x14ac:dyDescent="0.15">
      <c r="C8771" t="s">
        <v>5191</v>
      </c>
      <c r="D8771" t="s">
        <v>5367</v>
      </c>
      <c r="E8771" t="s">
        <v>4641</v>
      </c>
      <c r="F8771" s="1">
        <v>41023</v>
      </c>
      <c r="G8771" t="s">
        <v>1198</v>
      </c>
      <c r="H8771" t="s">
        <v>843</v>
      </c>
      <c r="I8771" t="s">
        <v>6094</v>
      </c>
      <c r="J8771">
        <v>3018464</v>
      </c>
      <c r="L8771">
        <v>7104188</v>
      </c>
    </row>
    <row r="8772" spans="3:12" x14ac:dyDescent="0.15">
      <c r="C8772" t="s">
        <v>5191</v>
      </c>
      <c r="D8772" t="s">
        <v>5367</v>
      </c>
      <c r="E8772" t="s">
        <v>4641</v>
      </c>
      <c r="F8772" s="1">
        <v>41029</v>
      </c>
      <c r="G8772" t="s">
        <v>57</v>
      </c>
      <c r="H8772" t="s">
        <v>158</v>
      </c>
      <c r="I8772" t="s">
        <v>5974</v>
      </c>
      <c r="K8772">
        <v>1600000</v>
      </c>
      <c r="L8772">
        <v>5504188</v>
      </c>
    </row>
    <row r="8773" spans="3:12" x14ac:dyDescent="0.15">
      <c r="C8773" t="s">
        <v>5191</v>
      </c>
      <c r="D8773" t="s">
        <v>5367</v>
      </c>
      <c r="E8773" t="s">
        <v>4641</v>
      </c>
      <c r="F8773" s="1">
        <v>41029</v>
      </c>
      <c r="G8773" t="s">
        <v>57</v>
      </c>
      <c r="H8773" t="s">
        <v>158</v>
      </c>
      <c r="I8773" t="s">
        <v>5974</v>
      </c>
      <c r="K8773">
        <v>1519459</v>
      </c>
      <c r="L8773">
        <v>3984729</v>
      </c>
    </row>
    <row r="8774" spans="3:12" x14ac:dyDescent="0.15">
      <c r="C8774" t="s">
        <v>5191</v>
      </c>
      <c r="D8774" t="s">
        <v>5367</v>
      </c>
      <c r="E8774" t="s">
        <v>4653</v>
      </c>
      <c r="F8774" s="1">
        <v>41024</v>
      </c>
      <c r="G8774" t="s">
        <v>1198</v>
      </c>
      <c r="H8774" t="s">
        <v>181</v>
      </c>
      <c r="I8774" t="s">
        <v>6095</v>
      </c>
      <c r="J8774">
        <v>1395876</v>
      </c>
      <c r="L8774">
        <v>8027074</v>
      </c>
    </row>
    <row r="8775" spans="3:12" x14ac:dyDescent="0.15">
      <c r="C8775" t="s">
        <v>5191</v>
      </c>
      <c r="D8775" t="s">
        <v>5367</v>
      </c>
      <c r="E8775" t="s">
        <v>4668</v>
      </c>
      <c r="F8775" s="1">
        <v>41024</v>
      </c>
      <c r="G8775" t="s">
        <v>1198</v>
      </c>
      <c r="H8775" t="s">
        <v>168</v>
      </c>
      <c r="I8775" t="s">
        <v>6096</v>
      </c>
      <c r="J8775">
        <v>5366250</v>
      </c>
      <c r="L8775">
        <v>26205187</v>
      </c>
    </row>
    <row r="8776" spans="3:12" x14ac:dyDescent="0.15">
      <c r="C8776" t="s">
        <v>5191</v>
      </c>
      <c r="D8776" t="s">
        <v>5374</v>
      </c>
      <c r="E8776" t="s">
        <v>5375</v>
      </c>
      <c r="F8776" s="1">
        <v>41004</v>
      </c>
      <c r="G8776" t="s">
        <v>560</v>
      </c>
      <c r="H8776" t="s">
        <v>1155</v>
      </c>
      <c r="I8776" t="s">
        <v>5979</v>
      </c>
      <c r="K8776">
        <v>2106000</v>
      </c>
      <c r="L8776">
        <v>-2556000</v>
      </c>
    </row>
    <row r="8777" spans="3:12" x14ac:dyDescent="0.15">
      <c r="C8777" t="s">
        <v>5191</v>
      </c>
      <c r="D8777" t="s">
        <v>5374</v>
      </c>
      <c r="E8777" t="s">
        <v>5375</v>
      </c>
      <c r="F8777" s="1">
        <v>41024</v>
      </c>
      <c r="G8777" t="s">
        <v>6085</v>
      </c>
      <c r="H8777" t="s">
        <v>76</v>
      </c>
      <c r="I8777" t="s">
        <v>6097</v>
      </c>
      <c r="J8777">
        <v>2556000</v>
      </c>
    </row>
    <row r="8778" spans="3:12" x14ac:dyDescent="0.15">
      <c r="C8778" t="s">
        <v>5191</v>
      </c>
      <c r="D8778" t="s">
        <v>5374</v>
      </c>
      <c r="E8778" t="s">
        <v>4684</v>
      </c>
      <c r="F8778" s="1">
        <v>41024</v>
      </c>
      <c r="G8778" t="s">
        <v>526</v>
      </c>
      <c r="H8778" t="s">
        <v>6098</v>
      </c>
      <c r="I8778" t="s">
        <v>4494</v>
      </c>
      <c r="J8778">
        <v>175530</v>
      </c>
      <c r="L8778">
        <v>193790</v>
      </c>
    </row>
    <row r="8779" spans="3:12" x14ac:dyDescent="0.15">
      <c r="C8779" t="s">
        <v>5191</v>
      </c>
      <c r="D8779" t="s">
        <v>5374</v>
      </c>
      <c r="E8779" t="s">
        <v>4684</v>
      </c>
      <c r="F8779" s="1">
        <v>41029</v>
      </c>
      <c r="G8779" t="s">
        <v>560</v>
      </c>
      <c r="H8779" t="s">
        <v>822</v>
      </c>
      <c r="I8779" t="s">
        <v>6099</v>
      </c>
      <c r="K8779">
        <v>163133</v>
      </c>
      <c r="L8779">
        <v>30657</v>
      </c>
    </row>
    <row r="8780" spans="3:12" x14ac:dyDescent="0.15">
      <c r="C8780" t="s">
        <v>5191</v>
      </c>
      <c r="D8780" t="s">
        <v>5374</v>
      </c>
      <c r="E8780" t="s">
        <v>4704</v>
      </c>
      <c r="F8780" s="1">
        <v>41010</v>
      </c>
      <c r="G8780" t="s">
        <v>526</v>
      </c>
      <c r="H8780" t="s">
        <v>1580</v>
      </c>
      <c r="I8780" t="s">
        <v>6100</v>
      </c>
      <c r="J8780">
        <v>155025</v>
      </c>
    </row>
    <row r="8781" spans="3:12" x14ac:dyDescent="0.15">
      <c r="C8781" t="s">
        <v>5191</v>
      </c>
      <c r="D8781" t="s">
        <v>5374</v>
      </c>
      <c r="E8781" t="s">
        <v>4704</v>
      </c>
      <c r="F8781" s="1">
        <v>41024</v>
      </c>
      <c r="G8781" t="s">
        <v>560</v>
      </c>
      <c r="H8781" t="s">
        <v>1153</v>
      </c>
      <c r="I8781" t="s">
        <v>6101</v>
      </c>
      <c r="K8781">
        <v>95400</v>
      </c>
      <c r="L8781">
        <v>-95400</v>
      </c>
    </row>
    <row r="8782" spans="3:12" x14ac:dyDescent="0.15">
      <c r="C8782" t="s">
        <v>5191</v>
      </c>
      <c r="D8782" t="s">
        <v>5374</v>
      </c>
      <c r="E8782" t="s">
        <v>4704</v>
      </c>
      <c r="F8782" s="1">
        <v>41024</v>
      </c>
      <c r="G8782" t="s">
        <v>560</v>
      </c>
      <c r="H8782" t="s">
        <v>1065</v>
      </c>
      <c r="I8782" t="s">
        <v>6102</v>
      </c>
      <c r="K8782">
        <v>59625</v>
      </c>
      <c r="L8782">
        <v>-155025</v>
      </c>
    </row>
    <row r="8783" spans="3:12" x14ac:dyDescent="0.15">
      <c r="C8783" t="s">
        <v>5191</v>
      </c>
      <c r="D8783" t="s">
        <v>5374</v>
      </c>
      <c r="E8783" t="s">
        <v>4730</v>
      </c>
      <c r="F8783" s="1">
        <v>41029</v>
      </c>
      <c r="G8783" t="s">
        <v>560</v>
      </c>
      <c r="H8783" t="s">
        <v>1379</v>
      </c>
      <c r="I8783" t="s">
        <v>6103</v>
      </c>
      <c r="K8783">
        <v>83494</v>
      </c>
      <c r="L8783">
        <v>-153942</v>
      </c>
    </row>
    <row r="8784" spans="3:12" x14ac:dyDescent="0.15">
      <c r="C8784" t="s">
        <v>5191</v>
      </c>
      <c r="D8784" t="s">
        <v>5374</v>
      </c>
      <c r="E8784" t="s">
        <v>4754</v>
      </c>
      <c r="F8784" s="1">
        <v>41001</v>
      </c>
      <c r="G8784" t="s">
        <v>526</v>
      </c>
      <c r="H8784" t="s">
        <v>933</v>
      </c>
      <c r="I8784" t="s">
        <v>4494</v>
      </c>
      <c r="J8784">
        <v>310000</v>
      </c>
      <c r="L8784">
        <v>-2319720</v>
      </c>
    </row>
    <row r="8785" spans="3:12" x14ac:dyDescent="0.15">
      <c r="C8785" t="s">
        <v>5191</v>
      </c>
      <c r="D8785" t="s">
        <v>5374</v>
      </c>
      <c r="E8785" t="s">
        <v>4754</v>
      </c>
      <c r="F8785" s="1">
        <v>41025</v>
      </c>
      <c r="G8785" t="s">
        <v>560</v>
      </c>
      <c r="H8785" t="s">
        <v>1228</v>
      </c>
      <c r="I8785" t="s">
        <v>6047</v>
      </c>
      <c r="K8785">
        <v>340000</v>
      </c>
      <c r="L8785">
        <v>-2659720</v>
      </c>
    </row>
    <row r="8786" spans="3:12" x14ac:dyDescent="0.15">
      <c r="C8786" t="s">
        <v>5191</v>
      </c>
      <c r="D8786" t="s">
        <v>5374</v>
      </c>
      <c r="E8786" t="s">
        <v>4786</v>
      </c>
      <c r="F8786" s="1">
        <v>41004</v>
      </c>
      <c r="G8786" t="s">
        <v>526</v>
      </c>
      <c r="H8786" t="s">
        <v>1570</v>
      </c>
      <c r="I8786" t="s">
        <v>5381</v>
      </c>
      <c r="J8786">
        <v>300000</v>
      </c>
      <c r="L8786">
        <v>-4895125</v>
      </c>
    </row>
    <row r="8787" spans="3:12" x14ac:dyDescent="0.15">
      <c r="C8787" t="s">
        <v>5191</v>
      </c>
      <c r="D8787" t="s">
        <v>5374</v>
      </c>
      <c r="E8787" t="s">
        <v>4786</v>
      </c>
      <c r="F8787" s="1">
        <v>41012</v>
      </c>
      <c r="G8787" t="s">
        <v>526</v>
      </c>
      <c r="H8787" t="s">
        <v>1598</v>
      </c>
      <c r="I8787" t="s">
        <v>6104</v>
      </c>
      <c r="J8787">
        <v>200000</v>
      </c>
      <c r="L8787">
        <v>-4695125</v>
      </c>
    </row>
    <row r="8788" spans="3:12" x14ac:dyDescent="0.15">
      <c r="C8788" t="s">
        <v>5191</v>
      </c>
      <c r="D8788" t="s">
        <v>5374</v>
      </c>
      <c r="E8788" t="s">
        <v>4786</v>
      </c>
      <c r="F8788" s="1">
        <v>41016</v>
      </c>
      <c r="G8788" t="s">
        <v>57</v>
      </c>
      <c r="H8788" t="s">
        <v>142</v>
      </c>
      <c r="I8788" t="s">
        <v>4814</v>
      </c>
      <c r="J8788">
        <v>1500000</v>
      </c>
      <c r="L8788">
        <v>-3195125</v>
      </c>
    </row>
    <row r="8789" spans="3:12" x14ac:dyDescent="0.15">
      <c r="C8789" t="s">
        <v>5191</v>
      </c>
      <c r="D8789" t="s">
        <v>5374</v>
      </c>
      <c r="E8789" t="s">
        <v>4786</v>
      </c>
      <c r="F8789" s="1">
        <v>41029</v>
      </c>
      <c r="G8789" t="s">
        <v>54</v>
      </c>
      <c r="H8789" t="s">
        <v>151</v>
      </c>
      <c r="I8789" t="s">
        <v>6105</v>
      </c>
      <c r="J8789">
        <v>2670000</v>
      </c>
      <c r="L8789">
        <v>-525125</v>
      </c>
    </row>
    <row r="8790" spans="3:12" x14ac:dyDescent="0.15">
      <c r="C8790" t="s">
        <v>5191</v>
      </c>
      <c r="D8790" t="s">
        <v>5374</v>
      </c>
      <c r="E8790" t="s">
        <v>4823</v>
      </c>
      <c r="F8790" s="1">
        <v>41004</v>
      </c>
      <c r="G8790" t="s">
        <v>57</v>
      </c>
      <c r="H8790" t="s">
        <v>118</v>
      </c>
      <c r="I8790" t="s">
        <v>6106</v>
      </c>
      <c r="J8790">
        <v>719699</v>
      </c>
      <c r="L8790">
        <v>-2559826</v>
      </c>
    </row>
    <row r="8791" spans="3:12" x14ac:dyDescent="0.15">
      <c r="C8791" t="s">
        <v>5191</v>
      </c>
      <c r="D8791" t="s">
        <v>5374</v>
      </c>
      <c r="E8791" t="s">
        <v>4823</v>
      </c>
      <c r="F8791" s="1">
        <v>41029</v>
      </c>
      <c r="G8791" t="s">
        <v>560</v>
      </c>
      <c r="H8791" t="s">
        <v>2741</v>
      </c>
      <c r="I8791" t="s">
        <v>5990</v>
      </c>
      <c r="K8791">
        <v>807625</v>
      </c>
      <c r="L8791">
        <v>-3367451</v>
      </c>
    </row>
    <row r="8792" spans="3:12" x14ac:dyDescent="0.15">
      <c r="C8792" t="s">
        <v>5191</v>
      </c>
      <c r="D8792" t="s">
        <v>5374</v>
      </c>
      <c r="E8792" t="s">
        <v>4898</v>
      </c>
      <c r="F8792" s="1">
        <v>41026</v>
      </c>
      <c r="G8792" t="s">
        <v>526</v>
      </c>
      <c r="H8792" t="s">
        <v>3543</v>
      </c>
      <c r="I8792" t="s">
        <v>6107</v>
      </c>
      <c r="J8792">
        <v>655900</v>
      </c>
      <c r="L8792">
        <v>-473248</v>
      </c>
    </row>
    <row r="8793" spans="3:12" x14ac:dyDescent="0.15">
      <c r="C8793" t="s">
        <v>5191</v>
      </c>
      <c r="D8793" t="s">
        <v>5374</v>
      </c>
      <c r="E8793" t="s">
        <v>4916</v>
      </c>
      <c r="F8793" s="1">
        <v>41029</v>
      </c>
      <c r="G8793" t="s">
        <v>560</v>
      </c>
      <c r="H8793" t="s">
        <v>160</v>
      </c>
      <c r="I8793" t="s">
        <v>6108</v>
      </c>
      <c r="K8793">
        <v>800000</v>
      </c>
      <c r="L8793">
        <v>-925960</v>
      </c>
    </row>
    <row r="8794" spans="3:12" x14ac:dyDescent="0.15">
      <c r="C8794" t="s">
        <v>5191</v>
      </c>
      <c r="D8794" t="s">
        <v>5374</v>
      </c>
      <c r="E8794" t="s">
        <v>4938</v>
      </c>
      <c r="F8794" s="1">
        <v>41024</v>
      </c>
      <c r="G8794" t="s">
        <v>6085</v>
      </c>
      <c r="H8794" t="s">
        <v>74</v>
      </c>
      <c r="I8794" t="s">
        <v>4778</v>
      </c>
      <c r="J8794">
        <v>34000000</v>
      </c>
      <c r="L8794">
        <v>-7000000</v>
      </c>
    </row>
    <row r="8795" spans="3:12" x14ac:dyDescent="0.15">
      <c r="C8795" t="s">
        <v>5191</v>
      </c>
      <c r="D8795" t="s">
        <v>5374</v>
      </c>
      <c r="E8795" t="s">
        <v>4938</v>
      </c>
      <c r="F8795" s="1">
        <v>41029</v>
      </c>
      <c r="G8795" t="s">
        <v>560</v>
      </c>
      <c r="H8795" t="s">
        <v>529</v>
      </c>
      <c r="I8795" t="s">
        <v>6048</v>
      </c>
      <c r="K8795">
        <v>17000000</v>
      </c>
      <c r="L8795">
        <v>-24000000</v>
      </c>
    </row>
    <row r="8796" spans="3:12" x14ac:dyDescent="0.15">
      <c r="C8796" t="s">
        <v>5191</v>
      </c>
      <c r="D8796" t="s">
        <v>5374</v>
      </c>
      <c r="E8796" t="s">
        <v>4969</v>
      </c>
      <c r="F8796" s="1">
        <v>41002</v>
      </c>
      <c r="G8796" t="s">
        <v>57</v>
      </c>
      <c r="H8796" t="s">
        <v>122</v>
      </c>
      <c r="I8796" t="s">
        <v>4778</v>
      </c>
      <c r="J8796">
        <v>144311</v>
      </c>
      <c r="L8796">
        <v>-137881</v>
      </c>
    </row>
    <row r="8797" spans="3:12" x14ac:dyDescent="0.15">
      <c r="C8797" t="s">
        <v>5191</v>
      </c>
      <c r="D8797" t="s">
        <v>5374</v>
      </c>
      <c r="E8797" t="s">
        <v>4983</v>
      </c>
      <c r="F8797" s="1">
        <v>41000</v>
      </c>
      <c r="G8797" t="s">
        <v>560</v>
      </c>
      <c r="H8797" t="s">
        <v>147</v>
      </c>
      <c r="I8797" t="s">
        <v>6109</v>
      </c>
      <c r="K8797">
        <v>190800</v>
      </c>
      <c r="L8797">
        <v>-1225319</v>
      </c>
    </row>
    <row r="8798" spans="3:12" x14ac:dyDescent="0.15">
      <c r="C8798" t="s">
        <v>5191</v>
      </c>
      <c r="D8798" t="s">
        <v>5374</v>
      </c>
      <c r="E8798" t="s">
        <v>4983</v>
      </c>
      <c r="F8798" s="1">
        <v>41000</v>
      </c>
      <c r="G8798" t="s">
        <v>560</v>
      </c>
      <c r="H8798" t="s">
        <v>149</v>
      </c>
      <c r="I8798" t="s">
        <v>6110</v>
      </c>
      <c r="K8798">
        <v>172913</v>
      </c>
      <c r="L8798">
        <v>-1398232</v>
      </c>
    </row>
    <row r="8799" spans="3:12" x14ac:dyDescent="0.15">
      <c r="C8799" t="s">
        <v>5191</v>
      </c>
      <c r="D8799" t="s">
        <v>5374</v>
      </c>
      <c r="E8799" t="s">
        <v>4983</v>
      </c>
      <c r="F8799" s="1">
        <v>41002</v>
      </c>
      <c r="G8799" t="s">
        <v>57</v>
      </c>
      <c r="H8799" t="s">
        <v>2754</v>
      </c>
      <c r="I8799" t="s">
        <v>6111</v>
      </c>
      <c r="J8799">
        <v>363713</v>
      </c>
      <c r="L8799">
        <v>-1034519</v>
      </c>
    </row>
    <row r="8800" spans="3:12" x14ac:dyDescent="0.15">
      <c r="C8800" t="s">
        <v>5191</v>
      </c>
      <c r="D8800" t="s">
        <v>5374</v>
      </c>
      <c r="E8800" t="s">
        <v>4983</v>
      </c>
      <c r="F8800" s="1">
        <v>41029</v>
      </c>
      <c r="G8800" t="s">
        <v>57</v>
      </c>
      <c r="H8800" t="s">
        <v>163</v>
      </c>
      <c r="I8800" t="s">
        <v>5974</v>
      </c>
      <c r="J8800">
        <v>363713</v>
      </c>
      <c r="L8800">
        <v>-670806</v>
      </c>
    </row>
    <row r="8801" spans="3:12" x14ac:dyDescent="0.15">
      <c r="C8801" t="s">
        <v>5191</v>
      </c>
      <c r="D8801" t="s">
        <v>5374</v>
      </c>
      <c r="E8801" t="s">
        <v>5000</v>
      </c>
      <c r="F8801" s="1">
        <v>41024</v>
      </c>
      <c r="G8801" t="s">
        <v>560</v>
      </c>
      <c r="H8801" t="s">
        <v>3841</v>
      </c>
      <c r="I8801" t="s">
        <v>1192</v>
      </c>
      <c r="K8801">
        <v>-542891</v>
      </c>
      <c r="L8801">
        <v>7783710</v>
      </c>
    </row>
    <row r="8802" spans="3:12" x14ac:dyDescent="0.15">
      <c r="C8802" t="s">
        <v>5191</v>
      </c>
      <c r="D8802" t="s">
        <v>5374</v>
      </c>
      <c r="E8802" t="s">
        <v>5012</v>
      </c>
      <c r="F8802" s="1">
        <v>41023</v>
      </c>
      <c r="G8802" t="s">
        <v>526</v>
      </c>
      <c r="H8802" t="s">
        <v>1628</v>
      </c>
      <c r="I8802" t="s">
        <v>6112</v>
      </c>
      <c r="J8802">
        <v>305000</v>
      </c>
    </row>
    <row r="8803" spans="3:12" x14ac:dyDescent="0.15">
      <c r="C8803" t="s">
        <v>5191</v>
      </c>
      <c r="D8803" t="s">
        <v>5374</v>
      </c>
      <c r="E8803" t="s">
        <v>5012</v>
      </c>
      <c r="F8803" s="1">
        <v>41029</v>
      </c>
      <c r="G8803" t="s">
        <v>560</v>
      </c>
      <c r="H8803" t="s">
        <v>562</v>
      </c>
      <c r="I8803" t="s">
        <v>6113</v>
      </c>
      <c r="K8803">
        <v>35000</v>
      </c>
      <c r="L8803">
        <v>-35000</v>
      </c>
    </row>
    <row r="8804" spans="3:12" x14ac:dyDescent="0.15">
      <c r="C8804" t="s">
        <v>5191</v>
      </c>
      <c r="D8804" t="s">
        <v>5374</v>
      </c>
      <c r="E8804" t="s">
        <v>5012</v>
      </c>
      <c r="F8804" s="1">
        <v>41029</v>
      </c>
      <c r="G8804" t="s">
        <v>560</v>
      </c>
      <c r="H8804" t="s">
        <v>2915</v>
      </c>
      <c r="I8804" t="s">
        <v>6114</v>
      </c>
      <c r="K8804">
        <v>35000</v>
      </c>
      <c r="L8804">
        <v>-70000</v>
      </c>
    </row>
    <row r="8805" spans="3:12" x14ac:dyDescent="0.15">
      <c r="C8805" t="s">
        <v>5191</v>
      </c>
      <c r="D8805" t="s">
        <v>5374</v>
      </c>
      <c r="E8805" t="s">
        <v>5821</v>
      </c>
      <c r="F8805" s="1">
        <v>41011</v>
      </c>
      <c r="G8805" t="s">
        <v>526</v>
      </c>
      <c r="H8805" t="s">
        <v>573</v>
      </c>
      <c r="I8805" t="s">
        <v>4778</v>
      </c>
      <c r="J8805">
        <v>59000</v>
      </c>
    </row>
    <row r="8806" spans="3:12" x14ac:dyDescent="0.15">
      <c r="C8806" t="s">
        <v>5191</v>
      </c>
      <c r="D8806" t="s">
        <v>5374</v>
      </c>
      <c r="E8806" t="s">
        <v>5017</v>
      </c>
      <c r="F8806" s="1">
        <v>41015</v>
      </c>
      <c r="G8806" t="s">
        <v>526</v>
      </c>
      <c r="H8806" t="s">
        <v>3191</v>
      </c>
      <c r="I8806" t="s">
        <v>4494</v>
      </c>
      <c r="J8806">
        <v>69900</v>
      </c>
    </row>
    <row r="8807" spans="3:12" x14ac:dyDescent="0.15">
      <c r="C8807" t="s">
        <v>5191</v>
      </c>
      <c r="D8807" t="s">
        <v>5374</v>
      </c>
      <c r="E8807" t="s">
        <v>5017</v>
      </c>
      <c r="F8807" s="1">
        <v>41026</v>
      </c>
      <c r="G8807" t="s">
        <v>560</v>
      </c>
      <c r="H8807" t="s">
        <v>2604</v>
      </c>
      <c r="I8807" t="s">
        <v>6115</v>
      </c>
      <c r="K8807">
        <v>73400</v>
      </c>
      <c r="L8807">
        <v>-73400</v>
      </c>
    </row>
    <row r="8808" spans="3:12" x14ac:dyDescent="0.15">
      <c r="C8808" t="s">
        <v>5191</v>
      </c>
      <c r="D8808" t="s">
        <v>5374</v>
      </c>
      <c r="E8808" t="s">
        <v>5029</v>
      </c>
      <c r="F8808" s="1">
        <v>41010</v>
      </c>
      <c r="G8808" t="s">
        <v>560</v>
      </c>
      <c r="H8808" t="s">
        <v>1057</v>
      </c>
      <c r="I8808" t="s">
        <v>6116</v>
      </c>
      <c r="K8808">
        <v>218486</v>
      </c>
      <c r="L8808">
        <v>50156</v>
      </c>
    </row>
    <row r="8809" spans="3:12" x14ac:dyDescent="0.15">
      <c r="C8809" t="s">
        <v>5191</v>
      </c>
      <c r="D8809" t="s">
        <v>5374</v>
      </c>
      <c r="E8809" t="s">
        <v>5029</v>
      </c>
      <c r="F8809" s="1">
        <v>41019</v>
      </c>
      <c r="G8809" t="s">
        <v>560</v>
      </c>
      <c r="H8809" t="s">
        <v>1373</v>
      </c>
      <c r="I8809" t="s">
        <v>6117</v>
      </c>
      <c r="K8809">
        <v>337199</v>
      </c>
      <c r="L8809">
        <v>-287043</v>
      </c>
    </row>
    <row r="8810" spans="3:12" x14ac:dyDescent="0.15">
      <c r="C8810" t="s">
        <v>5191</v>
      </c>
      <c r="D8810" t="s">
        <v>5374</v>
      </c>
      <c r="E8810" t="s">
        <v>5045</v>
      </c>
      <c r="F8810" s="1">
        <v>41000</v>
      </c>
      <c r="G8810" t="s">
        <v>560</v>
      </c>
      <c r="H8810" t="s">
        <v>156</v>
      </c>
      <c r="I8810" t="s">
        <v>6118</v>
      </c>
      <c r="K8810">
        <v>300000</v>
      </c>
      <c r="L8810">
        <v>-291935</v>
      </c>
    </row>
    <row r="8811" spans="3:12" x14ac:dyDescent="0.15">
      <c r="C8811" t="s">
        <v>5191</v>
      </c>
      <c r="D8811" t="s">
        <v>5374</v>
      </c>
      <c r="E8811" t="s">
        <v>5045</v>
      </c>
      <c r="F8811" s="1">
        <v>41023</v>
      </c>
      <c r="G8811" t="s">
        <v>526</v>
      </c>
      <c r="H8811" t="s">
        <v>6119</v>
      </c>
      <c r="I8811" t="s">
        <v>4495</v>
      </c>
      <c r="J8811">
        <v>300000</v>
      </c>
      <c r="L8811">
        <v>8065</v>
      </c>
    </row>
    <row r="8812" spans="3:12" x14ac:dyDescent="0.15">
      <c r="C8812" t="s">
        <v>5191</v>
      </c>
      <c r="D8812" t="s">
        <v>5374</v>
      </c>
      <c r="E8812" t="s">
        <v>5069</v>
      </c>
      <c r="F8812" s="1">
        <v>41029</v>
      </c>
      <c r="G8812" t="s">
        <v>560</v>
      </c>
      <c r="H8812" t="s">
        <v>1378</v>
      </c>
      <c r="I8812" t="s">
        <v>6120</v>
      </c>
      <c r="K8812">
        <v>65000</v>
      </c>
      <c r="L8812">
        <v>-130000</v>
      </c>
    </row>
    <row r="8813" spans="3:12" x14ac:dyDescent="0.15">
      <c r="C8813" t="s">
        <v>5191</v>
      </c>
      <c r="D8813" t="s">
        <v>5374</v>
      </c>
      <c r="E8813" t="s">
        <v>5078</v>
      </c>
      <c r="F8813" s="1">
        <v>41000</v>
      </c>
      <c r="G8813" t="s">
        <v>560</v>
      </c>
      <c r="H8813" t="s">
        <v>158</v>
      </c>
      <c r="I8813" t="s">
        <v>6121</v>
      </c>
      <c r="K8813">
        <v>1934513</v>
      </c>
      <c r="L8813">
        <v>-6066398</v>
      </c>
    </row>
    <row r="8814" spans="3:12" x14ac:dyDescent="0.15">
      <c r="C8814" t="s">
        <v>5191</v>
      </c>
      <c r="D8814" t="s">
        <v>5374</v>
      </c>
      <c r="E8814" t="s">
        <v>5078</v>
      </c>
      <c r="F8814" s="1">
        <v>41004</v>
      </c>
      <c r="G8814" t="s">
        <v>57</v>
      </c>
      <c r="H8814" t="s">
        <v>120</v>
      </c>
      <c r="I8814" t="s">
        <v>6122</v>
      </c>
      <c r="J8814">
        <v>2063140</v>
      </c>
      <c r="L8814">
        <v>-4003258</v>
      </c>
    </row>
    <row r="8815" spans="3:12" x14ac:dyDescent="0.15">
      <c r="C8815" t="s">
        <v>5191</v>
      </c>
      <c r="D8815" t="s">
        <v>5374</v>
      </c>
      <c r="E8815" t="s">
        <v>5100</v>
      </c>
      <c r="F8815" s="1">
        <v>41002</v>
      </c>
      <c r="G8815" t="s">
        <v>57</v>
      </c>
      <c r="H8815" t="s">
        <v>1369</v>
      </c>
      <c r="I8815" t="s">
        <v>6123</v>
      </c>
      <c r="J8815">
        <v>166950</v>
      </c>
      <c r="L8815">
        <v>-333900</v>
      </c>
    </row>
    <row r="8816" spans="3:12" x14ac:dyDescent="0.15">
      <c r="C8816" t="s">
        <v>5191</v>
      </c>
      <c r="D8816" t="s">
        <v>5374</v>
      </c>
      <c r="E8816" t="s">
        <v>5100</v>
      </c>
      <c r="F8816" s="1">
        <v>41024</v>
      </c>
      <c r="G8816" t="s">
        <v>560</v>
      </c>
      <c r="H8816" t="s">
        <v>165</v>
      </c>
      <c r="I8816" t="s">
        <v>6124</v>
      </c>
      <c r="K8816">
        <v>166950</v>
      </c>
      <c r="L8816">
        <v>-500850</v>
      </c>
    </row>
    <row r="8817" spans="3:12" x14ac:dyDescent="0.15">
      <c r="C8817" t="s">
        <v>5191</v>
      </c>
      <c r="D8817" t="s">
        <v>5374</v>
      </c>
      <c r="E8817" t="s">
        <v>5132</v>
      </c>
      <c r="F8817" s="1">
        <v>41012</v>
      </c>
      <c r="G8817" t="s">
        <v>526</v>
      </c>
      <c r="H8817" t="s">
        <v>1594</v>
      </c>
      <c r="I8817" t="s">
        <v>4494</v>
      </c>
      <c r="J8817">
        <v>42663</v>
      </c>
      <c r="L8817">
        <v>18370</v>
      </c>
    </row>
    <row r="8818" spans="3:12" x14ac:dyDescent="0.15">
      <c r="C8818" t="s">
        <v>5191</v>
      </c>
      <c r="D8818" t="s">
        <v>5374</v>
      </c>
      <c r="E8818" t="s">
        <v>5132</v>
      </c>
      <c r="F8818" s="1">
        <v>41029</v>
      </c>
      <c r="G8818" t="s">
        <v>560</v>
      </c>
      <c r="H8818" t="s">
        <v>1380</v>
      </c>
      <c r="I8818" t="s">
        <v>6125</v>
      </c>
      <c r="K8818">
        <v>62196</v>
      </c>
      <c r="L8818">
        <v>-43826</v>
      </c>
    </row>
    <row r="8819" spans="3:12" x14ac:dyDescent="0.15">
      <c r="C8819" t="s">
        <v>5191</v>
      </c>
      <c r="D8819" t="s">
        <v>5189</v>
      </c>
      <c r="E8819" t="s">
        <v>2</v>
      </c>
      <c r="F8819" s="1">
        <v>41041</v>
      </c>
      <c r="G8819" t="s">
        <v>54</v>
      </c>
      <c r="H8819" t="s">
        <v>170</v>
      </c>
      <c r="I8819" t="s">
        <v>6204</v>
      </c>
      <c r="J8819">
        <v>154000</v>
      </c>
      <c r="L8819">
        <v>61827885</v>
      </c>
    </row>
    <row r="8820" spans="3:12" x14ac:dyDescent="0.15">
      <c r="C8820" t="s">
        <v>5191</v>
      </c>
      <c r="D8820" t="s">
        <v>5189</v>
      </c>
      <c r="E8820" t="s">
        <v>2</v>
      </c>
      <c r="F8820" s="1">
        <v>41044</v>
      </c>
      <c r="G8820" t="s">
        <v>54</v>
      </c>
      <c r="H8820" t="s">
        <v>176</v>
      </c>
      <c r="I8820" t="s">
        <v>5194</v>
      </c>
      <c r="J8820">
        <v>100000</v>
      </c>
      <c r="L8820">
        <v>61927885</v>
      </c>
    </row>
    <row r="8821" spans="3:12" x14ac:dyDescent="0.15">
      <c r="C8821" t="s">
        <v>5191</v>
      </c>
      <c r="D8821" t="s">
        <v>5189</v>
      </c>
      <c r="E8821" t="s">
        <v>2</v>
      </c>
      <c r="F8821" s="1">
        <v>41047</v>
      </c>
      <c r="G8821" t="s">
        <v>54</v>
      </c>
      <c r="H8821" t="s">
        <v>181</v>
      </c>
      <c r="I8821" t="s">
        <v>6205</v>
      </c>
      <c r="J8821">
        <v>1304320</v>
      </c>
      <c r="L8821">
        <v>63232205</v>
      </c>
    </row>
    <row r="8822" spans="3:12" x14ac:dyDescent="0.15">
      <c r="C8822" t="s">
        <v>5191</v>
      </c>
      <c r="D8822" t="s">
        <v>5189</v>
      </c>
      <c r="E8822" t="s">
        <v>2</v>
      </c>
      <c r="F8822" s="1">
        <v>41053</v>
      </c>
      <c r="G8822" t="s">
        <v>54</v>
      </c>
      <c r="H8822" t="s">
        <v>173</v>
      </c>
      <c r="I8822" t="s">
        <v>5609</v>
      </c>
      <c r="J8822">
        <v>100000</v>
      </c>
      <c r="L8822">
        <v>63332205</v>
      </c>
    </row>
    <row r="8823" spans="3:12" x14ac:dyDescent="0.15">
      <c r="C8823" t="s">
        <v>5191</v>
      </c>
      <c r="D8823" t="s">
        <v>5189</v>
      </c>
      <c r="E8823" t="s">
        <v>2</v>
      </c>
      <c r="F8823" s="1">
        <v>41053</v>
      </c>
      <c r="G8823" t="s">
        <v>54</v>
      </c>
      <c r="H8823" t="s">
        <v>178</v>
      </c>
      <c r="I8823" t="s">
        <v>5195</v>
      </c>
      <c r="J8823">
        <v>100000</v>
      </c>
      <c r="L8823">
        <v>63432205</v>
      </c>
    </row>
    <row r="8824" spans="3:12" x14ac:dyDescent="0.15">
      <c r="C8824" t="s">
        <v>5191</v>
      </c>
      <c r="D8824" t="s">
        <v>5189</v>
      </c>
      <c r="E8824" t="s">
        <v>2</v>
      </c>
      <c r="F8824" s="1">
        <v>41059</v>
      </c>
      <c r="G8824" t="s">
        <v>54</v>
      </c>
      <c r="H8824" t="s">
        <v>185</v>
      </c>
      <c r="I8824" t="s">
        <v>6206</v>
      </c>
      <c r="J8824">
        <v>996522</v>
      </c>
      <c r="L8824">
        <v>64428727</v>
      </c>
    </row>
    <row r="8825" spans="3:12" x14ac:dyDescent="0.15">
      <c r="C8825" t="s">
        <v>5191</v>
      </c>
      <c r="D8825" t="s">
        <v>5189</v>
      </c>
      <c r="E8825" t="s">
        <v>3</v>
      </c>
      <c r="F8825" s="1">
        <v>41031</v>
      </c>
      <c r="G8825" t="s">
        <v>526</v>
      </c>
      <c r="H8825" t="s">
        <v>2954</v>
      </c>
      <c r="I8825" t="s">
        <v>6207</v>
      </c>
      <c r="J8825">
        <v>149900</v>
      </c>
      <c r="L8825">
        <v>84104176</v>
      </c>
    </row>
    <row r="8826" spans="3:12" x14ac:dyDescent="0.15">
      <c r="C8826" t="s">
        <v>5191</v>
      </c>
      <c r="D8826" t="s">
        <v>5189</v>
      </c>
      <c r="E8826" t="s">
        <v>3</v>
      </c>
      <c r="F8826" s="1">
        <v>41034</v>
      </c>
      <c r="G8826" t="s">
        <v>54</v>
      </c>
      <c r="H8826" t="s">
        <v>199</v>
      </c>
      <c r="I8826" t="s">
        <v>5927</v>
      </c>
      <c r="J8826">
        <v>50000</v>
      </c>
      <c r="L8826">
        <v>84154176</v>
      </c>
    </row>
    <row r="8827" spans="3:12" x14ac:dyDescent="0.15">
      <c r="C8827" t="s">
        <v>5191</v>
      </c>
      <c r="D8827" t="s">
        <v>5189</v>
      </c>
      <c r="E8827" t="s">
        <v>3</v>
      </c>
      <c r="F8827" s="1">
        <v>41048</v>
      </c>
      <c r="G8827" t="s">
        <v>5206</v>
      </c>
      <c r="H8827" t="s">
        <v>227</v>
      </c>
      <c r="I8827" t="s">
        <v>5925</v>
      </c>
      <c r="J8827">
        <v>22000</v>
      </c>
      <c r="L8827">
        <v>84176176</v>
      </c>
    </row>
    <row r="8828" spans="3:12" x14ac:dyDescent="0.15">
      <c r="C8828" t="s">
        <v>5191</v>
      </c>
      <c r="D8828" t="s">
        <v>5189</v>
      </c>
      <c r="E8828" t="s">
        <v>3</v>
      </c>
      <c r="F8828" s="1">
        <v>41051</v>
      </c>
      <c r="G8828" t="s">
        <v>5206</v>
      </c>
      <c r="H8828" t="s">
        <v>237</v>
      </c>
      <c r="I8828" t="s">
        <v>6208</v>
      </c>
      <c r="J8828">
        <v>340000</v>
      </c>
      <c r="L8828">
        <v>84516176</v>
      </c>
    </row>
    <row r="8829" spans="3:12" x14ac:dyDescent="0.15">
      <c r="C8829" t="s">
        <v>5191</v>
      </c>
      <c r="D8829" t="s">
        <v>5189</v>
      </c>
      <c r="E8829" t="s">
        <v>3</v>
      </c>
      <c r="F8829" s="1">
        <v>41054</v>
      </c>
      <c r="G8829" t="s">
        <v>5206</v>
      </c>
      <c r="H8829" t="s">
        <v>240</v>
      </c>
      <c r="I8829" t="s">
        <v>6209</v>
      </c>
      <c r="J8829">
        <v>1500</v>
      </c>
      <c r="L8829">
        <v>84517676</v>
      </c>
    </row>
    <row r="8830" spans="3:12" x14ac:dyDescent="0.15">
      <c r="C8830" t="s">
        <v>5191</v>
      </c>
      <c r="D8830" t="s">
        <v>5189</v>
      </c>
      <c r="E8830" t="s">
        <v>3</v>
      </c>
      <c r="F8830" s="1">
        <v>41054</v>
      </c>
      <c r="G8830" t="s">
        <v>526</v>
      </c>
      <c r="H8830" t="s">
        <v>1793</v>
      </c>
      <c r="I8830" t="s">
        <v>6210</v>
      </c>
      <c r="J8830">
        <v>35000</v>
      </c>
      <c r="L8830">
        <v>84552676</v>
      </c>
    </row>
    <row r="8831" spans="3:12" x14ac:dyDescent="0.15">
      <c r="C8831" t="s">
        <v>5191</v>
      </c>
      <c r="D8831" t="s">
        <v>5189</v>
      </c>
      <c r="E8831" t="s">
        <v>3</v>
      </c>
      <c r="F8831" s="1">
        <v>41057</v>
      </c>
      <c r="G8831" t="s">
        <v>5206</v>
      </c>
      <c r="H8831" t="s">
        <v>2803</v>
      </c>
      <c r="I8831" t="s">
        <v>6211</v>
      </c>
      <c r="J8831">
        <v>24000</v>
      </c>
      <c r="L8831">
        <v>84576676</v>
      </c>
    </row>
    <row r="8832" spans="3:12" x14ac:dyDescent="0.15">
      <c r="C8832" t="s">
        <v>5191</v>
      </c>
      <c r="D8832" t="s">
        <v>5189</v>
      </c>
      <c r="E8832" t="s">
        <v>4</v>
      </c>
      <c r="F8832" s="1">
        <v>41030</v>
      </c>
      <c r="G8832" t="s">
        <v>5206</v>
      </c>
      <c r="H8832" t="s">
        <v>1157</v>
      </c>
      <c r="I8832" t="s">
        <v>6212</v>
      </c>
      <c r="J8832">
        <v>12000</v>
      </c>
      <c r="L8832">
        <v>84840306</v>
      </c>
    </row>
    <row r="8833" spans="3:12" x14ac:dyDescent="0.15">
      <c r="C8833" t="s">
        <v>5191</v>
      </c>
      <c r="D8833" t="s">
        <v>5189</v>
      </c>
      <c r="E8833" t="s">
        <v>5</v>
      </c>
      <c r="F8833" s="1">
        <v>41033</v>
      </c>
      <c r="G8833" t="s">
        <v>526</v>
      </c>
      <c r="H8833" t="s">
        <v>1684</v>
      </c>
      <c r="I8833" t="s">
        <v>6213</v>
      </c>
      <c r="J8833">
        <v>75000</v>
      </c>
      <c r="L8833">
        <v>85678805</v>
      </c>
    </row>
    <row r="8834" spans="3:12" x14ac:dyDescent="0.15">
      <c r="C8834" t="s">
        <v>5191</v>
      </c>
      <c r="D8834" t="s">
        <v>5189</v>
      </c>
      <c r="E8834" t="s">
        <v>5</v>
      </c>
      <c r="F8834" s="1">
        <v>41044</v>
      </c>
      <c r="G8834" t="s">
        <v>526</v>
      </c>
      <c r="H8834" t="s">
        <v>1713</v>
      </c>
      <c r="I8834" t="s">
        <v>547</v>
      </c>
      <c r="J8834">
        <v>70000</v>
      </c>
      <c r="L8834">
        <v>85748805</v>
      </c>
    </row>
    <row r="8835" spans="3:12" x14ac:dyDescent="0.15">
      <c r="C8835" t="s">
        <v>5191</v>
      </c>
      <c r="D8835" t="s">
        <v>5189</v>
      </c>
      <c r="E8835" t="s">
        <v>5</v>
      </c>
      <c r="F8835" s="1">
        <v>41058</v>
      </c>
      <c r="G8835" t="s">
        <v>526</v>
      </c>
      <c r="H8835" t="s">
        <v>6214</v>
      </c>
      <c r="I8835" t="s">
        <v>6215</v>
      </c>
      <c r="J8835">
        <v>98000</v>
      </c>
      <c r="L8835">
        <v>85846805</v>
      </c>
    </row>
    <row r="8836" spans="3:12" x14ac:dyDescent="0.15">
      <c r="C8836" t="s">
        <v>5191</v>
      </c>
      <c r="D8836" t="s">
        <v>5189</v>
      </c>
      <c r="E8836" t="s">
        <v>7</v>
      </c>
      <c r="F8836" s="1">
        <v>41053</v>
      </c>
      <c r="G8836" t="s">
        <v>526</v>
      </c>
      <c r="H8836" t="s">
        <v>6216</v>
      </c>
      <c r="I8836" t="s">
        <v>6217</v>
      </c>
      <c r="J8836">
        <v>514000</v>
      </c>
      <c r="L8836">
        <v>179558213</v>
      </c>
    </row>
    <row r="8837" spans="3:12" x14ac:dyDescent="0.15">
      <c r="C8837" t="s">
        <v>5191</v>
      </c>
      <c r="D8837" t="s">
        <v>5189</v>
      </c>
      <c r="E8837" t="s">
        <v>7</v>
      </c>
      <c r="F8837" s="1">
        <v>41054</v>
      </c>
      <c r="G8837" t="s">
        <v>526</v>
      </c>
      <c r="H8837" t="s">
        <v>3212</v>
      </c>
      <c r="I8837" t="s">
        <v>6218</v>
      </c>
      <c r="J8837">
        <v>108300</v>
      </c>
      <c r="L8837">
        <v>179666513</v>
      </c>
    </row>
    <row r="8838" spans="3:12" x14ac:dyDescent="0.15">
      <c r="C8838" t="s">
        <v>5191</v>
      </c>
      <c r="D8838" t="s">
        <v>5189</v>
      </c>
      <c r="E8838" t="s">
        <v>7</v>
      </c>
      <c r="F8838" s="1">
        <v>41060</v>
      </c>
      <c r="G8838" t="s">
        <v>5223</v>
      </c>
      <c r="H8838" t="s">
        <v>1424</v>
      </c>
      <c r="I8838" t="s">
        <v>5428</v>
      </c>
      <c r="J8838">
        <v>9750761</v>
      </c>
      <c r="L8838">
        <v>189417274</v>
      </c>
    </row>
    <row r="8839" spans="3:12" x14ac:dyDescent="0.15">
      <c r="C8839" t="s">
        <v>5191</v>
      </c>
      <c r="D8839" t="s">
        <v>5189</v>
      </c>
      <c r="E8839" t="s">
        <v>7</v>
      </c>
      <c r="F8839" s="1">
        <v>41060</v>
      </c>
      <c r="G8839" t="s">
        <v>5223</v>
      </c>
      <c r="H8839" t="s">
        <v>1424</v>
      </c>
      <c r="I8839" t="s">
        <v>6219</v>
      </c>
      <c r="J8839">
        <v>1551666</v>
      </c>
      <c r="L8839">
        <v>190968940</v>
      </c>
    </row>
    <row r="8840" spans="3:12" x14ac:dyDescent="0.15">
      <c r="C8840" t="s">
        <v>5191</v>
      </c>
      <c r="D8840" t="s">
        <v>5189</v>
      </c>
      <c r="E8840" t="s">
        <v>7</v>
      </c>
      <c r="F8840" s="1">
        <v>41060</v>
      </c>
      <c r="G8840" t="s">
        <v>5223</v>
      </c>
      <c r="H8840" t="s">
        <v>1424</v>
      </c>
      <c r="I8840" t="s">
        <v>5226</v>
      </c>
      <c r="J8840">
        <v>1707000</v>
      </c>
      <c r="L8840">
        <v>192675940</v>
      </c>
    </row>
    <row r="8841" spans="3:12" x14ac:dyDescent="0.15">
      <c r="C8841" t="s">
        <v>5191</v>
      </c>
      <c r="D8841" t="s">
        <v>5189</v>
      </c>
      <c r="E8841" t="s">
        <v>7</v>
      </c>
      <c r="F8841" s="1">
        <v>41060</v>
      </c>
      <c r="G8841" t="s">
        <v>5223</v>
      </c>
      <c r="H8841" t="s">
        <v>1424</v>
      </c>
      <c r="I8841" t="s">
        <v>5227</v>
      </c>
      <c r="J8841">
        <v>1552493</v>
      </c>
      <c r="L8841">
        <v>194228433</v>
      </c>
    </row>
    <row r="8842" spans="3:12" x14ac:dyDescent="0.15">
      <c r="C8842" t="s">
        <v>5191</v>
      </c>
      <c r="D8842" t="s">
        <v>5189</v>
      </c>
      <c r="E8842" t="s">
        <v>7</v>
      </c>
      <c r="F8842" s="1">
        <v>41060</v>
      </c>
      <c r="G8842" t="s">
        <v>5223</v>
      </c>
      <c r="H8842" t="s">
        <v>1424</v>
      </c>
      <c r="I8842" t="s">
        <v>5228</v>
      </c>
      <c r="J8842">
        <v>1217700</v>
      </c>
      <c r="L8842">
        <v>195446133</v>
      </c>
    </row>
    <row r="8843" spans="3:12" x14ac:dyDescent="0.15">
      <c r="C8843" t="s">
        <v>5191</v>
      </c>
      <c r="D8843" t="s">
        <v>5189</v>
      </c>
      <c r="E8843" t="s">
        <v>7</v>
      </c>
      <c r="F8843" s="1">
        <v>41060</v>
      </c>
      <c r="G8843" t="s">
        <v>5223</v>
      </c>
      <c r="H8843" t="s">
        <v>1424</v>
      </c>
      <c r="I8843" t="s">
        <v>5229</v>
      </c>
      <c r="J8843">
        <v>3398333</v>
      </c>
      <c r="L8843">
        <v>198844466</v>
      </c>
    </row>
    <row r="8844" spans="3:12" x14ac:dyDescent="0.15">
      <c r="C8844" t="s">
        <v>5191</v>
      </c>
      <c r="D8844" t="s">
        <v>5189</v>
      </c>
      <c r="E8844" t="s">
        <v>7</v>
      </c>
      <c r="F8844" s="1">
        <v>41060</v>
      </c>
      <c r="G8844" t="s">
        <v>5223</v>
      </c>
      <c r="H8844" t="s">
        <v>1424</v>
      </c>
      <c r="I8844" t="s">
        <v>5230</v>
      </c>
      <c r="J8844">
        <v>1937500</v>
      </c>
      <c r="L8844">
        <v>200781966</v>
      </c>
    </row>
    <row r="8845" spans="3:12" x14ac:dyDescent="0.15">
      <c r="C8845" t="s">
        <v>5191</v>
      </c>
      <c r="D8845" t="s">
        <v>5189</v>
      </c>
      <c r="E8845" t="s">
        <v>8</v>
      </c>
      <c r="F8845" s="1">
        <v>41060</v>
      </c>
      <c r="G8845" t="s">
        <v>5223</v>
      </c>
      <c r="H8845" t="s">
        <v>72</v>
      </c>
      <c r="I8845" t="s">
        <v>5231</v>
      </c>
      <c r="J8845">
        <v>862447</v>
      </c>
      <c r="L8845">
        <v>230163719</v>
      </c>
    </row>
    <row r="8846" spans="3:12" x14ac:dyDescent="0.15">
      <c r="C8846" t="s">
        <v>5191</v>
      </c>
      <c r="D8846" t="s">
        <v>5189</v>
      </c>
      <c r="E8846" t="s">
        <v>8</v>
      </c>
      <c r="F8846" s="1">
        <v>41060</v>
      </c>
      <c r="G8846" t="s">
        <v>5223</v>
      </c>
      <c r="H8846" t="s">
        <v>72</v>
      </c>
      <c r="I8846" t="s">
        <v>5232</v>
      </c>
      <c r="J8846">
        <v>284432</v>
      </c>
      <c r="L8846">
        <v>230448151</v>
      </c>
    </row>
    <row r="8847" spans="3:12" x14ac:dyDescent="0.15">
      <c r="C8847" t="s">
        <v>5191</v>
      </c>
      <c r="D8847" t="s">
        <v>5189</v>
      </c>
      <c r="E8847" t="s">
        <v>8</v>
      </c>
      <c r="F8847" s="1">
        <v>41060</v>
      </c>
      <c r="G8847" t="s">
        <v>5223</v>
      </c>
      <c r="H8847" t="s">
        <v>72</v>
      </c>
      <c r="I8847" t="s">
        <v>6220</v>
      </c>
      <c r="J8847">
        <v>517468</v>
      </c>
      <c r="L8847">
        <v>230965619</v>
      </c>
    </row>
    <row r="8848" spans="3:12" x14ac:dyDescent="0.15">
      <c r="C8848" t="s">
        <v>5191</v>
      </c>
      <c r="D8848" t="s">
        <v>5189</v>
      </c>
      <c r="E8848" t="s">
        <v>9</v>
      </c>
      <c r="F8848" s="1">
        <v>41030</v>
      </c>
      <c r="G8848" t="s">
        <v>560</v>
      </c>
      <c r="H8848" t="s">
        <v>2792</v>
      </c>
      <c r="I8848" t="s">
        <v>5004</v>
      </c>
      <c r="J8848">
        <v>7661924</v>
      </c>
      <c r="L8848">
        <v>248483841</v>
      </c>
    </row>
    <row r="8849" spans="3:12" x14ac:dyDescent="0.15">
      <c r="C8849" t="s">
        <v>5191</v>
      </c>
      <c r="D8849" t="s">
        <v>5189</v>
      </c>
      <c r="E8849" t="s">
        <v>11</v>
      </c>
      <c r="F8849" s="1">
        <v>41031</v>
      </c>
      <c r="G8849" t="s">
        <v>526</v>
      </c>
      <c r="H8849" t="s">
        <v>2788</v>
      </c>
      <c r="I8849" t="s">
        <v>6221</v>
      </c>
      <c r="J8849">
        <v>104000</v>
      </c>
      <c r="L8849">
        <v>248607341</v>
      </c>
    </row>
    <row r="8850" spans="3:12" x14ac:dyDescent="0.15">
      <c r="C8850" t="s">
        <v>5191</v>
      </c>
      <c r="D8850" t="s">
        <v>5189</v>
      </c>
      <c r="E8850" t="s">
        <v>13</v>
      </c>
      <c r="F8850" s="1">
        <v>41043</v>
      </c>
      <c r="G8850" t="s">
        <v>526</v>
      </c>
      <c r="H8850" t="s">
        <v>939</v>
      </c>
      <c r="I8850" t="s">
        <v>6222</v>
      </c>
      <c r="J8850">
        <v>48055</v>
      </c>
      <c r="L8850">
        <v>250756991</v>
      </c>
    </row>
    <row r="8851" spans="3:12" x14ac:dyDescent="0.15">
      <c r="C8851" t="s">
        <v>5191</v>
      </c>
      <c r="D8851" t="s">
        <v>5189</v>
      </c>
      <c r="E8851" t="s">
        <v>13</v>
      </c>
      <c r="F8851" s="1">
        <v>41054</v>
      </c>
      <c r="G8851" t="s">
        <v>526</v>
      </c>
      <c r="H8851" t="s">
        <v>1797</v>
      </c>
      <c r="I8851" t="s">
        <v>6223</v>
      </c>
      <c r="J8851">
        <v>15000</v>
      </c>
      <c r="L8851">
        <v>250771991</v>
      </c>
    </row>
    <row r="8852" spans="3:12" x14ac:dyDescent="0.15">
      <c r="C8852" t="s">
        <v>5191</v>
      </c>
      <c r="D8852" t="s">
        <v>5189</v>
      </c>
      <c r="E8852" t="s">
        <v>15</v>
      </c>
      <c r="F8852" s="1">
        <v>41031</v>
      </c>
      <c r="G8852" t="s">
        <v>5206</v>
      </c>
      <c r="H8852" t="s">
        <v>3985</v>
      </c>
      <c r="I8852" t="s">
        <v>6224</v>
      </c>
      <c r="J8852">
        <v>10000</v>
      </c>
      <c r="L8852">
        <v>284094999</v>
      </c>
    </row>
    <row r="8853" spans="3:12" x14ac:dyDescent="0.15">
      <c r="C8853" t="s">
        <v>5191</v>
      </c>
      <c r="D8853" t="s">
        <v>5189</v>
      </c>
      <c r="E8853" t="s">
        <v>15</v>
      </c>
      <c r="F8853" s="1">
        <v>41031</v>
      </c>
      <c r="G8853" t="s">
        <v>526</v>
      </c>
      <c r="H8853" t="s">
        <v>1652</v>
      </c>
      <c r="I8853" t="s">
        <v>6225</v>
      </c>
      <c r="J8853">
        <v>2000</v>
      </c>
      <c r="L8853">
        <v>284096999</v>
      </c>
    </row>
    <row r="8854" spans="3:12" x14ac:dyDescent="0.15">
      <c r="C8854" t="s">
        <v>5191</v>
      </c>
      <c r="D8854" t="s">
        <v>5189</v>
      </c>
      <c r="E8854" t="s">
        <v>15</v>
      </c>
      <c r="F8854" s="1">
        <v>41031</v>
      </c>
      <c r="G8854" t="s">
        <v>526</v>
      </c>
      <c r="H8854" t="s">
        <v>1655</v>
      </c>
      <c r="I8854" t="s">
        <v>2030</v>
      </c>
      <c r="J8854">
        <v>8000</v>
      </c>
      <c r="L8854">
        <v>284104999</v>
      </c>
    </row>
    <row r="8855" spans="3:12" x14ac:dyDescent="0.15">
      <c r="C8855" t="s">
        <v>5191</v>
      </c>
      <c r="D8855" t="s">
        <v>5189</v>
      </c>
      <c r="E8855" t="s">
        <v>15</v>
      </c>
      <c r="F8855" s="1">
        <v>41031</v>
      </c>
      <c r="G8855" t="s">
        <v>526</v>
      </c>
      <c r="H8855" t="s">
        <v>1255</v>
      </c>
      <c r="I8855" t="s">
        <v>6226</v>
      </c>
      <c r="J8855">
        <v>2000</v>
      </c>
      <c r="L8855">
        <v>284106999</v>
      </c>
    </row>
    <row r="8856" spans="3:12" x14ac:dyDescent="0.15">
      <c r="C8856" t="s">
        <v>5191</v>
      </c>
      <c r="D8856" t="s">
        <v>5189</v>
      </c>
      <c r="E8856" t="s">
        <v>15</v>
      </c>
      <c r="F8856" s="1">
        <v>41031</v>
      </c>
      <c r="G8856" t="s">
        <v>526</v>
      </c>
      <c r="H8856" t="s">
        <v>1256</v>
      </c>
      <c r="I8856" t="s">
        <v>1371</v>
      </c>
      <c r="J8856">
        <v>2000</v>
      </c>
      <c r="L8856">
        <v>284108999</v>
      </c>
    </row>
    <row r="8857" spans="3:12" x14ac:dyDescent="0.15">
      <c r="C8857" t="s">
        <v>5191</v>
      </c>
      <c r="D8857" t="s">
        <v>5189</v>
      </c>
      <c r="E8857" t="s">
        <v>15</v>
      </c>
      <c r="F8857" s="1">
        <v>41031</v>
      </c>
      <c r="G8857" t="s">
        <v>526</v>
      </c>
      <c r="H8857" t="s">
        <v>1657</v>
      </c>
      <c r="I8857" t="s">
        <v>1418</v>
      </c>
      <c r="J8857">
        <v>2000</v>
      </c>
      <c r="L8857">
        <v>284110999</v>
      </c>
    </row>
    <row r="8858" spans="3:12" x14ac:dyDescent="0.15">
      <c r="C8858" t="s">
        <v>5191</v>
      </c>
      <c r="D8858" t="s">
        <v>5189</v>
      </c>
      <c r="E8858" t="s">
        <v>15</v>
      </c>
      <c r="F8858" s="1">
        <v>41031</v>
      </c>
      <c r="G8858" t="s">
        <v>526</v>
      </c>
      <c r="H8858" t="s">
        <v>1659</v>
      </c>
      <c r="I8858" t="s">
        <v>2021</v>
      </c>
      <c r="J8858">
        <v>3000</v>
      </c>
      <c r="L8858">
        <v>284113999</v>
      </c>
    </row>
    <row r="8859" spans="3:12" x14ac:dyDescent="0.15">
      <c r="C8859" t="s">
        <v>5191</v>
      </c>
      <c r="D8859" t="s">
        <v>5189</v>
      </c>
      <c r="E8859" t="s">
        <v>15</v>
      </c>
      <c r="F8859" s="1">
        <v>41032</v>
      </c>
      <c r="G8859" t="s">
        <v>526</v>
      </c>
      <c r="H8859" t="s">
        <v>1662</v>
      </c>
      <c r="I8859" t="s">
        <v>1418</v>
      </c>
      <c r="J8859">
        <v>500</v>
      </c>
      <c r="L8859">
        <v>284114499</v>
      </c>
    </row>
    <row r="8860" spans="3:12" x14ac:dyDescent="0.15">
      <c r="C8860" t="s">
        <v>5191</v>
      </c>
      <c r="D8860" t="s">
        <v>5189</v>
      </c>
      <c r="E8860" t="s">
        <v>15</v>
      </c>
      <c r="F8860" s="1">
        <v>41032</v>
      </c>
      <c r="G8860" t="s">
        <v>526</v>
      </c>
      <c r="H8860" t="s">
        <v>1667</v>
      </c>
      <c r="I8860" t="s">
        <v>1418</v>
      </c>
      <c r="J8860">
        <v>500</v>
      </c>
      <c r="L8860">
        <v>284114999</v>
      </c>
    </row>
    <row r="8861" spans="3:12" x14ac:dyDescent="0.15">
      <c r="C8861" t="s">
        <v>5191</v>
      </c>
      <c r="D8861" t="s">
        <v>5189</v>
      </c>
      <c r="E8861" t="s">
        <v>15</v>
      </c>
      <c r="F8861" s="1">
        <v>41032</v>
      </c>
      <c r="G8861" t="s">
        <v>526</v>
      </c>
      <c r="H8861" t="s">
        <v>1673</v>
      </c>
      <c r="I8861" t="s">
        <v>1418</v>
      </c>
      <c r="J8861">
        <v>2500</v>
      </c>
      <c r="L8861">
        <v>284117499</v>
      </c>
    </row>
    <row r="8862" spans="3:12" x14ac:dyDescent="0.15">
      <c r="C8862" t="s">
        <v>5191</v>
      </c>
      <c r="D8862" t="s">
        <v>5189</v>
      </c>
      <c r="E8862" t="s">
        <v>15</v>
      </c>
      <c r="F8862" s="1">
        <v>41032</v>
      </c>
      <c r="G8862" t="s">
        <v>526</v>
      </c>
      <c r="H8862" t="s">
        <v>1674</v>
      </c>
      <c r="I8862" t="s">
        <v>2021</v>
      </c>
      <c r="J8862">
        <v>3500</v>
      </c>
      <c r="L8862">
        <v>284120999</v>
      </c>
    </row>
    <row r="8863" spans="3:12" x14ac:dyDescent="0.15">
      <c r="C8863" t="s">
        <v>5191</v>
      </c>
      <c r="D8863" t="s">
        <v>5189</v>
      </c>
      <c r="E8863" t="s">
        <v>15</v>
      </c>
      <c r="F8863" s="1">
        <v>41033</v>
      </c>
      <c r="G8863" t="s">
        <v>526</v>
      </c>
      <c r="H8863" t="s">
        <v>6227</v>
      </c>
      <c r="I8863" t="s">
        <v>1418</v>
      </c>
      <c r="J8863">
        <v>3756</v>
      </c>
      <c r="L8863">
        <v>284124755</v>
      </c>
    </row>
    <row r="8864" spans="3:12" x14ac:dyDescent="0.15">
      <c r="C8864" t="s">
        <v>5191</v>
      </c>
      <c r="D8864" t="s">
        <v>5189</v>
      </c>
      <c r="E8864" t="s">
        <v>15</v>
      </c>
      <c r="F8864" s="1">
        <v>41033</v>
      </c>
      <c r="G8864" t="s">
        <v>526</v>
      </c>
      <c r="H8864" t="s">
        <v>1682</v>
      </c>
      <c r="I8864" t="s">
        <v>1418</v>
      </c>
      <c r="J8864">
        <v>500</v>
      </c>
      <c r="L8864">
        <v>284125255</v>
      </c>
    </row>
    <row r="8865" spans="3:12" x14ac:dyDescent="0.15">
      <c r="C8865" t="s">
        <v>5191</v>
      </c>
      <c r="D8865" t="s">
        <v>5189</v>
      </c>
      <c r="E8865" t="s">
        <v>15</v>
      </c>
      <c r="F8865" s="1">
        <v>41033</v>
      </c>
      <c r="G8865" t="s">
        <v>526</v>
      </c>
      <c r="H8865" t="s">
        <v>1688</v>
      </c>
      <c r="I8865" t="s">
        <v>6228</v>
      </c>
      <c r="J8865">
        <v>75000</v>
      </c>
      <c r="L8865">
        <v>284200255</v>
      </c>
    </row>
    <row r="8866" spans="3:12" x14ac:dyDescent="0.15">
      <c r="C8866" t="s">
        <v>5191</v>
      </c>
      <c r="D8866" t="s">
        <v>5189</v>
      </c>
      <c r="E8866" t="s">
        <v>15</v>
      </c>
      <c r="F8866" s="1">
        <v>41033</v>
      </c>
      <c r="G8866" t="s">
        <v>526</v>
      </c>
      <c r="H8866" t="s">
        <v>1689</v>
      </c>
      <c r="I8866" t="s">
        <v>1418</v>
      </c>
      <c r="J8866">
        <v>500</v>
      </c>
      <c r="L8866">
        <v>284200755</v>
      </c>
    </row>
    <row r="8867" spans="3:12" x14ac:dyDescent="0.15">
      <c r="C8867" t="s">
        <v>5191</v>
      </c>
      <c r="D8867" t="s">
        <v>5189</v>
      </c>
      <c r="E8867" t="s">
        <v>15</v>
      </c>
      <c r="F8867" s="1">
        <v>41034</v>
      </c>
      <c r="G8867" t="s">
        <v>54</v>
      </c>
      <c r="H8867" t="s">
        <v>205</v>
      </c>
      <c r="I8867" t="s">
        <v>2030</v>
      </c>
      <c r="J8867">
        <v>206000</v>
      </c>
      <c r="L8867">
        <v>284406755</v>
      </c>
    </row>
    <row r="8868" spans="3:12" x14ac:dyDescent="0.15">
      <c r="C8868" t="s">
        <v>5191</v>
      </c>
      <c r="D8868" t="s">
        <v>5189</v>
      </c>
      <c r="E8868" t="s">
        <v>15</v>
      </c>
      <c r="F8868" s="1">
        <v>41036</v>
      </c>
      <c r="G8868" t="s">
        <v>526</v>
      </c>
      <c r="H8868" t="s">
        <v>6229</v>
      </c>
      <c r="I8868" t="s">
        <v>1418</v>
      </c>
      <c r="J8868">
        <v>2000</v>
      </c>
      <c r="L8868">
        <v>284408755</v>
      </c>
    </row>
    <row r="8869" spans="3:12" x14ac:dyDescent="0.15">
      <c r="C8869" t="s">
        <v>5191</v>
      </c>
      <c r="D8869" t="s">
        <v>5189</v>
      </c>
      <c r="E8869" t="s">
        <v>15</v>
      </c>
      <c r="F8869" s="1">
        <v>41036</v>
      </c>
      <c r="G8869" t="s">
        <v>526</v>
      </c>
      <c r="H8869" t="s">
        <v>1691</v>
      </c>
      <c r="I8869" t="s">
        <v>2021</v>
      </c>
      <c r="J8869">
        <v>2500</v>
      </c>
      <c r="L8869">
        <v>284411255</v>
      </c>
    </row>
    <row r="8870" spans="3:12" x14ac:dyDescent="0.15">
      <c r="C8870" t="s">
        <v>5191</v>
      </c>
      <c r="D8870" t="s">
        <v>5189</v>
      </c>
      <c r="E8870" t="s">
        <v>15</v>
      </c>
      <c r="F8870" s="1">
        <v>41036</v>
      </c>
      <c r="G8870" t="s">
        <v>526</v>
      </c>
      <c r="H8870" t="s">
        <v>1693</v>
      </c>
      <c r="I8870" t="s">
        <v>6230</v>
      </c>
      <c r="J8870">
        <v>14000</v>
      </c>
      <c r="L8870">
        <v>284425255</v>
      </c>
    </row>
    <row r="8871" spans="3:12" x14ac:dyDescent="0.15">
      <c r="C8871" t="s">
        <v>5191</v>
      </c>
      <c r="D8871" t="s">
        <v>5189</v>
      </c>
      <c r="E8871" t="s">
        <v>15</v>
      </c>
      <c r="F8871" s="1">
        <v>41037</v>
      </c>
      <c r="G8871" t="s">
        <v>526</v>
      </c>
      <c r="H8871" t="s">
        <v>1695</v>
      </c>
      <c r="I8871" t="s">
        <v>1418</v>
      </c>
      <c r="J8871">
        <v>1000</v>
      </c>
      <c r="L8871">
        <v>284426255</v>
      </c>
    </row>
    <row r="8872" spans="3:12" x14ac:dyDescent="0.15">
      <c r="C8872" t="s">
        <v>5191</v>
      </c>
      <c r="D8872" t="s">
        <v>5189</v>
      </c>
      <c r="E8872" t="s">
        <v>15</v>
      </c>
      <c r="F8872" s="1">
        <v>41037</v>
      </c>
      <c r="G8872" t="s">
        <v>526</v>
      </c>
      <c r="H8872" t="s">
        <v>1697</v>
      </c>
      <c r="I8872" t="s">
        <v>2030</v>
      </c>
      <c r="J8872">
        <v>6000</v>
      </c>
      <c r="L8872">
        <v>284432255</v>
      </c>
    </row>
    <row r="8873" spans="3:12" x14ac:dyDescent="0.15">
      <c r="C8873" t="s">
        <v>5191</v>
      </c>
      <c r="D8873" t="s">
        <v>5189</v>
      </c>
      <c r="E8873" t="s">
        <v>15</v>
      </c>
      <c r="F8873" s="1">
        <v>41037</v>
      </c>
      <c r="G8873" t="s">
        <v>526</v>
      </c>
      <c r="H8873" t="s">
        <v>1699</v>
      </c>
      <c r="I8873" t="s">
        <v>2030</v>
      </c>
      <c r="J8873">
        <v>2000</v>
      </c>
      <c r="L8873">
        <v>284434255</v>
      </c>
    </row>
    <row r="8874" spans="3:12" x14ac:dyDescent="0.15">
      <c r="C8874" t="s">
        <v>5191</v>
      </c>
      <c r="D8874" t="s">
        <v>5189</v>
      </c>
      <c r="E8874" t="s">
        <v>15</v>
      </c>
      <c r="F8874" s="1">
        <v>41038</v>
      </c>
      <c r="G8874" t="s">
        <v>526</v>
      </c>
      <c r="H8874" t="s">
        <v>6231</v>
      </c>
      <c r="I8874" t="s">
        <v>1418</v>
      </c>
      <c r="J8874">
        <v>1500</v>
      </c>
      <c r="L8874">
        <v>284435755</v>
      </c>
    </row>
    <row r="8875" spans="3:12" x14ac:dyDescent="0.15">
      <c r="C8875" t="s">
        <v>5191</v>
      </c>
      <c r="D8875" t="s">
        <v>5189</v>
      </c>
      <c r="E8875" t="s">
        <v>15</v>
      </c>
      <c r="F8875" s="1">
        <v>41038</v>
      </c>
      <c r="G8875" t="s">
        <v>526</v>
      </c>
      <c r="H8875" t="s">
        <v>6232</v>
      </c>
      <c r="I8875" t="s">
        <v>1418</v>
      </c>
      <c r="J8875">
        <v>4000</v>
      </c>
      <c r="L8875">
        <v>284439755</v>
      </c>
    </row>
    <row r="8876" spans="3:12" x14ac:dyDescent="0.15">
      <c r="C8876" t="s">
        <v>5191</v>
      </c>
      <c r="D8876" t="s">
        <v>5189</v>
      </c>
      <c r="E8876" t="s">
        <v>15</v>
      </c>
      <c r="F8876" s="1">
        <v>41038</v>
      </c>
      <c r="G8876" t="s">
        <v>526</v>
      </c>
      <c r="H8876" t="s">
        <v>6233</v>
      </c>
      <c r="I8876" t="s">
        <v>2021</v>
      </c>
      <c r="J8876">
        <v>2000</v>
      </c>
      <c r="L8876">
        <v>284441755</v>
      </c>
    </row>
    <row r="8877" spans="3:12" x14ac:dyDescent="0.15">
      <c r="C8877" t="s">
        <v>5191</v>
      </c>
      <c r="D8877" t="s">
        <v>5189</v>
      </c>
      <c r="E8877" t="s">
        <v>15</v>
      </c>
      <c r="F8877" s="1">
        <v>41039</v>
      </c>
      <c r="G8877" t="s">
        <v>54</v>
      </c>
      <c r="H8877" t="s">
        <v>208</v>
      </c>
      <c r="I8877" t="s">
        <v>2030</v>
      </c>
      <c r="J8877">
        <v>2000</v>
      </c>
      <c r="L8877">
        <v>284443755</v>
      </c>
    </row>
    <row r="8878" spans="3:12" x14ac:dyDescent="0.15">
      <c r="C8878" t="s">
        <v>5191</v>
      </c>
      <c r="D8878" t="s">
        <v>5189</v>
      </c>
      <c r="E8878" t="s">
        <v>15</v>
      </c>
      <c r="F8878" s="1">
        <v>41039</v>
      </c>
      <c r="G8878" t="s">
        <v>526</v>
      </c>
      <c r="H8878" t="s">
        <v>1703</v>
      </c>
      <c r="I8878" t="s">
        <v>2030</v>
      </c>
      <c r="J8878">
        <v>2000</v>
      </c>
      <c r="L8878">
        <v>284445755</v>
      </c>
    </row>
    <row r="8879" spans="3:12" x14ac:dyDescent="0.15">
      <c r="C8879" t="s">
        <v>5191</v>
      </c>
      <c r="D8879" t="s">
        <v>5189</v>
      </c>
      <c r="E8879" t="s">
        <v>15</v>
      </c>
      <c r="F8879" s="1">
        <v>41039</v>
      </c>
      <c r="G8879" t="s">
        <v>526</v>
      </c>
      <c r="H8879" t="s">
        <v>1705</v>
      </c>
      <c r="I8879" t="s">
        <v>1418</v>
      </c>
      <c r="J8879">
        <v>500</v>
      </c>
      <c r="L8879">
        <v>284446255</v>
      </c>
    </row>
    <row r="8880" spans="3:12" x14ac:dyDescent="0.15">
      <c r="C8880" t="s">
        <v>5191</v>
      </c>
      <c r="D8880" t="s">
        <v>5189</v>
      </c>
      <c r="E8880" t="s">
        <v>15</v>
      </c>
      <c r="F8880" s="1">
        <v>41040</v>
      </c>
      <c r="G8880" t="s">
        <v>526</v>
      </c>
      <c r="H8880" t="s">
        <v>1194</v>
      </c>
      <c r="I8880" t="s">
        <v>1418</v>
      </c>
      <c r="J8880">
        <v>1000</v>
      </c>
      <c r="L8880">
        <v>284447255</v>
      </c>
    </row>
    <row r="8881" spans="3:12" x14ac:dyDescent="0.15">
      <c r="C8881" t="s">
        <v>5191</v>
      </c>
      <c r="D8881" t="s">
        <v>5189</v>
      </c>
      <c r="E8881" t="s">
        <v>15</v>
      </c>
      <c r="F8881" s="1">
        <v>41041</v>
      </c>
      <c r="G8881" t="s">
        <v>526</v>
      </c>
      <c r="H8881" t="s">
        <v>3200</v>
      </c>
      <c r="I8881" t="s">
        <v>1418</v>
      </c>
      <c r="J8881">
        <v>2000</v>
      </c>
      <c r="L8881">
        <v>284449255</v>
      </c>
    </row>
    <row r="8882" spans="3:12" x14ac:dyDescent="0.15">
      <c r="C8882" t="s">
        <v>5191</v>
      </c>
      <c r="D8882" t="s">
        <v>5189</v>
      </c>
      <c r="E8882" t="s">
        <v>15</v>
      </c>
      <c r="F8882" s="1">
        <v>41043</v>
      </c>
      <c r="G8882" t="s">
        <v>526</v>
      </c>
      <c r="H8882" t="s">
        <v>6234</v>
      </c>
      <c r="I8882" t="s">
        <v>1418</v>
      </c>
      <c r="J8882">
        <v>2850</v>
      </c>
      <c r="L8882">
        <v>284452105</v>
      </c>
    </row>
    <row r="8883" spans="3:12" x14ac:dyDescent="0.15">
      <c r="C8883" t="s">
        <v>5191</v>
      </c>
      <c r="D8883" t="s">
        <v>5189</v>
      </c>
      <c r="E8883" t="s">
        <v>15</v>
      </c>
      <c r="F8883" s="1">
        <v>41043</v>
      </c>
      <c r="G8883" t="s">
        <v>526</v>
      </c>
      <c r="H8883" t="s">
        <v>1259</v>
      </c>
      <c r="I8883" t="s">
        <v>1418</v>
      </c>
      <c r="J8883">
        <v>2000</v>
      </c>
      <c r="L8883">
        <v>284454105</v>
      </c>
    </row>
    <row r="8884" spans="3:12" x14ac:dyDescent="0.15">
      <c r="C8884" t="s">
        <v>5191</v>
      </c>
      <c r="D8884" t="s">
        <v>5189</v>
      </c>
      <c r="E8884" t="s">
        <v>15</v>
      </c>
      <c r="F8884" s="1">
        <v>41043</v>
      </c>
      <c r="G8884" t="s">
        <v>526</v>
      </c>
      <c r="H8884" t="s">
        <v>1710</v>
      </c>
      <c r="I8884" t="s">
        <v>1418</v>
      </c>
      <c r="J8884">
        <v>500</v>
      </c>
      <c r="L8884">
        <v>284454605</v>
      </c>
    </row>
    <row r="8885" spans="3:12" x14ac:dyDescent="0.15">
      <c r="C8885" t="s">
        <v>5191</v>
      </c>
      <c r="D8885" t="s">
        <v>5189</v>
      </c>
      <c r="E8885" t="s">
        <v>15</v>
      </c>
      <c r="F8885" s="1">
        <v>41043</v>
      </c>
      <c r="G8885" t="s">
        <v>526</v>
      </c>
      <c r="H8885" t="s">
        <v>1261</v>
      </c>
      <c r="I8885" t="s">
        <v>1418</v>
      </c>
      <c r="J8885">
        <v>500</v>
      </c>
      <c r="L8885">
        <v>284455105</v>
      </c>
    </row>
    <row r="8886" spans="3:12" x14ac:dyDescent="0.15">
      <c r="C8886" t="s">
        <v>5191</v>
      </c>
      <c r="D8886" t="s">
        <v>5189</v>
      </c>
      <c r="E8886" t="s">
        <v>15</v>
      </c>
      <c r="F8886" s="1">
        <v>41044</v>
      </c>
      <c r="G8886" t="s">
        <v>526</v>
      </c>
      <c r="H8886" t="s">
        <v>6235</v>
      </c>
      <c r="I8886" t="s">
        <v>1418</v>
      </c>
      <c r="J8886">
        <v>5000</v>
      </c>
      <c r="L8886">
        <v>284460105</v>
      </c>
    </row>
    <row r="8887" spans="3:12" x14ac:dyDescent="0.15">
      <c r="C8887" t="s">
        <v>5191</v>
      </c>
      <c r="D8887" t="s">
        <v>5189</v>
      </c>
      <c r="E8887" t="s">
        <v>15</v>
      </c>
      <c r="F8887" s="1">
        <v>41044</v>
      </c>
      <c r="G8887" t="s">
        <v>526</v>
      </c>
      <c r="H8887" t="s">
        <v>591</v>
      </c>
      <c r="I8887" t="s">
        <v>1418</v>
      </c>
      <c r="J8887">
        <v>2000</v>
      </c>
      <c r="L8887">
        <v>284462105</v>
      </c>
    </row>
    <row r="8888" spans="3:12" x14ac:dyDescent="0.15">
      <c r="C8888" t="s">
        <v>5191</v>
      </c>
      <c r="D8888" t="s">
        <v>5189</v>
      </c>
      <c r="E8888" t="s">
        <v>15</v>
      </c>
      <c r="F8888" s="1">
        <v>41045</v>
      </c>
      <c r="G8888" t="s">
        <v>526</v>
      </c>
      <c r="H8888" t="s">
        <v>1716</v>
      </c>
      <c r="I8888" t="s">
        <v>1418</v>
      </c>
      <c r="J8888">
        <v>3500</v>
      </c>
      <c r="L8888">
        <v>284465605</v>
      </c>
    </row>
    <row r="8889" spans="3:12" x14ac:dyDescent="0.15">
      <c r="C8889" t="s">
        <v>5191</v>
      </c>
      <c r="D8889" t="s">
        <v>5189</v>
      </c>
      <c r="E8889" t="s">
        <v>15</v>
      </c>
      <c r="F8889" s="1">
        <v>41045</v>
      </c>
      <c r="G8889" t="s">
        <v>526</v>
      </c>
      <c r="H8889" t="s">
        <v>6236</v>
      </c>
      <c r="I8889" t="s">
        <v>2030</v>
      </c>
      <c r="J8889">
        <v>2000</v>
      </c>
      <c r="L8889">
        <v>284467605</v>
      </c>
    </row>
    <row r="8890" spans="3:12" x14ac:dyDescent="0.15">
      <c r="C8890" t="s">
        <v>5191</v>
      </c>
      <c r="D8890" t="s">
        <v>5189</v>
      </c>
      <c r="E8890" t="s">
        <v>15</v>
      </c>
      <c r="F8890" s="1">
        <v>41045</v>
      </c>
      <c r="G8890" t="s">
        <v>526</v>
      </c>
      <c r="H8890" t="s">
        <v>3202</v>
      </c>
      <c r="I8890" t="s">
        <v>2035</v>
      </c>
      <c r="J8890">
        <v>6000</v>
      </c>
      <c r="L8890">
        <v>284473605</v>
      </c>
    </row>
    <row r="8891" spans="3:12" x14ac:dyDescent="0.15">
      <c r="C8891" t="s">
        <v>5191</v>
      </c>
      <c r="D8891" t="s">
        <v>5189</v>
      </c>
      <c r="E8891" t="s">
        <v>15</v>
      </c>
      <c r="F8891" s="1">
        <v>41045</v>
      </c>
      <c r="G8891" t="s">
        <v>526</v>
      </c>
      <c r="H8891" t="s">
        <v>6237</v>
      </c>
      <c r="I8891" t="s">
        <v>6225</v>
      </c>
      <c r="J8891">
        <v>2000</v>
      </c>
      <c r="L8891">
        <v>284475605</v>
      </c>
    </row>
    <row r="8892" spans="3:12" x14ac:dyDescent="0.15">
      <c r="C8892" t="s">
        <v>5191</v>
      </c>
      <c r="D8892" t="s">
        <v>5189</v>
      </c>
      <c r="E8892" t="s">
        <v>15</v>
      </c>
      <c r="F8892" s="1">
        <v>41045</v>
      </c>
      <c r="G8892" t="s">
        <v>526</v>
      </c>
      <c r="H8892" t="s">
        <v>1262</v>
      </c>
      <c r="I8892" t="s">
        <v>1418</v>
      </c>
      <c r="J8892">
        <v>500</v>
      </c>
      <c r="L8892">
        <v>284476105</v>
      </c>
    </row>
    <row r="8893" spans="3:12" x14ac:dyDescent="0.15">
      <c r="C8893" t="s">
        <v>5191</v>
      </c>
      <c r="D8893" t="s">
        <v>5189</v>
      </c>
      <c r="E8893" t="s">
        <v>15</v>
      </c>
      <c r="F8893" s="1">
        <v>41047</v>
      </c>
      <c r="G8893" t="s">
        <v>526</v>
      </c>
      <c r="H8893" t="s">
        <v>1717</v>
      </c>
      <c r="I8893" t="s">
        <v>2021</v>
      </c>
      <c r="J8893">
        <v>500</v>
      </c>
      <c r="L8893">
        <v>284476605</v>
      </c>
    </row>
    <row r="8894" spans="3:12" x14ac:dyDescent="0.15">
      <c r="C8894" t="s">
        <v>5191</v>
      </c>
      <c r="D8894" t="s">
        <v>5189</v>
      </c>
      <c r="E8894" t="s">
        <v>15</v>
      </c>
      <c r="F8894" s="1">
        <v>41047</v>
      </c>
      <c r="G8894" t="s">
        <v>526</v>
      </c>
      <c r="H8894" t="s">
        <v>1718</v>
      </c>
      <c r="I8894" t="s">
        <v>2021</v>
      </c>
      <c r="J8894">
        <v>500</v>
      </c>
      <c r="L8894">
        <v>284477105</v>
      </c>
    </row>
    <row r="8895" spans="3:12" x14ac:dyDescent="0.15">
      <c r="C8895" t="s">
        <v>5191</v>
      </c>
      <c r="D8895" t="s">
        <v>5189</v>
      </c>
      <c r="E8895" t="s">
        <v>15</v>
      </c>
      <c r="F8895" s="1">
        <v>41047</v>
      </c>
      <c r="G8895" t="s">
        <v>526</v>
      </c>
      <c r="H8895" t="s">
        <v>3390</v>
      </c>
      <c r="I8895" t="s">
        <v>2030</v>
      </c>
      <c r="J8895">
        <v>4000</v>
      </c>
      <c r="L8895">
        <v>284481105</v>
      </c>
    </row>
    <row r="8896" spans="3:12" x14ac:dyDescent="0.15">
      <c r="C8896" t="s">
        <v>5191</v>
      </c>
      <c r="D8896" t="s">
        <v>5189</v>
      </c>
      <c r="E8896" t="s">
        <v>15</v>
      </c>
      <c r="F8896" s="1">
        <v>41048</v>
      </c>
      <c r="G8896" t="s">
        <v>526</v>
      </c>
      <c r="H8896" t="s">
        <v>1720</v>
      </c>
      <c r="I8896" t="s">
        <v>1418</v>
      </c>
      <c r="J8896">
        <v>3000</v>
      </c>
      <c r="L8896">
        <v>284484105</v>
      </c>
    </row>
    <row r="8897" spans="3:12" x14ac:dyDescent="0.15">
      <c r="C8897" t="s">
        <v>5191</v>
      </c>
      <c r="D8897" t="s">
        <v>5189</v>
      </c>
      <c r="E8897" t="s">
        <v>15</v>
      </c>
      <c r="F8897" s="1">
        <v>41051</v>
      </c>
      <c r="G8897" t="s">
        <v>526</v>
      </c>
      <c r="H8897" t="s">
        <v>1722</v>
      </c>
      <c r="I8897" t="s">
        <v>2030</v>
      </c>
      <c r="J8897">
        <v>4000</v>
      </c>
      <c r="L8897">
        <v>284488105</v>
      </c>
    </row>
    <row r="8898" spans="3:12" x14ac:dyDescent="0.15">
      <c r="C8898" t="s">
        <v>5191</v>
      </c>
      <c r="D8898" t="s">
        <v>5189</v>
      </c>
      <c r="E8898" t="s">
        <v>15</v>
      </c>
      <c r="F8898" s="1">
        <v>41051</v>
      </c>
      <c r="G8898" t="s">
        <v>526</v>
      </c>
      <c r="H8898" t="s">
        <v>1724</v>
      </c>
      <c r="I8898" t="s">
        <v>2030</v>
      </c>
      <c r="J8898">
        <v>2000</v>
      </c>
      <c r="L8898">
        <v>284490105</v>
      </c>
    </row>
    <row r="8899" spans="3:12" x14ac:dyDescent="0.15">
      <c r="C8899" t="s">
        <v>5191</v>
      </c>
      <c r="D8899" t="s">
        <v>5189</v>
      </c>
      <c r="E8899" t="s">
        <v>15</v>
      </c>
      <c r="F8899" s="1">
        <v>41051</v>
      </c>
      <c r="G8899" t="s">
        <v>526</v>
      </c>
      <c r="H8899" t="s">
        <v>1725</v>
      </c>
      <c r="I8899" t="s">
        <v>2030</v>
      </c>
      <c r="J8899">
        <v>6000</v>
      </c>
      <c r="L8899">
        <v>284496105</v>
      </c>
    </row>
    <row r="8900" spans="3:12" x14ac:dyDescent="0.15">
      <c r="C8900" t="s">
        <v>5191</v>
      </c>
      <c r="D8900" t="s">
        <v>5189</v>
      </c>
      <c r="E8900" t="s">
        <v>15</v>
      </c>
      <c r="F8900" s="1">
        <v>41051</v>
      </c>
      <c r="G8900" t="s">
        <v>526</v>
      </c>
      <c r="H8900" t="s">
        <v>6238</v>
      </c>
      <c r="I8900" t="s">
        <v>1418</v>
      </c>
      <c r="J8900">
        <v>1500</v>
      </c>
      <c r="L8900">
        <v>284497605</v>
      </c>
    </row>
    <row r="8901" spans="3:12" x14ac:dyDescent="0.15">
      <c r="C8901" t="s">
        <v>5191</v>
      </c>
      <c r="D8901" t="s">
        <v>5189</v>
      </c>
      <c r="E8901" t="s">
        <v>15</v>
      </c>
      <c r="F8901" s="1">
        <v>41051</v>
      </c>
      <c r="G8901" t="s">
        <v>526</v>
      </c>
      <c r="H8901" t="s">
        <v>1729</v>
      </c>
      <c r="I8901" t="s">
        <v>2021</v>
      </c>
      <c r="J8901">
        <v>2000</v>
      </c>
      <c r="L8901">
        <v>284499605</v>
      </c>
    </row>
    <row r="8902" spans="3:12" x14ac:dyDescent="0.15">
      <c r="C8902" t="s">
        <v>5191</v>
      </c>
      <c r="D8902" t="s">
        <v>5189</v>
      </c>
      <c r="E8902" t="s">
        <v>15</v>
      </c>
      <c r="F8902" s="1">
        <v>41051</v>
      </c>
      <c r="G8902" t="s">
        <v>526</v>
      </c>
      <c r="H8902" t="s">
        <v>4834</v>
      </c>
      <c r="I8902" t="s">
        <v>2030</v>
      </c>
      <c r="J8902">
        <v>2000</v>
      </c>
      <c r="L8902">
        <v>284501605</v>
      </c>
    </row>
    <row r="8903" spans="3:12" x14ac:dyDescent="0.15">
      <c r="C8903" t="s">
        <v>5191</v>
      </c>
      <c r="D8903" t="s">
        <v>5189</v>
      </c>
      <c r="E8903" t="s">
        <v>15</v>
      </c>
      <c r="F8903" s="1">
        <v>41052</v>
      </c>
      <c r="G8903" t="s">
        <v>526</v>
      </c>
      <c r="H8903" t="s">
        <v>1270</v>
      </c>
      <c r="I8903" t="s">
        <v>1418</v>
      </c>
      <c r="J8903">
        <v>2000</v>
      </c>
      <c r="L8903">
        <v>284503605</v>
      </c>
    </row>
    <row r="8904" spans="3:12" x14ac:dyDescent="0.15">
      <c r="C8904" t="s">
        <v>5191</v>
      </c>
      <c r="D8904" t="s">
        <v>5189</v>
      </c>
      <c r="E8904" t="s">
        <v>15</v>
      </c>
      <c r="F8904" s="1">
        <v>41052</v>
      </c>
      <c r="G8904" t="s">
        <v>526</v>
      </c>
      <c r="H8904" t="s">
        <v>6239</v>
      </c>
      <c r="I8904" t="s">
        <v>1418</v>
      </c>
      <c r="J8904">
        <v>2000</v>
      </c>
      <c r="L8904">
        <v>284505605</v>
      </c>
    </row>
    <row r="8905" spans="3:12" x14ac:dyDescent="0.15">
      <c r="C8905" t="s">
        <v>5191</v>
      </c>
      <c r="D8905" t="s">
        <v>5189</v>
      </c>
      <c r="E8905" t="s">
        <v>15</v>
      </c>
      <c r="F8905" s="1">
        <v>41052</v>
      </c>
      <c r="G8905" t="s">
        <v>526</v>
      </c>
      <c r="H8905" t="s">
        <v>6240</v>
      </c>
      <c r="I8905" t="s">
        <v>2030</v>
      </c>
      <c r="J8905">
        <v>6000</v>
      </c>
      <c r="L8905">
        <v>284511605</v>
      </c>
    </row>
    <row r="8906" spans="3:12" x14ac:dyDescent="0.15">
      <c r="C8906" t="s">
        <v>5191</v>
      </c>
      <c r="D8906" t="s">
        <v>5189</v>
      </c>
      <c r="E8906" t="s">
        <v>15</v>
      </c>
      <c r="F8906" s="1">
        <v>41052</v>
      </c>
      <c r="G8906" t="s">
        <v>526</v>
      </c>
      <c r="H8906" t="s">
        <v>6241</v>
      </c>
      <c r="I8906" t="s">
        <v>2030</v>
      </c>
      <c r="J8906">
        <v>2000</v>
      </c>
      <c r="L8906">
        <v>284513605</v>
      </c>
    </row>
    <row r="8907" spans="3:12" x14ac:dyDescent="0.15">
      <c r="C8907" t="s">
        <v>5191</v>
      </c>
      <c r="D8907" t="s">
        <v>5189</v>
      </c>
      <c r="E8907" t="s">
        <v>15</v>
      </c>
      <c r="F8907" s="1">
        <v>41052</v>
      </c>
      <c r="G8907" t="s">
        <v>526</v>
      </c>
      <c r="H8907" t="s">
        <v>6242</v>
      </c>
      <c r="I8907" t="s">
        <v>2035</v>
      </c>
      <c r="J8907">
        <v>8000</v>
      </c>
      <c r="L8907">
        <v>284521605</v>
      </c>
    </row>
    <row r="8908" spans="3:12" x14ac:dyDescent="0.15">
      <c r="C8908" t="s">
        <v>5191</v>
      </c>
      <c r="D8908" t="s">
        <v>5189</v>
      </c>
      <c r="E8908" t="s">
        <v>15</v>
      </c>
      <c r="F8908" s="1">
        <v>41052</v>
      </c>
      <c r="G8908" t="s">
        <v>526</v>
      </c>
      <c r="H8908" t="s">
        <v>6243</v>
      </c>
      <c r="I8908" t="s">
        <v>2220</v>
      </c>
      <c r="J8908">
        <v>8000</v>
      </c>
      <c r="L8908">
        <v>284529605</v>
      </c>
    </row>
    <row r="8909" spans="3:12" x14ac:dyDescent="0.15">
      <c r="C8909" t="s">
        <v>5191</v>
      </c>
      <c r="D8909" t="s">
        <v>5189</v>
      </c>
      <c r="E8909" t="s">
        <v>15</v>
      </c>
      <c r="F8909" s="1">
        <v>41052</v>
      </c>
      <c r="G8909" t="s">
        <v>526</v>
      </c>
      <c r="H8909" t="s">
        <v>6244</v>
      </c>
      <c r="I8909" t="s">
        <v>1418</v>
      </c>
      <c r="J8909">
        <v>1500</v>
      </c>
      <c r="L8909">
        <v>284531105</v>
      </c>
    </row>
    <row r="8910" spans="3:12" x14ac:dyDescent="0.15">
      <c r="C8910" t="s">
        <v>5191</v>
      </c>
      <c r="D8910" t="s">
        <v>5189</v>
      </c>
      <c r="E8910" t="s">
        <v>15</v>
      </c>
      <c r="F8910" s="1">
        <v>41053</v>
      </c>
      <c r="G8910" t="s">
        <v>526</v>
      </c>
      <c r="H8910" t="s">
        <v>6245</v>
      </c>
      <c r="I8910" t="s">
        <v>2030</v>
      </c>
      <c r="J8910">
        <v>2000</v>
      </c>
      <c r="L8910">
        <v>284533105</v>
      </c>
    </row>
    <row r="8911" spans="3:12" x14ac:dyDescent="0.15">
      <c r="C8911" t="s">
        <v>5191</v>
      </c>
      <c r="D8911" t="s">
        <v>5189</v>
      </c>
      <c r="E8911" t="s">
        <v>15</v>
      </c>
      <c r="F8911" s="1">
        <v>41053</v>
      </c>
      <c r="G8911" t="s">
        <v>526</v>
      </c>
      <c r="H8911" t="s">
        <v>1785</v>
      </c>
      <c r="I8911" t="s">
        <v>2030</v>
      </c>
      <c r="J8911">
        <v>8000</v>
      </c>
      <c r="L8911">
        <v>284541105</v>
      </c>
    </row>
    <row r="8912" spans="3:12" x14ac:dyDescent="0.15">
      <c r="C8912" t="s">
        <v>5191</v>
      </c>
      <c r="D8912" t="s">
        <v>5189</v>
      </c>
      <c r="E8912" t="s">
        <v>15</v>
      </c>
      <c r="F8912" s="1">
        <v>41053</v>
      </c>
      <c r="G8912" t="s">
        <v>526</v>
      </c>
      <c r="H8912" t="s">
        <v>1787</v>
      </c>
      <c r="I8912" t="s">
        <v>1418</v>
      </c>
      <c r="J8912">
        <v>500</v>
      </c>
      <c r="L8912">
        <v>284541605</v>
      </c>
    </row>
    <row r="8913" spans="3:12" x14ac:dyDescent="0.15">
      <c r="C8913" t="s">
        <v>5191</v>
      </c>
      <c r="D8913" t="s">
        <v>5189</v>
      </c>
      <c r="E8913" t="s">
        <v>15</v>
      </c>
      <c r="F8913" s="1">
        <v>41053</v>
      </c>
      <c r="G8913" t="s">
        <v>526</v>
      </c>
      <c r="H8913" t="s">
        <v>1789</v>
      </c>
      <c r="I8913" t="s">
        <v>1418</v>
      </c>
      <c r="J8913">
        <v>2000</v>
      </c>
      <c r="L8913">
        <v>284543605</v>
      </c>
    </row>
    <row r="8914" spans="3:12" x14ac:dyDescent="0.15">
      <c r="C8914" t="s">
        <v>5191</v>
      </c>
      <c r="D8914" t="s">
        <v>5189</v>
      </c>
      <c r="E8914" t="s">
        <v>15</v>
      </c>
      <c r="F8914" s="1">
        <v>41054</v>
      </c>
      <c r="G8914" t="s">
        <v>54</v>
      </c>
      <c r="H8914" t="s">
        <v>830</v>
      </c>
      <c r="I8914" t="s">
        <v>2030</v>
      </c>
      <c r="J8914">
        <v>325000</v>
      </c>
      <c r="L8914">
        <v>284868605</v>
      </c>
    </row>
    <row r="8915" spans="3:12" x14ac:dyDescent="0.15">
      <c r="C8915" t="s">
        <v>5191</v>
      </c>
      <c r="D8915" t="s">
        <v>5189</v>
      </c>
      <c r="E8915" t="s">
        <v>15</v>
      </c>
      <c r="F8915" s="1">
        <v>41054</v>
      </c>
      <c r="G8915" t="s">
        <v>526</v>
      </c>
      <c r="H8915" t="s">
        <v>6246</v>
      </c>
      <c r="I8915" t="s">
        <v>2030</v>
      </c>
      <c r="J8915">
        <v>6000</v>
      </c>
      <c r="L8915">
        <v>284874605</v>
      </c>
    </row>
    <row r="8916" spans="3:12" x14ac:dyDescent="0.15">
      <c r="C8916" t="s">
        <v>5191</v>
      </c>
      <c r="D8916" t="s">
        <v>5189</v>
      </c>
      <c r="E8916" t="s">
        <v>15</v>
      </c>
      <c r="F8916" s="1">
        <v>41054</v>
      </c>
      <c r="G8916" t="s">
        <v>526</v>
      </c>
      <c r="H8916" t="s">
        <v>3216</v>
      </c>
      <c r="I8916" t="s">
        <v>2030</v>
      </c>
      <c r="J8916">
        <v>8000</v>
      </c>
      <c r="L8916">
        <v>284882605</v>
      </c>
    </row>
    <row r="8917" spans="3:12" x14ac:dyDescent="0.15">
      <c r="C8917" t="s">
        <v>5191</v>
      </c>
      <c r="D8917" t="s">
        <v>5189</v>
      </c>
      <c r="E8917" t="s">
        <v>15</v>
      </c>
      <c r="F8917" s="1">
        <v>41054</v>
      </c>
      <c r="G8917" t="s">
        <v>526</v>
      </c>
      <c r="H8917" t="s">
        <v>1794</v>
      </c>
      <c r="I8917" t="s">
        <v>2030</v>
      </c>
      <c r="J8917">
        <v>4000</v>
      </c>
      <c r="L8917">
        <v>284886605</v>
      </c>
    </row>
    <row r="8918" spans="3:12" x14ac:dyDescent="0.15">
      <c r="C8918" t="s">
        <v>5191</v>
      </c>
      <c r="D8918" t="s">
        <v>5189</v>
      </c>
      <c r="E8918" t="s">
        <v>15</v>
      </c>
      <c r="F8918" s="1">
        <v>41054</v>
      </c>
      <c r="G8918" t="s">
        <v>526</v>
      </c>
      <c r="H8918" t="s">
        <v>6247</v>
      </c>
      <c r="I8918" t="s">
        <v>2030</v>
      </c>
      <c r="J8918">
        <v>4000</v>
      </c>
      <c r="L8918">
        <v>284890605</v>
      </c>
    </row>
    <row r="8919" spans="3:12" x14ac:dyDescent="0.15">
      <c r="C8919" t="s">
        <v>5191</v>
      </c>
      <c r="D8919" t="s">
        <v>5189</v>
      </c>
      <c r="E8919" t="s">
        <v>15</v>
      </c>
      <c r="F8919" s="1">
        <v>41054</v>
      </c>
      <c r="G8919" t="s">
        <v>526</v>
      </c>
      <c r="H8919" t="s">
        <v>1845</v>
      </c>
      <c r="I8919" t="s">
        <v>1418</v>
      </c>
      <c r="J8919">
        <v>300</v>
      </c>
      <c r="L8919">
        <v>284890905</v>
      </c>
    </row>
    <row r="8920" spans="3:12" x14ac:dyDescent="0.15">
      <c r="C8920" t="s">
        <v>5191</v>
      </c>
      <c r="D8920" t="s">
        <v>5189</v>
      </c>
      <c r="E8920" t="s">
        <v>15</v>
      </c>
      <c r="F8920" s="1">
        <v>41054</v>
      </c>
      <c r="G8920" t="s">
        <v>526</v>
      </c>
      <c r="H8920" t="s">
        <v>614</v>
      </c>
      <c r="I8920" t="s">
        <v>1418</v>
      </c>
      <c r="J8920">
        <v>1000</v>
      </c>
      <c r="L8920">
        <v>284891905</v>
      </c>
    </row>
    <row r="8921" spans="3:12" x14ac:dyDescent="0.15">
      <c r="C8921" t="s">
        <v>5191</v>
      </c>
      <c r="D8921" t="s">
        <v>5189</v>
      </c>
      <c r="E8921" t="s">
        <v>15</v>
      </c>
      <c r="F8921" s="1">
        <v>41055</v>
      </c>
      <c r="G8921" t="s">
        <v>526</v>
      </c>
      <c r="H8921" t="s">
        <v>3220</v>
      </c>
      <c r="I8921" t="s">
        <v>1418</v>
      </c>
      <c r="J8921">
        <v>500</v>
      </c>
      <c r="L8921">
        <v>284892405</v>
      </c>
    </row>
    <row r="8922" spans="3:12" x14ac:dyDescent="0.15">
      <c r="C8922" t="s">
        <v>5191</v>
      </c>
      <c r="D8922" t="s">
        <v>5189</v>
      </c>
      <c r="E8922" t="s">
        <v>15</v>
      </c>
      <c r="F8922" s="1">
        <v>41057</v>
      </c>
      <c r="G8922" t="s">
        <v>526</v>
      </c>
      <c r="H8922" t="s">
        <v>2798</v>
      </c>
      <c r="I8922" t="s">
        <v>1371</v>
      </c>
      <c r="J8922">
        <v>6000</v>
      </c>
      <c r="L8922">
        <v>284898405</v>
      </c>
    </row>
    <row r="8923" spans="3:12" x14ac:dyDescent="0.15">
      <c r="C8923" t="s">
        <v>5191</v>
      </c>
      <c r="D8923" t="s">
        <v>5189</v>
      </c>
      <c r="E8923" t="s">
        <v>15</v>
      </c>
      <c r="F8923" s="1">
        <v>41057</v>
      </c>
      <c r="G8923" t="s">
        <v>526</v>
      </c>
      <c r="H8923" t="s">
        <v>6248</v>
      </c>
      <c r="I8923" t="s">
        <v>2035</v>
      </c>
      <c r="J8923">
        <v>4000</v>
      </c>
      <c r="L8923">
        <v>284902405</v>
      </c>
    </row>
    <row r="8924" spans="3:12" x14ac:dyDescent="0.15">
      <c r="C8924" t="s">
        <v>5191</v>
      </c>
      <c r="D8924" t="s">
        <v>5189</v>
      </c>
      <c r="E8924" t="s">
        <v>15</v>
      </c>
      <c r="F8924" s="1">
        <v>41057</v>
      </c>
      <c r="G8924" t="s">
        <v>526</v>
      </c>
      <c r="H8924" t="s">
        <v>1799</v>
      </c>
      <c r="I8924" t="s">
        <v>2568</v>
      </c>
      <c r="J8924">
        <v>10000</v>
      </c>
      <c r="L8924">
        <v>284912405</v>
      </c>
    </row>
    <row r="8925" spans="3:12" x14ac:dyDescent="0.15">
      <c r="C8925" t="s">
        <v>5191</v>
      </c>
      <c r="D8925" t="s">
        <v>5189</v>
      </c>
      <c r="E8925" t="s">
        <v>15</v>
      </c>
      <c r="F8925" s="1">
        <v>41057</v>
      </c>
      <c r="G8925" t="s">
        <v>526</v>
      </c>
      <c r="H8925" t="s">
        <v>4793</v>
      </c>
      <c r="I8925" t="s">
        <v>2568</v>
      </c>
      <c r="J8925">
        <v>2000</v>
      </c>
      <c r="L8925">
        <v>284914405</v>
      </c>
    </row>
    <row r="8926" spans="3:12" x14ac:dyDescent="0.15">
      <c r="C8926" t="s">
        <v>5191</v>
      </c>
      <c r="D8926" t="s">
        <v>5189</v>
      </c>
      <c r="E8926" t="s">
        <v>15</v>
      </c>
      <c r="F8926" s="1">
        <v>41057</v>
      </c>
      <c r="G8926" t="s">
        <v>526</v>
      </c>
      <c r="H8926" t="s">
        <v>1801</v>
      </c>
      <c r="I8926" t="s">
        <v>1371</v>
      </c>
      <c r="J8926">
        <v>6000</v>
      </c>
      <c r="L8926">
        <v>284920405</v>
      </c>
    </row>
    <row r="8927" spans="3:12" x14ac:dyDescent="0.15">
      <c r="C8927" t="s">
        <v>5191</v>
      </c>
      <c r="D8927" t="s">
        <v>5189</v>
      </c>
      <c r="E8927" t="s">
        <v>15</v>
      </c>
      <c r="F8927" s="1">
        <v>41058</v>
      </c>
      <c r="G8927" t="s">
        <v>526</v>
      </c>
      <c r="H8927" t="s">
        <v>618</v>
      </c>
      <c r="I8927" t="s">
        <v>1371</v>
      </c>
      <c r="J8927">
        <v>2000</v>
      </c>
      <c r="L8927">
        <v>284922405</v>
      </c>
    </row>
    <row r="8928" spans="3:12" x14ac:dyDescent="0.15">
      <c r="C8928" t="s">
        <v>5191</v>
      </c>
      <c r="D8928" t="s">
        <v>5189</v>
      </c>
      <c r="E8928" t="s">
        <v>15</v>
      </c>
      <c r="F8928" s="1">
        <v>41058</v>
      </c>
      <c r="G8928" t="s">
        <v>526</v>
      </c>
      <c r="H8928" t="s">
        <v>1802</v>
      </c>
      <c r="I8928" t="s">
        <v>2568</v>
      </c>
      <c r="J8928">
        <v>2000</v>
      </c>
      <c r="L8928">
        <v>284924405</v>
      </c>
    </row>
    <row r="8929" spans="3:12" x14ac:dyDescent="0.15">
      <c r="C8929" t="s">
        <v>5191</v>
      </c>
      <c r="D8929" t="s">
        <v>5189</v>
      </c>
      <c r="E8929" t="s">
        <v>15</v>
      </c>
      <c r="F8929" s="1">
        <v>41058</v>
      </c>
      <c r="G8929" t="s">
        <v>526</v>
      </c>
      <c r="H8929" t="s">
        <v>1804</v>
      </c>
      <c r="I8929" t="s">
        <v>1371</v>
      </c>
      <c r="J8929">
        <v>2000</v>
      </c>
      <c r="L8929">
        <v>284926405</v>
      </c>
    </row>
    <row r="8930" spans="3:12" x14ac:dyDescent="0.15">
      <c r="C8930" t="s">
        <v>5191</v>
      </c>
      <c r="D8930" t="s">
        <v>5189</v>
      </c>
      <c r="E8930" t="s">
        <v>15</v>
      </c>
      <c r="F8930" s="1">
        <v>41058</v>
      </c>
      <c r="G8930" t="s">
        <v>526</v>
      </c>
      <c r="H8930" t="s">
        <v>1804</v>
      </c>
      <c r="I8930" t="s">
        <v>1371</v>
      </c>
      <c r="J8930">
        <v>12000</v>
      </c>
      <c r="L8930">
        <v>284938405</v>
      </c>
    </row>
    <row r="8931" spans="3:12" x14ac:dyDescent="0.15">
      <c r="C8931" t="s">
        <v>5191</v>
      </c>
      <c r="D8931" t="s">
        <v>5189</v>
      </c>
      <c r="E8931" t="s">
        <v>15</v>
      </c>
      <c r="F8931" s="1">
        <v>41058</v>
      </c>
      <c r="G8931" t="s">
        <v>526</v>
      </c>
      <c r="H8931" t="s">
        <v>620</v>
      </c>
      <c r="I8931" t="s">
        <v>2030</v>
      </c>
      <c r="J8931">
        <v>2000</v>
      </c>
      <c r="L8931">
        <v>284940405</v>
      </c>
    </row>
    <row r="8932" spans="3:12" x14ac:dyDescent="0.15">
      <c r="C8932" t="s">
        <v>5191</v>
      </c>
      <c r="D8932" t="s">
        <v>5189</v>
      </c>
      <c r="E8932" t="s">
        <v>15</v>
      </c>
      <c r="F8932" s="1">
        <v>41058</v>
      </c>
      <c r="G8932" t="s">
        <v>526</v>
      </c>
      <c r="H8932" t="s">
        <v>4707</v>
      </c>
      <c r="I8932" t="s">
        <v>1418</v>
      </c>
      <c r="J8932">
        <v>1500</v>
      </c>
      <c r="L8932">
        <v>284941905</v>
      </c>
    </row>
    <row r="8933" spans="3:12" x14ac:dyDescent="0.15">
      <c r="C8933" t="s">
        <v>5191</v>
      </c>
      <c r="D8933" t="s">
        <v>5189</v>
      </c>
      <c r="E8933" t="s">
        <v>15</v>
      </c>
      <c r="F8933" s="1">
        <v>41059</v>
      </c>
      <c r="G8933" t="s">
        <v>526</v>
      </c>
      <c r="H8933" t="s">
        <v>6249</v>
      </c>
      <c r="I8933" t="s">
        <v>1418</v>
      </c>
      <c r="J8933">
        <v>1000</v>
      </c>
      <c r="L8933">
        <v>284942905</v>
      </c>
    </row>
    <row r="8934" spans="3:12" x14ac:dyDescent="0.15">
      <c r="C8934" t="s">
        <v>5191</v>
      </c>
      <c r="D8934" t="s">
        <v>5189</v>
      </c>
      <c r="E8934" t="s">
        <v>15</v>
      </c>
      <c r="F8934" s="1">
        <v>41060</v>
      </c>
      <c r="G8934" t="s">
        <v>1377</v>
      </c>
      <c r="H8934" t="s">
        <v>70</v>
      </c>
      <c r="I8934" t="s">
        <v>6250</v>
      </c>
      <c r="J8934">
        <v>1150000</v>
      </c>
      <c r="L8934">
        <v>286092905</v>
      </c>
    </row>
    <row r="8935" spans="3:12" x14ac:dyDescent="0.15">
      <c r="C8935" t="s">
        <v>5191</v>
      </c>
      <c r="D8935" t="s">
        <v>5189</v>
      </c>
      <c r="E8935" t="s">
        <v>15</v>
      </c>
      <c r="F8935" s="1">
        <v>41060</v>
      </c>
      <c r="G8935" t="s">
        <v>1375</v>
      </c>
      <c r="H8935" t="s">
        <v>70</v>
      </c>
      <c r="I8935" t="s">
        <v>6250</v>
      </c>
      <c r="J8935">
        <v>1795500</v>
      </c>
      <c r="L8935">
        <v>287888405</v>
      </c>
    </row>
    <row r="8936" spans="3:12" x14ac:dyDescent="0.15">
      <c r="C8936" t="s">
        <v>5191</v>
      </c>
      <c r="D8936" t="s">
        <v>5189</v>
      </c>
      <c r="E8936" t="s">
        <v>15</v>
      </c>
      <c r="F8936" s="1">
        <v>41060</v>
      </c>
      <c r="G8936" t="s">
        <v>57</v>
      </c>
      <c r="H8936" t="s">
        <v>1380</v>
      </c>
      <c r="I8936" t="s">
        <v>6250</v>
      </c>
      <c r="J8936">
        <v>1219500</v>
      </c>
      <c r="L8936">
        <v>289107905</v>
      </c>
    </row>
    <row r="8937" spans="3:12" x14ac:dyDescent="0.15">
      <c r="C8937" t="s">
        <v>5191</v>
      </c>
      <c r="D8937" t="s">
        <v>5189</v>
      </c>
      <c r="E8937" t="s">
        <v>15</v>
      </c>
      <c r="F8937" s="1">
        <v>41060</v>
      </c>
      <c r="G8937" t="s">
        <v>526</v>
      </c>
      <c r="H8937" t="s">
        <v>3229</v>
      </c>
      <c r="I8937" t="s">
        <v>1371</v>
      </c>
      <c r="J8937">
        <v>6000</v>
      </c>
      <c r="L8937">
        <v>289113905</v>
      </c>
    </row>
    <row r="8938" spans="3:12" x14ac:dyDescent="0.15">
      <c r="C8938" t="s">
        <v>5191</v>
      </c>
      <c r="D8938" t="s">
        <v>5189</v>
      </c>
      <c r="E8938" t="s">
        <v>15</v>
      </c>
      <c r="F8938" s="1">
        <v>41060</v>
      </c>
      <c r="G8938" t="s">
        <v>526</v>
      </c>
      <c r="H8938" t="s">
        <v>3562</v>
      </c>
      <c r="I8938" t="s">
        <v>1371</v>
      </c>
      <c r="J8938">
        <v>12000</v>
      </c>
      <c r="L8938">
        <v>289125905</v>
      </c>
    </row>
    <row r="8939" spans="3:12" x14ac:dyDescent="0.15">
      <c r="C8939" t="s">
        <v>5191</v>
      </c>
      <c r="D8939" t="s">
        <v>5189</v>
      </c>
      <c r="E8939" t="s">
        <v>15</v>
      </c>
      <c r="F8939" s="1">
        <v>41060</v>
      </c>
      <c r="G8939" t="s">
        <v>526</v>
      </c>
      <c r="H8939" t="s">
        <v>6251</v>
      </c>
      <c r="I8939" t="s">
        <v>2030</v>
      </c>
      <c r="J8939">
        <v>8000</v>
      </c>
      <c r="L8939">
        <v>289133905</v>
      </c>
    </row>
    <row r="8940" spans="3:12" x14ac:dyDescent="0.15">
      <c r="C8940" t="s">
        <v>5191</v>
      </c>
      <c r="D8940" t="s">
        <v>5189</v>
      </c>
      <c r="E8940" t="s">
        <v>15</v>
      </c>
      <c r="F8940" s="1">
        <v>41060</v>
      </c>
      <c r="G8940" t="s">
        <v>526</v>
      </c>
      <c r="H8940" t="s">
        <v>1806</v>
      </c>
      <c r="I8940" t="s">
        <v>2035</v>
      </c>
      <c r="J8940">
        <v>14000</v>
      </c>
      <c r="L8940">
        <v>289147905</v>
      </c>
    </row>
    <row r="8941" spans="3:12" x14ac:dyDescent="0.15">
      <c r="C8941" t="s">
        <v>5191</v>
      </c>
      <c r="D8941" t="s">
        <v>5189</v>
      </c>
      <c r="E8941" t="s">
        <v>15</v>
      </c>
      <c r="F8941" s="1">
        <v>41060</v>
      </c>
      <c r="G8941" t="s">
        <v>526</v>
      </c>
      <c r="H8941" t="s">
        <v>621</v>
      </c>
      <c r="I8941" t="s">
        <v>1418</v>
      </c>
      <c r="J8941">
        <v>2000</v>
      </c>
      <c r="L8941">
        <v>289149905</v>
      </c>
    </row>
    <row r="8942" spans="3:12" x14ac:dyDescent="0.15">
      <c r="C8942" t="s">
        <v>5191</v>
      </c>
      <c r="D8942" t="s">
        <v>5189</v>
      </c>
      <c r="E8942" t="s">
        <v>15</v>
      </c>
      <c r="F8942" s="1">
        <v>41060</v>
      </c>
      <c r="G8942" t="s">
        <v>526</v>
      </c>
      <c r="H8942" t="s">
        <v>1808</v>
      </c>
      <c r="I8942" t="s">
        <v>1371</v>
      </c>
      <c r="J8942">
        <v>4000</v>
      </c>
      <c r="L8942">
        <v>289153905</v>
      </c>
    </row>
    <row r="8943" spans="3:12" x14ac:dyDescent="0.15">
      <c r="C8943" t="s">
        <v>5191</v>
      </c>
      <c r="D8943" t="s">
        <v>5189</v>
      </c>
      <c r="E8943" t="s">
        <v>15</v>
      </c>
      <c r="F8943" s="1">
        <v>41060</v>
      </c>
      <c r="G8943" t="s">
        <v>526</v>
      </c>
      <c r="H8943" t="s">
        <v>1810</v>
      </c>
      <c r="I8943" t="s">
        <v>1418</v>
      </c>
      <c r="J8943">
        <v>500</v>
      </c>
      <c r="L8943">
        <v>289154405</v>
      </c>
    </row>
    <row r="8944" spans="3:12" x14ac:dyDescent="0.15">
      <c r="C8944" t="s">
        <v>5191</v>
      </c>
      <c r="D8944" t="s">
        <v>5189</v>
      </c>
      <c r="E8944" t="s">
        <v>17</v>
      </c>
      <c r="F8944" s="1">
        <v>41039</v>
      </c>
      <c r="G8944" t="s">
        <v>560</v>
      </c>
      <c r="H8944" t="s">
        <v>167</v>
      </c>
      <c r="I8944" t="s">
        <v>6252</v>
      </c>
      <c r="J8944">
        <v>11000000</v>
      </c>
      <c r="L8944">
        <v>312124186</v>
      </c>
    </row>
    <row r="8945" spans="3:12" x14ac:dyDescent="0.15">
      <c r="C8945" t="s">
        <v>5191</v>
      </c>
      <c r="D8945" t="s">
        <v>5189</v>
      </c>
      <c r="E8945" t="s">
        <v>18</v>
      </c>
      <c r="F8945" s="1">
        <v>41031</v>
      </c>
      <c r="G8945" t="s">
        <v>526</v>
      </c>
      <c r="H8945" t="s">
        <v>1650</v>
      </c>
      <c r="I8945" t="s">
        <v>5250</v>
      </c>
      <c r="J8945">
        <v>7800</v>
      </c>
      <c r="L8945">
        <v>316609387</v>
      </c>
    </row>
    <row r="8946" spans="3:12" x14ac:dyDescent="0.15">
      <c r="C8946" t="s">
        <v>5191</v>
      </c>
      <c r="D8946" t="s">
        <v>5189</v>
      </c>
      <c r="E8946" t="s">
        <v>18</v>
      </c>
      <c r="F8946" s="1">
        <v>41039</v>
      </c>
      <c r="G8946" t="s">
        <v>526</v>
      </c>
      <c r="H8946" t="s">
        <v>937</v>
      </c>
      <c r="I8946" t="s">
        <v>5250</v>
      </c>
      <c r="J8946">
        <v>5850</v>
      </c>
      <c r="L8946">
        <v>316615237</v>
      </c>
    </row>
    <row r="8947" spans="3:12" x14ac:dyDescent="0.15">
      <c r="C8947" t="s">
        <v>5191</v>
      </c>
      <c r="D8947" t="s">
        <v>5189</v>
      </c>
      <c r="E8947" t="s">
        <v>18</v>
      </c>
      <c r="F8947" s="1">
        <v>41044</v>
      </c>
      <c r="G8947" t="s">
        <v>526</v>
      </c>
      <c r="H8947" t="s">
        <v>1714</v>
      </c>
      <c r="I8947" t="s">
        <v>2851</v>
      </c>
      <c r="J8947">
        <v>83000</v>
      </c>
      <c r="L8947">
        <v>316698237</v>
      </c>
    </row>
    <row r="8948" spans="3:12" x14ac:dyDescent="0.15">
      <c r="C8948" t="s">
        <v>5191</v>
      </c>
      <c r="D8948" t="s">
        <v>5189</v>
      </c>
      <c r="E8948" t="s">
        <v>18</v>
      </c>
      <c r="F8948" s="1">
        <v>41051</v>
      </c>
      <c r="G8948" t="s">
        <v>526</v>
      </c>
      <c r="H8948" t="s">
        <v>4711</v>
      </c>
      <c r="I8948" t="s">
        <v>5250</v>
      </c>
      <c r="J8948">
        <v>7750</v>
      </c>
      <c r="L8948">
        <v>316705987</v>
      </c>
    </row>
    <row r="8949" spans="3:12" x14ac:dyDescent="0.15">
      <c r="C8949" t="s">
        <v>5191</v>
      </c>
      <c r="D8949" t="s">
        <v>5189</v>
      </c>
      <c r="E8949" t="s">
        <v>18</v>
      </c>
      <c r="F8949" s="1">
        <v>41052</v>
      </c>
      <c r="G8949" t="s">
        <v>526</v>
      </c>
      <c r="H8949" t="s">
        <v>6253</v>
      </c>
      <c r="I8949" t="s">
        <v>2851</v>
      </c>
      <c r="J8949">
        <v>5000</v>
      </c>
      <c r="L8949">
        <v>316710987</v>
      </c>
    </row>
    <row r="8950" spans="3:12" x14ac:dyDescent="0.15">
      <c r="C8950" t="s">
        <v>5191</v>
      </c>
      <c r="D8950" t="s">
        <v>5189</v>
      </c>
      <c r="E8950" t="s">
        <v>18</v>
      </c>
      <c r="F8950" s="1">
        <v>41054</v>
      </c>
      <c r="G8950" t="s">
        <v>526</v>
      </c>
      <c r="H8950" t="s">
        <v>1845</v>
      </c>
      <c r="I8950" t="s">
        <v>533</v>
      </c>
      <c r="J8950">
        <v>5700</v>
      </c>
      <c r="L8950">
        <v>316716687</v>
      </c>
    </row>
    <row r="8951" spans="3:12" x14ac:dyDescent="0.15">
      <c r="C8951" t="s">
        <v>5191</v>
      </c>
      <c r="D8951" t="s">
        <v>5189</v>
      </c>
      <c r="E8951" t="s">
        <v>18</v>
      </c>
      <c r="F8951" s="1">
        <v>41054</v>
      </c>
      <c r="G8951" t="s">
        <v>526</v>
      </c>
      <c r="H8951" t="s">
        <v>1795</v>
      </c>
      <c r="I8951" t="s">
        <v>2851</v>
      </c>
      <c r="J8951">
        <v>20000</v>
      </c>
      <c r="L8951">
        <v>316736687</v>
      </c>
    </row>
    <row r="8952" spans="3:12" x14ac:dyDescent="0.15">
      <c r="C8952" t="s">
        <v>5191</v>
      </c>
      <c r="D8952" t="s">
        <v>5189</v>
      </c>
      <c r="E8952" t="s">
        <v>18</v>
      </c>
      <c r="F8952" s="1">
        <v>41059</v>
      </c>
      <c r="G8952" t="s">
        <v>526</v>
      </c>
      <c r="H8952" t="s">
        <v>1313</v>
      </c>
      <c r="I8952" t="s">
        <v>2851</v>
      </c>
      <c r="J8952">
        <v>20000</v>
      </c>
      <c r="L8952">
        <v>316756687</v>
      </c>
    </row>
    <row r="8953" spans="3:12" x14ac:dyDescent="0.15">
      <c r="C8953" t="s">
        <v>5191</v>
      </c>
      <c r="D8953" t="s">
        <v>5189</v>
      </c>
      <c r="E8953" t="s">
        <v>18</v>
      </c>
      <c r="F8953" s="1">
        <v>41060</v>
      </c>
      <c r="G8953" t="s">
        <v>560</v>
      </c>
      <c r="H8953" t="s">
        <v>140</v>
      </c>
      <c r="I8953" t="s">
        <v>6254</v>
      </c>
      <c r="J8953">
        <v>43760</v>
      </c>
      <c r="L8953">
        <v>316800447</v>
      </c>
    </row>
    <row r="8954" spans="3:12" x14ac:dyDescent="0.15">
      <c r="C8954" t="s">
        <v>5191</v>
      </c>
      <c r="D8954" t="s">
        <v>5189</v>
      </c>
      <c r="E8954" t="s">
        <v>18</v>
      </c>
      <c r="F8954" s="1">
        <v>41060</v>
      </c>
      <c r="G8954" t="s">
        <v>560</v>
      </c>
      <c r="H8954" t="s">
        <v>152</v>
      </c>
      <c r="I8954" t="s">
        <v>6255</v>
      </c>
      <c r="J8954">
        <v>65668</v>
      </c>
      <c r="L8954">
        <v>316866115</v>
      </c>
    </row>
    <row r="8955" spans="3:12" x14ac:dyDescent="0.15">
      <c r="C8955" t="s">
        <v>5191</v>
      </c>
      <c r="D8955" t="s">
        <v>5189</v>
      </c>
      <c r="E8955" t="s">
        <v>18</v>
      </c>
      <c r="F8955" s="1">
        <v>41060</v>
      </c>
      <c r="G8955" t="s">
        <v>560</v>
      </c>
      <c r="H8955" t="s">
        <v>637</v>
      </c>
      <c r="I8955" t="s">
        <v>6256</v>
      </c>
      <c r="J8955">
        <v>135596</v>
      </c>
      <c r="L8955">
        <v>317001711</v>
      </c>
    </row>
    <row r="8956" spans="3:12" x14ac:dyDescent="0.15">
      <c r="C8956" t="s">
        <v>5191</v>
      </c>
      <c r="D8956" t="s">
        <v>5189</v>
      </c>
      <c r="E8956" t="s">
        <v>20</v>
      </c>
      <c r="F8956" s="1">
        <v>41057</v>
      </c>
      <c r="G8956" t="s">
        <v>526</v>
      </c>
      <c r="H8956" t="s">
        <v>616</v>
      </c>
      <c r="I8956" t="s">
        <v>6257</v>
      </c>
      <c r="J8956">
        <v>1789</v>
      </c>
      <c r="L8956">
        <v>321455677</v>
      </c>
    </row>
    <row r="8957" spans="3:12" x14ac:dyDescent="0.15">
      <c r="C8957" t="s">
        <v>5191</v>
      </c>
      <c r="D8957" t="s">
        <v>5189</v>
      </c>
      <c r="E8957" t="s">
        <v>20</v>
      </c>
      <c r="F8957" s="1">
        <v>41060</v>
      </c>
      <c r="G8957" t="s">
        <v>560</v>
      </c>
      <c r="H8957" t="s">
        <v>633</v>
      </c>
      <c r="I8957" t="s">
        <v>6258</v>
      </c>
      <c r="J8957">
        <v>815020</v>
      </c>
      <c r="L8957">
        <v>322270697</v>
      </c>
    </row>
    <row r="8958" spans="3:12" x14ac:dyDescent="0.15">
      <c r="C8958" t="s">
        <v>5191</v>
      </c>
      <c r="D8958" t="s">
        <v>5189</v>
      </c>
      <c r="E8958" t="s">
        <v>20</v>
      </c>
      <c r="F8958" s="1">
        <v>41060</v>
      </c>
      <c r="G8958" t="s">
        <v>560</v>
      </c>
      <c r="H8958" t="s">
        <v>635</v>
      </c>
      <c r="I8958" t="s">
        <v>6259</v>
      </c>
      <c r="J8958">
        <v>6329</v>
      </c>
      <c r="L8958">
        <v>322277026</v>
      </c>
    </row>
    <row r="8959" spans="3:12" x14ac:dyDescent="0.15">
      <c r="C8959" t="s">
        <v>5191</v>
      </c>
      <c r="D8959" t="s">
        <v>5189</v>
      </c>
      <c r="E8959" t="s">
        <v>21</v>
      </c>
      <c r="F8959" s="1">
        <v>41030</v>
      </c>
      <c r="G8959" t="s">
        <v>560</v>
      </c>
      <c r="H8959" t="s">
        <v>124</v>
      </c>
      <c r="I8959" t="s">
        <v>6260</v>
      </c>
      <c r="J8959">
        <v>1489126</v>
      </c>
      <c r="L8959">
        <v>331694385</v>
      </c>
    </row>
    <row r="8960" spans="3:12" x14ac:dyDescent="0.15">
      <c r="C8960" t="s">
        <v>5191</v>
      </c>
      <c r="D8960" t="s">
        <v>5189</v>
      </c>
      <c r="E8960" t="s">
        <v>21</v>
      </c>
      <c r="F8960" s="1">
        <v>41035</v>
      </c>
      <c r="G8960" t="s">
        <v>5206</v>
      </c>
      <c r="H8960" t="s">
        <v>216</v>
      </c>
      <c r="I8960" t="s">
        <v>6261</v>
      </c>
      <c r="J8960">
        <v>20000</v>
      </c>
      <c r="L8960">
        <v>331714385</v>
      </c>
    </row>
    <row r="8961" spans="3:12" x14ac:dyDescent="0.15">
      <c r="C8961" t="s">
        <v>5191</v>
      </c>
      <c r="D8961" t="s">
        <v>5189</v>
      </c>
      <c r="E8961" t="s">
        <v>21</v>
      </c>
      <c r="F8961" s="1">
        <v>41043</v>
      </c>
      <c r="G8961" t="s">
        <v>5206</v>
      </c>
      <c r="H8961" t="s">
        <v>225</v>
      </c>
      <c r="I8961" t="s">
        <v>6262</v>
      </c>
      <c r="J8961">
        <v>30000</v>
      </c>
      <c r="L8961">
        <v>331744385</v>
      </c>
    </row>
    <row r="8962" spans="3:12" x14ac:dyDescent="0.15">
      <c r="C8962" t="s">
        <v>5191</v>
      </c>
      <c r="D8962" t="s">
        <v>5189</v>
      </c>
      <c r="E8962" t="s">
        <v>21</v>
      </c>
      <c r="F8962" s="1">
        <v>41050</v>
      </c>
      <c r="G8962" t="s">
        <v>5206</v>
      </c>
      <c r="H8962" t="s">
        <v>229</v>
      </c>
      <c r="I8962" t="s">
        <v>5992</v>
      </c>
      <c r="J8962">
        <v>30000</v>
      </c>
      <c r="L8962">
        <v>331774385</v>
      </c>
    </row>
    <row r="8963" spans="3:12" x14ac:dyDescent="0.15">
      <c r="C8963" t="s">
        <v>5191</v>
      </c>
      <c r="D8963" t="s">
        <v>5189</v>
      </c>
      <c r="E8963" t="s">
        <v>21</v>
      </c>
      <c r="F8963" s="1">
        <v>41054</v>
      </c>
      <c r="G8963" t="s">
        <v>5206</v>
      </c>
      <c r="H8963" t="s">
        <v>232</v>
      </c>
      <c r="I8963" t="s">
        <v>5992</v>
      </c>
      <c r="J8963">
        <v>30000</v>
      </c>
      <c r="L8963">
        <v>331804385</v>
      </c>
    </row>
    <row r="8964" spans="3:12" x14ac:dyDescent="0.15">
      <c r="C8964" t="s">
        <v>5191</v>
      </c>
      <c r="D8964" t="s">
        <v>5189</v>
      </c>
      <c r="E8964" t="s">
        <v>22</v>
      </c>
      <c r="F8964" s="1">
        <v>41030</v>
      </c>
      <c r="G8964" t="s">
        <v>560</v>
      </c>
      <c r="H8964" t="s">
        <v>530</v>
      </c>
      <c r="I8964" t="s">
        <v>6263</v>
      </c>
      <c r="J8964">
        <v>293501</v>
      </c>
      <c r="L8964">
        <v>340425553</v>
      </c>
    </row>
    <row r="8965" spans="3:12" x14ac:dyDescent="0.15">
      <c r="C8965" t="s">
        <v>5191</v>
      </c>
      <c r="D8965" t="s">
        <v>5189</v>
      </c>
      <c r="E8965" t="s">
        <v>22</v>
      </c>
      <c r="F8965" s="1">
        <v>41033</v>
      </c>
      <c r="G8965" t="s">
        <v>526</v>
      </c>
      <c r="H8965" t="s">
        <v>6264</v>
      </c>
      <c r="I8965" t="s">
        <v>6265</v>
      </c>
      <c r="J8965">
        <v>40000</v>
      </c>
      <c r="L8965">
        <v>340465553</v>
      </c>
    </row>
    <row r="8966" spans="3:12" x14ac:dyDescent="0.15">
      <c r="C8966" t="s">
        <v>5191</v>
      </c>
      <c r="D8966" t="s">
        <v>5189</v>
      </c>
      <c r="E8966" t="s">
        <v>22</v>
      </c>
      <c r="F8966" s="1">
        <v>41044</v>
      </c>
      <c r="G8966" t="s">
        <v>526</v>
      </c>
      <c r="H8966" t="s">
        <v>6235</v>
      </c>
      <c r="I8966" t="s">
        <v>6266</v>
      </c>
      <c r="J8966">
        <v>23850</v>
      </c>
      <c r="L8966">
        <v>340489403</v>
      </c>
    </row>
    <row r="8967" spans="3:12" x14ac:dyDescent="0.15">
      <c r="C8967" t="s">
        <v>5191</v>
      </c>
      <c r="D8967" t="s">
        <v>5189</v>
      </c>
      <c r="E8967" t="s">
        <v>22</v>
      </c>
      <c r="F8967" s="1">
        <v>41052</v>
      </c>
      <c r="G8967" t="s">
        <v>526</v>
      </c>
      <c r="H8967" t="s">
        <v>1819</v>
      </c>
      <c r="I8967" t="s">
        <v>6267</v>
      </c>
      <c r="J8967">
        <v>160000</v>
      </c>
      <c r="L8967">
        <v>340649403</v>
      </c>
    </row>
    <row r="8968" spans="3:12" x14ac:dyDescent="0.15">
      <c r="C8968" t="s">
        <v>5191</v>
      </c>
      <c r="D8968" t="s">
        <v>5189</v>
      </c>
      <c r="E8968" t="s">
        <v>22</v>
      </c>
      <c r="F8968" s="1">
        <v>41060</v>
      </c>
      <c r="G8968" t="s">
        <v>560</v>
      </c>
      <c r="H8968" t="s">
        <v>639</v>
      </c>
      <c r="I8968" t="s">
        <v>6268</v>
      </c>
      <c r="J8968">
        <v>29350</v>
      </c>
      <c r="L8968">
        <v>340678753</v>
      </c>
    </row>
    <row r="8969" spans="3:12" x14ac:dyDescent="0.15">
      <c r="C8969" t="s">
        <v>5191</v>
      </c>
      <c r="D8969" t="s">
        <v>5189</v>
      </c>
      <c r="E8969" t="s">
        <v>22</v>
      </c>
      <c r="F8969" s="1">
        <v>41060</v>
      </c>
      <c r="G8969" t="s">
        <v>560</v>
      </c>
      <c r="H8969" t="s">
        <v>843</v>
      </c>
      <c r="I8969" t="s">
        <v>6269</v>
      </c>
      <c r="J8969">
        <v>29350</v>
      </c>
      <c r="L8969">
        <v>340708103</v>
      </c>
    </row>
    <row r="8970" spans="3:12" x14ac:dyDescent="0.15">
      <c r="C8970" t="s">
        <v>5191</v>
      </c>
      <c r="D8970" t="s">
        <v>5189</v>
      </c>
      <c r="E8970" t="s">
        <v>22</v>
      </c>
      <c r="F8970" s="1">
        <v>41060</v>
      </c>
      <c r="G8970" t="s">
        <v>560</v>
      </c>
      <c r="H8970" t="s">
        <v>168</v>
      </c>
      <c r="I8970" t="s">
        <v>6270</v>
      </c>
      <c r="J8970">
        <v>29350</v>
      </c>
      <c r="L8970">
        <v>340737453</v>
      </c>
    </row>
    <row r="8971" spans="3:12" x14ac:dyDescent="0.15">
      <c r="C8971" t="s">
        <v>5191</v>
      </c>
      <c r="D8971" t="s">
        <v>5189</v>
      </c>
      <c r="E8971" t="s">
        <v>23</v>
      </c>
      <c r="F8971" s="1">
        <v>41036</v>
      </c>
      <c r="G8971" t="s">
        <v>54</v>
      </c>
      <c r="H8971" t="s">
        <v>843</v>
      </c>
      <c r="I8971" t="s">
        <v>3088</v>
      </c>
      <c r="J8971">
        <v>231400</v>
      </c>
      <c r="L8971">
        <v>344696968</v>
      </c>
    </row>
    <row r="8972" spans="3:12" x14ac:dyDescent="0.15">
      <c r="C8972" t="s">
        <v>5191</v>
      </c>
      <c r="D8972" t="s">
        <v>5189</v>
      </c>
      <c r="E8972" t="s">
        <v>23</v>
      </c>
      <c r="F8972" s="1">
        <v>41036</v>
      </c>
      <c r="G8972" t="s">
        <v>526</v>
      </c>
      <c r="H8972" t="s">
        <v>586</v>
      </c>
      <c r="I8972" t="s">
        <v>6271</v>
      </c>
      <c r="J8972">
        <v>567300</v>
      </c>
      <c r="L8972">
        <v>345264268</v>
      </c>
    </row>
    <row r="8973" spans="3:12" x14ac:dyDescent="0.15">
      <c r="C8973" t="s">
        <v>5191</v>
      </c>
      <c r="D8973" t="s">
        <v>5189</v>
      </c>
      <c r="E8973" t="s">
        <v>23</v>
      </c>
      <c r="F8973" s="1">
        <v>41054</v>
      </c>
      <c r="G8973" t="s">
        <v>526</v>
      </c>
      <c r="H8973" t="s">
        <v>612</v>
      </c>
      <c r="I8973" t="s">
        <v>3088</v>
      </c>
      <c r="J8973">
        <v>165000</v>
      </c>
      <c r="L8973">
        <v>345429268</v>
      </c>
    </row>
    <row r="8974" spans="3:12" x14ac:dyDescent="0.15">
      <c r="C8974" t="s">
        <v>5191</v>
      </c>
      <c r="D8974" t="s">
        <v>5189</v>
      </c>
      <c r="E8974" t="s">
        <v>23</v>
      </c>
      <c r="F8974" s="1">
        <v>41054</v>
      </c>
      <c r="G8974" t="s">
        <v>526</v>
      </c>
      <c r="H8974" t="s">
        <v>612</v>
      </c>
      <c r="I8974" t="s">
        <v>3106</v>
      </c>
      <c r="J8974">
        <v>10000</v>
      </c>
      <c r="L8974">
        <v>345439268</v>
      </c>
    </row>
    <row r="8975" spans="3:12" x14ac:dyDescent="0.15">
      <c r="C8975" t="s">
        <v>5191</v>
      </c>
      <c r="D8975" t="s">
        <v>5189</v>
      </c>
      <c r="E8975" t="s">
        <v>24</v>
      </c>
      <c r="F8975" s="1">
        <v>41060</v>
      </c>
      <c r="G8975" t="s">
        <v>560</v>
      </c>
      <c r="H8975" t="s">
        <v>136</v>
      </c>
      <c r="I8975" t="s">
        <v>6272</v>
      </c>
      <c r="J8975">
        <v>800000</v>
      </c>
      <c r="L8975">
        <v>350045168</v>
      </c>
    </row>
    <row r="8976" spans="3:12" x14ac:dyDescent="0.15">
      <c r="C8976" t="s">
        <v>5191</v>
      </c>
      <c r="D8976" t="s">
        <v>5189</v>
      </c>
      <c r="E8976" t="s">
        <v>25</v>
      </c>
      <c r="F8976" s="1">
        <v>41032</v>
      </c>
      <c r="G8976" t="s">
        <v>5206</v>
      </c>
      <c r="H8976" t="s">
        <v>2926</v>
      </c>
      <c r="I8976" t="s">
        <v>6273</v>
      </c>
      <c r="J8976">
        <v>160000</v>
      </c>
      <c r="L8976">
        <v>362557593</v>
      </c>
    </row>
    <row r="8977" spans="3:12" x14ac:dyDescent="0.15">
      <c r="C8977" t="s">
        <v>5191</v>
      </c>
      <c r="D8977" t="s">
        <v>5189</v>
      </c>
      <c r="E8977" t="s">
        <v>25</v>
      </c>
      <c r="F8977" s="1">
        <v>41034</v>
      </c>
      <c r="G8977" t="s">
        <v>5206</v>
      </c>
      <c r="H8977" t="s">
        <v>1394</v>
      </c>
      <c r="I8977" t="s">
        <v>6274</v>
      </c>
      <c r="J8977">
        <v>100000</v>
      </c>
      <c r="L8977">
        <v>362657593</v>
      </c>
    </row>
    <row r="8978" spans="3:12" x14ac:dyDescent="0.15">
      <c r="C8978" t="s">
        <v>5191</v>
      </c>
      <c r="D8978" t="s">
        <v>5189</v>
      </c>
      <c r="E8978" t="s">
        <v>25</v>
      </c>
      <c r="F8978" s="1">
        <v>41047</v>
      </c>
      <c r="G8978" t="s">
        <v>5206</v>
      </c>
      <c r="H8978" t="s">
        <v>230</v>
      </c>
      <c r="I8978" t="s">
        <v>6275</v>
      </c>
      <c r="J8978">
        <v>510000</v>
      </c>
      <c r="L8978">
        <v>363167593</v>
      </c>
    </row>
    <row r="8979" spans="3:12" x14ac:dyDescent="0.15">
      <c r="C8979" t="s">
        <v>5191</v>
      </c>
      <c r="D8979" t="s">
        <v>5189</v>
      </c>
      <c r="E8979" t="s">
        <v>25</v>
      </c>
      <c r="F8979" s="1">
        <v>41047</v>
      </c>
      <c r="G8979" t="s">
        <v>5206</v>
      </c>
      <c r="H8979" t="s">
        <v>238</v>
      </c>
      <c r="I8979" t="s">
        <v>6276</v>
      </c>
      <c r="J8979">
        <v>410000</v>
      </c>
      <c r="L8979">
        <v>363577593</v>
      </c>
    </row>
    <row r="8980" spans="3:12" x14ac:dyDescent="0.15">
      <c r="C8980" t="s">
        <v>5191</v>
      </c>
      <c r="D8980" t="s">
        <v>5189</v>
      </c>
      <c r="E8980" t="s">
        <v>25</v>
      </c>
      <c r="F8980" s="1">
        <v>41047</v>
      </c>
      <c r="G8980" t="s">
        <v>526</v>
      </c>
      <c r="H8980" t="s">
        <v>6277</v>
      </c>
      <c r="I8980" t="s">
        <v>6278</v>
      </c>
      <c r="J8980">
        <v>100000</v>
      </c>
      <c r="L8980">
        <v>363677593</v>
      </c>
    </row>
    <row r="8981" spans="3:12" x14ac:dyDescent="0.15">
      <c r="C8981" t="s">
        <v>5191</v>
      </c>
      <c r="D8981" t="s">
        <v>5189</v>
      </c>
      <c r="E8981" t="s">
        <v>25</v>
      </c>
      <c r="F8981" s="1">
        <v>41054</v>
      </c>
      <c r="G8981" t="s">
        <v>526</v>
      </c>
      <c r="H8981" t="s">
        <v>612</v>
      </c>
      <c r="I8981" t="s">
        <v>6279</v>
      </c>
      <c r="J8981">
        <v>100000</v>
      </c>
      <c r="L8981">
        <v>363777593</v>
      </c>
    </row>
    <row r="8982" spans="3:12" x14ac:dyDescent="0.15">
      <c r="C8982" t="s">
        <v>5191</v>
      </c>
      <c r="D8982" t="s">
        <v>5189</v>
      </c>
      <c r="E8982" t="s">
        <v>25</v>
      </c>
      <c r="F8982" s="1">
        <v>41057</v>
      </c>
      <c r="G8982" t="s">
        <v>5206</v>
      </c>
      <c r="H8982" t="s">
        <v>242</v>
      </c>
      <c r="I8982" t="s">
        <v>6280</v>
      </c>
      <c r="J8982">
        <v>150000</v>
      </c>
      <c r="L8982">
        <v>363927593</v>
      </c>
    </row>
    <row r="8983" spans="3:12" x14ac:dyDescent="0.15">
      <c r="C8983" t="s">
        <v>5191</v>
      </c>
      <c r="D8983" t="s">
        <v>5189</v>
      </c>
      <c r="E8983" t="s">
        <v>25</v>
      </c>
      <c r="F8983" s="1">
        <v>41059</v>
      </c>
      <c r="G8983" t="s">
        <v>5206</v>
      </c>
      <c r="H8983" t="s">
        <v>1397</v>
      </c>
      <c r="I8983" t="s">
        <v>6280</v>
      </c>
      <c r="J8983">
        <v>100000</v>
      </c>
      <c r="L8983">
        <v>364027593</v>
      </c>
    </row>
    <row r="8984" spans="3:12" x14ac:dyDescent="0.15">
      <c r="C8984" t="s">
        <v>5191</v>
      </c>
      <c r="D8984" t="s">
        <v>5189</v>
      </c>
      <c r="E8984" t="s">
        <v>25</v>
      </c>
      <c r="F8984" s="1">
        <v>41060</v>
      </c>
      <c r="G8984" t="s">
        <v>526</v>
      </c>
      <c r="H8984" t="s">
        <v>1809</v>
      </c>
      <c r="I8984" t="s">
        <v>6281</v>
      </c>
      <c r="J8984">
        <v>200000</v>
      </c>
      <c r="L8984">
        <v>364227593</v>
      </c>
    </row>
    <row r="8985" spans="3:12" x14ac:dyDescent="0.15">
      <c r="C8985" t="s">
        <v>5191</v>
      </c>
      <c r="D8985" t="s">
        <v>5189</v>
      </c>
      <c r="E8985" t="s">
        <v>27</v>
      </c>
      <c r="F8985" s="1">
        <v>41053</v>
      </c>
      <c r="G8985" t="s">
        <v>54</v>
      </c>
      <c r="H8985" t="s">
        <v>168</v>
      </c>
      <c r="I8985" t="s">
        <v>3413</v>
      </c>
      <c r="J8985">
        <v>85900</v>
      </c>
      <c r="L8985">
        <v>372465543</v>
      </c>
    </row>
    <row r="8986" spans="3:12" x14ac:dyDescent="0.15">
      <c r="C8986" t="s">
        <v>5191</v>
      </c>
      <c r="D8986" t="s">
        <v>5189</v>
      </c>
      <c r="E8986" t="s">
        <v>28</v>
      </c>
      <c r="F8986" s="1">
        <v>41031</v>
      </c>
      <c r="G8986" t="s">
        <v>526</v>
      </c>
      <c r="H8986" t="s">
        <v>3548</v>
      </c>
      <c r="I8986" t="s">
        <v>6282</v>
      </c>
      <c r="J8986">
        <v>4000</v>
      </c>
      <c r="L8986">
        <v>378167630</v>
      </c>
    </row>
    <row r="8987" spans="3:12" x14ac:dyDescent="0.15">
      <c r="C8987" t="s">
        <v>5191</v>
      </c>
      <c r="D8987" t="s">
        <v>5189</v>
      </c>
      <c r="E8987" t="s">
        <v>28</v>
      </c>
      <c r="F8987" s="1">
        <v>41031</v>
      </c>
      <c r="G8987" t="s">
        <v>526</v>
      </c>
      <c r="H8987" t="s">
        <v>3549</v>
      </c>
      <c r="I8987" t="s">
        <v>6022</v>
      </c>
      <c r="J8987">
        <v>400</v>
      </c>
      <c r="L8987">
        <v>378168030</v>
      </c>
    </row>
    <row r="8988" spans="3:12" x14ac:dyDescent="0.15">
      <c r="C8988" t="s">
        <v>5191</v>
      </c>
      <c r="D8988" t="s">
        <v>5189</v>
      </c>
      <c r="E8988" t="s">
        <v>28</v>
      </c>
      <c r="F8988" s="1">
        <v>41032</v>
      </c>
      <c r="G8988" t="s">
        <v>526</v>
      </c>
      <c r="H8988" t="s">
        <v>1664</v>
      </c>
      <c r="I8988" t="s">
        <v>6283</v>
      </c>
      <c r="J8988">
        <v>15000</v>
      </c>
      <c r="L8988">
        <v>378183030</v>
      </c>
    </row>
    <row r="8989" spans="3:12" x14ac:dyDescent="0.15">
      <c r="C8989" t="s">
        <v>5191</v>
      </c>
      <c r="D8989" t="s">
        <v>5189</v>
      </c>
      <c r="E8989" t="s">
        <v>28</v>
      </c>
      <c r="F8989" s="1">
        <v>41032</v>
      </c>
      <c r="G8989" t="s">
        <v>526</v>
      </c>
      <c r="H8989" t="s">
        <v>1665</v>
      </c>
      <c r="I8989" t="s">
        <v>6284</v>
      </c>
      <c r="J8989">
        <v>95000</v>
      </c>
      <c r="L8989">
        <v>378278030</v>
      </c>
    </row>
    <row r="8990" spans="3:12" x14ac:dyDescent="0.15">
      <c r="C8990" t="s">
        <v>5191</v>
      </c>
      <c r="D8990" t="s">
        <v>5189</v>
      </c>
      <c r="E8990" t="s">
        <v>28</v>
      </c>
      <c r="F8990" s="1">
        <v>41032</v>
      </c>
      <c r="G8990" t="s">
        <v>526</v>
      </c>
      <c r="H8990" t="s">
        <v>1675</v>
      </c>
      <c r="I8990" t="s">
        <v>3539</v>
      </c>
      <c r="J8990">
        <v>3300</v>
      </c>
      <c r="L8990">
        <v>378281330</v>
      </c>
    </row>
    <row r="8991" spans="3:12" x14ac:dyDescent="0.15">
      <c r="C8991" t="s">
        <v>5191</v>
      </c>
      <c r="D8991" t="s">
        <v>5189</v>
      </c>
      <c r="E8991" t="s">
        <v>28</v>
      </c>
      <c r="F8991" s="1">
        <v>41033</v>
      </c>
      <c r="G8991" t="s">
        <v>526</v>
      </c>
      <c r="H8991" t="s">
        <v>1257</v>
      </c>
      <c r="I8991" t="s">
        <v>3693</v>
      </c>
      <c r="J8991">
        <v>123100</v>
      </c>
      <c r="L8991">
        <v>378404430</v>
      </c>
    </row>
    <row r="8992" spans="3:12" x14ac:dyDescent="0.15">
      <c r="C8992" t="s">
        <v>5191</v>
      </c>
      <c r="D8992" t="s">
        <v>5189</v>
      </c>
      <c r="E8992" t="s">
        <v>28</v>
      </c>
      <c r="F8992" s="1">
        <v>41033</v>
      </c>
      <c r="G8992" t="s">
        <v>526</v>
      </c>
      <c r="H8992" t="s">
        <v>1677</v>
      </c>
      <c r="I8992" t="s">
        <v>6285</v>
      </c>
      <c r="J8992">
        <v>35000</v>
      </c>
      <c r="L8992">
        <v>378439430</v>
      </c>
    </row>
    <row r="8993" spans="3:12" x14ac:dyDescent="0.15">
      <c r="C8993" t="s">
        <v>5191</v>
      </c>
      <c r="D8993" t="s">
        <v>5189</v>
      </c>
      <c r="E8993" t="s">
        <v>28</v>
      </c>
      <c r="F8993" s="1">
        <v>41033</v>
      </c>
      <c r="G8993" t="s">
        <v>526</v>
      </c>
      <c r="H8993" t="s">
        <v>2878</v>
      </c>
      <c r="I8993" t="s">
        <v>6286</v>
      </c>
      <c r="J8993">
        <v>129000</v>
      </c>
      <c r="L8993">
        <v>378568430</v>
      </c>
    </row>
    <row r="8994" spans="3:12" x14ac:dyDescent="0.15">
      <c r="C8994" t="s">
        <v>5191</v>
      </c>
      <c r="D8994" t="s">
        <v>5189</v>
      </c>
      <c r="E8994" t="s">
        <v>28</v>
      </c>
      <c r="F8994" s="1">
        <v>41034</v>
      </c>
      <c r="G8994" t="s">
        <v>54</v>
      </c>
      <c r="H8994" t="s">
        <v>191</v>
      </c>
      <c r="I8994" t="s">
        <v>6287</v>
      </c>
      <c r="J8994">
        <v>95000</v>
      </c>
      <c r="L8994">
        <v>378663430</v>
      </c>
    </row>
    <row r="8995" spans="3:12" x14ac:dyDescent="0.15">
      <c r="C8995" t="s">
        <v>5191</v>
      </c>
      <c r="D8995" t="s">
        <v>5189</v>
      </c>
      <c r="E8995" t="s">
        <v>28</v>
      </c>
      <c r="F8995" s="1">
        <v>41034</v>
      </c>
      <c r="G8995" t="s">
        <v>54</v>
      </c>
      <c r="H8995" t="s">
        <v>191</v>
      </c>
      <c r="I8995" t="s">
        <v>6288</v>
      </c>
      <c r="J8995">
        <v>5000</v>
      </c>
      <c r="L8995">
        <v>378668430</v>
      </c>
    </row>
    <row r="8996" spans="3:12" x14ac:dyDescent="0.15">
      <c r="C8996" t="s">
        <v>5191</v>
      </c>
      <c r="D8996" t="s">
        <v>5189</v>
      </c>
      <c r="E8996" t="s">
        <v>28</v>
      </c>
      <c r="F8996" s="1">
        <v>41037</v>
      </c>
      <c r="G8996" t="s">
        <v>54</v>
      </c>
      <c r="H8996" t="s">
        <v>202</v>
      </c>
      <c r="I8996" t="s">
        <v>6289</v>
      </c>
      <c r="J8996">
        <v>6000</v>
      </c>
      <c r="L8996">
        <v>378674430</v>
      </c>
    </row>
    <row r="8997" spans="3:12" x14ac:dyDescent="0.15">
      <c r="C8997" t="s">
        <v>5191</v>
      </c>
      <c r="D8997" t="s">
        <v>5189</v>
      </c>
      <c r="E8997" t="s">
        <v>28</v>
      </c>
      <c r="F8997" s="1">
        <v>41039</v>
      </c>
      <c r="G8997" t="s">
        <v>54</v>
      </c>
      <c r="H8997" t="s">
        <v>208</v>
      </c>
      <c r="I8997" t="s">
        <v>6290</v>
      </c>
      <c r="J8997">
        <v>12000</v>
      </c>
      <c r="L8997">
        <v>378686430</v>
      </c>
    </row>
    <row r="8998" spans="3:12" x14ac:dyDescent="0.15">
      <c r="C8998" t="s">
        <v>5191</v>
      </c>
      <c r="D8998" t="s">
        <v>5189</v>
      </c>
      <c r="E8998" t="s">
        <v>28</v>
      </c>
      <c r="F8998" s="1">
        <v>41039</v>
      </c>
      <c r="G8998" t="s">
        <v>526</v>
      </c>
      <c r="H8998" t="s">
        <v>937</v>
      </c>
      <c r="I8998" t="s">
        <v>6291</v>
      </c>
      <c r="J8998">
        <v>29150</v>
      </c>
      <c r="L8998">
        <v>378715580</v>
      </c>
    </row>
    <row r="8999" spans="3:12" x14ac:dyDescent="0.15">
      <c r="C8999" t="s">
        <v>5191</v>
      </c>
      <c r="D8999" t="s">
        <v>5189</v>
      </c>
      <c r="E8999" t="s">
        <v>28</v>
      </c>
      <c r="F8999" s="1">
        <v>41039</v>
      </c>
      <c r="G8999" t="s">
        <v>526</v>
      </c>
      <c r="H8999" t="s">
        <v>937</v>
      </c>
      <c r="I8999" t="s">
        <v>6292</v>
      </c>
      <c r="J8999">
        <v>14000</v>
      </c>
      <c r="L8999">
        <v>378729580</v>
      </c>
    </row>
    <row r="9000" spans="3:12" x14ac:dyDescent="0.15">
      <c r="C9000" t="s">
        <v>5191</v>
      </c>
      <c r="D9000" t="s">
        <v>5189</v>
      </c>
      <c r="E9000" t="s">
        <v>28</v>
      </c>
      <c r="F9000" s="1">
        <v>41040</v>
      </c>
      <c r="G9000" t="s">
        <v>526</v>
      </c>
      <c r="H9000" t="s">
        <v>1708</v>
      </c>
      <c r="I9000" t="s">
        <v>3748</v>
      </c>
      <c r="J9000">
        <v>3100</v>
      </c>
      <c r="L9000">
        <v>378732680</v>
      </c>
    </row>
    <row r="9001" spans="3:12" x14ac:dyDescent="0.15">
      <c r="C9001" t="s">
        <v>5191</v>
      </c>
      <c r="D9001" t="s">
        <v>5189</v>
      </c>
      <c r="E9001" t="s">
        <v>28</v>
      </c>
      <c r="F9001" s="1">
        <v>41040</v>
      </c>
      <c r="G9001" t="s">
        <v>526</v>
      </c>
      <c r="H9001" t="s">
        <v>1708</v>
      </c>
      <c r="I9001" t="s">
        <v>6293</v>
      </c>
      <c r="J9001">
        <v>200000</v>
      </c>
      <c r="L9001">
        <v>378932680</v>
      </c>
    </row>
    <row r="9002" spans="3:12" x14ac:dyDescent="0.15">
      <c r="C9002" t="s">
        <v>5191</v>
      </c>
      <c r="D9002" t="s">
        <v>5189</v>
      </c>
      <c r="E9002" t="s">
        <v>28</v>
      </c>
      <c r="F9002" s="1">
        <v>41043</v>
      </c>
      <c r="G9002" t="s">
        <v>5206</v>
      </c>
      <c r="H9002" t="s">
        <v>235</v>
      </c>
      <c r="I9002" t="s">
        <v>6294</v>
      </c>
      <c r="J9002">
        <v>6000</v>
      </c>
      <c r="L9002">
        <v>378938680</v>
      </c>
    </row>
    <row r="9003" spans="3:12" x14ac:dyDescent="0.15">
      <c r="C9003" t="s">
        <v>5191</v>
      </c>
      <c r="D9003" t="s">
        <v>5189</v>
      </c>
      <c r="E9003" t="s">
        <v>28</v>
      </c>
      <c r="F9003" s="1">
        <v>41043</v>
      </c>
      <c r="G9003" t="s">
        <v>526</v>
      </c>
      <c r="H9003" t="s">
        <v>4015</v>
      </c>
      <c r="I9003" t="s">
        <v>6295</v>
      </c>
      <c r="J9003">
        <v>56200</v>
      </c>
      <c r="L9003">
        <v>378994880</v>
      </c>
    </row>
    <row r="9004" spans="3:12" x14ac:dyDescent="0.15">
      <c r="C9004" t="s">
        <v>5191</v>
      </c>
      <c r="D9004" t="s">
        <v>5189</v>
      </c>
      <c r="E9004" t="s">
        <v>28</v>
      </c>
      <c r="F9004" s="1">
        <v>41044</v>
      </c>
      <c r="G9004" t="s">
        <v>526</v>
      </c>
      <c r="H9004" t="s">
        <v>3388</v>
      </c>
      <c r="I9004" t="s">
        <v>6296</v>
      </c>
      <c r="J9004">
        <v>100000</v>
      </c>
      <c r="L9004">
        <v>379094880</v>
      </c>
    </row>
    <row r="9005" spans="3:12" x14ac:dyDescent="0.15">
      <c r="C9005" t="s">
        <v>5191</v>
      </c>
      <c r="D9005" t="s">
        <v>5189</v>
      </c>
      <c r="E9005" t="s">
        <v>28</v>
      </c>
      <c r="F9005" s="1">
        <v>41044</v>
      </c>
      <c r="G9005" t="s">
        <v>526</v>
      </c>
      <c r="H9005" t="s">
        <v>1715</v>
      </c>
      <c r="I9005" t="s">
        <v>6022</v>
      </c>
      <c r="J9005">
        <v>1300</v>
      </c>
      <c r="L9005">
        <v>379096180</v>
      </c>
    </row>
    <row r="9006" spans="3:12" x14ac:dyDescent="0.15">
      <c r="C9006" t="s">
        <v>5191</v>
      </c>
      <c r="D9006" t="s">
        <v>5189</v>
      </c>
      <c r="E9006" t="s">
        <v>28</v>
      </c>
      <c r="F9006" s="1">
        <v>41048</v>
      </c>
      <c r="G9006" t="s">
        <v>5206</v>
      </c>
      <c r="H9006" t="s">
        <v>218</v>
      </c>
      <c r="I9006" t="s">
        <v>6297</v>
      </c>
      <c r="J9006">
        <v>20000</v>
      </c>
      <c r="L9006">
        <v>379116180</v>
      </c>
    </row>
    <row r="9007" spans="3:12" x14ac:dyDescent="0.15">
      <c r="C9007" t="s">
        <v>5191</v>
      </c>
      <c r="D9007" t="s">
        <v>5189</v>
      </c>
      <c r="E9007" t="s">
        <v>28</v>
      </c>
      <c r="F9007" s="1">
        <v>41048</v>
      </c>
      <c r="G9007" t="s">
        <v>5206</v>
      </c>
      <c r="H9007" t="s">
        <v>221</v>
      </c>
      <c r="I9007" t="s">
        <v>6298</v>
      </c>
      <c r="J9007">
        <v>60000</v>
      </c>
      <c r="L9007">
        <v>379176180</v>
      </c>
    </row>
    <row r="9008" spans="3:12" x14ac:dyDescent="0.15">
      <c r="C9008" t="s">
        <v>5191</v>
      </c>
      <c r="D9008" t="s">
        <v>5189</v>
      </c>
      <c r="E9008" t="s">
        <v>28</v>
      </c>
      <c r="F9008" s="1">
        <v>41048</v>
      </c>
      <c r="G9008" t="s">
        <v>526</v>
      </c>
      <c r="H9008" t="s">
        <v>1719</v>
      </c>
      <c r="I9008" t="s">
        <v>6299</v>
      </c>
      <c r="J9008">
        <v>2500</v>
      </c>
      <c r="L9008">
        <v>379178680</v>
      </c>
    </row>
    <row r="9009" spans="3:12" x14ac:dyDescent="0.15">
      <c r="C9009" t="s">
        <v>5191</v>
      </c>
      <c r="D9009" t="s">
        <v>5189</v>
      </c>
      <c r="E9009" t="s">
        <v>28</v>
      </c>
      <c r="F9009" s="1">
        <v>41051</v>
      </c>
      <c r="G9009" t="s">
        <v>526</v>
      </c>
      <c r="H9009" t="s">
        <v>1844</v>
      </c>
      <c r="I9009" t="s">
        <v>6300</v>
      </c>
      <c r="J9009">
        <v>15000</v>
      </c>
      <c r="L9009">
        <v>379193680</v>
      </c>
    </row>
    <row r="9010" spans="3:12" x14ac:dyDescent="0.15">
      <c r="C9010" t="s">
        <v>5191</v>
      </c>
      <c r="D9010" t="s">
        <v>5189</v>
      </c>
      <c r="E9010" t="s">
        <v>28</v>
      </c>
      <c r="F9010" s="1">
        <v>41053</v>
      </c>
      <c r="G9010" t="s">
        <v>526</v>
      </c>
      <c r="H9010" t="s">
        <v>6301</v>
      </c>
      <c r="I9010" t="s">
        <v>607</v>
      </c>
      <c r="J9010">
        <v>500</v>
      </c>
      <c r="L9010">
        <v>379194180</v>
      </c>
    </row>
    <row r="9011" spans="3:12" x14ac:dyDescent="0.15">
      <c r="C9011" t="s">
        <v>5191</v>
      </c>
      <c r="D9011" t="s">
        <v>5189</v>
      </c>
      <c r="E9011" t="s">
        <v>28</v>
      </c>
      <c r="F9011" s="1">
        <v>41053</v>
      </c>
      <c r="G9011" t="s">
        <v>526</v>
      </c>
      <c r="H9011" t="s">
        <v>1787</v>
      </c>
      <c r="I9011" t="s">
        <v>6016</v>
      </c>
      <c r="J9011">
        <v>1000</v>
      </c>
      <c r="L9011">
        <v>379195180</v>
      </c>
    </row>
    <row r="9012" spans="3:12" x14ac:dyDescent="0.15">
      <c r="C9012" t="s">
        <v>5191</v>
      </c>
      <c r="D9012" t="s">
        <v>5189</v>
      </c>
      <c r="E9012" t="s">
        <v>28</v>
      </c>
      <c r="F9012" s="1">
        <v>41054</v>
      </c>
      <c r="G9012" t="s">
        <v>5206</v>
      </c>
      <c r="H9012" t="s">
        <v>233</v>
      </c>
      <c r="I9012" t="s">
        <v>6302</v>
      </c>
      <c r="J9012">
        <v>20000</v>
      </c>
      <c r="L9012">
        <v>379215180</v>
      </c>
    </row>
    <row r="9013" spans="3:12" x14ac:dyDescent="0.15">
      <c r="C9013" t="s">
        <v>5191</v>
      </c>
      <c r="D9013" t="s">
        <v>5189</v>
      </c>
      <c r="E9013" t="s">
        <v>28</v>
      </c>
      <c r="F9013" s="1">
        <v>41054</v>
      </c>
      <c r="G9013" t="s">
        <v>526</v>
      </c>
      <c r="H9013" t="s">
        <v>1790</v>
      </c>
      <c r="I9013" t="s">
        <v>3539</v>
      </c>
      <c r="J9013">
        <v>3300</v>
      </c>
      <c r="L9013">
        <v>379218480</v>
      </c>
    </row>
    <row r="9014" spans="3:12" x14ac:dyDescent="0.15">
      <c r="C9014" t="s">
        <v>5191</v>
      </c>
      <c r="D9014" t="s">
        <v>5189</v>
      </c>
      <c r="E9014" t="s">
        <v>28</v>
      </c>
      <c r="F9014" s="1">
        <v>41054</v>
      </c>
      <c r="G9014" t="s">
        <v>526</v>
      </c>
      <c r="H9014" t="s">
        <v>3559</v>
      </c>
      <c r="I9014" t="s">
        <v>6303</v>
      </c>
      <c r="J9014">
        <v>90000</v>
      </c>
      <c r="L9014">
        <v>379308480</v>
      </c>
    </row>
    <row r="9015" spans="3:12" x14ac:dyDescent="0.15">
      <c r="C9015" t="s">
        <v>5191</v>
      </c>
      <c r="D9015" t="s">
        <v>5189</v>
      </c>
      <c r="E9015" t="s">
        <v>28</v>
      </c>
      <c r="F9015" s="1">
        <v>41054</v>
      </c>
      <c r="G9015" t="s">
        <v>526</v>
      </c>
      <c r="H9015" t="s">
        <v>2797</v>
      </c>
      <c r="I9015" t="s">
        <v>3463</v>
      </c>
      <c r="J9015">
        <v>650</v>
      </c>
      <c r="L9015">
        <v>379309130</v>
      </c>
    </row>
    <row r="9016" spans="3:12" x14ac:dyDescent="0.15">
      <c r="C9016" t="s">
        <v>5191</v>
      </c>
      <c r="D9016" t="s">
        <v>5189</v>
      </c>
      <c r="E9016" t="s">
        <v>28</v>
      </c>
      <c r="F9016" s="1">
        <v>41055</v>
      </c>
      <c r="G9016" t="s">
        <v>54</v>
      </c>
      <c r="H9016" t="s">
        <v>594</v>
      </c>
      <c r="I9016" t="s">
        <v>6304</v>
      </c>
      <c r="J9016">
        <v>4000</v>
      </c>
      <c r="L9016">
        <v>379313130</v>
      </c>
    </row>
    <row r="9017" spans="3:12" x14ac:dyDescent="0.15">
      <c r="C9017" t="s">
        <v>5191</v>
      </c>
      <c r="D9017" t="s">
        <v>5189</v>
      </c>
      <c r="E9017" t="s">
        <v>28</v>
      </c>
      <c r="F9017" s="1">
        <v>41055</v>
      </c>
      <c r="G9017" t="s">
        <v>526</v>
      </c>
      <c r="H9017" t="s">
        <v>3220</v>
      </c>
      <c r="I9017" t="s">
        <v>6016</v>
      </c>
      <c r="J9017">
        <v>4000</v>
      </c>
      <c r="L9017">
        <v>379317130</v>
      </c>
    </row>
    <row r="9018" spans="3:12" x14ac:dyDescent="0.15">
      <c r="C9018" t="s">
        <v>5191</v>
      </c>
      <c r="D9018" t="s">
        <v>5189</v>
      </c>
      <c r="E9018" t="s">
        <v>28</v>
      </c>
      <c r="F9018" s="1">
        <v>41057</v>
      </c>
      <c r="G9018" t="s">
        <v>526</v>
      </c>
      <c r="H9018" t="s">
        <v>4965</v>
      </c>
      <c r="I9018" t="s">
        <v>6305</v>
      </c>
      <c r="J9018">
        <v>75000</v>
      </c>
      <c r="L9018">
        <v>379392130</v>
      </c>
    </row>
    <row r="9019" spans="3:12" x14ac:dyDescent="0.15">
      <c r="C9019" t="s">
        <v>5191</v>
      </c>
      <c r="D9019" t="s">
        <v>5189</v>
      </c>
      <c r="E9019" t="s">
        <v>28</v>
      </c>
      <c r="F9019" s="1">
        <v>41058</v>
      </c>
      <c r="G9019" t="s">
        <v>526</v>
      </c>
      <c r="H9019" t="s">
        <v>6306</v>
      </c>
      <c r="I9019" t="s">
        <v>6307</v>
      </c>
      <c r="J9019">
        <v>15000</v>
      </c>
      <c r="L9019">
        <v>379407130</v>
      </c>
    </row>
    <row r="9020" spans="3:12" x14ac:dyDescent="0.15">
      <c r="C9020" t="s">
        <v>5191</v>
      </c>
      <c r="D9020" t="s">
        <v>5189</v>
      </c>
      <c r="E9020" t="s">
        <v>28</v>
      </c>
      <c r="F9020" s="1">
        <v>41058</v>
      </c>
      <c r="G9020" t="s">
        <v>526</v>
      </c>
      <c r="H9020" t="s">
        <v>3051</v>
      </c>
      <c r="I9020" t="s">
        <v>6308</v>
      </c>
      <c r="J9020">
        <v>100000</v>
      </c>
      <c r="L9020">
        <v>379507130</v>
      </c>
    </row>
    <row r="9021" spans="3:12" x14ac:dyDescent="0.15">
      <c r="C9021" t="s">
        <v>5191</v>
      </c>
      <c r="D9021" t="s">
        <v>5189</v>
      </c>
      <c r="E9021" t="s">
        <v>28</v>
      </c>
      <c r="F9021" s="1">
        <v>41060</v>
      </c>
      <c r="G9021" t="s">
        <v>560</v>
      </c>
      <c r="H9021" t="s">
        <v>162</v>
      </c>
      <c r="I9021" t="s">
        <v>6309</v>
      </c>
      <c r="J9021">
        <v>76800</v>
      </c>
      <c r="L9021">
        <v>379583930</v>
      </c>
    </row>
    <row r="9022" spans="3:12" x14ac:dyDescent="0.15">
      <c r="C9022" t="s">
        <v>5191</v>
      </c>
      <c r="D9022" t="s">
        <v>5189</v>
      </c>
      <c r="E9022" t="s">
        <v>28</v>
      </c>
      <c r="F9022" s="1">
        <v>41060</v>
      </c>
      <c r="G9022" t="s">
        <v>5206</v>
      </c>
      <c r="H9022" t="s">
        <v>950</v>
      </c>
      <c r="I9022" t="s">
        <v>6298</v>
      </c>
      <c r="J9022">
        <v>12000</v>
      </c>
      <c r="L9022">
        <v>379595930</v>
      </c>
    </row>
    <row r="9023" spans="3:12" x14ac:dyDescent="0.15">
      <c r="C9023" t="s">
        <v>5191</v>
      </c>
      <c r="D9023" t="s">
        <v>5189</v>
      </c>
      <c r="E9023" t="s">
        <v>28</v>
      </c>
      <c r="F9023" s="1">
        <v>41060</v>
      </c>
      <c r="G9023" t="s">
        <v>526</v>
      </c>
      <c r="H9023" t="s">
        <v>1316</v>
      </c>
      <c r="I9023" t="s">
        <v>6305</v>
      </c>
      <c r="J9023">
        <v>75000</v>
      </c>
      <c r="L9023">
        <v>379670930</v>
      </c>
    </row>
    <row r="9024" spans="3:12" x14ac:dyDescent="0.15">
      <c r="C9024" t="s">
        <v>5191</v>
      </c>
      <c r="D9024" t="s">
        <v>5189</v>
      </c>
      <c r="E9024" t="s">
        <v>29</v>
      </c>
      <c r="F9024" s="1">
        <v>41030</v>
      </c>
      <c r="G9024" t="s">
        <v>560</v>
      </c>
      <c r="H9024" t="s">
        <v>564</v>
      </c>
      <c r="I9024" t="s">
        <v>6310</v>
      </c>
      <c r="J9024">
        <v>160000</v>
      </c>
      <c r="L9024">
        <v>453098645</v>
      </c>
    </row>
    <row r="9025" spans="3:12" x14ac:dyDescent="0.15">
      <c r="C9025" t="s">
        <v>5191</v>
      </c>
      <c r="D9025" t="s">
        <v>5189</v>
      </c>
      <c r="E9025" t="s">
        <v>29</v>
      </c>
      <c r="F9025" s="1">
        <v>41030</v>
      </c>
      <c r="G9025" t="s">
        <v>560</v>
      </c>
      <c r="H9025" t="s">
        <v>589</v>
      </c>
      <c r="I9025" t="s">
        <v>6311</v>
      </c>
      <c r="J9025">
        <v>145000</v>
      </c>
      <c r="L9025">
        <v>453243645</v>
      </c>
    </row>
    <row r="9026" spans="3:12" x14ac:dyDescent="0.15">
      <c r="C9026" t="s">
        <v>5191</v>
      </c>
      <c r="D9026" t="s">
        <v>5189</v>
      </c>
      <c r="E9026" t="s">
        <v>29</v>
      </c>
      <c r="F9026" s="1">
        <v>41060</v>
      </c>
      <c r="G9026" t="s">
        <v>560</v>
      </c>
      <c r="H9026" t="s">
        <v>137</v>
      </c>
      <c r="I9026" t="s">
        <v>6048</v>
      </c>
      <c r="J9026">
        <v>17000000</v>
      </c>
      <c r="L9026">
        <v>470243645</v>
      </c>
    </row>
    <row r="9027" spans="3:12" x14ac:dyDescent="0.15">
      <c r="C9027" t="s">
        <v>5191</v>
      </c>
      <c r="D9027" t="s">
        <v>5189</v>
      </c>
      <c r="E9027" t="s">
        <v>29</v>
      </c>
      <c r="F9027" s="1">
        <v>41060</v>
      </c>
      <c r="G9027" t="s">
        <v>560</v>
      </c>
      <c r="H9027" t="s">
        <v>151</v>
      </c>
      <c r="I9027" t="s">
        <v>6312</v>
      </c>
      <c r="J9027">
        <v>340000</v>
      </c>
      <c r="L9027">
        <v>470583645</v>
      </c>
    </row>
    <row r="9028" spans="3:12" x14ac:dyDescent="0.15">
      <c r="C9028" t="s">
        <v>5191</v>
      </c>
      <c r="D9028" t="s">
        <v>5189</v>
      </c>
      <c r="E9028" t="s">
        <v>30</v>
      </c>
      <c r="F9028" s="1">
        <v>41031</v>
      </c>
      <c r="G9028" t="s">
        <v>5206</v>
      </c>
      <c r="H9028" t="s">
        <v>3007</v>
      </c>
      <c r="I9028" t="s">
        <v>6313</v>
      </c>
      <c r="J9028">
        <v>500000</v>
      </c>
      <c r="L9028">
        <v>490278645</v>
      </c>
    </row>
    <row r="9029" spans="3:12" x14ac:dyDescent="0.15">
      <c r="C9029" t="s">
        <v>5191</v>
      </c>
      <c r="D9029" t="s">
        <v>5189</v>
      </c>
      <c r="E9029" t="s">
        <v>30</v>
      </c>
      <c r="F9029" s="1">
        <v>41040</v>
      </c>
      <c r="G9029" t="s">
        <v>526</v>
      </c>
      <c r="H9029" t="s">
        <v>1706</v>
      </c>
      <c r="I9029" t="s">
        <v>6314</v>
      </c>
      <c r="J9029">
        <v>220000</v>
      </c>
      <c r="L9029">
        <v>490498645</v>
      </c>
    </row>
    <row r="9030" spans="3:12" x14ac:dyDescent="0.15">
      <c r="C9030" t="s">
        <v>5191</v>
      </c>
      <c r="D9030" t="s">
        <v>5189</v>
      </c>
      <c r="E9030" t="s">
        <v>31</v>
      </c>
      <c r="F9030" s="1">
        <v>41060</v>
      </c>
      <c r="G9030" t="s">
        <v>560</v>
      </c>
      <c r="H9030" t="s">
        <v>178</v>
      </c>
      <c r="I9030" t="s">
        <v>6315</v>
      </c>
      <c r="J9030">
        <v>1500000</v>
      </c>
      <c r="L9030">
        <v>492378645</v>
      </c>
    </row>
    <row r="9031" spans="3:12" x14ac:dyDescent="0.15">
      <c r="C9031" t="s">
        <v>5191</v>
      </c>
      <c r="D9031" t="s">
        <v>5189</v>
      </c>
      <c r="E9031" t="s">
        <v>34</v>
      </c>
      <c r="F9031" s="1">
        <v>41060</v>
      </c>
      <c r="G9031" t="s">
        <v>5223</v>
      </c>
      <c r="H9031" t="s">
        <v>1424</v>
      </c>
      <c r="I9031" t="s">
        <v>5322</v>
      </c>
      <c r="J9031">
        <v>215972</v>
      </c>
      <c r="L9031">
        <v>496983961</v>
      </c>
    </row>
    <row r="9032" spans="3:12" x14ac:dyDescent="0.15">
      <c r="C9032" t="s">
        <v>5191</v>
      </c>
      <c r="D9032" t="s">
        <v>5189</v>
      </c>
      <c r="E9032" t="s">
        <v>34</v>
      </c>
      <c r="F9032" s="1">
        <v>41060</v>
      </c>
      <c r="G9032" t="s">
        <v>5223</v>
      </c>
      <c r="H9032" t="s">
        <v>1424</v>
      </c>
      <c r="I9032" t="s">
        <v>5323</v>
      </c>
      <c r="J9032">
        <v>143981</v>
      </c>
      <c r="L9032">
        <v>497127942</v>
      </c>
    </row>
    <row r="9033" spans="3:12" x14ac:dyDescent="0.15">
      <c r="C9033" t="s">
        <v>5191</v>
      </c>
      <c r="D9033" t="s">
        <v>5189</v>
      </c>
      <c r="E9033" t="s">
        <v>36</v>
      </c>
      <c r="F9033" s="1">
        <v>41054</v>
      </c>
      <c r="G9033" t="s">
        <v>560</v>
      </c>
      <c r="H9033" t="s">
        <v>593</v>
      </c>
      <c r="I9033" t="s">
        <v>6316</v>
      </c>
      <c r="J9033">
        <v>80000</v>
      </c>
      <c r="L9033">
        <v>498863195</v>
      </c>
    </row>
    <row r="9034" spans="3:12" x14ac:dyDescent="0.15">
      <c r="C9034" t="s">
        <v>5191</v>
      </c>
      <c r="D9034" t="s">
        <v>5189</v>
      </c>
      <c r="E9034" t="s">
        <v>36</v>
      </c>
      <c r="F9034" s="1">
        <v>41054</v>
      </c>
      <c r="G9034" t="s">
        <v>560</v>
      </c>
      <c r="H9034" t="s">
        <v>129</v>
      </c>
      <c r="I9034" t="s">
        <v>6317</v>
      </c>
      <c r="J9034">
        <v>50000</v>
      </c>
      <c r="L9034">
        <v>498913195</v>
      </c>
    </row>
    <row r="9035" spans="3:12" x14ac:dyDescent="0.15">
      <c r="C9035" t="s">
        <v>5191</v>
      </c>
      <c r="D9035" t="s">
        <v>5189</v>
      </c>
      <c r="E9035" t="s">
        <v>36</v>
      </c>
      <c r="F9035" s="1">
        <v>41060</v>
      </c>
      <c r="G9035" t="s">
        <v>560</v>
      </c>
      <c r="H9035" t="s">
        <v>146</v>
      </c>
      <c r="I9035" t="s">
        <v>6318</v>
      </c>
      <c r="J9035">
        <v>65000</v>
      </c>
      <c r="L9035">
        <v>498978195</v>
      </c>
    </row>
    <row r="9036" spans="3:12" x14ac:dyDescent="0.15">
      <c r="C9036" t="s">
        <v>5191</v>
      </c>
      <c r="D9036" t="s">
        <v>5189</v>
      </c>
      <c r="E9036" t="s">
        <v>38</v>
      </c>
      <c r="F9036" s="1">
        <v>41032</v>
      </c>
      <c r="G9036" t="s">
        <v>57</v>
      </c>
      <c r="H9036" t="s">
        <v>1153</v>
      </c>
      <c r="I9036" t="s">
        <v>5330</v>
      </c>
      <c r="J9036">
        <v>3200</v>
      </c>
      <c r="L9036">
        <v>502496308</v>
      </c>
    </row>
    <row r="9037" spans="3:12" x14ac:dyDescent="0.15">
      <c r="C9037" t="s">
        <v>5191</v>
      </c>
      <c r="D9037" t="s">
        <v>5189</v>
      </c>
      <c r="E9037" t="s">
        <v>38</v>
      </c>
      <c r="F9037" s="1">
        <v>41044</v>
      </c>
      <c r="G9037" t="s">
        <v>57</v>
      </c>
      <c r="H9037" t="s">
        <v>1378</v>
      </c>
      <c r="I9037" t="s">
        <v>6319</v>
      </c>
      <c r="J9037">
        <v>3200</v>
      </c>
      <c r="L9037">
        <v>502499508</v>
      </c>
    </row>
    <row r="9038" spans="3:12" x14ac:dyDescent="0.15">
      <c r="C9038" t="s">
        <v>5191</v>
      </c>
      <c r="D9038" t="s">
        <v>5189</v>
      </c>
      <c r="E9038" t="s">
        <v>38</v>
      </c>
      <c r="F9038" s="1">
        <v>41057</v>
      </c>
      <c r="G9038" t="s">
        <v>57</v>
      </c>
      <c r="H9038" t="s">
        <v>2792</v>
      </c>
      <c r="I9038" t="s">
        <v>5768</v>
      </c>
      <c r="J9038">
        <v>3200</v>
      </c>
      <c r="L9038">
        <v>502502708</v>
      </c>
    </row>
    <row r="9039" spans="3:12" x14ac:dyDescent="0.15">
      <c r="C9039" t="s">
        <v>5191</v>
      </c>
      <c r="D9039" t="s">
        <v>5189</v>
      </c>
      <c r="E9039" t="s">
        <v>38</v>
      </c>
      <c r="F9039" s="1">
        <v>41060</v>
      </c>
      <c r="G9039" t="s">
        <v>1377</v>
      </c>
      <c r="H9039" t="s">
        <v>70</v>
      </c>
      <c r="I9039" t="s">
        <v>6250</v>
      </c>
      <c r="J9039">
        <v>19458</v>
      </c>
      <c r="L9039">
        <v>502522166</v>
      </c>
    </row>
    <row r="9040" spans="3:12" x14ac:dyDescent="0.15">
      <c r="C9040" t="s">
        <v>5191</v>
      </c>
      <c r="D9040" t="s">
        <v>5189</v>
      </c>
      <c r="E9040" t="s">
        <v>38</v>
      </c>
      <c r="F9040" s="1">
        <v>41060</v>
      </c>
      <c r="G9040" t="s">
        <v>1375</v>
      </c>
      <c r="H9040" t="s">
        <v>70</v>
      </c>
      <c r="I9040" t="s">
        <v>6320</v>
      </c>
      <c r="J9040">
        <v>29805</v>
      </c>
      <c r="L9040">
        <v>502551971</v>
      </c>
    </row>
    <row r="9041" spans="3:12" x14ac:dyDescent="0.15">
      <c r="C9041" t="s">
        <v>5191</v>
      </c>
      <c r="D9041" t="s">
        <v>5189</v>
      </c>
      <c r="E9041" t="s">
        <v>38</v>
      </c>
      <c r="F9041" s="1">
        <v>41060</v>
      </c>
      <c r="G9041" t="s">
        <v>57</v>
      </c>
      <c r="H9041" t="s">
        <v>1380</v>
      </c>
      <c r="I9041" t="s">
        <v>6250</v>
      </c>
      <c r="J9041">
        <v>88592</v>
      </c>
      <c r="L9041">
        <v>502640563</v>
      </c>
    </row>
    <row r="9042" spans="3:12" x14ac:dyDescent="0.15">
      <c r="C9042" t="s">
        <v>6126</v>
      </c>
      <c r="D9042" t="s">
        <v>6126</v>
      </c>
    </row>
    <row r="9043" spans="3:12" x14ac:dyDescent="0.15">
      <c r="C9043" t="s">
        <v>5191</v>
      </c>
      <c r="D9043" t="s">
        <v>5190</v>
      </c>
      <c r="E9043" t="s">
        <v>39</v>
      </c>
      <c r="F9043" s="1">
        <v>41052</v>
      </c>
      <c r="G9043" t="s">
        <v>1198</v>
      </c>
      <c r="H9043" t="s">
        <v>199</v>
      </c>
      <c r="I9043" t="s">
        <v>6321</v>
      </c>
      <c r="K9043">
        <v>2531207</v>
      </c>
      <c r="L9043">
        <v>432356773</v>
      </c>
    </row>
    <row r="9044" spans="3:12" x14ac:dyDescent="0.15">
      <c r="C9044" t="s">
        <v>5191</v>
      </c>
      <c r="D9044" t="s">
        <v>5190</v>
      </c>
      <c r="E9044" t="s">
        <v>42</v>
      </c>
      <c r="F9044" s="1">
        <v>41052</v>
      </c>
      <c r="G9044" t="s">
        <v>1198</v>
      </c>
      <c r="H9044" t="s">
        <v>191</v>
      </c>
      <c r="I9044" t="s">
        <v>6322</v>
      </c>
      <c r="K9044">
        <v>3453624</v>
      </c>
      <c r="L9044">
        <v>366852218</v>
      </c>
    </row>
    <row r="9045" spans="3:12" x14ac:dyDescent="0.15">
      <c r="C9045" t="s">
        <v>5191</v>
      </c>
      <c r="D9045" t="s">
        <v>5190</v>
      </c>
      <c r="E9045" t="s">
        <v>42</v>
      </c>
      <c r="F9045" s="1">
        <v>41060</v>
      </c>
      <c r="G9045" t="s">
        <v>1198</v>
      </c>
      <c r="H9045" t="s">
        <v>645</v>
      </c>
      <c r="I9045" t="s">
        <v>6323</v>
      </c>
      <c r="J9045">
        <v>166038</v>
      </c>
      <c r="L9045">
        <v>367018256</v>
      </c>
    </row>
    <row r="9046" spans="3:12" x14ac:dyDescent="0.15">
      <c r="C9046" t="s">
        <v>5191</v>
      </c>
      <c r="D9046" t="s">
        <v>5190</v>
      </c>
      <c r="E9046" t="s">
        <v>43</v>
      </c>
      <c r="F9046" s="1">
        <v>41054</v>
      </c>
      <c r="G9046" t="s">
        <v>1198</v>
      </c>
      <c r="H9046" t="s">
        <v>205</v>
      </c>
      <c r="I9046" t="s">
        <v>6324</v>
      </c>
      <c r="K9046">
        <v>4250601</v>
      </c>
      <c r="L9046">
        <v>133570189</v>
      </c>
    </row>
    <row r="9047" spans="3:12" x14ac:dyDescent="0.15">
      <c r="C9047" t="s">
        <v>5191</v>
      </c>
      <c r="D9047" t="s">
        <v>5190</v>
      </c>
      <c r="E9047" t="s">
        <v>43</v>
      </c>
      <c r="F9047" s="1">
        <v>41054</v>
      </c>
      <c r="G9047" t="s">
        <v>1198</v>
      </c>
      <c r="H9047" t="s">
        <v>205</v>
      </c>
      <c r="I9047" t="s">
        <v>6324</v>
      </c>
      <c r="K9047">
        <v>852744</v>
      </c>
      <c r="L9047">
        <v>132717445</v>
      </c>
    </row>
    <row r="9048" spans="3:12" x14ac:dyDescent="0.15">
      <c r="C9048" t="s">
        <v>5191</v>
      </c>
      <c r="D9048" t="s">
        <v>5190</v>
      </c>
      <c r="E9048" t="s">
        <v>43</v>
      </c>
      <c r="F9048" s="1">
        <v>41054</v>
      </c>
      <c r="G9048" t="s">
        <v>1198</v>
      </c>
      <c r="H9048" t="s">
        <v>208</v>
      </c>
      <c r="I9048" t="s">
        <v>6325</v>
      </c>
      <c r="K9048">
        <v>19536367</v>
      </c>
      <c r="L9048">
        <v>113181078</v>
      </c>
    </row>
    <row r="9049" spans="3:12" x14ac:dyDescent="0.15">
      <c r="C9049" t="s">
        <v>5191</v>
      </c>
      <c r="D9049" t="s">
        <v>5190</v>
      </c>
      <c r="E9049" t="s">
        <v>43</v>
      </c>
      <c r="F9049" s="1">
        <v>41054</v>
      </c>
      <c r="G9049" t="s">
        <v>1198</v>
      </c>
      <c r="H9049" t="s">
        <v>830</v>
      </c>
      <c r="I9049" t="s">
        <v>6326</v>
      </c>
      <c r="K9049">
        <v>4981993</v>
      </c>
      <c r="L9049">
        <v>108199085</v>
      </c>
    </row>
    <row r="9050" spans="3:12" x14ac:dyDescent="0.15">
      <c r="C9050" t="s">
        <v>5191</v>
      </c>
      <c r="D9050" t="s">
        <v>5190</v>
      </c>
      <c r="E9050" t="s">
        <v>43</v>
      </c>
      <c r="F9050" s="1">
        <v>41054</v>
      </c>
      <c r="G9050" t="s">
        <v>1198</v>
      </c>
      <c r="H9050" t="s">
        <v>594</v>
      </c>
      <c r="I9050" t="s">
        <v>6327</v>
      </c>
      <c r="K9050">
        <v>1395876</v>
      </c>
      <c r="L9050">
        <v>106803209</v>
      </c>
    </row>
    <row r="9051" spans="3:12" x14ac:dyDescent="0.15">
      <c r="C9051" t="s">
        <v>5191</v>
      </c>
      <c r="D9051" t="s">
        <v>5190</v>
      </c>
      <c r="E9051" t="s">
        <v>43</v>
      </c>
      <c r="F9051" s="1">
        <v>41054</v>
      </c>
      <c r="G9051" t="s">
        <v>1198</v>
      </c>
      <c r="H9051" t="s">
        <v>172</v>
      </c>
      <c r="I9051" t="s">
        <v>6328</v>
      </c>
      <c r="K9051">
        <v>21595406</v>
      </c>
      <c r="L9051">
        <v>85207803</v>
      </c>
    </row>
    <row r="9052" spans="3:12" x14ac:dyDescent="0.15">
      <c r="C9052" t="s">
        <v>5191</v>
      </c>
      <c r="D9052" t="s">
        <v>5190</v>
      </c>
      <c r="E9052" t="s">
        <v>43</v>
      </c>
      <c r="F9052" s="1">
        <v>41054</v>
      </c>
      <c r="G9052" t="s">
        <v>1198</v>
      </c>
      <c r="H9052" t="s">
        <v>204</v>
      </c>
      <c r="I9052" t="s">
        <v>6329</v>
      </c>
      <c r="K9052">
        <v>4604819</v>
      </c>
      <c r="L9052">
        <v>80602984</v>
      </c>
    </row>
    <row r="9053" spans="3:12" x14ac:dyDescent="0.15">
      <c r="C9053" t="s">
        <v>5191</v>
      </c>
      <c r="D9053" t="s">
        <v>5190</v>
      </c>
      <c r="E9053" t="s">
        <v>43</v>
      </c>
      <c r="F9053" s="1">
        <v>41054</v>
      </c>
      <c r="G9053" t="s">
        <v>1198</v>
      </c>
      <c r="H9053" t="s">
        <v>215</v>
      </c>
      <c r="I9053" t="s">
        <v>6330</v>
      </c>
      <c r="K9053">
        <v>6769481</v>
      </c>
      <c r="L9053">
        <v>73833503</v>
      </c>
    </row>
    <row r="9054" spans="3:12" x14ac:dyDescent="0.15">
      <c r="C9054" t="s">
        <v>5191</v>
      </c>
      <c r="D9054" t="s">
        <v>5190</v>
      </c>
      <c r="E9054" t="s">
        <v>43</v>
      </c>
      <c r="F9054" s="1">
        <v>41054</v>
      </c>
      <c r="G9054" t="s">
        <v>1198</v>
      </c>
      <c r="H9054" t="s">
        <v>660</v>
      </c>
      <c r="I9054" t="s">
        <v>6331</v>
      </c>
      <c r="K9054">
        <v>4575000</v>
      </c>
      <c r="L9054">
        <v>69258503</v>
      </c>
    </row>
    <row r="9055" spans="3:12" x14ac:dyDescent="0.15">
      <c r="C9055" t="s">
        <v>5191</v>
      </c>
      <c r="D9055" t="s">
        <v>5190</v>
      </c>
      <c r="E9055" t="s">
        <v>44</v>
      </c>
      <c r="F9055" s="1">
        <v>41041</v>
      </c>
      <c r="G9055" t="s">
        <v>1198</v>
      </c>
      <c r="H9055" t="s">
        <v>175</v>
      </c>
      <c r="I9055" t="s">
        <v>6332</v>
      </c>
      <c r="K9055">
        <v>154000</v>
      </c>
      <c r="L9055">
        <v>-60234326</v>
      </c>
    </row>
    <row r="9056" spans="3:12" x14ac:dyDescent="0.15">
      <c r="C9056" t="s">
        <v>5191</v>
      </c>
      <c r="D9056" t="s">
        <v>5190</v>
      </c>
      <c r="E9056" t="s">
        <v>44</v>
      </c>
      <c r="F9056" s="1">
        <v>41044</v>
      </c>
      <c r="G9056" t="s">
        <v>1198</v>
      </c>
      <c r="H9056" t="s">
        <v>180</v>
      </c>
      <c r="I9056" t="s">
        <v>6333</v>
      </c>
      <c r="K9056">
        <v>100000</v>
      </c>
      <c r="L9056">
        <v>-60334326</v>
      </c>
    </row>
    <row r="9057" spans="3:12" x14ac:dyDescent="0.15">
      <c r="C9057" t="s">
        <v>5191</v>
      </c>
      <c r="D9057" t="s">
        <v>5190</v>
      </c>
      <c r="E9057" t="s">
        <v>44</v>
      </c>
      <c r="F9057" s="1">
        <v>41047</v>
      </c>
      <c r="G9057" t="s">
        <v>1198</v>
      </c>
      <c r="H9057" t="s">
        <v>201</v>
      </c>
      <c r="I9057" t="s">
        <v>6334</v>
      </c>
      <c r="K9057">
        <v>410216</v>
      </c>
      <c r="L9057">
        <v>-60744542</v>
      </c>
    </row>
    <row r="9058" spans="3:12" x14ac:dyDescent="0.15">
      <c r="C9058" t="s">
        <v>5191</v>
      </c>
      <c r="D9058" t="s">
        <v>5190</v>
      </c>
      <c r="E9058" t="s">
        <v>44</v>
      </c>
      <c r="F9058" s="1">
        <v>41047</v>
      </c>
      <c r="G9058" t="s">
        <v>1198</v>
      </c>
      <c r="H9058" t="s">
        <v>201</v>
      </c>
      <c r="I9058" t="s">
        <v>6334</v>
      </c>
      <c r="K9058">
        <v>1304320</v>
      </c>
      <c r="L9058">
        <v>-62048862</v>
      </c>
    </row>
    <row r="9059" spans="3:12" x14ac:dyDescent="0.15">
      <c r="C9059" t="s">
        <v>5191</v>
      </c>
      <c r="D9059" t="s">
        <v>5190</v>
      </c>
      <c r="E9059" t="s">
        <v>44</v>
      </c>
      <c r="F9059" s="1">
        <v>41053</v>
      </c>
      <c r="G9059" t="s">
        <v>1198</v>
      </c>
      <c r="H9059" t="s">
        <v>183</v>
      </c>
      <c r="I9059" t="s">
        <v>6335</v>
      </c>
      <c r="K9059">
        <v>100000</v>
      </c>
      <c r="L9059">
        <v>-62148862</v>
      </c>
    </row>
    <row r="9060" spans="3:12" x14ac:dyDescent="0.15">
      <c r="C9060" t="s">
        <v>5191</v>
      </c>
      <c r="D9060" t="s">
        <v>5190</v>
      </c>
      <c r="E9060" t="s">
        <v>44</v>
      </c>
      <c r="F9060" s="1">
        <v>41053</v>
      </c>
      <c r="G9060" t="s">
        <v>1198</v>
      </c>
      <c r="H9060" t="s">
        <v>195</v>
      </c>
      <c r="I9060" t="s">
        <v>6336</v>
      </c>
      <c r="K9060">
        <v>100000</v>
      </c>
      <c r="L9060">
        <v>-62248862</v>
      </c>
    </row>
    <row r="9061" spans="3:12" x14ac:dyDescent="0.15">
      <c r="C9061" t="s">
        <v>5191</v>
      </c>
      <c r="D9061" t="s">
        <v>5190</v>
      </c>
      <c r="E9061" t="s">
        <v>44</v>
      </c>
      <c r="F9061" s="1">
        <v>41059</v>
      </c>
      <c r="G9061" t="s">
        <v>1198</v>
      </c>
      <c r="H9061" t="s">
        <v>207</v>
      </c>
      <c r="I9061" t="s">
        <v>6337</v>
      </c>
      <c r="K9061">
        <v>341826</v>
      </c>
      <c r="L9061">
        <v>-62590688</v>
      </c>
    </row>
    <row r="9062" spans="3:12" x14ac:dyDescent="0.15">
      <c r="C9062" t="s">
        <v>5191</v>
      </c>
      <c r="D9062" t="s">
        <v>5190</v>
      </c>
      <c r="E9062" t="s">
        <v>44</v>
      </c>
      <c r="F9062" s="1">
        <v>41059</v>
      </c>
      <c r="G9062" t="s">
        <v>1198</v>
      </c>
      <c r="H9062" t="s">
        <v>207</v>
      </c>
      <c r="I9062" t="s">
        <v>6337</v>
      </c>
      <c r="K9062">
        <v>996522</v>
      </c>
      <c r="L9062">
        <v>-63587210</v>
      </c>
    </row>
    <row r="9063" spans="3:12" x14ac:dyDescent="0.15">
      <c r="C9063" t="s">
        <v>6126</v>
      </c>
      <c r="D9063" t="s">
        <v>6126</v>
      </c>
    </row>
    <row r="9064" spans="3:12" x14ac:dyDescent="0.15">
      <c r="C9064" t="s">
        <v>5191</v>
      </c>
      <c r="D9064" t="s">
        <v>5367</v>
      </c>
      <c r="E9064" t="s">
        <v>4409</v>
      </c>
      <c r="F9064" s="1">
        <v>41054</v>
      </c>
      <c r="G9064" t="s">
        <v>1198</v>
      </c>
      <c r="H9064" t="s">
        <v>208</v>
      </c>
      <c r="I9064" t="s">
        <v>6338</v>
      </c>
      <c r="J9064">
        <v>19536367</v>
      </c>
      <c r="L9064">
        <v>37020908</v>
      </c>
    </row>
    <row r="9065" spans="3:12" x14ac:dyDescent="0.15">
      <c r="C9065" t="s">
        <v>5191</v>
      </c>
      <c r="D9065" t="s">
        <v>5367</v>
      </c>
      <c r="E9065" t="s">
        <v>4409</v>
      </c>
      <c r="F9065" s="1">
        <v>41060</v>
      </c>
      <c r="G9065" t="s">
        <v>57</v>
      </c>
      <c r="H9065" t="s">
        <v>2741</v>
      </c>
      <c r="I9065" t="s">
        <v>6250</v>
      </c>
      <c r="K9065">
        <v>17484540</v>
      </c>
      <c r="L9065">
        <v>19536368</v>
      </c>
    </row>
    <row r="9066" spans="3:12" x14ac:dyDescent="0.15">
      <c r="C9066" t="s">
        <v>5191</v>
      </c>
      <c r="D9066" t="s">
        <v>5367</v>
      </c>
      <c r="E9066" t="s">
        <v>4453</v>
      </c>
      <c r="F9066" s="1">
        <v>41047</v>
      </c>
      <c r="G9066" t="s">
        <v>1198</v>
      </c>
      <c r="H9066" t="s">
        <v>201</v>
      </c>
      <c r="I9066" t="s">
        <v>6339</v>
      </c>
      <c r="J9066">
        <v>1793503</v>
      </c>
      <c r="L9066">
        <v>2967260</v>
      </c>
    </row>
    <row r="9067" spans="3:12" x14ac:dyDescent="0.15">
      <c r="C9067" t="s">
        <v>5191</v>
      </c>
      <c r="D9067" t="s">
        <v>5367</v>
      </c>
      <c r="E9067" t="s">
        <v>4453</v>
      </c>
      <c r="F9067" s="1">
        <v>41060</v>
      </c>
      <c r="G9067" t="s">
        <v>57</v>
      </c>
      <c r="H9067" t="s">
        <v>2741</v>
      </c>
      <c r="I9067" t="s">
        <v>6250</v>
      </c>
      <c r="K9067">
        <v>892757</v>
      </c>
      <c r="L9067">
        <v>2074503</v>
      </c>
    </row>
    <row r="9068" spans="3:12" x14ac:dyDescent="0.15">
      <c r="C9068" t="s">
        <v>5191</v>
      </c>
      <c r="D9068" t="s">
        <v>5367</v>
      </c>
      <c r="E9068" t="s">
        <v>6340</v>
      </c>
      <c r="F9068" s="1">
        <v>41059</v>
      </c>
      <c r="G9068" t="s">
        <v>1198</v>
      </c>
      <c r="H9068" t="s">
        <v>207</v>
      </c>
      <c r="I9068" t="s">
        <v>6341</v>
      </c>
      <c r="J9068">
        <v>1404150</v>
      </c>
      <c r="L9068">
        <v>1404150</v>
      </c>
    </row>
    <row r="9069" spans="3:12" x14ac:dyDescent="0.15">
      <c r="C9069" t="s">
        <v>5191</v>
      </c>
      <c r="D9069" t="s">
        <v>5367</v>
      </c>
      <c r="E9069" t="s">
        <v>6342</v>
      </c>
      <c r="F9069" s="1">
        <v>41041</v>
      </c>
      <c r="G9069" t="s">
        <v>1198</v>
      </c>
      <c r="H9069" t="s">
        <v>175</v>
      </c>
      <c r="I9069" t="s">
        <v>6343</v>
      </c>
      <c r="J9069">
        <v>154000</v>
      </c>
      <c r="L9069">
        <v>154000</v>
      </c>
    </row>
    <row r="9070" spans="3:12" x14ac:dyDescent="0.15">
      <c r="C9070" t="s">
        <v>5191</v>
      </c>
      <c r="D9070" t="s">
        <v>5367</v>
      </c>
      <c r="E9070" t="s">
        <v>4463</v>
      </c>
      <c r="F9070" s="1">
        <v>41053</v>
      </c>
      <c r="G9070" t="s">
        <v>1198</v>
      </c>
      <c r="H9070" t="s">
        <v>183</v>
      </c>
      <c r="I9070" t="s">
        <v>6344</v>
      </c>
      <c r="J9070">
        <v>100000</v>
      </c>
      <c r="L9070">
        <v>22803323</v>
      </c>
    </row>
    <row r="9071" spans="3:12" x14ac:dyDescent="0.15">
      <c r="C9071" t="s">
        <v>5191</v>
      </c>
      <c r="D9071" t="s">
        <v>5367</v>
      </c>
      <c r="E9071" t="s">
        <v>4488</v>
      </c>
      <c r="F9071" s="1">
        <v>41051</v>
      </c>
      <c r="G9071" t="s">
        <v>57</v>
      </c>
      <c r="H9071" t="s">
        <v>2915</v>
      </c>
      <c r="I9071" t="s">
        <v>6345</v>
      </c>
      <c r="K9071">
        <v>14558502</v>
      </c>
      <c r="L9071">
        <v>14291419</v>
      </c>
    </row>
    <row r="9072" spans="3:12" x14ac:dyDescent="0.15">
      <c r="C9072" t="s">
        <v>5191</v>
      </c>
      <c r="D9072" t="s">
        <v>5367</v>
      </c>
      <c r="E9072" t="s">
        <v>4488</v>
      </c>
      <c r="F9072" s="1">
        <v>41052</v>
      </c>
      <c r="G9072" t="s">
        <v>1198</v>
      </c>
      <c r="H9072" t="s">
        <v>191</v>
      </c>
      <c r="I9072" t="s">
        <v>6346</v>
      </c>
      <c r="J9072">
        <v>4118447</v>
      </c>
      <c r="L9072">
        <v>18409866</v>
      </c>
    </row>
    <row r="9073" spans="3:12" x14ac:dyDescent="0.15">
      <c r="C9073" t="s">
        <v>5191</v>
      </c>
      <c r="D9073" t="s">
        <v>5367</v>
      </c>
      <c r="E9073" t="s">
        <v>4488</v>
      </c>
      <c r="F9073" s="1">
        <v>41054</v>
      </c>
      <c r="G9073" t="s">
        <v>1198</v>
      </c>
      <c r="H9073" t="s">
        <v>830</v>
      </c>
      <c r="I9073" t="s">
        <v>6347</v>
      </c>
      <c r="J9073">
        <v>4981993</v>
      </c>
      <c r="L9073">
        <v>23391859</v>
      </c>
    </row>
    <row r="9074" spans="3:12" x14ac:dyDescent="0.15">
      <c r="C9074" t="s">
        <v>5191</v>
      </c>
      <c r="D9074" t="s">
        <v>5367</v>
      </c>
      <c r="E9074" t="s">
        <v>4488</v>
      </c>
      <c r="F9074" s="1">
        <v>41060</v>
      </c>
      <c r="G9074" t="s">
        <v>1198</v>
      </c>
      <c r="H9074" t="s">
        <v>645</v>
      </c>
      <c r="I9074" t="s">
        <v>6348</v>
      </c>
      <c r="J9074">
        <v>-198000</v>
      </c>
      <c r="L9074">
        <v>23193859</v>
      </c>
    </row>
    <row r="9075" spans="3:12" x14ac:dyDescent="0.15">
      <c r="C9075" t="s">
        <v>5191</v>
      </c>
      <c r="D9075" t="s">
        <v>5367</v>
      </c>
      <c r="E9075" t="s">
        <v>4521</v>
      </c>
      <c r="F9075" s="1">
        <v>41054</v>
      </c>
      <c r="G9075" t="s">
        <v>1198</v>
      </c>
      <c r="H9075" t="s">
        <v>205</v>
      </c>
      <c r="I9075" t="s">
        <v>6349</v>
      </c>
      <c r="J9075">
        <v>4250601</v>
      </c>
      <c r="L9075">
        <v>9574713</v>
      </c>
    </row>
    <row r="9076" spans="3:12" x14ac:dyDescent="0.15">
      <c r="C9076" t="s">
        <v>5191</v>
      </c>
      <c r="D9076" t="s">
        <v>5367</v>
      </c>
      <c r="E9076" t="s">
        <v>4521</v>
      </c>
      <c r="F9076" s="1">
        <v>41054</v>
      </c>
      <c r="G9076" t="s">
        <v>1198</v>
      </c>
      <c r="H9076" t="s">
        <v>202</v>
      </c>
      <c r="I9076" t="s">
        <v>6350</v>
      </c>
      <c r="J9076">
        <v>852744</v>
      </c>
      <c r="L9076">
        <v>10427457</v>
      </c>
    </row>
    <row r="9077" spans="3:12" x14ac:dyDescent="0.15">
      <c r="C9077" t="s">
        <v>5191</v>
      </c>
      <c r="D9077" t="s">
        <v>5367</v>
      </c>
      <c r="E9077" t="s">
        <v>4557</v>
      </c>
      <c r="F9077" s="1">
        <v>41044</v>
      </c>
      <c r="G9077" t="s">
        <v>1198</v>
      </c>
      <c r="H9077" t="s">
        <v>180</v>
      </c>
      <c r="I9077" t="s">
        <v>6351</v>
      </c>
      <c r="J9077">
        <v>100000</v>
      </c>
      <c r="L9077">
        <v>17680300</v>
      </c>
    </row>
    <row r="9078" spans="3:12" x14ac:dyDescent="0.15">
      <c r="C9078" t="s">
        <v>5191</v>
      </c>
      <c r="D9078" t="s">
        <v>5367</v>
      </c>
      <c r="E9078" t="s">
        <v>4557</v>
      </c>
      <c r="F9078" s="1">
        <v>41053</v>
      </c>
      <c r="G9078" t="s">
        <v>1198</v>
      </c>
      <c r="H9078" t="s">
        <v>195</v>
      </c>
      <c r="I9078" t="s">
        <v>6352</v>
      </c>
      <c r="J9078">
        <v>100000</v>
      </c>
      <c r="L9078">
        <v>17780300</v>
      </c>
    </row>
    <row r="9079" spans="3:12" x14ac:dyDescent="0.15">
      <c r="C9079" t="s">
        <v>5191</v>
      </c>
      <c r="D9079" t="s">
        <v>5367</v>
      </c>
      <c r="E9079" t="s">
        <v>4557</v>
      </c>
      <c r="F9079" s="1">
        <v>41060</v>
      </c>
      <c r="G9079" t="s">
        <v>57</v>
      </c>
      <c r="H9079" t="s">
        <v>2741</v>
      </c>
      <c r="I9079" t="s">
        <v>6250</v>
      </c>
      <c r="K9079">
        <v>1803121</v>
      </c>
      <c r="L9079">
        <v>15977179</v>
      </c>
    </row>
    <row r="9080" spans="3:12" x14ac:dyDescent="0.15">
      <c r="C9080" t="s">
        <v>5191</v>
      </c>
      <c r="D9080" t="s">
        <v>5367</v>
      </c>
      <c r="E9080" t="s">
        <v>4575</v>
      </c>
      <c r="F9080" s="1">
        <v>41054</v>
      </c>
      <c r="G9080" t="s">
        <v>1198</v>
      </c>
      <c r="H9080" t="s">
        <v>215</v>
      </c>
      <c r="I9080" t="s">
        <v>6353</v>
      </c>
      <c r="J9080">
        <v>8072606</v>
      </c>
      <c r="L9080">
        <v>23015643</v>
      </c>
    </row>
    <row r="9081" spans="3:12" x14ac:dyDescent="0.15">
      <c r="C9081" t="s">
        <v>5191</v>
      </c>
      <c r="D9081" t="s">
        <v>5367</v>
      </c>
      <c r="E9081" t="s">
        <v>4575</v>
      </c>
      <c r="F9081" s="1">
        <v>41060</v>
      </c>
      <c r="G9081" t="s">
        <v>57</v>
      </c>
      <c r="H9081" t="s">
        <v>2741</v>
      </c>
      <c r="I9081" t="s">
        <v>6250</v>
      </c>
      <c r="K9081">
        <v>564123</v>
      </c>
      <c r="L9081">
        <v>22451520</v>
      </c>
    </row>
    <row r="9082" spans="3:12" x14ac:dyDescent="0.15">
      <c r="C9082" t="s">
        <v>5191</v>
      </c>
      <c r="D9082" t="s">
        <v>5367</v>
      </c>
      <c r="E9082" t="s">
        <v>4575</v>
      </c>
      <c r="F9082" s="1">
        <v>41060</v>
      </c>
      <c r="G9082" t="s">
        <v>57</v>
      </c>
      <c r="H9082" t="s">
        <v>2741</v>
      </c>
      <c r="I9082" t="s">
        <v>6250</v>
      </c>
      <c r="K9082">
        <v>7063525</v>
      </c>
      <c r="L9082">
        <v>15387995</v>
      </c>
    </row>
    <row r="9083" spans="3:12" x14ac:dyDescent="0.15">
      <c r="C9083" t="s">
        <v>5191</v>
      </c>
      <c r="D9083" t="s">
        <v>5367</v>
      </c>
      <c r="E9083" t="s">
        <v>4598</v>
      </c>
      <c r="F9083" s="1">
        <v>41054</v>
      </c>
      <c r="G9083" t="s">
        <v>1198</v>
      </c>
      <c r="H9083" t="s">
        <v>172</v>
      </c>
      <c r="I9083" t="s">
        <v>6354</v>
      </c>
      <c r="J9083">
        <v>21595406</v>
      </c>
      <c r="L9083">
        <v>67858713</v>
      </c>
    </row>
    <row r="9084" spans="3:12" x14ac:dyDescent="0.15">
      <c r="C9084" t="s">
        <v>5191</v>
      </c>
      <c r="D9084" t="s">
        <v>5367</v>
      </c>
      <c r="E9084" t="s">
        <v>4613</v>
      </c>
      <c r="F9084" s="1">
        <v>41060</v>
      </c>
      <c r="G9084" t="s">
        <v>57</v>
      </c>
      <c r="H9084" t="s">
        <v>2741</v>
      </c>
      <c r="I9084" t="s">
        <v>6250</v>
      </c>
      <c r="K9084">
        <v>90000</v>
      </c>
      <c r="L9084">
        <v>1012500</v>
      </c>
    </row>
    <row r="9085" spans="3:12" x14ac:dyDescent="0.15">
      <c r="C9085" t="s">
        <v>5191</v>
      </c>
      <c r="D9085" t="s">
        <v>5367</v>
      </c>
      <c r="E9085" t="s">
        <v>4613</v>
      </c>
      <c r="F9085" s="1">
        <v>41060</v>
      </c>
      <c r="G9085" t="s">
        <v>57</v>
      </c>
      <c r="H9085" t="s">
        <v>2741</v>
      </c>
      <c r="I9085" t="s">
        <v>6250</v>
      </c>
      <c r="K9085">
        <v>954000</v>
      </c>
      <c r="L9085">
        <v>58500</v>
      </c>
    </row>
    <row r="9086" spans="3:12" x14ac:dyDescent="0.15">
      <c r="C9086" t="s">
        <v>5191</v>
      </c>
      <c r="D9086" t="s">
        <v>5367</v>
      </c>
      <c r="E9086" t="s">
        <v>4630</v>
      </c>
      <c r="F9086" s="1">
        <v>41054</v>
      </c>
      <c r="G9086" t="s">
        <v>1198</v>
      </c>
      <c r="H9086" t="s">
        <v>204</v>
      </c>
      <c r="I9086" t="s">
        <v>6355</v>
      </c>
      <c r="J9086">
        <v>5491246</v>
      </c>
      <c r="L9086">
        <v>24421178</v>
      </c>
    </row>
    <row r="9087" spans="3:12" x14ac:dyDescent="0.15">
      <c r="C9087" t="s">
        <v>5191</v>
      </c>
      <c r="D9087" t="s">
        <v>5367</v>
      </c>
      <c r="E9087" t="s">
        <v>4630</v>
      </c>
      <c r="F9087" s="1">
        <v>41060</v>
      </c>
      <c r="G9087" t="s">
        <v>57</v>
      </c>
      <c r="H9087" t="s">
        <v>2741</v>
      </c>
      <c r="I9087" t="s">
        <v>6250</v>
      </c>
      <c r="K9087">
        <v>10004705</v>
      </c>
      <c r="L9087">
        <v>14416473</v>
      </c>
    </row>
    <row r="9088" spans="3:12" x14ac:dyDescent="0.15">
      <c r="C9088" t="s">
        <v>5191</v>
      </c>
      <c r="D9088" t="s">
        <v>5367</v>
      </c>
      <c r="E9088" t="s">
        <v>4630</v>
      </c>
      <c r="F9088" s="1">
        <v>41060</v>
      </c>
      <c r="G9088" t="s">
        <v>57</v>
      </c>
      <c r="H9088" t="s">
        <v>2741</v>
      </c>
      <c r="I9088" t="s">
        <v>6250</v>
      </c>
      <c r="K9088">
        <v>8925230</v>
      </c>
      <c r="L9088">
        <v>5491243</v>
      </c>
    </row>
    <row r="9089" spans="3:12" x14ac:dyDescent="0.15">
      <c r="C9089" t="s">
        <v>5191</v>
      </c>
      <c r="D9089" t="s">
        <v>5367</v>
      </c>
      <c r="E9089" t="s">
        <v>4641</v>
      </c>
      <c r="F9089" s="1">
        <v>41052</v>
      </c>
      <c r="G9089" t="s">
        <v>1198</v>
      </c>
      <c r="H9089" t="s">
        <v>199</v>
      </c>
      <c r="I9089" t="s">
        <v>6356</v>
      </c>
      <c r="J9089">
        <v>3018464</v>
      </c>
      <c r="L9089">
        <v>7003193</v>
      </c>
    </row>
    <row r="9090" spans="3:12" x14ac:dyDescent="0.15">
      <c r="C9090" t="s">
        <v>5191</v>
      </c>
      <c r="D9090" t="s">
        <v>5367</v>
      </c>
      <c r="E9090" t="s">
        <v>4641</v>
      </c>
      <c r="F9090" s="1">
        <v>41060</v>
      </c>
      <c r="G9090" t="s">
        <v>57</v>
      </c>
      <c r="H9090" t="s">
        <v>2741</v>
      </c>
      <c r="I9090" t="s">
        <v>6250</v>
      </c>
      <c r="K9090">
        <v>3018464</v>
      </c>
      <c r="L9090">
        <v>3984729</v>
      </c>
    </row>
    <row r="9091" spans="3:12" x14ac:dyDescent="0.15">
      <c r="C9091" t="s">
        <v>5191</v>
      </c>
      <c r="D9091" t="s">
        <v>5367</v>
      </c>
      <c r="E9091" t="s">
        <v>4653</v>
      </c>
      <c r="F9091" s="1">
        <v>41054</v>
      </c>
      <c r="G9091" t="s">
        <v>1198</v>
      </c>
      <c r="H9091" t="s">
        <v>594</v>
      </c>
      <c r="I9091" t="s">
        <v>6354</v>
      </c>
      <c r="J9091">
        <v>1395876</v>
      </c>
      <c r="L9091">
        <v>9422950</v>
      </c>
    </row>
    <row r="9092" spans="3:12" x14ac:dyDescent="0.15">
      <c r="C9092" t="s">
        <v>5191</v>
      </c>
      <c r="D9092" t="s">
        <v>5367</v>
      </c>
      <c r="E9092" t="s">
        <v>4668</v>
      </c>
      <c r="F9092" s="1">
        <v>41054</v>
      </c>
      <c r="G9092" t="s">
        <v>1198</v>
      </c>
      <c r="H9092" t="s">
        <v>660</v>
      </c>
      <c r="I9092" t="s">
        <v>6357</v>
      </c>
      <c r="J9092">
        <v>5455688</v>
      </c>
      <c r="L9092">
        <v>31660875</v>
      </c>
    </row>
    <row r="9093" spans="3:12" x14ac:dyDescent="0.15">
      <c r="C9093" t="s">
        <v>6126</v>
      </c>
      <c r="D9093" t="s">
        <v>6126</v>
      </c>
    </row>
    <row r="9094" spans="3:12" x14ac:dyDescent="0.15">
      <c r="C9094" t="s">
        <v>5191</v>
      </c>
      <c r="D9094" t="s">
        <v>5374</v>
      </c>
      <c r="E9094" t="s">
        <v>4681</v>
      </c>
      <c r="F9094" s="1">
        <v>41060</v>
      </c>
      <c r="G9094" t="s">
        <v>560</v>
      </c>
      <c r="H9094" t="s">
        <v>151</v>
      </c>
      <c r="I9094" t="s">
        <v>634</v>
      </c>
      <c r="K9094">
        <v>340000</v>
      </c>
      <c r="L9094">
        <v>5975036</v>
      </c>
    </row>
    <row r="9095" spans="3:12" x14ac:dyDescent="0.15">
      <c r="C9095" t="s">
        <v>5191</v>
      </c>
      <c r="D9095" t="s">
        <v>5374</v>
      </c>
      <c r="E9095" t="s">
        <v>4684</v>
      </c>
      <c r="F9095" s="1">
        <v>41054</v>
      </c>
      <c r="G9095" t="s">
        <v>526</v>
      </c>
      <c r="H9095" t="s">
        <v>6358</v>
      </c>
      <c r="I9095" t="s">
        <v>6359</v>
      </c>
      <c r="J9095">
        <v>163133</v>
      </c>
      <c r="L9095">
        <v>193790</v>
      </c>
    </row>
    <row r="9096" spans="3:12" x14ac:dyDescent="0.15">
      <c r="C9096" t="s">
        <v>5191</v>
      </c>
      <c r="D9096" t="s">
        <v>5374</v>
      </c>
      <c r="E9096" t="s">
        <v>4684</v>
      </c>
      <c r="F9096" s="1">
        <v>41060</v>
      </c>
      <c r="G9096" t="s">
        <v>560</v>
      </c>
      <c r="H9096" t="s">
        <v>637</v>
      </c>
      <c r="I9096" t="s">
        <v>6360</v>
      </c>
      <c r="K9096">
        <v>135596</v>
      </c>
      <c r="L9096">
        <v>58194</v>
      </c>
    </row>
    <row r="9097" spans="3:12" x14ac:dyDescent="0.15">
      <c r="C9097" t="s">
        <v>5191</v>
      </c>
      <c r="D9097" t="s">
        <v>5374</v>
      </c>
      <c r="E9097" t="s">
        <v>4704</v>
      </c>
      <c r="F9097" s="1">
        <v>41033</v>
      </c>
      <c r="G9097" t="s">
        <v>526</v>
      </c>
      <c r="H9097" t="s">
        <v>1679</v>
      </c>
      <c r="I9097" t="s">
        <v>4495</v>
      </c>
      <c r="J9097">
        <v>155025</v>
      </c>
    </row>
    <row r="9098" spans="3:12" x14ac:dyDescent="0.15">
      <c r="C9098" t="s">
        <v>5191</v>
      </c>
      <c r="D9098" t="s">
        <v>5374</v>
      </c>
      <c r="E9098" t="s">
        <v>4704</v>
      </c>
      <c r="F9098" s="1">
        <v>41054</v>
      </c>
      <c r="G9098" t="s">
        <v>560</v>
      </c>
      <c r="H9098" t="s">
        <v>593</v>
      </c>
      <c r="I9098" t="s">
        <v>6316</v>
      </c>
      <c r="K9098">
        <v>95400</v>
      </c>
      <c r="L9098">
        <v>-95400</v>
      </c>
    </row>
    <row r="9099" spans="3:12" x14ac:dyDescent="0.15">
      <c r="C9099" t="s">
        <v>5191</v>
      </c>
      <c r="D9099" t="s">
        <v>5374</v>
      </c>
      <c r="E9099" t="s">
        <v>4704</v>
      </c>
      <c r="F9099" s="1">
        <v>41054</v>
      </c>
      <c r="G9099" t="s">
        <v>560</v>
      </c>
      <c r="H9099" t="s">
        <v>129</v>
      </c>
      <c r="I9099" t="s">
        <v>6317</v>
      </c>
      <c r="K9099">
        <v>59625</v>
      </c>
      <c r="L9099">
        <v>-155025</v>
      </c>
    </row>
    <row r="9100" spans="3:12" x14ac:dyDescent="0.15">
      <c r="C9100" t="s">
        <v>5191</v>
      </c>
      <c r="D9100" t="s">
        <v>5374</v>
      </c>
      <c r="E9100" t="s">
        <v>4730</v>
      </c>
      <c r="F9100" s="1">
        <v>41033</v>
      </c>
      <c r="G9100" t="s">
        <v>526</v>
      </c>
      <c r="H9100" t="s">
        <v>1686</v>
      </c>
      <c r="I9100" t="s">
        <v>4494</v>
      </c>
      <c r="J9100">
        <v>70448</v>
      </c>
      <c r="L9100">
        <v>-83494</v>
      </c>
    </row>
    <row r="9101" spans="3:12" x14ac:dyDescent="0.15">
      <c r="C9101" t="s">
        <v>5191</v>
      </c>
      <c r="D9101" t="s">
        <v>5374</v>
      </c>
      <c r="E9101" t="s">
        <v>4730</v>
      </c>
      <c r="F9101" s="1">
        <v>41054</v>
      </c>
      <c r="G9101" t="s">
        <v>526</v>
      </c>
      <c r="H9101" t="s">
        <v>6361</v>
      </c>
      <c r="I9101" t="s">
        <v>4495</v>
      </c>
      <c r="J9101">
        <v>83494</v>
      </c>
    </row>
    <row r="9102" spans="3:12" x14ac:dyDescent="0.15">
      <c r="C9102" t="s">
        <v>5191</v>
      </c>
      <c r="D9102" t="s">
        <v>5374</v>
      </c>
      <c r="E9102" t="s">
        <v>4730</v>
      </c>
      <c r="F9102" s="1">
        <v>41060</v>
      </c>
      <c r="G9102" t="s">
        <v>560</v>
      </c>
      <c r="H9102" t="s">
        <v>140</v>
      </c>
      <c r="I9102" t="s">
        <v>6362</v>
      </c>
      <c r="K9102">
        <v>52183</v>
      </c>
      <c r="L9102">
        <v>-52183</v>
      </c>
    </row>
    <row r="9103" spans="3:12" x14ac:dyDescent="0.15">
      <c r="C9103" t="s">
        <v>5191</v>
      </c>
      <c r="D9103" t="s">
        <v>5374</v>
      </c>
      <c r="E9103" t="s">
        <v>4754</v>
      </c>
      <c r="F9103" s="1">
        <v>41033</v>
      </c>
      <c r="G9103" t="s">
        <v>526</v>
      </c>
      <c r="H9103" t="s">
        <v>4791</v>
      </c>
      <c r="I9103" t="s">
        <v>4495</v>
      </c>
      <c r="J9103">
        <v>310000</v>
      </c>
      <c r="L9103">
        <v>-2349720</v>
      </c>
    </row>
    <row r="9104" spans="3:12" x14ac:dyDescent="0.15">
      <c r="C9104" t="s">
        <v>5191</v>
      </c>
      <c r="D9104" t="s">
        <v>5374</v>
      </c>
      <c r="E9104" t="s">
        <v>4754</v>
      </c>
      <c r="F9104" s="1">
        <v>41052</v>
      </c>
      <c r="G9104" t="s">
        <v>526</v>
      </c>
      <c r="H9104" t="s">
        <v>3214</v>
      </c>
      <c r="I9104" t="s">
        <v>6363</v>
      </c>
      <c r="J9104">
        <v>75000</v>
      </c>
      <c r="L9104">
        <v>-2274720</v>
      </c>
    </row>
    <row r="9105" spans="3:12" x14ac:dyDescent="0.15">
      <c r="C9105" t="s">
        <v>5191</v>
      </c>
      <c r="D9105" t="s">
        <v>5374</v>
      </c>
      <c r="E9105" t="s">
        <v>4786</v>
      </c>
      <c r="F9105" s="1">
        <v>41060</v>
      </c>
      <c r="G9105" t="s">
        <v>560</v>
      </c>
      <c r="H9105" t="s">
        <v>178</v>
      </c>
      <c r="I9105" t="s">
        <v>6315</v>
      </c>
      <c r="K9105">
        <v>1788750</v>
      </c>
      <c r="L9105">
        <v>-2313875</v>
      </c>
    </row>
    <row r="9106" spans="3:12" x14ac:dyDescent="0.15">
      <c r="C9106" t="s">
        <v>5191</v>
      </c>
      <c r="D9106" t="s">
        <v>5374</v>
      </c>
      <c r="E9106" t="s">
        <v>4823</v>
      </c>
      <c r="F9106" s="1">
        <v>41032</v>
      </c>
      <c r="G9106" t="s">
        <v>57</v>
      </c>
      <c r="H9106" t="s">
        <v>1153</v>
      </c>
      <c r="I9106" t="s">
        <v>6364</v>
      </c>
      <c r="J9106">
        <v>1092597</v>
      </c>
      <c r="L9106">
        <v>-2274854</v>
      </c>
    </row>
    <row r="9107" spans="3:12" x14ac:dyDescent="0.15">
      <c r="C9107" t="s">
        <v>5191</v>
      </c>
      <c r="D9107" t="s">
        <v>5374</v>
      </c>
      <c r="E9107" t="s">
        <v>4823</v>
      </c>
      <c r="F9107" s="1">
        <v>41033</v>
      </c>
      <c r="G9107" t="s">
        <v>526</v>
      </c>
      <c r="H9107" t="s">
        <v>1676</v>
      </c>
      <c r="I9107" t="s">
        <v>6365</v>
      </c>
      <c r="J9107">
        <v>8944</v>
      </c>
      <c r="L9107">
        <v>-2265910</v>
      </c>
    </row>
    <row r="9108" spans="3:12" x14ac:dyDescent="0.15">
      <c r="C9108" t="s">
        <v>5191</v>
      </c>
      <c r="D9108" t="s">
        <v>5374</v>
      </c>
      <c r="E9108" t="s">
        <v>4823</v>
      </c>
      <c r="F9108" s="1">
        <v>41057</v>
      </c>
      <c r="G9108" t="s">
        <v>57</v>
      </c>
      <c r="H9108" t="s">
        <v>2792</v>
      </c>
      <c r="I9108" t="s">
        <v>6366</v>
      </c>
      <c r="J9108">
        <v>807625</v>
      </c>
      <c r="L9108">
        <v>-1458285</v>
      </c>
    </row>
    <row r="9109" spans="3:12" x14ac:dyDescent="0.15">
      <c r="C9109" t="s">
        <v>5191</v>
      </c>
      <c r="D9109" t="s">
        <v>5374</v>
      </c>
      <c r="E9109" t="s">
        <v>4823</v>
      </c>
      <c r="F9109" s="1">
        <v>41060</v>
      </c>
      <c r="G9109" t="s">
        <v>560</v>
      </c>
      <c r="H9109" t="s">
        <v>633</v>
      </c>
      <c r="I9109" t="s">
        <v>6367</v>
      </c>
      <c r="K9109">
        <v>971911</v>
      </c>
      <c r="L9109">
        <v>-2430196</v>
      </c>
    </row>
    <row r="9110" spans="3:12" x14ac:dyDescent="0.15">
      <c r="C9110" t="s">
        <v>5191</v>
      </c>
      <c r="D9110" t="s">
        <v>5374</v>
      </c>
      <c r="E9110" t="s">
        <v>4823</v>
      </c>
      <c r="F9110" s="1">
        <v>41060</v>
      </c>
      <c r="G9110" t="s">
        <v>560</v>
      </c>
      <c r="H9110" t="s">
        <v>635</v>
      </c>
      <c r="I9110" t="s">
        <v>6368</v>
      </c>
      <c r="K9110">
        <v>7547</v>
      </c>
      <c r="L9110">
        <v>-2437743</v>
      </c>
    </row>
    <row r="9111" spans="3:12" x14ac:dyDescent="0.15">
      <c r="C9111" t="s">
        <v>5191</v>
      </c>
      <c r="D9111" t="s">
        <v>5374</v>
      </c>
      <c r="E9111" t="s">
        <v>4916</v>
      </c>
      <c r="F9111" s="1">
        <v>41047</v>
      </c>
      <c r="G9111" t="s">
        <v>5206</v>
      </c>
      <c r="H9111" t="s">
        <v>219</v>
      </c>
      <c r="I9111" t="s">
        <v>6369</v>
      </c>
      <c r="J9111">
        <v>200000</v>
      </c>
      <c r="L9111">
        <v>-725960</v>
      </c>
    </row>
    <row r="9112" spans="3:12" x14ac:dyDescent="0.15">
      <c r="C9112" t="s">
        <v>5191</v>
      </c>
      <c r="D9112" t="s">
        <v>5374</v>
      </c>
      <c r="E9112" t="s">
        <v>4916</v>
      </c>
      <c r="F9112" s="1">
        <v>41057</v>
      </c>
      <c r="G9112" t="s">
        <v>5206</v>
      </c>
      <c r="H9112" t="s">
        <v>1396</v>
      </c>
      <c r="I9112" t="s">
        <v>6369</v>
      </c>
      <c r="J9112">
        <v>200000</v>
      </c>
      <c r="L9112">
        <v>-525960</v>
      </c>
    </row>
    <row r="9113" spans="3:12" x14ac:dyDescent="0.15">
      <c r="C9113" t="s">
        <v>5191</v>
      </c>
      <c r="D9113" t="s">
        <v>5374</v>
      </c>
      <c r="E9113" t="s">
        <v>4916</v>
      </c>
      <c r="F9113" s="1">
        <v>41060</v>
      </c>
      <c r="G9113" t="s">
        <v>560</v>
      </c>
      <c r="H9113" t="s">
        <v>136</v>
      </c>
      <c r="I9113" t="s">
        <v>6272</v>
      </c>
      <c r="K9113">
        <v>800000</v>
      </c>
      <c r="L9113">
        <v>-1325960</v>
      </c>
    </row>
    <row r="9114" spans="3:12" x14ac:dyDescent="0.15">
      <c r="C9114" t="s">
        <v>5191</v>
      </c>
      <c r="D9114" t="s">
        <v>5374</v>
      </c>
      <c r="E9114" t="s">
        <v>4938</v>
      </c>
      <c r="F9114" s="1">
        <v>41060</v>
      </c>
      <c r="G9114" t="s">
        <v>560</v>
      </c>
      <c r="H9114" t="s">
        <v>137</v>
      </c>
      <c r="I9114" t="s">
        <v>6048</v>
      </c>
      <c r="K9114">
        <v>17000000</v>
      </c>
      <c r="L9114">
        <v>-41000000</v>
      </c>
    </row>
    <row r="9115" spans="3:12" x14ac:dyDescent="0.15">
      <c r="C9115" t="s">
        <v>5191</v>
      </c>
      <c r="D9115" t="s">
        <v>5374</v>
      </c>
      <c r="E9115" t="s">
        <v>4963</v>
      </c>
      <c r="F9115" s="1">
        <v>41039</v>
      </c>
      <c r="G9115" t="s">
        <v>57</v>
      </c>
      <c r="H9115" t="s">
        <v>1188</v>
      </c>
      <c r="I9115" t="s">
        <v>6370</v>
      </c>
      <c r="J9115">
        <v>5739130</v>
      </c>
      <c r="L9115">
        <v>10661488</v>
      </c>
    </row>
    <row r="9116" spans="3:12" x14ac:dyDescent="0.15">
      <c r="C9116" t="s">
        <v>5191</v>
      </c>
      <c r="D9116" t="s">
        <v>5374</v>
      </c>
      <c r="E9116" t="s">
        <v>4963</v>
      </c>
      <c r="F9116" s="1">
        <v>41039</v>
      </c>
      <c r="G9116" t="s">
        <v>560</v>
      </c>
      <c r="H9116" t="s">
        <v>167</v>
      </c>
      <c r="I9116" t="s">
        <v>6371</v>
      </c>
      <c r="K9116">
        <v>10139134</v>
      </c>
      <c r="L9116">
        <v>522354</v>
      </c>
    </row>
    <row r="9117" spans="3:12" x14ac:dyDescent="0.15">
      <c r="C9117" t="s">
        <v>5191</v>
      </c>
      <c r="D9117" t="s">
        <v>5374</v>
      </c>
      <c r="E9117" t="s">
        <v>4983</v>
      </c>
      <c r="F9117" s="1">
        <v>41030</v>
      </c>
      <c r="G9117" t="s">
        <v>560</v>
      </c>
      <c r="H9117" t="s">
        <v>564</v>
      </c>
      <c r="I9117" t="s">
        <v>6372</v>
      </c>
      <c r="K9117">
        <v>190800</v>
      </c>
      <c r="L9117">
        <v>-861606</v>
      </c>
    </row>
    <row r="9118" spans="3:12" x14ac:dyDescent="0.15">
      <c r="C9118" t="s">
        <v>5191</v>
      </c>
      <c r="D9118" t="s">
        <v>5374</v>
      </c>
      <c r="E9118" t="s">
        <v>4983</v>
      </c>
      <c r="F9118" s="1">
        <v>41030</v>
      </c>
      <c r="G9118" t="s">
        <v>560</v>
      </c>
      <c r="H9118" t="s">
        <v>589</v>
      </c>
      <c r="I9118" t="s">
        <v>6373</v>
      </c>
      <c r="K9118">
        <v>172913</v>
      </c>
      <c r="L9118">
        <v>-1034519</v>
      </c>
    </row>
    <row r="9119" spans="3:12" x14ac:dyDescent="0.15">
      <c r="C9119" t="s">
        <v>5191</v>
      </c>
      <c r="D9119" t="s">
        <v>5374</v>
      </c>
      <c r="E9119" t="s">
        <v>4983</v>
      </c>
      <c r="F9119" s="1">
        <v>41045</v>
      </c>
      <c r="G9119" t="s">
        <v>526</v>
      </c>
      <c r="H9119" t="s">
        <v>6374</v>
      </c>
      <c r="I9119" t="s">
        <v>4773</v>
      </c>
      <c r="J9119">
        <v>727426</v>
      </c>
      <c r="L9119">
        <v>-307093</v>
      </c>
    </row>
    <row r="9120" spans="3:12" x14ac:dyDescent="0.15">
      <c r="C9120" t="s">
        <v>5191</v>
      </c>
      <c r="D9120" t="s">
        <v>5374</v>
      </c>
      <c r="E9120" t="s">
        <v>4983</v>
      </c>
      <c r="F9120" s="1">
        <v>41047</v>
      </c>
      <c r="G9120" t="s">
        <v>526</v>
      </c>
      <c r="H9120" t="s">
        <v>6375</v>
      </c>
      <c r="I9120" t="s">
        <v>4778</v>
      </c>
      <c r="J9120">
        <v>727425</v>
      </c>
      <c r="L9120">
        <v>420332</v>
      </c>
    </row>
    <row r="9121" spans="3:12" x14ac:dyDescent="0.15">
      <c r="C9121" t="s">
        <v>5191</v>
      </c>
      <c r="D9121" t="s">
        <v>5374</v>
      </c>
      <c r="E9121" t="s">
        <v>5000</v>
      </c>
      <c r="F9121" s="1">
        <v>41030</v>
      </c>
      <c r="G9121" t="s">
        <v>560</v>
      </c>
      <c r="H9121" t="s">
        <v>2792</v>
      </c>
      <c r="I9121" t="s">
        <v>5004</v>
      </c>
      <c r="K9121">
        <v>7661924</v>
      </c>
      <c r="L9121">
        <v>121786</v>
      </c>
    </row>
    <row r="9122" spans="3:12" x14ac:dyDescent="0.15">
      <c r="C9122" t="s">
        <v>5191</v>
      </c>
      <c r="D9122" t="s">
        <v>5374</v>
      </c>
      <c r="E9122" t="s">
        <v>5000</v>
      </c>
      <c r="F9122" s="1">
        <v>41031</v>
      </c>
      <c r="G9122" t="s">
        <v>57</v>
      </c>
      <c r="H9122" t="s">
        <v>165</v>
      </c>
      <c r="I9122" t="s">
        <v>4773</v>
      </c>
      <c r="J9122">
        <v>7119033</v>
      </c>
      <c r="L9122">
        <v>7240819</v>
      </c>
    </row>
    <row r="9123" spans="3:12" x14ac:dyDescent="0.15">
      <c r="C9123" t="s">
        <v>5191</v>
      </c>
      <c r="D9123" t="s">
        <v>5374</v>
      </c>
      <c r="E9123" t="s">
        <v>5012</v>
      </c>
      <c r="F9123" s="1">
        <v>41051</v>
      </c>
      <c r="G9123" t="s">
        <v>526</v>
      </c>
      <c r="H9123" t="s">
        <v>4709</v>
      </c>
      <c r="I9123" t="s">
        <v>4499</v>
      </c>
      <c r="J9123">
        <v>70000</v>
      </c>
    </row>
    <row r="9124" spans="3:12" x14ac:dyDescent="0.15">
      <c r="C9124" t="s">
        <v>5191</v>
      </c>
      <c r="D9124" t="s">
        <v>5374</v>
      </c>
      <c r="E9124" t="s">
        <v>5012</v>
      </c>
      <c r="F9124" s="1">
        <v>41060</v>
      </c>
      <c r="G9124" t="s">
        <v>560</v>
      </c>
      <c r="H9124" t="s">
        <v>639</v>
      </c>
      <c r="I9124" t="s">
        <v>6376</v>
      </c>
      <c r="K9124">
        <v>35000</v>
      </c>
      <c r="L9124">
        <v>-35000</v>
      </c>
    </row>
    <row r="9125" spans="3:12" x14ac:dyDescent="0.15">
      <c r="C9125" t="s">
        <v>5191</v>
      </c>
      <c r="D9125" t="s">
        <v>5374</v>
      </c>
      <c r="E9125" t="s">
        <v>5012</v>
      </c>
      <c r="F9125" s="1">
        <v>41060</v>
      </c>
      <c r="G9125" t="s">
        <v>560</v>
      </c>
      <c r="H9125" t="s">
        <v>843</v>
      </c>
      <c r="I9125" t="s">
        <v>6377</v>
      </c>
      <c r="K9125">
        <v>35000</v>
      </c>
      <c r="L9125">
        <v>-70000</v>
      </c>
    </row>
    <row r="9126" spans="3:12" x14ac:dyDescent="0.15">
      <c r="C9126" t="s">
        <v>5191</v>
      </c>
      <c r="D9126" t="s">
        <v>5374</v>
      </c>
      <c r="E9126" t="s">
        <v>5012</v>
      </c>
      <c r="F9126" s="1">
        <v>41060</v>
      </c>
      <c r="G9126" t="s">
        <v>560</v>
      </c>
      <c r="H9126" t="s">
        <v>168</v>
      </c>
      <c r="I9126" t="s">
        <v>6378</v>
      </c>
      <c r="K9126">
        <v>35000</v>
      </c>
      <c r="L9126">
        <v>-105000</v>
      </c>
    </row>
    <row r="9127" spans="3:12" x14ac:dyDescent="0.15">
      <c r="C9127" t="s">
        <v>5191</v>
      </c>
      <c r="D9127" t="s">
        <v>5374</v>
      </c>
      <c r="E9127" t="s">
        <v>5017</v>
      </c>
      <c r="F9127" s="1">
        <v>41033</v>
      </c>
      <c r="G9127" t="s">
        <v>526</v>
      </c>
      <c r="H9127" t="s">
        <v>6379</v>
      </c>
      <c r="I9127" t="s">
        <v>4495</v>
      </c>
      <c r="J9127">
        <v>73400</v>
      </c>
    </row>
    <row r="9128" spans="3:12" x14ac:dyDescent="0.15">
      <c r="C9128" t="s">
        <v>5191</v>
      </c>
      <c r="D9128" t="s">
        <v>5374</v>
      </c>
      <c r="E9128" t="s">
        <v>5017</v>
      </c>
      <c r="F9128" s="1">
        <v>41060</v>
      </c>
      <c r="G9128" t="s">
        <v>560</v>
      </c>
      <c r="H9128" t="s">
        <v>162</v>
      </c>
      <c r="I9128" t="s">
        <v>6380</v>
      </c>
      <c r="K9128">
        <v>76800</v>
      </c>
      <c r="L9128">
        <v>-76800</v>
      </c>
    </row>
    <row r="9129" spans="3:12" x14ac:dyDescent="0.15">
      <c r="C9129" t="s">
        <v>5191</v>
      </c>
      <c r="D9129" t="s">
        <v>5374</v>
      </c>
      <c r="E9129" t="s">
        <v>5029</v>
      </c>
      <c r="F9129" s="1">
        <v>41033</v>
      </c>
      <c r="G9129" t="s">
        <v>57</v>
      </c>
      <c r="H9129" t="s">
        <v>2604</v>
      </c>
      <c r="I9129" t="s">
        <v>4778</v>
      </c>
      <c r="J9129">
        <v>735515</v>
      </c>
      <c r="L9129">
        <v>448472</v>
      </c>
    </row>
    <row r="9130" spans="3:12" x14ac:dyDescent="0.15">
      <c r="C9130" t="s">
        <v>5191</v>
      </c>
      <c r="D9130" t="s">
        <v>5374</v>
      </c>
      <c r="E9130" t="s">
        <v>5045</v>
      </c>
      <c r="F9130" s="1">
        <v>41030</v>
      </c>
      <c r="G9130" t="s">
        <v>560</v>
      </c>
      <c r="H9130" t="s">
        <v>530</v>
      </c>
      <c r="I9130" t="s">
        <v>6381</v>
      </c>
      <c r="K9130">
        <v>350000</v>
      </c>
      <c r="L9130">
        <v>-341935</v>
      </c>
    </row>
    <row r="9131" spans="3:12" x14ac:dyDescent="0.15">
      <c r="C9131" t="s">
        <v>5191</v>
      </c>
      <c r="D9131" t="s">
        <v>5374</v>
      </c>
      <c r="E9131" t="s">
        <v>5069</v>
      </c>
      <c r="F9131" s="1">
        <v>41033</v>
      </c>
      <c r="G9131" t="s">
        <v>526</v>
      </c>
      <c r="H9131" t="s">
        <v>1680</v>
      </c>
      <c r="I9131" t="s">
        <v>6382</v>
      </c>
      <c r="J9131">
        <v>65000</v>
      </c>
      <c r="L9131">
        <v>-65000</v>
      </c>
    </row>
    <row r="9132" spans="3:12" x14ac:dyDescent="0.15">
      <c r="C9132" t="s">
        <v>5191</v>
      </c>
      <c r="D9132" t="s">
        <v>5374</v>
      </c>
      <c r="E9132" t="s">
        <v>5069</v>
      </c>
      <c r="F9132" s="1">
        <v>41054</v>
      </c>
      <c r="G9132" t="s">
        <v>526</v>
      </c>
      <c r="H9132" t="s">
        <v>1791</v>
      </c>
      <c r="I9132" t="s">
        <v>4495</v>
      </c>
      <c r="J9132">
        <v>65000</v>
      </c>
    </row>
    <row r="9133" spans="3:12" x14ac:dyDescent="0.15">
      <c r="C9133" t="s">
        <v>5191</v>
      </c>
      <c r="D9133" t="s">
        <v>5374</v>
      </c>
      <c r="E9133" t="s">
        <v>5069</v>
      </c>
      <c r="F9133" s="1">
        <v>41060</v>
      </c>
      <c r="G9133" t="s">
        <v>560</v>
      </c>
      <c r="H9133" t="s">
        <v>146</v>
      </c>
      <c r="I9133" t="s">
        <v>6383</v>
      </c>
      <c r="K9133">
        <v>65000</v>
      </c>
      <c r="L9133">
        <v>-65000</v>
      </c>
    </row>
    <row r="9134" spans="3:12" x14ac:dyDescent="0.15">
      <c r="C9134" t="s">
        <v>5191</v>
      </c>
      <c r="D9134" t="s">
        <v>5374</v>
      </c>
      <c r="E9134" t="s">
        <v>5078</v>
      </c>
      <c r="F9134" s="1">
        <v>41030</v>
      </c>
      <c r="G9134" t="s">
        <v>560</v>
      </c>
      <c r="H9134" t="s">
        <v>124</v>
      </c>
      <c r="I9134" t="s">
        <v>6384</v>
      </c>
      <c r="K9134">
        <v>1775783</v>
      </c>
      <c r="L9134">
        <v>-5779041</v>
      </c>
    </row>
    <row r="9135" spans="3:12" x14ac:dyDescent="0.15">
      <c r="C9135" t="s">
        <v>5191</v>
      </c>
      <c r="D9135" t="s">
        <v>5189</v>
      </c>
      <c r="E9135" t="s">
        <v>2</v>
      </c>
      <c r="F9135" s="1">
        <v>41073</v>
      </c>
      <c r="G9135" t="s">
        <v>54</v>
      </c>
      <c r="H9135" t="s">
        <v>180</v>
      </c>
      <c r="I9135" t="s">
        <v>6205</v>
      </c>
      <c r="J9135">
        <v>1017680</v>
      </c>
      <c r="L9135">
        <v>65446407</v>
      </c>
    </row>
    <row r="9136" spans="3:12" x14ac:dyDescent="0.15">
      <c r="C9136" t="s">
        <v>5191</v>
      </c>
      <c r="D9136" t="s">
        <v>5189</v>
      </c>
      <c r="E9136" t="s">
        <v>2</v>
      </c>
      <c r="F9136" s="1">
        <v>41079</v>
      </c>
      <c r="G9136" t="s">
        <v>54</v>
      </c>
      <c r="H9136" t="s">
        <v>183</v>
      </c>
      <c r="I9136" t="s">
        <v>5192</v>
      </c>
      <c r="J9136">
        <v>100000</v>
      </c>
      <c r="L9136">
        <v>65546407</v>
      </c>
    </row>
    <row r="9137" spans="3:12" x14ac:dyDescent="0.15">
      <c r="C9137" t="s">
        <v>5191</v>
      </c>
      <c r="D9137" t="s">
        <v>5189</v>
      </c>
      <c r="E9137" t="s">
        <v>2</v>
      </c>
      <c r="F9137" s="1">
        <v>41080</v>
      </c>
      <c r="G9137" t="s">
        <v>54</v>
      </c>
      <c r="H9137" t="s">
        <v>195</v>
      </c>
      <c r="I9137" t="s">
        <v>5409</v>
      </c>
      <c r="J9137">
        <v>3675421</v>
      </c>
      <c r="L9137">
        <v>69221828</v>
      </c>
    </row>
    <row r="9138" spans="3:12" x14ac:dyDescent="0.15">
      <c r="C9138" t="s">
        <v>5191</v>
      </c>
      <c r="D9138" t="s">
        <v>5189</v>
      </c>
      <c r="E9138" t="s">
        <v>2</v>
      </c>
      <c r="F9138" s="1">
        <v>41081</v>
      </c>
      <c r="G9138" t="s">
        <v>54</v>
      </c>
      <c r="H9138" t="s">
        <v>201</v>
      </c>
      <c r="I9138" t="s">
        <v>5609</v>
      </c>
      <c r="J9138">
        <v>775326</v>
      </c>
      <c r="L9138">
        <v>69997154</v>
      </c>
    </row>
    <row r="9139" spans="3:12" x14ac:dyDescent="0.15">
      <c r="C9139" t="s">
        <v>5191</v>
      </c>
      <c r="D9139" t="s">
        <v>5189</v>
      </c>
      <c r="E9139" t="s">
        <v>2</v>
      </c>
      <c r="F9139" s="1">
        <v>41085</v>
      </c>
      <c r="G9139" t="s">
        <v>54</v>
      </c>
      <c r="H9139" t="s">
        <v>207</v>
      </c>
      <c r="I9139" t="s">
        <v>5608</v>
      </c>
      <c r="J9139">
        <v>2122456</v>
      </c>
      <c r="L9139">
        <v>72119610</v>
      </c>
    </row>
    <row r="9140" spans="3:12" x14ac:dyDescent="0.15">
      <c r="C9140" t="s">
        <v>5191</v>
      </c>
      <c r="D9140" t="s">
        <v>5189</v>
      </c>
      <c r="E9140" t="s">
        <v>2</v>
      </c>
      <c r="F9140" s="1">
        <v>41085</v>
      </c>
      <c r="G9140" t="s">
        <v>54</v>
      </c>
      <c r="H9140" t="s">
        <v>204</v>
      </c>
      <c r="I9140" t="s">
        <v>5409</v>
      </c>
      <c r="J9140">
        <v>10325986</v>
      </c>
      <c r="L9140">
        <v>82445596</v>
      </c>
    </row>
    <row r="9141" spans="3:12" x14ac:dyDescent="0.15">
      <c r="C9141" t="s">
        <v>5191</v>
      </c>
      <c r="D9141" t="s">
        <v>5189</v>
      </c>
      <c r="E9141" t="s">
        <v>2</v>
      </c>
      <c r="F9141" s="1">
        <v>41090</v>
      </c>
      <c r="G9141" t="s">
        <v>54</v>
      </c>
      <c r="H9141" t="s">
        <v>215</v>
      </c>
      <c r="I9141" t="s">
        <v>5194</v>
      </c>
      <c r="J9141">
        <v>400000</v>
      </c>
      <c r="L9141">
        <v>82845596</v>
      </c>
    </row>
    <row r="9142" spans="3:12" x14ac:dyDescent="0.15">
      <c r="C9142" t="s">
        <v>5191</v>
      </c>
      <c r="D9142" t="s">
        <v>5189</v>
      </c>
      <c r="E9142" t="s">
        <v>3</v>
      </c>
      <c r="F9142" s="1">
        <v>41065</v>
      </c>
      <c r="G9142" t="s">
        <v>526</v>
      </c>
      <c r="H9142" t="s">
        <v>1824</v>
      </c>
      <c r="I9142" t="s">
        <v>6385</v>
      </c>
      <c r="J9142">
        <v>40000</v>
      </c>
      <c r="L9142">
        <v>84616676</v>
      </c>
    </row>
    <row r="9143" spans="3:12" x14ac:dyDescent="0.15">
      <c r="C9143" t="s">
        <v>5191</v>
      </c>
      <c r="D9143" t="s">
        <v>5189</v>
      </c>
      <c r="E9143" t="s">
        <v>3</v>
      </c>
      <c r="F9143" s="1">
        <v>41068</v>
      </c>
      <c r="G9143" t="s">
        <v>526</v>
      </c>
      <c r="H9143" t="s">
        <v>3228</v>
      </c>
      <c r="I9143" t="s">
        <v>6386</v>
      </c>
      <c r="J9143">
        <v>8000</v>
      </c>
      <c r="L9143">
        <v>84624676</v>
      </c>
    </row>
    <row r="9144" spans="3:12" x14ac:dyDescent="0.15">
      <c r="C9144" t="s">
        <v>5191</v>
      </c>
      <c r="D9144" t="s">
        <v>5189</v>
      </c>
      <c r="E9144" t="s">
        <v>3</v>
      </c>
      <c r="F9144" s="1">
        <v>41090</v>
      </c>
      <c r="G9144" t="s">
        <v>5206</v>
      </c>
      <c r="H9144" t="s">
        <v>689</v>
      </c>
      <c r="I9144" t="s">
        <v>6387</v>
      </c>
      <c r="J9144">
        <v>50000</v>
      </c>
      <c r="L9144">
        <v>84674676</v>
      </c>
    </row>
    <row r="9145" spans="3:12" x14ac:dyDescent="0.15">
      <c r="C9145" t="s">
        <v>5191</v>
      </c>
      <c r="D9145" t="s">
        <v>5189</v>
      </c>
      <c r="E9145" t="s">
        <v>3</v>
      </c>
      <c r="F9145" s="1">
        <v>41090</v>
      </c>
      <c r="G9145" t="s">
        <v>5206</v>
      </c>
      <c r="H9145" t="s">
        <v>689</v>
      </c>
      <c r="I9145" t="s">
        <v>6388</v>
      </c>
      <c r="J9145">
        <v>20000</v>
      </c>
      <c r="L9145">
        <v>84694676</v>
      </c>
    </row>
    <row r="9146" spans="3:12" x14ac:dyDescent="0.15">
      <c r="C9146" t="s">
        <v>5191</v>
      </c>
      <c r="D9146" t="s">
        <v>5189</v>
      </c>
      <c r="E9146" t="s">
        <v>4</v>
      </c>
      <c r="F9146" s="1">
        <v>41071</v>
      </c>
      <c r="G9146" t="s">
        <v>526</v>
      </c>
      <c r="H9146" t="s">
        <v>1840</v>
      </c>
      <c r="I9146" t="s">
        <v>6389</v>
      </c>
      <c r="J9146">
        <v>1500</v>
      </c>
      <c r="L9146">
        <v>84841806</v>
      </c>
    </row>
    <row r="9147" spans="3:12" x14ac:dyDescent="0.15">
      <c r="C9147" t="s">
        <v>5191</v>
      </c>
      <c r="D9147" t="s">
        <v>5189</v>
      </c>
      <c r="E9147" t="s">
        <v>4</v>
      </c>
      <c r="F9147" s="1">
        <v>41071</v>
      </c>
      <c r="G9147" t="s">
        <v>526</v>
      </c>
      <c r="H9147" t="s">
        <v>1846</v>
      </c>
      <c r="I9147" t="s">
        <v>6390</v>
      </c>
      <c r="J9147">
        <v>5000</v>
      </c>
      <c r="L9147">
        <v>84846806</v>
      </c>
    </row>
    <row r="9148" spans="3:12" x14ac:dyDescent="0.15">
      <c r="C9148" t="s">
        <v>5191</v>
      </c>
      <c r="D9148" t="s">
        <v>5189</v>
      </c>
      <c r="E9148" t="s">
        <v>4</v>
      </c>
      <c r="F9148" s="1">
        <v>41078</v>
      </c>
      <c r="G9148" t="s">
        <v>526</v>
      </c>
      <c r="H9148" t="s">
        <v>1747</v>
      </c>
      <c r="I9148" t="s">
        <v>6391</v>
      </c>
      <c r="J9148">
        <v>2000</v>
      </c>
      <c r="L9148">
        <v>84848806</v>
      </c>
    </row>
    <row r="9149" spans="3:12" x14ac:dyDescent="0.15">
      <c r="C9149" t="s">
        <v>5191</v>
      </c>
      <c r="D9149" t="s">
        <v>5189</v>
      </c>
      <c r="E9149" t="s">
        <v>4</v>
      </c>
      <c r="F9149" s="1">
        <v>41078</v>
      </c>
      <c r="G9149" t="s">
        <v>526</v>
      </c>
      <c r="H9149" t="s">
        <v>1748</v>
      </c>
      <c r="I9149" t="s">
        <v>6392</v>
      </c>
      <c r="J9149">
        <v>19000</v>
      </c>
      <c r="L9149">
        <v>84867806</v>
      </c>
    </row>
    <row r="9150" spans="3:12" x14ac:dyDescent="0.15">
      <c r="C9150" t="s">
        <v>5191</v>
      </c>
      <c r="D9150" t="s">
        <v>5189</v>
      </c>
      <c r="E9150" t="s">
        <v>4</v>
      </c>
      <c r="F9150" s="1">
        <v>41085</v>
      </c>
      <c r="G9150" t="s">
        <v>526</v>
      </c>
      <c r="H9150" t="s">
        <v>1266</v>
      </c>
      <c r="I9150" t="s">
        <v>6393</v>
      </c>
      <c r="J9150">
        <v>6000</v>
      </c>
      <c r="L9150">
        <v>84873806</v>
      </c>
    </row>
    <row r="9151" spans="3:12" x14ac:dyDescent="0.15">
      <c r="C9151" t="s">
        <v>5191</v>
      </c>
      <c r="D9151" t="s">
        <v>5189</v>
      </c>
      <c r="E9151" t="s">
        <v>4</v>
      </c>
      <c r="F9151" s="1">
        <v>41087</v>
      </c>
      <c r="G9151" t="s">
        <v>526</v>
      </c>
      <c r="H9151" t="s">
        <v>4981</v>
      </c>
      <c r="I9151" t="s">
        <v>6394</v>
      </c>
      <c r="J9151">
        <v>1500</v>
      </c>
      <c r="L9151">
        <v>84875306</v>
      </c>
    </row>
    <row r="9152" spans="3:12" x14ac:dyDescent="0.15">
      <c r="C9152" t="s">
        <v>5191</v>
      </c>
      <c r="D9152" t="s">
        <v>5189</v>
      </c>
      <c r="E9152" t="s">
        <v>4</v>
      </c>
      <c r="F9152" s="1">
        <v>41088</v>
      </c>
      <c r="G9152" t="s">
        <v>526</v>
      </c>
      <c r="H9152" t="s">
        <v>4895</v>
      </c>
      <c r="I9152" t="s">
        <v>6395</v>
      </c>
      <c r="J9152">
        <v>17000</v>
      </c>
      <c r="L9152">
        <v>84892306</v>
      </c>
    </row>
    <row r="9153" spans="3:12" x14ac:dyDescent="0.15">
      <c r="C9153" t="s">
        <v>5191</v>
      </c>
      <c r="D9153" t="s">
        <v>5189</v>
      </c>
      <c r="E9153" t="s">
        <v>5</v>
      </c>
      <c r="F9153" s="1">
        <v>41087</v>
      </c>
      <c r="G9153" t="s">
        <v>526</v>
      </c>
      <c r="H9153" t="s">
        <v>6396</v>
      </c>
      <c r="I9153" t="s">
        <v>977</v>
      </c>
      <c r="J9153">
        <v>5000</v>
      </c>
      <c r="L9153">
        <v>85851805</v>
      </c>
    </row>
    <row r="9154" spans="3:12" x14ac:dyDescent="0.15">
      <c r="C9154" t="s">
        <v>5191</v>
      </c>
      <c r="D9154" t="s">
        <v>5189</v>
      </c>
      <c r="E9154" t="s">
        <v>7</v>
      </c>
      <c r="F9154" s="1">
        <v>41090</v>
      </c>
      <c r="G9154" t="s">
        <v>5223</v>
      </c>
      <c r="H9154" t="s">
        <v>74</v>
      </c>
      <c r="I9154" t="s">
        <v>5428</v>
      </c>
      <c r="J9154">
        <v>9750761</v>
      </c>
      <c r="L9154">
        <v>210532727</v>
      </c>
    </row>
    <row r="9155" spans="3:12" x14ac:dyDescent="0.15">
      <c r="C9155" t="s">
        <v>5191</v>
      </c>
      <c r="D9155" t="s">
        <v>5189</v>
      </c>
      <c r="E9155" t="s">
        <v>7</v>
      </c>
      <c r="F9155" s="1">
        <v>41090</v>
      </c>
      <c r="G9155" t="s">
        <v>5223</v>
      </c>
      <c r="H9155" t="s">
        <v>74</v>
      </c>
      <c r="I9155" t="s">
        <v>6219</v>
      </c>
      <c r="J9155">
        <v>1551666</v>
      </c>
      <c r="L9155">
        <v>212084393</v>
      </c>
    </row>
    <row r="9156" spans="3:12" x14ac:dyDescent="0.15">
      <c r="C9156" t="s">
        <v>5191</v>
      </c>
      <c r="D9156" t="s">
        <v>5189</v>
      </c>
      <c r="E9156" t="s">
        <v>7</v>
      </c>
      <c r="F9156" s="1">
        <v>41090</v>
      </c>
      <c r="G9156" t="s">
        <v>5223</v>
      </c>
      <c r="H9156" t="s">
        <v>74</v>
      </c>
      <c r="I9156" t="s">
        <v>5226</v>
      </c>
      <c r="J9156">
        <v>1707000</v>
      </c>
      <c r="L9156">
        <v>213791393</v>
      </c>
    </row>
    <row r="9157" spans="3:12" x14ac:dyDescent="0.15">
      <c r="C9157" t="s">
        <v>5191</v>
      </c>
      <c r="D9157" t="s">
        <v>5189</v>
      </c>
      <c r="E9157" t="s">
        <v>7</v>
      </c>
      <c r="F9157" s="1">
        <v>41090</v>
      </c>
      <c r="G9157" t="s">
        <v>5223</v>
      </c>
      <c r="H9157" t="s">
        <v>74</v>
      </c>
      <c r="I9157" t="s">
        <v>5227</v>
      </c>
      <c r="J9157">
        <v>1552493</v>
      </c>
      <c r="L9157">
        <v>215343886</v>
      </c>
    </row>
    <row r="9158" spans="3:12" x14ac:dyDescent="0.15">
      <c r="C9158" t="s">
        <v>5191</v>
      </c>
      <c r="D9158" t="s">
        <v>5189</v>
      </c>
      <c r="E9158" t="s">
        <v>7</v>
      </c>
      <c r="F9158" s="1">
        <v>41090</v>
      </c>
      <c r="G9158" t="s">
        <v>5223</v>
      </c>
      <c r="H9158" t="s">
        <v>74</v>
      </c>
      <c r="I9158" t="s">
        <v>5228</v>
      </c>
      <c r="J9158">
        <v>1217700</v>
      </c>
      <c r="L9158">
        <v>216561586</v>
      </c>
    </row>
    <row r="9159" spans="3:12" x14ac:dyDescent="0.15">
      <c r="C9159" t="s">
        <v>5191</v>
      </c>
      <c r="D9159" t="s">
        <v>5189</v>
      </c>
      <c r="E9159" t="s">
        <v>7</v>
      </c>
      <c r="F9159" s="1">
        <v>41090</v>
      </c>
      <c r="G9159" t="s">
        <v>5223</v>
      </c>
      <c r="H9159" t="s">
        <v>74</v>
      </c>
      <c r="I9159" t="s">
        <v>5229</v>
      </c>
      <c r="J9159">
        <v>3398333</v>
      </c>
      <c r="L9159">
        <v>219959919</v>
      </c>
    </row>
    <row r="9160" spans="3:12" x14ac:dyDescent="0.15">
      <c r="C9160" t="s">
        <v>5191</v>
      </c>
      <c r="D9160" t="s">
        <v>5189</v>
      </c>
      <c r="E9160" t="s">
        <v>7</v>
      </c>
      <c r="F9160" s="1">
        <v>41090</v>
      </c>
      <c r="G9160" t="s">
        <v>5223</v>
      </c>
      <c r="H9160" t="s">
        <v>74</v>
      </c>
      <c r="I9160" t="s">
        <v>5230</v>
      </c>
      <c r="J9160">
        <v>1937500</v>
      </c>
      <c r="L9160">
        <v>221897419</v>
      </c>
    </row>
    <row r="9161" spans="3:12" x14ac:dyDescent="0.15">
      <c r="C9161" t="s">
        <v>5191</v>
      </c>
      <c r="D9161" t="s">
        <v>5189</v>
      </c>
      <c r="E9161" t="s">
        <v>8</v>
      </c>
      <c r="F9161" s="1">
        <v>41090</v>
      </c>
      <c r="G9161" t="s">
        <v>5223</v>
      </c>
      <c r="H9161" t="s">
        <v>76</v>
      </c>
      <c r="I9161" t="s">
        <v>5231</v>
      </c>
      <c r="J9161">
        <v>862447</v>
      </c>
      <c r="L9161">
        <v>231828066</v>
      </c>
    </row>
    <row r="9162" spans="3:12" x14ac:dyDescent="0.15">
      <c r="C9162" t="s">
        <v>5191</v>
      </c>
      <c r="D9162" t="s">
        <v>5189</v>
      </c>
      <c r="E9162" t="s">
        <v>8</v>
      </c>
      <c r="F9162" s="1">
        <v>41090</v>
      </c>
      <c r="G9162" t="s">
        <v>5223</v>
      </c>
      <c r="H9162" t="s">
        <v>76</v>
      </c>
      <c r="I9162" t="s">
        <v>5232</v>
      </c>
      <c r="J9162">
        <v>284432</v>
      </c>
      <c r="L9162">
        <v>232112498</v>
      </c>
    </row>
    <row r="9163" spans="3:12" x14ac:dyDescent="0.15">
      <c r="C9163" t="s">
        <v>5191</v>
      </c>
      <c r="D9163" t="s">
        <v>5189</v>
      </c>
      <c r="E9163" t="s">
        <v>8</v>
      </c>
      <c r="F9163" s="1">
        <v>41090</v>
      </c>
      <c r="G9163" t="s">
        <v>5223</v>
      </c>
      <c r="H9163" t="s">
        <v>76</v>
      </c>
      <c r="I9163" t="s">
        <v>5233</v>
      </c>
      <c r="J9163">
        <v>517468</v>
      </c>
      <c r="L9163">
        <v>232629966</v>
      </c>
    </row>
    <row r="9164" spans="3:12" x14ac:dyDescent="0.15">
      <c r="C9164" t="s">
        <v>5191</v>
      </c>
      <c r="D9164" t="s">
        <v>5189</v>
      </c>
      <c r="E9164" t="s">
        <v>13</v>
      </c>
      <c r="F9164" s="1">
        <v>41066</v>
      </c>
      <c r="G9164" t="s">
        <v>54</v>
      </c>
      <c r="H9164" t="s">
        <v>172</v>
      </c>
      <c r="I9164" t="s">
        <v>6397</v>
      </c>
      <c r="J9164">
        <v>30000</v>
      </c>
      <c r="L9164">
        <v>250801991</v>
      </c>
    </row>
    <row r="9165" spans="3:12" x14ac:dyDescent="0.15">
      <c r="C9165" t="s">
        <v>5191</v>
      </c>
      <c r="D9165" t="s">
        <v>5189</v>
      </c>
      <c r="E9165" t="s">
        <v>13</v>
      </c>
      <c r="F9165" s="1">
        <v>41078</v>
      </c>
      <c r="G9165" t="s">
        <v>526</v>
      </c>
      <c r="H9165" t="s">
        <v>1749</v>
      </c>
      <c r="I9165" t="s">
        <v>1344</v>
      </c>
      <c r="J9165">
        <v>16390</v>
      </c>
      <c r="L9165">
        <v>250818381</v>
      </c>
    </row>
    <row r="9166" spans="3:12" x14ac:dyDescent="0.15">
      <c r="C9166" t="s">
        <v>5191</v>
      </c>
      <c r="D9166" t="s">
        <v>5189</v>
      </c>
      <c r="E9166" t="s">
        <v>15</v>
      </c>
      <c r="F9166" s="1">
        <v>41061</v>
      </c>
      <c r="G9166" t="s">
        <v>526</v>
      </c>
      <c r="H9166" t="s">
        <v>3222</v>
      </c>
      <c r="I9166" t="s">
        <v>1418</v>
      </c>
      <c r="J9166">
        <v>3500</v>
      </c>
      <c r="L9166">
        <v>289157905</v>
      </c>
    </row>
    <row r="9167" spans="3:12" x14ac:dyDescent="0.15">
      <c r="C9167" t="s">
        <v>5191</v>
      </c>
      <c r="D9167" t="s">
        <v>5189</v>
      </c>
      <c r="E9167" t="s">
        <v>15</v>
      </c>
      <c r="F9167" s="1">
        <v>41061</v>
      </c>
      <c r="G9167" t="s">
        <v>526</v>
      </c>
      <c r="H9167" t="s">
        <v>1812</v>
      </c>
      <c r="I9167" t="s">
        <v>1418</v>
      </c>
      <c r="J9167">
        <v>2000</v>
      </c>
      <c r="L9167">
        <v>289159905</v>
      </c>
    </row>
    <row r="9168" spans="3:12" x14ac:dyDescent="0.15">
      <c r="C9168" t="s">
        <v>5191</v>
      </c>
      <c r="D9168" t="s">
        <v>5189</v>
      </c>
      <c r="E9168" t="s">
        <v>15</v>
      </c>
      <c r="F9168" s="1">
        <v>41062</v>
      </c>
      <c r="G9168" t="s">
        <v>526</v>
      </c>
      <c r="H9168" t="s">
        <v>1813</v>
      </c>
      <c r="I9168" t="s">
        <v>1418</v>
      </c>
      <c r="J9168">
        <v>500</v>
      </c>
      <c r="L9168">
        <v>289160405</v>
      </c>
    </row>
    <row r="9169" spans="3:12" x14ac:dyDescent="0.15">
      <c r="C9169" t="s">
        <v>5191</v>
      </c>
      <c r="D9169" t="s">
        <v>5189</v>
      </c>
      <c r="E9169" t="s">
        <v>15</v>
      </c>
      <c r="F9169" s="1">
        <v>41064</v>
      </c>
      <c r="G9169" t="s">
        <v>526</v>
      </c>
      <c r="H9169" t="s">
        <v>4795</v>
      </c>
      <c r="I9169" t="s">
        <v>1371</v>
      </c>
      <c r="J9169">
        <v>2000</v>
      </c>
      <c r="L9169">
        <v>289162405</v>
      </c>
    </row>
    <row r="9170" spans="3:12" x14ac:dyDescent="0.15">
      <c r="C9170" t="s">
        <v>5191</v>
      </c>
      <c r="D9170" t="s">
        <v>5189</v>
      </c>
      <c r="E9170" t="s">
        <v>15</v>
      </c>
      <c r="F9170" s="1">
        <v>41064</v>
      </c>
      <c r="G9170" t="s">
        <v>526</v>
      </c>
      <c r="H9170" t="s">
        <v>624</v>
      </c>
      <c r="I9170" t="s">
        <v>1418</v>
      </c>
      <c r="J9170">
        <v>3500</v>
      </c>
      <c r="L9170">
        <v>289165905</v>
      </c>
    </row>
    <row r="9171" spans="3:12" x14ac:dyDescent="0.15">
      <c r="C9171" t="s">
        <v>5191</v>
      </c>
      <c r="D9171" t="s">
        <v>5189</v>
      </c>
      <c r="E9171" t="s">
        <v>15</v>
      </c>
      <c r="F9171" s="1">
        <v>41064</v>
      </c>
      <c r="G9171" t="s">
        <v>526</v>
      </c>
      <c r="H9171" t="s">
        <v>1818</v>
      </c>
      <c r="I9171" t="s">
        <v>1418</v>
      </c>
      <c r="J9171">
        <v>4745</v>
      </c>
      <c r="L9171">
        <v>289170650</v>
      </c>
    </row>
    <row r="9172" spans="3:12" x14ac:dyDescent="0.15">
      <c r="C9172" t="s">
        <v>5191</v>
      </c>
      <c r="D9172" t="s">
        <v>5189</v>
      </c>
      <c r="E9172" t="s">
        <v>15</v>
      </c>
      <c r="F9172" s="1">
        <v>41065</v>
      </c>
      <c r="G9172" t="s">
        <v>526</v>
      </c>
      <c r="H9172" t="s">
        <v>1821</v>
      </c>
      <c r="I9172" t="s">
        <v>6398</v>
      </c>
      <c r="J9172">
        <v>75000</v>
      </c>
      <c r="L9172">
        <v>289245650</v>
      </c>
    </row>
    <row r="9173" spans="3:12" x14ac:dyDescent="0.15">
      <c r="C9173" t="s">
        <v>5191</v>
      </c>
      <c r="D9173" t="s">
        <v>5189</v>
      </c>
      <c r="E9173" t="s">
        <v>15</v>
      </c>
      <c r="F9173" s="1">
        <v>41065</v>
      </c>
      <c r="G9173" t="s">
        <v>526</v>
      </c>
      <c r="H9173" t="s">
        <v>1822</v>
      </c>
      <c r="I9173" t="s">
        <v>1371</v>
      </c>
      <c r="J9173">
        <v>4000</v>
      </c>
      <c r="L9173">
        <v>289249650</v>
      </c>
    </row>
    <row r="9174" spans="3:12" x14ac:dyDescent="0.15">
      <c r="C9174" t="s">
        <v>5191</v>
      </c>
      <c r="D9174" t="s">
        <v>5189</v>
      </c>
      <c r="E9174" t="s">
        <v>15</v>
      </c>
      <c r="F9174" s="1">
        <v>41065</v>
      </c>
      <c r="G9174" t="s">
        <v>526</v>
      </c>
      <c r="H9174" t="s">
        <v>1823</v>
      </c>
      <c r="I9174" t="s">
        <v>1418</v>
      </c>
      <c r="J9174">
        <v>6000</v>
      </c>
      <c r="L9174">
        <v>289255650</v>
      </c>
    </row>
    <row r="9175" spans="3:12" x14ac:dyDescent="0.15">
      <c r="C9175" t="s">
        <v>5191</v>
      </c>
      <c r="D9175" t="s">
        <v>5189</v>
      </c>
      <c r="E9175" t="s">
        <v>15</v>
      </c>
      <c r="F9175" s="1">
        <v>41065</v>
      </c>
      <c r="G9175" t="s">
        <v>526</v>
      </c>
      <c r="H9175" t="s">
        <v>1825</v>
      </c>
      <c r="I9175" t="s">
        <v>1387</v>
      </c>
      <c r="J9175">
        <v>4000</v>
      </c>
      <c r="L9175">
        <v>289259650</v>
      </c>
    </row>
    <row r="9176" spans="3:12" x14ac:dyDescent="0.15">
      <c r="C9176" t="s">
        <v>5191</v>
      </c>
      <c r="D9176" t="s">
        <v>5189</v>
      </c>
      <c r="E9176" t="s">
        <v>15</v>
      </c>
      <c r="F9176" s="1">
        <v>41065</v>
      </c>
      <c r="G9176" t="s">
        <v>526</v>
      </c>
      <c r="H9176" t="s">
        <v>1826</v>
      </c>
      <c r="I9176" t="s">
        <v>1418</v>
      </c>
      <c r="J9176">
        <v>1000</v>
      </c>
      <c r="L9176">
        <v>289260650</v>
      </c>
    </row>
    <row r="9177" spans="3:12" x14ac:dyDescent="0.15">
      <c r="C9177" t="s">
        <v>5191</v>
      </c>
      <c r="D9177" t="s">
        <v>5189</v>
      </c>
      <c r="E9177" t="s">
        <v>15</v>
      </c>
      <c r="F9177" s="1">
        <v>41066</v>
      </c>
      <c r="G9177" t="s">
        <v>526</v>
      </c>
      <c r="H9177" t="s">
        <v>630</v>
      </c>
      <c r="I9177" t="s">
        <v>6399</v>
      </c>
      <c r="J9177">
        <v>20000</v>
      </c>
      <c r="L9177">
        <v>289280650</v>
      </c>
    </row>
    <row r="9178" spans="3:12" x14ac:dyDescent="0.15">
      <c r="C9178" t="s">
        <v>5191</v>
      </c>
      <c r="D9178" t="s">
        <v>5189</v>
      </c>
      <c r="E9178" t="s">
        <v>15</v>
      </c>
      <c r="F9178" s="1">
        <v>41066</v>
      </c>
      <c r="G9178" t="s">
        <v>526</v>
      </c>
      <c r="H9178" t="s">
        <v>631</v>
      </c>
      <c r="I9178" t="s">
        <v>1418</v>
      </c>
      <c r="J9178">
        <v>1900</v>
      </c>
      <c r="L9178">
        <v>289282550</v>
      </c>
    </row>
    <row r="9179" spans="3:12" x14ac:dyDescent="0.15">
      <c r="C9179" t="s">
        <v>5191</v>
      </c>
      <c r="D9179" t="s">
        <v>5189</v>
      </c>
      <c r="E9179" t="s">
        <v>15</v>
      </c>
      <c r="F9179" s="1">
        <v>41066</v>
      </c>
      <c r="G9179" t="s">
        <v>526</v>
      </c>
      <c r="H9179" t="s">
        <v>3226</v>
      </c>
      <c r="I9179" t="s">
        <v>1418</v>
      </c>
      <c r="J9179">
        <v>500</v>
      </c>
      <c r="L9179">
        <v>289283050</v>
      </c>
    </row>
    <row r="9180" spans="3:12" x14ac:dyDescent="0.15">
      <c r="C9180" t="s">
        <v>5191</v>
      </c>
      <c r="D9180" t="s">
        <v>5189</v>
      </c>
      <c r="E9180" t="s">
        <v>15</v>
      </c>
      <c r="F9180" s="1">
        <v>41066</v>
      </c>
      <c r="G9180" t="s">
        <v>526</v>
      </c>
      <c r="H9180" t="s">
        <v>1827</v>
      </c>
      <c r="I9180" t="s">
        <v>2030</v>
      </c>
      <c r="J9180">
        <v>4000</v>
      </c>
      <c r="L9180">
        <v>289287050</v>
      </c>
    </row>
    <row r="9181" spans="3:12" x14ac:dyDescent="0.15">
      <c r="C9181" t="s">
        <v>5191</v>
      </c>
      <c r="D9181" t="s">
        <v>5189</v>
      </c>
      <c r="E9181" t="s">
        <v>15</v>
      </c>
      <c r="F9181" s="1">
        <v>41066</v>
      </c>
      <c r="G9181" t="s">
        <v>526</v>
      </c>
      <c r="H9181" t="s">
        <v>1828</v>
      </c>
      <c r="I9181" t="s">
        <v>1418</v>
      </c>
      <c r="J9181">
        <v>2000</v>
      </c>
      <c r="L9181">
        <v>289289050</v>
      </c>
    </row>
    <row r="9182" spans="3:12" x14ac:dyDescent="0.15">
      <c r="C9182" t="s">
        <v>5191</v>
      </c>
      <c r="D9182" t="s">
        <v>5189</v>
      </c>
      <c r="E9182" t="s">
        <v>15</v>
      </c>
      <c r="F9182" s="1">
        <v>41067</v>
      </c>
      <c r="G9182" t="s">
        <v>526</v>
      </c>
      <c r="H9182" t="s">
        <v>946</v>
      </c>
      <c r="I9182" t="s">
        <v>1418</v>
      </c>
      <c r="J9182">
        <v>500</v>
      </c>
      <c r="L9182">
        <v>289289550</v>
      </c>
    </row>
    <row r="9183" spans="3:12" x14ac:dyDescent="0.15">
      <c r="C9183" t="s">
        <v>5191</v>
      </c>
      <c r="D9183" t="s">
        <v>5189</v>
      </c>
      <c r="E9183" t="s">
        <v>15</v>
      </c>
      <c r="F9183" s="1">
        <v>41067</v>
      </c>
      <c r="G9183" t="s">
        <v>526</v>
      </c>
      <c r="H9183" t="s">
        <v>1829</v>
      </c>
      <c r="I9183" t="s">
        <v>2030</v>
      </c>
      <c r="J9183">
        <v>12000</v>
      </c>
      <c r="L9183">
        <v>289301550</v>
      </c>
    </row>
    <row r="9184" spans="3:12" x14ac:dyDescent="0.15">
      <c r="C9184" t="s">
        <v>5191</v>
      </c>
      <c r="D9184" t="s">
        <v>5189</v>
      </c>
      <c r="E9184" t="s">
        <v>15</v>
      </c>
      <c r="F9184" s="1">
        <v>41067</v>
      </c>
      <c r="G9184" t="s">
        <v>526</v>
      </c>
      <c r="H9184" t="s">
        <v>632</v>
      </c>
      <c r="I9184" t="s">
        <v>1371</v>
      </c>
      <c r="J9184">
        <v>2000</v>
      </c>
      <c r="L9184">
        <v>289303550</v>
      </c>
    </row>
    <row r="9185" spans="3:12" x14ac:dyDescent="0.15">
      <c r="C9185" t="s">
        <v>5191</v>
      </c>
      <c r="D9185" t="s">
        <v>5189</v>
      </c>
      <c r="E9185" t="s">
        <v>15</v>
      </c>
      <c r="F9185" s="1">
        <v>41067</v>
      </c>
      <c r="G9185" t="s">
        <v>526</v>
      </c>
      <c r="H9185" t="s">
        <v>3002</v>
      </c>
      <c r="I9185" t="s">
        <v>2568</v>
      </c>
      <c r="J9185">
        <v>10000</v>
      </c>
      <c r="L9185">
        <v>289313550</v>
      </c>
    </row>
    <row r="9186" spans="3:12" x14ac:dyDescent="0.15">
      <c r="C9186" t="s">
        <v>5191</v>
      </c>
      <c r="D9186" t="s">
        <v>5189</v>
      </c>
      <c r="E9186" t="s">
        <v>15</v>
      </c>
      <c r="F9186" s="1">
        <v>41067</v>
      </c>
      <c r="G9186" t="s">
        <v>526</v>
      </c>
      <c r="H9186" t="s">
        <v>1830</v>
      </c>
      <c r="I9186" t="s">
        <v>1418</v>
      </c>
      <c r="J9186">
        <v>2000</v>
      </c>
      <c r="L9186">
        <v>289315550</v>
      </c>
    </row>
    <row r="9187" spans="3:12" x14ac:dyDescent="0.15">
      <c r="C9187" t="s">
        <v>5191</v>
      </c>
      <c r="D9187" t="s">
        <v>5189</v>
      </c>
      <c r="E9187" t="s">
        <v>15</v>
      </c>
      <c r="F9187" s="1">
        <v>41067</v>
      </c>
      <c r="G9187" t="s">
        <v>526</v>
      </c>
      <c r="H9187" t="s">
        <v>1832</v>
      </c>
      <c r="I9187" t="s">
        <v>6225</v>
      </c>
      <c r="J9187">
        <v>2000</v>
      </c>
      <c r="L9187">
        <v>289317550</v>
      </c>
    </row>
    <row r="9188" spans="3:12" x14ac:dyDescent="0.15">
      <c r="C9188" t="s">
        <v>5191</v>
      </c>
      <c r="D9188" t="s">
        <v>5189</v>
      </c>
      <c r="E9188" t="s">
        <v>15</v>
      </c>
      <c r="F9188" s="1">
        <v>41067</v>
      </c>
      <c r="G9188" t="s">
        <v>526</v>
      </c>
      <c r="H9188" t="s">
        <v>6400</v>
      </c>
      <c r="I9188" t="s">
        <v>6401</v>
      </c>
      <c r="J9188">
        <v>4000</v>
      </c>
      <c r="L9188">
        <v>289321550</v>
      </c>
    </row>
    <row r="9189" spans="3:12" x14ac:dyDescent="0.15">
      <c r="C9189" t="s">
        <v>5191</v>
      </c>
      <c r="D9189" t="s">
        <v>5189</v>
      </c>
      <c r="E9189" t="s">
        <v>15</v>
      </c>
      <c r="F9189" s="1">
        <v>41067</v>
      </c>
      <c r="G9189" t="s">
        <v>526</v>
      </c>
      <c r="H9189" t="s">
        <v>1833</v>
      </c>
      <c r="I9189" t="s">
        <v>6402</v>
      </c>
      <c r="J9189">
        <v>4000</v>
      </c>
      <c r="L9189">
        <v>289325550</v>
      </c>
    </row>
    <row r="9190" spans="3:12" x14ac:dyDescent="0.15">
      <c r="C9190" t="s">
        <v>5191</v>
      </c>
      <c r="D9190" t="s">
        <v>5189</v>
      </c>
      <c r="E9190" t="s">
        <v>15</v>
      </c>
      <c r="F9190" s="1">
        <v>41068</v>
      </c>
      <c r="G9190" t="s">
        <v>5206</v>
      </c>
      <c r="H9190" t="s">
        <v>1398</v>
      </c>
      <c r="I9190" t="s">
        <v>6224</v>
      </c>
      <c r="J9190">
        <v>15000</v>
      </c>
      <c r="L9190">
        <v>289340550</v>
      </c>
    </row>
    <row r="9191" spans="3:12" x14ac:dyDescent="0.15">
      <c r="C9191" t="s">
        <v>5191</v>
      </c>
      <c r="D9191" t="s">
        <v>5189</v>
      </c>
      <c r="E9191" t="s">
        <v>15</v>
      </c>
      <c r="F9191" s="1">
        <v>41068</v>
      </c>
      <c r="G9191" t="s">
        <v>526</v>
      </c>
      <c r="H9191" t="s">
        <v>1834</v>
      </c>
      <c r="I9191" t="s">
        <v>1371</v>
      </c>
      <c r="J9191">
        <v>4000</v>
      </c>
      <c r="L9191">
        <v>289344550</v>
      </c>
    </row>
    <row r="9192" spans="3:12" x14ac:dyDescent="0.15">
      <c r="C9192" t="s">
        <v>5191</v>
      </c>
      <c r="D9192" t="s">
        <v>5189</v>
      </c>
      <c r="E9192" t="s">
        <v>15</v>
      </c>
      <c r="F9192" s="1">
        <v>41068</v>
      </c>
      <c r="G9192" t="s">
        <v>526</v>
      </c>
      <c r="H9192" t="s">
        <v>3569</v>
      </c>
      <c r="I9192" t="s">
        <v>2030</v>
      </c>
      <c r="J9192">
        <v>4000</v>
      </c>
      <c r="L9192">
        <v>289348550</v>
      </c>
    </row>
    <row r="9193" spans="3:12" x14ac:dyDescent="0.15">
      <c r="C9193" t="s">
        <v>5191</v>
      </c>
      <c r="D9193" t="s">
        <v>5189</v>
      </c>
      <c r="E9193" t="s">
        <v>15</v>
      </c>
      <c r="F9193" s="1">
        <v>41068</v>
      </c>
      <c r="G9193" t="s">
        <v>526</v>
      </c>
      <c r="H9193" t="s">
        <v>3227</v>
      </c>
      <c r="I9193" t="s">
        <v>1418</v>
      </c>
      <c r="J9193">
        <v>500</v>
      </c>
      <c r="L9193">
        <v>289349050</v>
      </c>
    </row>
    <row r="9194" spans="3:12" x14ac:dyDescent="0.15">
      <c r="C9194" t="s">
        <v>5191</v>
      </c>
      <c r="D9194" t="s">
        <v>5189</v>
      </c>
      <c r="E9194" t="s">
        <v>15</v>
      </c>
      <c r="F9194" s="1">
        <v>41070</v>
      </c>
      <c r="G9194" t="s">
        <v>54</v>
      </c>
      <c r="H9194" t="s">
        <v>175</v>
      </c>
      <c r="I9194" t="s">
        <v>5246</v>
      </c>
      <c r="J9194">
        <v>160000</v>
      </c>
      <c r="L9194">
        <v>289509050</v>
      </c>
    </row>
    <row r="9195" spans="3:12" x14ac:dyDescent="0.15">
      <c r="C9195" t="s">
        <v>5191</v>
      </c>
      <c r="D9195" t="s">
        <v>5189</v>
      </c>
      <c r="E9195" t="s">
        <v>15</v>
      </c>
      <c r="F9195" s="1">
        <v>41071</v>
      </c>
      <c r="G9195" t="s">
        <v>526</v>
      </c>
      <c r="H9195" t="s">
        <v>1841</v>
      </c>
      <c r="I9195" t="s">
        <v>1418</v>
      </c>
      <c r="J9195">
        <v>900</v>
      </c>
      <c r="L9195">
        <v>289509950</v>
      </c>
    </row>
    <row r="9196" spans="3:12" x14ac:dyDescent="0.15">
      <c r="C9196" t="s">
        <v>5191</v>
      </c>
      <c r="D9196" t="s">
        <v>5189</v>
      </c>
      <c r="E9196" t="s">
        <v>15</v>
      </c>
      <c r="F9196" s="1">
        <v>41071</v>
      </c>
      <c r="G9196" t="s">
        <v>526</v>
      </c>
      <c r="H9196" t="s">
        <v>6403</v>
      </c>
      <c r="I9196" t="s">
        <v>1371</v>
      </c>
      <c r="J9196">
        <v>2000</v>
      </c>
      <c r="L9196">
        <v>289511950</v>
      </c>
    </row>
    <row r="9197" spans="3:12" x14ac:dyDescent="0.15">
      <c r="C9197" t="s">
        <v>5191</v>
      </c>
      <c r="D9197" t="s">
        <v>5189</v>
      </c>
      <c r="E9197" t="s">
        <v>15</v>
      </c>
      <c r="F9197" s="1">
        <v>41071</v>
      </c>
      <c r="G9197" t="s">
        <v>526</v>
      </c>
      <c r="H9197" t="s">
        <v>1847</v>
      </c>
      <c r="I9197" t="s">
        <v>1418</v>
      </c>
      <c r="J9197">
        <v>500</v>
      </c>
      <c r="L9197">
        <v>289512450</v>
      </c>
    </row>
    <row r="9198" spans="3:12" x14ac:dyDescent="0.15">
      <c r="C9198" t="s">
        <v>5191</v>
      </c>
      <c r="D9198" t="s">
        <v>5189</v>
      </c>
      <c r="E9198" t="s">
        <v>15</v>
      </c>
      <c r="F9198" s="1">
        <v>41072</v>
      </c>
      <c r="G9198" t="s">
        <v>526</v>
      </c>
      <c r="H9198" t="s">
        <v>6404</v>
      </c>
      <c r="I9198" t="s">
        <v>1418</v>
      </c>
      <c r="J9198">
        <v>1000</v>
      </c>
      <c r="L9198">
        <v>289513450</v>
      </c>
    </row>
    <row r="9199" spans="3:12" x14ac:dyDescent="0.15">
      <c r="C9199" t="s">
        <v>5191</v>
      </c>
      <c r="D9199" t="s">
        <v>5189</v>
      </c>
      <c r="E9199" t="s">
        <v>15</v>
      </c>
      <c r="F9199" s="1">
        <v>41073</v>
      </c>
      <c r="G9199" t="s">
        <v>526</v>
      </c>
      <c r="H9199" t="s">
        <v>1853</v>
      </c>
      <c r="I9199" t="s">
        <v>5246</v>
      </c>
      <c r="J9199">
        <v>7000</v>
      </c>
      <c r="L9199">
        <v>289520450</v>
      </c>
    </row>
    <row r="9200" spans="3:12" x14ac:dyDescent="0.15">
      <c r="C9200" t="s">
        <v>5191</v>
      </c>
      <c r="D9200" t="s">
        <v>5189</v>
      </c>
      <c r="E9200" t="s">
        <v>15</v>
      </c>
      <c r="F9200" s="1">
        <v>41073</v>
      </c>
      <c r="G9200" t="s">
        <v>526</v>
      </c>
      <c r="H9200" t="s">
        <v>625</v>
      </c>
      <c r="I9200" t="s">
        <v>1418</v>
      </c>
      <c r="J9200">
        <v>500</v>
      </c>
      <c r="L9200">
        <v>289520950</v>
      </c>
    </row>
    <row r="9201" spans="3:12" x14ac:dyDescent="0.15">
      <c r="C9201" t="s">
        <v>5191</v>
      </c>
      <c r="D9201" t="s">
        <v>5189</v>
      </c>
      <c r="E9201" t="s">
        <v>15</v>
      </c>
      <c r="F9201" s="1">
        <v>41073</v>
      </c>
      <c r="G9201" t="s">
        <v>526</v>
      </c>
      <c r="H9201" t="s">
        <v>1800</v>
      </c>
      <c r="I9201" t="s">
        <v>1418</v>
      </c>
      <c r="J9201">
        <v>2000</v>
      </c>
      <c r="L9201">
        <v>289522950</v>
      </c>
    </row>
    <row r="9202" spans="3:12" x14ac:dyDescent="0.15">
      <c r="C9202" t="s">
        <v>5191</v>
      </c>
      <c r="D9202" t="s">
        <v>5189</v>
      </c>
      <c r="E9202" t="s">
        <v>15</v>
      </c>
      <c r="F9202" s="1">
        <v>41074</v>
      </c>
      <c r="G9202" t="s">
        <v>526</v>
      </c>
      <c r="H9202" t="s">
        <v>1730</v>
      </c>
      <c r="I9202" t="s">
        <v>1418</v>
      </c>
      <c r="J9202">
        <v>4700</v>
      </c>
      <c r="L9202">
        <v>289527650</v>
      </c>
    </row>
    <row r="9203" spans="3:12" x14ac:dyDescent="0.15">
      <c r="C9203" t="s">
        <v>5191</v>
      </c>
      <c r="D9203" t="s">
        <v>5189</v>
      </c>
      <c r="E9203" t="s">
        <v>15</v>
      </c>
      <c r="F9203" s="1">
        <v>41074</v>
      </c>
      <c r="G9203" t="s">
        <v>526</v>
      </c>
      <c r="H9203" t="s">
        <v>1733</v>
      </c>
      <c r="I9203" t="s">
        <v>5246</v>
      </c>
      <c r="J9203">
        <v>7000</v>
      </c>
      <c r="L9203">
        <v>289534650</v>
      </c>
    </row>
    <row r="9204" spans="3:12" x14ac:dyDescent="0.15">
      <c r="C9204" t="s">
        <v>5191</v>
      </c>
      <c r="D9204" t="s">
        <v>5189</v>
      </c>
      <c r="E9204" t="s">
        <v>15</v>
      </c>
      <c r="F9204" s="1">
        <v>41074</v>
      </c>
      <c r="G9204" t="s">
        <v>526</v>
      </c>
      <c r="H9204" t="s">
        <v>6405</v>
      </c>
      <c r="I9204" t="s">
        <v>1418</v>
      </c>
      <c r="J9204">
        <v>1500</v>
      </c>
      <c r="L9204">
        <v>289536150</v>
      </c>
    </row>
    <row r="9205" spans="3:12" x14ac:dyDescent="0.15">
      <c r="C9205" t="s">
        <v>5191</v>
      </c>
      <c r="D9205" t="s">
        <v>5189</v>
      </c>
      <c r="E9205" t="s">
        <v>15</v>
      </c>
      <c r="F9205" s="1">
        <v>41075</v>
      </c>
      <c r="G9205" t="s">
        <v>526</v>
      </c>
      <c r="H9205" t="s">
        <v>6406</v>
      </c>
      <c r="I9205" t="s">
        <v>1418</v>
      </c>
      <c r="J9205">
        <v>900</v>
      </c>
      <c r="L9205">
        <v>289537050</v>
      </c>
    </row>
    <row r="9206" spans="3:12" x14ac:dyDescent="0.15">
      <c r="C9206" t="s">
        <v>5191</v>
      </c>
      <c r="D9206" t="s">
        <v>5189</v>
      </c>
      <c r="E9206" t="s">
        <v>15</v>
      </c>
      <c r="F9206" s="1">
        <v>41075</v>
      </c>
      <c r="G9206" t="s">
        <v>526</v>
      </c>
      <c r="H9206" t="s">
        <v>6407</v>
      </c>
      <c r="I9206" t="s">
        <v>1371</v>
      </c>
      <c r="J9206">
        <v>6000</v>
      </c>
      <c r="L9206">
        <v>289543050</v>
      </c>
    </row>
    <row r="9207" spans="3:12" x14ac:dyDescent="0.15">
      <c r="C9207" t="s">
        <v>5191</v>
      </c>
      <c r="D9207" t="s">
        <v>5189</v>
      </c>
      <c r="E9207" t="s">
        <v>15</v>
      </c>
      <c r="F9207" s="1">
        <v>41075</v>
      </c>
      <c r="G9207" t="s">
        <v>526</v>
      </c>
      <c r="H9207" t="s">
        <v>598</v>
      </c>
      <c r="I9207" t="s">
        <v>1418</v>
      </c>
      <c r="J9207">
        <v>1000</v>
      </c>
      <c r="L9207">
        <v>289544050</v>
      </c>
    </row>
    <row r="9208" spans="3:12" x14ac:dyDescent="0.15">
      <c r="C9208" t="s">
        <v>5191</v>
      </c>
      <c r="D9208" t="s">
        <v>5189</v>
      </c>
      <c r="E9208" t="s">
        <v>15</v>
      </c>
      <c r="F9208" s="1">
        <v>41078</v>
      </c>
      <c r="G9208" t="s">
        <v>526</v>
      </c>
      <c r="H9208" t="s">
        <v>6408</v>
      </c>
      <c r="I9208" t="s">
        <v>2030</v>
      </c>
      <c r="J9208">
        <v>11000</v>
      </c>
      <c r="L9208">
        <v>289555050</v>
      </c>
    </row>
    <row r="9209" spans="3:12" x14ac:dyDescent="0.15">
      <c r="C9209" t="s">
        <v>5191</v>
      </c>
      <c r="D9209" t="s">
        <v>5189</v>
      </c>
      <c r="E9209" t="s">
        <v>15</v>
      </c>
      <c r="F9209" s="1">
        <v>41078</v>
      </c>
      <c r="G9209" t="s">
        <v>526</v>
      </c>
      <c r="H9209" t="s">
        <v>6409</v>
      </c>
      <c r="I9209" t="s">
        <v>1371</v>
      </c>
      <c r="J9209">
        <v>7000</v>
      </c>
      <c r="L9209">
        <v>289562050</v>
      </c>
    </row>
    <row r="9210" spans="3:12" x14ac:dyDescent="0.15">
      <c r="C9210" t="s">
        <v>5191</v>
      </c>
      <c r="D9210" t="s">
        <v>5189</v>
      </c>
      <c r="E9210" t="s">
        <v>15</v>
      </c>
      <c r="F9210" s="1">
        <v>41078</v>
      </c>
      <c r="G9210" t="s">
        <v>526</v>
      </c>
      <c r="H9210" t="s">
        <v>6410</v>
      </c>
      <c r="I9210" t="s">
        <v>2580</v>
      </c>
      <c r="J9210">
        <v>10000</v>
      </c>
      <c r="L9210">
        <v>289572050</v>
      </c>
    </row>
    <row r="9211" spans="3:12" x14ac:dyDescent="0.15">
      <c r="C9211" t="s">
        <v>5191</v>
      </c>
      <c r="D9211" t="s">
        <v>5189</v>
      </c>
      <c r="E9211" t="s">
        <v>15</v>
      </c>
      <c r="F9211" s="1">
        <v>41078</v>
      </c>
      <c r="G9211" t="s">
        <v>526</v>
      </c>
      <c r="H9211" t="s">
        <v>3555</v>
      </c>
      <c r="I9211" t="s">
        <v>5653</v>
      </c>
      <c r="J9211">
        <v>11000</v>
      </c>
      <c r="L9211">
        <v>289583050</v>
      </c>
    </row>
    <row r="9212" spans="3:12" x14ac:dyDescent="0.15">
      <c r="C9212" t="s">
        <v>5191</v>
      </c>
      <c r="D9212" t="s">
        <v>5189</v>
      </c>
      <c r="E9212" t="s">
        <v>15</v>
      </c>
      <c r="F9212" s="1">
        <v>41078</v>
      </c>
      <c r="G9212" t="s">
        <v>526</v>
      </c>
      <c r="H9212" t="s">
        <v>941</v>
      </c>
      <c r="I9212" t="s">
        <v>5653</v>
      </c>
      <c r="J9212">
        <v>7000</v>
      </c>
      <c r="L9212">
        <v>289590050</v>
      </c>
    </row>
    <row r="9213" spans="3:12" x14ac:dyDescent="0.15">
      <c r="C9213" t="s">
        <v>5191</v>
      </c>
      <c r="D9213" t="s">
        <v>5189</v>
      </c>
      <c r="E9213" t="s">
        <v>15</v>
      </c>
      <c r="F9213" s="1">
        <v>41078</v>
      </c>
      <c r="G9213" t="s">
        <v>526</v>
      </c>
      <c r="H9213" t="s">
        <v>6411</v>
      </c>
      <c r="I9213" t="s">
        <v>5653</v>
      </c>
      <c r="J9213">
        <v>7000</v>
      </c>
      <c r="L9213">
        <v>289597050</v>
      </c>
    </row>
    <row r="9214" spans="3:12" x14ac:dyDescent="0.15">
      <c r="C9214" t="s">
        <v>5191</v>
      </c>
      <c r="D9214" t="s">
        <v>5189</v>
      </c>
      <c r="E9214" t="s">
        <v>15</v>
      </c>
      <c r="F9214" s="1">
        <v>41078</v>
      </c>
      <c r="G9214" t="s">
        <v>526</v>
      </c>
      <c r="H9214" t="s">
        <v>1738</v>
      </c>
      <c r="I9214" t="s">
        <v>5650</v>
      </c>
      <c r="J9214">
        <v>4000</v>
      </c>
      <c r="L9214">
        <v>289601050</v>
      </c>
    </row>
    <row r="9215" spans="3:12" x14ac:dyDescent="0.15">
      <c r="C9215" t="s">
        <v>5191</v>
      </c>
      <c r="D9215" t="s">
        <v>5189</v>
      </c>
      <c r="E9215" t="s">
        <v>15</v>
      </c>
      <c r="F9215" s="1">
        <v>41078</v>
      </c>
      <c r="G9215" t="s">
        <v>526</v>
      </c>
      <c r="H9215" t="s">
        <v>3000</v>
      </c>
      <c r="I9215" t="s">
        <v>6412</v>
      </c>
      <c r="J9215">
        <v>9000</v>
      </c>
      <c r="L9215">
        <v>289610050</v>
      </c>
    </row>
    <row r="9216" spans="3:12" x14ac:dyDescent="0.15">
      <c r="C9216" t="s">
        <v>5191</v>
      </c>
      <c r="D9216" t="s">
        <v>5189</v>
      </c>
      <c r="E9216" t="s">
        <v>15</v>
      </c>
      <c r="F9216" s="1">
        <v>41078</v>
      </c>
      <c r="G9216" t="s">
        <v>526</v>
      </c>
      <c r="H9216" t="s">
        <v>6413</v>
      </c>
      <c r="I9216" t="s">
        <v>6414</v>
      </c>
      <c r="J9216">
        <v>4000</v>
      </c>
      <c r="L9216">
        <v>289614050</v>
      </c>
    </row>
    <row r="9217" spans="3:12" x14ac:dyDescent="0.15">
      <c r="C9217" t="s">
        <v>5191</v>
      </c>
      <c r="D9217" t="s">
        <v>5189</v>
      </c>
      <c r="E9217" t="s">
        <v>15</v>
      </c>
      <c r="F9217" s="1">
        <v>41078</v>
      </c>
      <c r="G9217" t="s">
        <v>526</v>
      </c>
      <c r="H9217" t="s">
        <v>606</v>
      </c>
      <c r="I9217" t="s">
        <v>6414</v>
      </c>
      <c r="J9217">
        <v>2000</v>
      </c>
      <c r="L9217">
        <v>289616050</v>
      </c>
    </row>
    <row r="9218" spans="3:12" x14ac:dyDescent="0.15">
      <c r="C9218" t="s">
        <v>5191</v>
      </c>
      <c r="D9218" t="s">
        <v>5189</v>
      </c>
      <c r="E9218" t="s">
        <v>15</v>
      </c>
      <c r="F9218" s="1">
        <v>41078</v>
      </c>
      <c r="G9218" t="s">
        <v>526</v>
      </c>
      <c r="H9218" t="s">
        <v>1740</v>
      </c>
      <c r="I9218" t="s">
        <v>5650</v>
      </c>
      <c r="J9218">
        <v>8000</v>
      </c>
      <c r="L9218">
        <v>289624050</v>
      </c>
    </row>
    <row r="9219" spans="3:12" x14ac:dyDescent="0.15">
      <c r="C9219" t="s">
        <v>5191</v>
      </c>
      <c r="D9219" t="s">
        <v>5189</v>
      </c>
      <c r="E9219" t="s">
        <v>15</v>
      </c>
      <c r="F9219" s="1">
        <v>41078</v>
      </c>
      <c r="G9219" t="s">
        <v>526</v>
      </c>
      <c r="H9219" t="s">
        <v>608</v>
      </c>
      <c r="I9219" t="s">
        <v>6415</v>
      </c>
      <c r="J9219">
        <v>4000</v>
      </c>
      <c r="L9219">
        <v>289628050</v>
      </c>
    </row>
    <row r="9220" spans="3:12" x14ac:dyDescent="0.15">
      <c r="C9220" t="s">
        <v>5191</v>
      </c>
      <c r="D9220" t="s">
        <v>5189</v>
      </c>
      <c r="E9220" t="s">
        <v>15</v>
      </c>
      <c r="F9220" s="1">
        <v>41078</v>
      </c>
      <c r="G9220" t="s">
        <v>526</v>
      </c>
      <c r="H9220" t="s">
        <v>1741</v>
      </c>
      <c r="I9220" t="s">
        <v>6416</v>
      </c>
      <c r="J9220">
        <v>2000</v>
      </c>
      <c r="L9220">
        <v>289630050</v>
      </c>
    </row>
    <row r="9221" spans="3:12" x14ac:dyDescent="0.15">
      <c r="C9221" t="s">
        <v>5191</v>
      </c>
      <c r="D9221" t="s">
        <v>5189</v>
      </c>
      <c r="E9221" t="s">
        <v>15</v>
      </c>
      <c r="F9221" s="1">
        <v>41078</v>
      </c>
      <c r="G9221" t="s">
        <v>526</v>
      </c>
      <c r="H9221" t="s">
        <v>1742</v>
      </c>
      <c r="I9221" t="s">
        <v>6417</v>
      </c>
      <c r="J9221">
        <v>4000</v>
      </c>
      <c r="L9221">
        <v>289634050</v>
      </c>
    </row>
    <row r="9222" spans="3:12" x14ac:dyDescent="0.15">
      <c r="C9222" t="s">
        <v>5191</v>
      </c>
      <c r="D9222" t="s">
        <v>5189</v>
      </c>
      <c r="E9222" t="s">
        <v>15</v>
      </c>
      <c r="F9222" s="1">
        <v>41078</v>
      </c>
      <c r="G9222" t="s">
        <v>526</v>
      </c>
      <c r="H9222" t="s">
        <v>4830</v>
      </c>
      <c r="I9222" t="s">
        <v>6418</v>
      </c>
      <c r="J9222">
        <v>2000</v>
      </c>
      <c r="L9222">
        <v>289636050</v>
      </c>
    </row>
    <row r="9223" spans="3:12" x14ac:dyDescent="0.15">
      <c r="C9223" t="s">
        <v>5191</v>
      </c>
      <c r="D9223" t="s">
        <v>5189</v>
      </c>
      <c r="E9223" t="s">
        <v>15</v>
      </c>
      <c r="F9223" s="1">
        <v>41078</v>
      </c>
      <c r="G9223" t="s">
        <v>526</v>
      </c>
      <c r="H9223" t="s">
        <v>6419</v>
      </c>
      <c r="I9223" t="s">
        <v>6420</v>
      </c>
      <c r="J9223">
        <v>4000</v>
      </c>
      <c r="L9223">
        <v>289640050</v>
      </c>
    </row>
    <row r="9224" spans="3:12" x14ac:dyDescent="0.15">
      <c r="C9224" t="s">
        <v>5191</v>
      </c>
      <c r="D9224" t="s">
        <v>5189</v>
      </c>
      <c r="E9224" t="s">
        <v>15</v>
      </c>
      <c r="F9224" s="1">
        <v>41078</v>
      </c>
      <c r="G9224" t="s">
        <v>526</v>
      </c>
      <c r="H9224" t="s">
        <v>3050</v>
      </c>
      <c r="I9224" t="s">
        <v>6421</v>
      </c>
      <c r="J9224">
        <v>6000</v>
      </c>
      <c r="L9224">
        <v>289646050</v>
      </c>
    </row>
    <row r="9225" spans="3:12" x14ac:dyDescent="0.15">
      <c r="C9225" t="s">
        <v>5191</v>
      </c>
      <c r="D9225" t="s">
        <v>5189</v>
      </c>
      <c r="E9225" t="s">
        <v>15</v>
      </c>
      <c r="F9225" s="1">
        <v>41078</v>
      </c>
      <c r="G9225" t="s">
        <v>526</v>
      </c>
      <c r="H9225" t="s">
        <v>1743</v>
      </c>
      <c r="I9225" t="s">
        <v>6422</v>
      </c>
      <c r="J9225">
        <v>7000</v>
      </c>
      <c r="L9225">
        <v>289653050</v>
      </c>
    </row>
    <row r="9226" spans="3:12" x14ac:dyDescent="0.15">
      <c r="C9226" t="s">
        <v>5191</v>
      </c>
      <c r="D9226" t="s">
        <v>5189</v>
      </c>
      <c r="E9226" t="s">
        <v>15</v>
      </c>
      <c r="F9226" s="1">
        <v>41078</v>
      </c>
      <c r="G9226" t="s">
        <v>526</v>
      </c>
      <c r="H9226" t="s">
        <v>1264</v>
      </c>
      <c r="I9226" t="s">
        <v>5650</v>
      </c>
      <c r="J9226">
        <v>6000</v>
      </c>
      <c r="L9226">
        <v>289659050</v>
      </c>
    </row>
    <row r="9227" spans="3:12" x14ac:dyDescent="0.15">
      <c r="C9227" t="s">
        <v>5191</v>
      </c>
      <c r="D9227" t="s">
        <v>5189</v>
      </c>
      <c r="E9227" t="s">
        <v>15</v>
      </c>
      <c r="F9227" s="1">
        <v>41078</v>
      </c>
      <c r="G9227" t="s">
        <v>526</v>
      </c>
      <c r="H9227" t="s">
        <v>3557</v>
      </c>
      <c r="I9227" t="s">
        <v>5650</v>
      </c>
      <c r="J9227">
        <v>4000</v>
      </c>
      <c r="L9227">
        <v>289663050</v>
      </c>
    </row>
    <row r="9228" spans="3:12" x14ac:dyDescent="0.15">
      <c r="C9228" t="s">
        <v>5191</v>
      </c>
      <c r="D9228" t="s">
        <v>5189</v>
      </c>
      <c r="E9228" t="s">
        <v>15</v>
      </c>
      <c r="F9228" s="1">
        <v>41078</v>
      </c>
      <c r="G9228" t="s">
        <v>526</v>
      </c>
      <c r="H9228" t="s">
        <v>1744</v>
      </c>
      <c r="I9228" t="s">
        <v>5655</v>
      </c>
      <c r="J9228">
        <v>4000</v>
      </c>
      <c r="L9228">
        <v>289667050</v>
      </c>
    </row>
    <row r="9229" spans="3:12" x14ac:dyDescent="0.15">
      <c r="C9229" t="s">
        <v>5191</v>
      </c>
      <c r="D9229" t="s">
        <v>5189</v>
      </c>
      <c r="E9229" t="s">
        <v>15</v>
      </c>
      <c r="F9229" s="1">
        <v>41078</v>
      </c>
      <c r="G9229" t="s">
        <v>526</v>
      </c>
      <c r="H9229" t="s">
        <v>3852</v>
      </c>
      <c r="I9229" t="s">
        <v>5650</v>
      </c>
      <c r="J9229">
        <v>4000</v>
      </c>
      <c r="L9229">
        <v>289671050</v>
      </c>
    </row>
    <row r="9230" spans="3:12" x14ac:dyDescent="0.15">
      <c r="C9230" t="s">
        <v>5191</v>
      </c>
      <c r="D9230" t="s">
        <v>5189</v>
      </c>
      <c r="E9230" t="s">
        <v>15</v>
      </c>
      <c r="F9230" s="1">
        <v>41078</v>
      </c>
      <c r="G9230" t="s">
        <v>526</v>
      </c>
      <c r="H9230" t="s">
        <v>1745</v>
      </c>
      <c r="I9230" t="s">
        <v>5651</v>
      </c>
      <c r="J9230">
        <v>4000</v>
      </c>
      <c r="L9230">
        <v>289675050</v>
      </c>
    </row>
    <row r="9231" spans="3:12" x14ac:dyDescent="0.15">
      <c r="C9231" t="s">
        <v>5191</v>
      </c>
      <c r="D9231" t="s">
        <v>5189</v>
      </c>
      <c r="E9231" t="s">
        <v>15</v>
      </c>
      <c r="F9231" s="1">
        <v>41078</v>
      </c>
      <c r="G9231" t="s">
        <v>526</v>
      </c>
      <c r="H9231" t="s">
        <v>6423</v>
      </c>
      <c r="I9231" t="s">
        <v>6424</v>
      </c>
      <c r="J9231">
        <v>4000</v>
      </c>
      <c r="L9231">
        <v>289679050</v>
      </c>
    </row>
    <row r="9232" spans="3:12" x14ac:dyDescent="0.15">
      <c r="C9232" t="s">
        <v>5191</v>
      </c>
      <c r="D9232" t="s">
        <v>5189</v>
      </c>
      <c r="E9232" t="s">
        <v>15</v>
      </c>
      <c r="F9232" s="1">
        <v>41078</v>
      </c>
      <c r="G9232" t="s">
        <v>526</v>
      </c>
      <c r="H9232" t="s">
        <v>6425</v>
      </c>
      <c r="I9232" t="s">
        <v>5653</v>
      </c>
      <c r="J9232">
        <v>9000</v>
      </c>
      <c r="L9232">
        <v>289688050</v>
      </c>
    </row>
    <row r="9233" spans="3:12" x14ac:dyDescent="0.15">
      <c r="C9233" t="s">
        <v>5191</v>
      </c>
      <c r="D9233" t="s">
        <v>5189</v>
      </c>
      <c r="E9233" t="s">
        <v>15</v>
      </c>
      <c r="F9233" s="1">
        <v>41078</v>
      </c>
      <c r="G9233" t="s">
        <v>526</v>
      </c>
      <c r="H9233" t="s">
        <v>2622</v>
      </c>
      <c r="I9233" t="s">
        <v>1418</v>
      </c>
      <c r="J9233">
        <v>500</v>
      </c>
      <c r="L9233">
        <v>289688550</v>
      </c>
    </row>
    <row r="9234" spans="3:12" x14ac:dyDescent="0.15">
      <c r="C9234" t="s">
        <v>5191</v>
      </c>
      <c r="D9234" t="s">
        <v>5189</v>
      </c>
      <c r="E9234" t="s">
        <v>15</v>
      </c>
      <c r="F9234" s="1">
        <v>41078</v>
      </c>
      <c r="G9234" t="s">
        <v>526</v>
      </c>
      <c r="H9234" t="s">
        <v>6426</v>
      </c>
      <c r="I9234" t="s">
        <v>1418</v>
      </c>
      <c r="J9234">
        <v>2610</v>
      </c>
      <c r="L9234">
        <v>289691160</v>
      </c>
    </row>
    <row r="9235" spans="3:12" x14ac:dyDescent="0.15">
      <c r="C9235" t="s">
        <v>5191</v>
      </c>
      <c r="D9235" t="s">
        <v>5189</v>
      </c>
      <c r="E9235" t="s">
        <v>15</v>
      </c>
      <c r="F9235" s="1">
        <v>41079</v>
      </c>
      <c r="G9235" t="s">
        <v>526</v>
      </c>
      <c r="H9235" t="s">
        <v>1751</v>
      </c>
      <c r="I9235" t="s">
        <v>1418</v>
      </c>
      <c r="J9235">
        <v>1000</v>
      </c>
      <c r="L9235">
        <v>289692160</v>
      </c>
    </row>
    <row r="9236" spans="3:12" x14ac:dyDescent="0.15">
      <c r="C9236" t="s">
        <v>5191</v>
      </c>
      <c r="D9236" t="s">
        <v>5189</v>
      </c>
      <c r="E9236" t="s">
        <v>15</v>
      </c>
      <c r="F9236" s="1">
        <v>41080</v>
      </c>
      <c r="G9236" t="s">
        <v>526</v>
      </c>
      <c r="H9236" t="s">
        <v>1756</v>
      </c>
      <c r="I9236" t="s">
        <v>1418</v>
      </c>
      <c r="J9236">
        <v>2000</v>
      </c>
      <c r="L9236">
        <v>289694160</v>
      </c>
    </row>
    <row r="9237" spans="3:12" x14ac:dyDescent="0.15">
      <c r="C9237" t="s">
        <v>5191</v>
      </c>
      <c r="D9237" t="s">
        <v>5189</v>
      </c>
      <c r="E9237" t="s">
        <v>15</v>
      </c>
      <c r="F9237" s="1">
        <v>41081</v>
      </c>
      <c r="G9237" t="s">
        <v>526</v>
      </c>
      <c r="H9237" t="s">
        <v>1762</v>
      </c>
      <c r="I9237" t="s">
        <v>1418</v>
      </c>
      <c r="J9237">
        <v>500</v>
      </c>
      <c r="L9237">
        <v>289694660</v>
      </c>
    </row>
    <row r="9238" spans="3:12" x14ac:dyDescent="0.15">
      <c r="C9238" t="s">
        <v>5191</v>
      </c>
      <c r="D9238" t="s">
        <v>5189</v>
      </c>
      <c r="E9238" t="s">
        <v>15</v>
      </c>
      <c r="F9238" s="1">
        <v>41082</v>
      </c>
      <c r="G9238" t="s">
        <v>526</v>
      </c>
      <c r="H9238" t="s">
        <v>4761</v>
      </c>
      <c r="I9238" t="s">
        <v>1418</v>
      </c>
      <c r="J9238">
        <v>3200</v>
      </c>
      <c r="L9238">
        <v>289697860</v>
      </c>
    </row>
    <row r="9239" spans="3:12" x14ac:dyDescent="0.15">
      <c r="C9239" t="s">
        <v>5191</v>
      </c>
      <c r="D9239" t="s">
        <v>5189</v>
      </c>
      <c r="E9239" t="s">
        <v>15</v>
      </c>
      <c r="F9239" s="1">
        <v>41082</v>
      </c>
      <c r="G9239" t="s">
        <v>526</v>
      </c>
      <c r="H9239" t="s">
        <v>1774</v>
      </c>
      <c r="I9239" t="s">
        <v>1418</v>
      </c>
      <c r="J9239">
        <v>2500</v>
      </c>
      <c r="L9239">
        <v>289700360</v>
      </c>
    </row>
    <row r="9240" spans="3:12" x14ac:dyDescent="0.15">
      <c r="C9240" t="s">
        <v>5191</v>
      </c>
      <c r="D9240" t="s">
        <v>5189</v>
      </c>
      <c r="E9240" t="s">
        <v>15</v>
      </c>
      <c r="F9240" s="1">
        <v>41085</v>
      </c>
      <c r="G9240" t="s">
        <v>526</v>
      </c>
      <c r="H9240" t="s">
        <v>3208</v>
      </c>
      <c r="I9240" t="s">
        <v>2030</v>
      </c>
      <c r="J9240">
        <v>4000</v>
      </c>
      <c r="L9240">
        <v>289704360</v>
      </c>
    </row>
    <row r="9241" spans="3:12" x14ac:dyDescent="0.15">
      <c r="C9241" t="s">
        <v>5191</v>
      </c>
      <c r="D9241" t="s">
        <v>5189</v>
      </c>
      <c r="E9241" t="s">
        <v>15</v>
      </c>
      <c r="F9241" s="1">
        <v>41085</v>
      </c>
      <c r="G9241" t="s">
        <v>526</v>
      </c>
      <c r="H9241" t="s">
        <v>2794</v>
      </c>
      <c r="I9241" t="s">
        <v>2030</v>
      </c>
      <c r="J9241">
        <v>10000</v>
      </c>
      <c r="L9241">
        <v>289714360</v>
      </c>
    </row>
    <row r="9242" spans="3:12" x14ac:dyDescent="0.15">
      <c r="C9242" t="s">
        <v>5191</v>
      </c>
      <c r="D9242" t="s">
        <v>5189</v>
      </c>
      <c r="E9242" t="s">
        <v>15</v>
      </c>
      <c r="F9242" s="1">
        <v>41085</v>
      </c>
      <c r="G9242" t="s">
        <v>526</v>
      </c>
      <c r="H9242" t="s">
        <v>2795</v>
      </c>
      <c r="I9242" t="s">
        <v>2030</v>
      </c>
      <c r="J9242">
        <v>2000</v>
      </c>
      <c r="L9242">
        <v>289716360</v>
      </c>
    </row>
    <row r="9243" spans="3:12" x14ac:dyDescent="0.15">
      <c r="C9243" t="s">
        <v>5191</v>
      </c>
      <c r="D9243" t="s">
        <v>5189</v>
      </c>
      <c r="E9243" t="s">
        <v>15</v>
      </c>
      <c r="F9243" s="1">
        <v>41085</v>
      </c>
      <c r="G9243" t="s">
        <v>526</v>
      </c>
      <c r="H9243" t="s">
        <v>1778</v>
      </c>
      <c r="I9243" t="s">
        <v>1359</v>
      </c>
      <c r="J9243">
        <v>1922</v>
      </c>
      <c r="L9243">
        <v>289718282</v>
      </c>
    </row>
    <row r="9244" spans="3:12" x14ac:dyDescent="0.15">
      <c r="C9244" t="s">
        <v>5191</v>
      </c>
      <c r="D9244" t="s">
        <v>5189</v>
      </c>
      <c r="E9244" t="s">
        <v>15</v>
      </c>
      <c r="F9244" s="1">
        <v>41085</v>
      </c>
      <c r="G9244" t="s">
        <v>526</v>
      </c>
      <c r="H9244" t="s">
        <v>3210</v>
      </c>
      <c r="I9244" t="s">
        <v>1418</v>
      </c>
      <c r="J9244">
        <v>500</v>
      </c>
      <c r="L9244">
        <v>289718782</v>
      </c>
    </row>
    <row r="9245" spans="3:12" x14ac:dyDescent="0.15">
      <c r="C9245" t="s">
        <v>5191</v>
      </c>
      <c r="D9245" t="s">
        <v>5189</v>
      </c>
      <c r="E9245" t="s">
        <v>15</v>
      </c>
      <c r="F9245" s="1">
        <v>41086</v>
      </c>
      <c r="G9245" t="s">
        <v>526</v>
      </c>
      <c r="H9245" t="s">
        <v>1268</v>
      </c>
      <c r="I9245" t="s">
        <v>2030</v>
      </c>
      <c r="J9245">
        <v>2000</v>
      </c>
      <c r="L9245">
        <v>289720782</v>
      </c>
    </row>
    <row r="9246" spans="3:12" x14ac:dyDescent="0.15">
      <c r="C9246" t="s">
        <v>5191</v>
      </c>
      <c r="D9246" t="s">
        <v>5189</v>
      </c>
      <c r="E9246" t="s">
        <v>15</v>
      </c>
      <c r="F9246" s="1">
        <v>41086</v>
      </c>
      <c r="G9246" t="s">
        <v>526</v>
      </c>
      <c r="H9246" t="s">
        <v>1781</v>
      </c>
      <c r="I9246" t="s">
        <v>1418</v>
      </c>
      <c r="J9246">
        <v>2000</v>
      </c>
      <c r="L9246">
        <v>289722782</v>
      </c>
    </row>
    <row r="9247" spans="3:12" x14ac:dyDescent="0.15">
      <c r="C9247" t="s">
        <v>5191</v>
      </c>
      <c r="D9247" t="s">
        <v>5189</v>
      </c>
      <c r="E9247" t="s">
        <v>15</v>
      </c>
      <c r="F9247" s="1">
        <v>41087</v>
      </c>
      <c r="G9247" t="s">
        <v>526</v>
      </c>
      <c r="H9247" t="s">
        <v>1782</v>
      </c>
      <c r="I9247" t="s">
        <v>2021</v>
      </c>
      <c r="J9247">
        <v>1408</v>
      </c>
      <c r="L9247">
        <v>289724190</v>
      </c>
    </row>
    <row r="9248" spans="3:12" x14ac:dyDescent="0.15">
      <c r="C9248" t="s">
        <v>5191</v>
      </c>
      <c r="D9248" t="s">
        <v>5189</v>
      </c>
      <c r="E9248" t="s">
        <v>15</v>
      </c>
      <c r="F9248" s="1">
        <v>41087</v>
      </c>
      <c r="G9248" t="s">
        <v>526</v>
      </c>
      <c r="H9248" t="s">
        <v>6427</v>
      </c>
      <c r="I9248" t="s">
        <v>1418</v>
      </c>
      <c r="J9248">
        <v>500</v>
      </c>
      <c r="L9248">
        <v>289724690</v>
      </c>
    </row>
    <row r="9249" spans="3:12" x14ac:dyDescent="0.15">
      <c r="C9249" t="s">
        <v>5191</v>
      </c>
      <c r="D9249" t="s">
        <v>5189</v>
      </c>
      <c r="E9249" t="s">
        <v>15</v>
      </c>
      <c r="F9249" s="1">
        <v>41087</v>
      </c>
      <c r="G9249" t="s">
        <v>526</v>
      </c>
      <c r="H9249" t="s">
        <v>1856</v>
      </c>
      <c r="I9249" t="s">
        <v>1418</v>
      </c>
      <c r="J9249">
        <v>500</v>
      </c>
      <c r="L9249">
        <v>289725190</v>
      </c>
    </row>
    <row r="9250" spans="3:12" x14ac:dyDescent="0.15">
      <c r="C9250" t="s">
        <v>5191</v>
      </c>
      <c r="D9250" t="s">
        <v>5189</v>
      </c>
      <c r="E9250" t="s">
        <v>15</v>
      </c>
      <c r="F9250" s="1">
        <v>41088</v>
      </c>
      <c r="G9250" t="s">
        <v>526</v>
      </c>
      <c r="H9250" t="s">
        <v>4895</v>
      </c>
      <c r="I9250" t="s">
        <v>1418</v>
      </c>
      <c r="J9250">
        <v>2500</v>
      </c>
      <c r="L9250">
        <v>289727690</v>
      </c>
    </row>
    <row r="9251" spans="3:12" x14ac:dyDescent="0.15">
      <c r="C9251" t="s">
        <v>5191</v>
      </c>
      <c r="D9251" t="s">
        <v>5189</v>
      </c>
      <c r="E9251" t="s">
        <v>15</v>
      </c>
      <c r="F9251" s="1">
        <v>41088</v>
      </c>
      <c r="G9251" t="s">
        <v>526</v>
      </c>
      <c r="H9251" t="s">
        <v>1859</v>
      </c>
      <c r="I9251" t="s">
        <v>1418</v>
      </c>
      <c r="J9251">
        <v>500</v>
      </c>
      <c r="L9251">
        <v>289728190</v>
      </c>
    </row>
    <row r="9252" spans="3:12" x14ac:dyDescent="0.15">
      <c r="C9252" t="s">
        <v>5191</v>
      </c>
      <c r="D9252" t="s">
        <v>5189</v>
      </c>
      <c r="E9252" t="s">
        <v>15</v>
      </c>
      <c r="F9252" s="1">
        <v>41088</v>
      </c>
      <c r="G9252" t="s">
        <v>526</v>
      </c>
      <c r="H9252" t="s">
        <v>1860</v>
      </c>
      <c r="I9252" t="s">
        <v>2030</v>
      </c>
      <c r="J9252">
        <v>6000</v>
      </c>
      <c r="L9252">
        <v>289734190</v>
      </c>
    </row>
    <row r="9253" spans="3:12" x14ac:dyDescent="0.15">
      <c r="C9253" t="s">
        <v>5191</v>
      </c>
      <c r="D9253" t="s">
        <v>5189</v>
      </c>
      <c r="E9253" t="s">
        <v>15</v>
      </c>
      <c r="F9253" s="1">
        <v>41088</v>
      </c>
      <c r="G9253" t="s">
        <v>526</v>
      </c>
      <c r="H9253" t="s">
        <v>954</v>
      </c>
      <c r="I9253" t="s">
        <v>2030</v>
      </c>
      <c r="J9253">
        <v>4000</v>
      </c>
      <c r="L9253">
        <v>289738190</v>
      </c>
    </row>
    <row r="9254" spans="3:12" x14ac:dyDescent="0.15">
      <c r="C9254" t="s">
        <v>5191</v>
      </c>
      <c r="D9254" t="s">
        <v>5189</v>
      </c>
      <c r="E9254" t="s">
        <v>15</v>
      </c>
      <c r="F9254" s="1">
        <v>41089</v>
      </c>
      <c r="G9254" t="s">
        <v>526</v>
      </c>
      <c r="H9254" t="s">
        <v>1862</v>
      </c>
      <c r="I9254" t="s">
        <v>1418</v>
      </c>
      <c r="J9254">
        <v>500</v>
      </c>
      <c r="L9254">
        <v>289738690</v>
      </c>
    </row>
    <row r="9255" spans="3:12" x14ac:dyDescent="0.15">
      <c r="C9255" t="s">
        <v>5191</v>
      </c>
      <c r="D9255" t="s">
        <v>5189</v>
      </c>
      <c r="E9255" t="s">
        <v>15</v>
      </c>
      <c r="F9255" s="1">
        <v>41089</v>
      </c>
      <c r="G9255" t="s">
        <v>526</v>
      </c>
      <c r="H9255" t="s">
        <v>1866</v>
      </c>
      <c r="I9255" t="s">
        <v>6225</v>
      </c>
      <c r="J9255">
        <v>2000</v>
      </c>
      <c r="L9255">
        <v>289740690</v>
      </c>
    </row>
    <row r="9256" spans="3:12" x14ac:dyDescent="0.15">
      <c r="C9256" t="s">
        <v>5191</v>
      </c>
      <c r="D9256" t="s">
        <v>5189</v>
      </c>
      <c r="E9256" t="s">
        <v>15</v>
      </c>
      <c r="F9256" s="1">
        <v>41090</v>
      </c>
      <c r="G9256" t="s">
        <v>1375</v>
      </c>
      <c r="H9256" t="s">
        <v>72</v>
      </c>
      <c r="I9256" t="s">
        <v>6428</v>
      </c>
      <c r="J9256">
        <v>1795500</v>
      </c>
      <c r="L9256">
        <v>291536190</v>
      </c>
    </row>
    <row r="9257" spans="3:12" x14ac:dyDescent="0.15">
      <c r="C9257" t="s">
        <v>5191</v>
      </c>
      <c r="D9257" t="s">
        <v>5189</v>
      </c>
      <c r="E9257" t="s">
        <v>15</v>
      </c>
      <c r="F9257" s="1">
        <v>41090</v>
      </c>
      <c r="G9257" t="s">
        <v>1377</v>
      </c>
      <c r="H9257" t="s">
        <v>72</v>
      </c>
      <c r="I9257" t="s">
        <v>6428</v>
      </c>
      <c r="J9257">
        <v>1150000</v>
      </c>
      <c r="L9257">
        <v>292686190</v>
      </c>
    </row>
    <row r="9258" spans="3:12" x14ac:dyDescent="0.15">
      <c r="C9258" t="s">
        <v>5191</v>
      </c>
      <c r="D9258" t="s">
        <v>5189</v>
      </c>
      <c r="E9258" t="s">
        <v>15</v>
      </c>
      <c r="F9258" s="1">
        <v>41090</v>
      </c>
      <c r="G9258" t="s">
        <v>57</v>
      </c>
      <c r="H9258" t="s">
        <v>637</v>
      </c>
      <c r="I9258" t="s">
        <v>6429</v>
      </c>
      <c r="J9258">
        <v>919500</v>
      </c>
      <c r="L9258">
        <v>293605690</v>
      </c>
    </row>
    <row r="9259" spans="3:12" x14ac:dyDescent="0.15">
      <c r="C9259" t="s">
        <v>5191</v>
      </c>
      <c r="D9259" t="s">
        <v>5189</v>
      </c>
      <c r="E9259" t="s">
        <v>15</v>
      </c>
      <c r="F9259" s="1">
        <v>41090</v>
      </c>
      <c r="G9259" t="s">
        <v>5206</v>
      </c>
      <c r="H9259" t="s">
        <v>689</v>
      </c>
      <c r="I9259" t="s">
        <v>6430</v>
      </c>
      <c r="J9259">
        <v>1500000</v>
      </c>
      <c r="L9259">
        <v>295105690</v>
      </c>
    </row>
    <row r="9260" spans="3:12" x14ac:dyDescent="0.15">
      <c r="C9260" t="s">
        <v>5191</v>
      </c>
      <c r="D9260" t="s">
        <v>5189</v>
      </c>
      <c r="E9260" t="s">
        <v>15</v>
      </c>
      <c r="F9260" s="1">
        <v>41090</v>
      </c>
      <c r="G9260" t="s">
        <v>526</v>
      </c>
      <c r="H9260" t="s">
        <v>2626</v>
      </c>
      <c r="I9260" t="s">
        <v>1418</v>
      </c>
      <c r="J9260">
        <v>500</v>
      </c>
      <c r="L9260">
        <v>295106190</v>
      </c>
    </row>
    <row r="9261" spans="3:12" x14ac:dyDescent="0.15">
      <c r="C9261" t="s">
        <v>5191</v>
      </c>
      <c r="D9261" t="s">
        <v>5189</v>
      </c>
      <c r="E9261" t="s">
        <v>18</v>
      </c>
      <c r="F9261" s="1">
        <v>41064</v>
      </c>
      <c r="G9261" t="s">
        <v>526</v>
      </c>
      <c r="H9261" t="s">
        <v>622</v>
      </c>
      <c r="I9261" t="s">
        <v>5250</v>
      </c>
      <c r="J9261">
        <v>5850</v>
      </c>
      <c r="L9261">
        <v>317007561</v>
      </c>
    </row>
    <row r="9262" spans="3:12" x14ac:dyDescent="0.15">
      <c r="C9262" t="s">
        <v>5191</v>
      </c>
      <c r="D9262" t="s">
        <v>5189</v>
      </c>
      <c r="E9262" t="s">
        <v>18</v>
      </c>
      <c r="F9262" s="1">
        <v>41064</v>
      </c>
      <c r="G9262" t="s">
        <v>526</v>
      </c>
      <c r="H9262" t="s">
        <v>4926</v>
      </c>
      <c r="I9262" t="s">
        <v>2851</v>
      </c>
      <c r="J9262">
        <v>40000</v>
      </c>
      <c r="L9262">
        <v>317047561</v>
      </c>
    </row>
    <row r="9263" spans="3:12" x14ac:dyDescent="0.15">
      <c r="C9263" t="s">
        <v>5191</v>
      </c>
      <c r="D9263" t="s">
        <v>5189</v>
      </c>
      <c r="E9263" t="s">
        <v>18</v>
      </c>
      <c r="F9263" s="1">
        <v>41068</v>
      </c>
      <c r="G9263" t="s">
        <v>526</v>
      </c>
      <c r="H9263" t="s">
        <v>948</v>
      </c>
      <c r="I9263" t="s">
        <v>2851</v>
      </c>
      <c r="J9263">
        <v>33400</v>
      </c>
      <c r="L9263">
        <v>317080961</v>
      </c>
    </row>
    <row r="9264" spans="3:12" x14ac:dyDescent="0.15">
      <c r="C9264" t="s">
        <v>5191</v>
      </c>
      <c r="D9264" t="s">
        <v>5189</v>
      </c>
      <c r="E9264" t="s">
        <v>18</v>
      </c>
      <c r="F9264" s="1">
        <v>41071</v>
      </c>
      <c r="G9264" t="s">
        <v>526</v>
      </c>
      <c r="H9264" t="s">
        <v>1840</v>
      </c>
      <c r="I9264" t="s">
        <v>5250</v>
      </c>
      <c r="J9264">
        <v>3000</v>
      </c>
      <c r="L9264">
        <v>317083961</v>
      </c>
    </row>
    <row r="9265" spans="3:12" x14ac:dyDescent="0.15">
      <c r="C9265" t="s">
        <v>5191</v>
      </c>
      <c r="D9265" t="s">
        <v>5189</v>
      </c>
      <c r="E9265" t="s">
        <v>18</v>
      </c>
      <c r="F9265" s="1">
        <v>41074</v>
      </c>
      <c r="G9265" t="s">
        <v>526</v>
      </c>
      <c r="H9265" t="s">
        <v>1855</v>
      </c>
      <c r="I9265" t="s">
        <v>5250</v>
      </c>
      <c r="J9265">
        <v>5600</v>
      </c>
      <c r="L9265">
        <v>317089561</v>
      </c>
    </row>
    <row r="9266" spans="3:12" x14ac:dyDescent="0.15">
      <c r="C9266" t="s">
        <v>5191</v>
      </c>
      <c r="D9266" t="s">
        <v>5189</v>
      </c>
      <c r="E9266" t="s">
        <v>18</v>
      </c>
      <c r="F9266" s="1">
        <v>41074</v>
      </c>
      <c r="G9266" t="s">
        <v>526</v>
      </c>
      <c r="H9266" t="s">
        <v>6431</v>
      </c>
      <c r="I9266" t="s">
        <v>5250</v>
      </c>
      <c r="J9266">
        <v>1950</v>
      </c>
      <c r="L9266">
        <v>317091511</v>
      </c>
    </row>
    <row r="9267" spans="3:12" x14ac:dyDescent="0.15">
      <c r="C9267" t="s">
        <v>5191</v>
      </c>
      <c r="D9267" t="s">
        <v>5189</v>
      </c>
      <c r="E9267" t="s">
        <v>18</v>
      </c>
      <c r="F9267" s="1">
        <v>41082</v>
      </c>
      <c r="G9267" t="s">
        <v>526</v>
      </c>
      <c r="H9267" t="s">
        <v>1775</v>
      </c>
      <c r="I9267" t="s">
        <v>2851</v>
      </c>
      <c r="J9267">
        <v>40000</v>
      </c>
      <c r="L9267">
        <v>317131511</v>
      </c>
    </row>
    <row r="9268" spans="3:12" x14ac:dyDescent="0.15">
      <c r="C9268" t="s">
        <v>5191</v>
      </c>
      <c r="D9268" t="s">
        <v>5189</v>
      </c>
      <c r="E9268" t="s">
        <v>18</v>
      </c>
      <c r="F9268" s="1">
        <v>41085</v>
      </c>
      <c r="G9268" t="s">
        <v>526</v>
      </c>
      <c r="H9268" t="s">
        <v>6432</v>
      </c>
      <c r="I9268" t="s">
        <v>2851</v>
      </c>
      <c r="J9268">
        <v>30800</v>
      </c>
      <c r="L9268">
        <v>317162311</v>
      </c>
    </row>
    <row r="9269" spans="3:12" x14ac:dyDescent="0.15">
      <c r="C9269" t="s">
        <v>5191</v>
      </c>
      <c r="D9269" t="s">
        <v>5189</v>
      </c>
      <c r="E9269" t="s">
        <v>18</v>
      </c>
      <c r="F9269" s="1">
        <v>41086</v>
      </c>
      <c r="G9269" t="s">
        <v>526</v>
      </c>
      <c r="H9269" t="s">
        <v>1779</v>
      </c>
      <c r="I9269" t="s">
        <v>5250</v>
      </c>
      <c r="J9269">
        <v>7800</v>
      </c>
      <c r="L9269">
        <v>317170111</v>
      </c>
    </row>
    <row r="9270" spans="3:12" x14ac:dyDescent="0.15">
      <c r="C9270" t="s">
        <v>5191</v>
      </c>
      <c r="D9270" t="s">
        <v>5189</v>
      </c>
      <c r="E9270" t="s">
        <v>18</v>
      </c>
      <c r="F9270" s="1">
        <v>41087</v>
      </c>
      <c r="G9270" t="s">
        <v>526</v>
      </c>
      <c r="H9270" t="s">
        <v>3206</v>
      </c>
      <c r="I9270" t="s">
        <v>2851</v>
      </c>
      <c r="J9270">
        <v>5000</v>
      </c>
      <c r="L9270">
        <v>317175111</v>
      </c>
    </row>
    <row r="9271" spans="3:12" x14ac:dyDescent="0.15">
      <c r="C9271" t="s">
        <v>5191</v>
      </c>
      <c r="D9271" t="s">
        <v>5189</v>
      </c>
      <c r="E9271" t="s">
        <v>18</v>
      </c>
      <c r="F9271" s="1">
        <v>41090</v>
      </c>
      <c r="G9271" t="s">
        <v>5206</v>
      </c>
      <c r="H9271" t="s">
        <v>689</v>
      </c>
      <c r="I9271" t="s">
        <v>6433</v>
      </c>
      <c r="J9271">
        <v>108000</v>
      </c>
      <c r="L9271">
        <v>317283111</v>
      </c>
    </row>
    <row r="9272" spans="3:12" x14ac:dyDescent="0.15">
      <c r="C9272" t="s">
        <v>5191</v>
      </c>
      <c r="D9272" t="s">
        <v>5189</v>
      </c>
      <c r="E9272" t="s">
        <v>18</v>
      </c>
      <c r="F9272" s="1">
        <v>41090</v>
      </c>
      <c r="G9272" t="s">
        <v>526</v>
      </c>
      <c r="H9272" t="s">
        <v>1868</v>
      </c>
      <c r="I9272" t="s">
        <v>5984</v>
      </c>
      <c r="J9272">
        <v>33561</v>
      </c>
      <c r="L9272">
        <v>317316672</v>
      </c>
    </row>
    <row r="9273" spans="3:12" x14ac:dyDescent="0.15">
      <c r="C9273" t="s">
        <v>5191</v>
      </c>
      <c r="D9273" t="s">
        <v>5189</v>
      </c>
      <c r="E9273" t="s">
        <v>19</v>
      </c>
      <c r="F9273" s="1">
        <v>41067</v>
      </c>
      <c r="G9273" t="s">
        <v>526</v>
      </c>
      <c r="H9273" t="s">
        <v>3230</v>
      </c>
      <c r="I9273" t="s">
        <v>6434</v>
      </c>
      <c r="J9273">
        <v>40000</v>
      </c>
      <c r="L9273">
        <v>317891672</v>
      </c>
    </row>
    <row r="9274" spans="3:12" x14ac:dyDescent="0.15">
      <c r="C9274" t="s">
        <v>5191</v>
      </c>
      <c r="D9274" t="s">
        <v>5189</v>
      </c>
      <c r="E9274" t="s">
        <v>21</v>
      </c>
      <c r="F9274" s="1">
        <v>41061</v>
      </c>
      <c r="G9274" t="s">
        <v>560</v>
      </c>
      <c r="H9274" t="s">
        <v>170</v>
      </c>
      <c r="I9274" t="s">
        <v>6435</v>
      </c>
      <c r="J9274">
        <v>1607664</v>
      </c>
      <c r="L9274">
        <v>333412049</v>
      </c>
    </row>
    <row r="9275" spans="3:12" x14ac:dyDescent="0.15">
      <c r="C9275" t="s">
        <v>5191</v>
      </c>
      <c r="D9275" t="s">
        <v>5189</v>
      </c>
      <c r="E9275" t="s">
        <v>21</v>
      </c>
      <c r="F9275" s="1">
        <v>41090</v>
      </c>
      <c r="G9275" t="s">
        <v>5206</v>
      </c>
      <c r="H9275" t="s">
        <v>689</v>
      </c>
      <c r="I9275" t="s">
        <v>6436</v>
      </c>
      <c r="J9275">
        <v>110000</v>
      </c>
      <c r="L9275">
        <v>333522049</v>
      </c>
    </row>
    <row r="9276" spans="3:12" x14ac:dyDescent="0.15">
      <c r="C9276" t="s">
        <v>5191</v>
      </c>
      <c r="D9276" t="s">
        <v>5189</v>
      </c>
      <c r="E9276" t="s">
        <v>22</v>
      </c>
      <c r="F9276" s="1">
        <v>41061</v>
      </c>
      <c r="G9276" t="s">
        <v>560</v>
      </c>
      <c r="H9276" t="s">
        <v>154</v>
      </c>
      <c r="I9276" t="s">
        <v>6437</v>
      </c>
      <c r="J9276">
        <v>231935</v>
      </c>
      <c r="L9276">
        <v>340969388</v>
      </c>
    </row>
    <row r="9277" spans="3:12" x14ac:dyDescent="0.15">
      <c r="C9277" t="s">
        <v>5191</v>
      </c>
      <c r="D9277" t="s">
        <v>5189</v>
      </c>
      <c r="E9277" t="s">
        <v>22</v>
      </c>
      <c r="F9277" s="1">
        <v>41082</v>
      </c>
      <c r="G9277" t="s">
        <v>526</v>
      </c>
      <c r="H9277" t="s">
        <v>1768</v>
      </c>
      <c r="I9277" t="s">
        <v>6438</v>
      </c>
      <c r="J9277">
        <v>160000</v>
      </c>
      <c r="L9277">
        <v>341129388</v>
      </c>
    </row>
    <row r="9278" spans="3:12" x14ac:dyDescent="0.15">
      <c r="C9278" t="s">
        <v>5191</v>
      </c>
      <c r="D9278" t="s">
        <v>5189</v>
      </c>
      <c r="E9278" t="s">
        <v>24</v>
      </c>
      <c r="F9278" s="1">
        <v>41090</v>
      </c>
      <c r="G9278" t="s">
        <v>57</v>
      </c>
      <c r="H9278" t="s">
        <v>637</v>
      </c>
      <c r="I9278" t="s">
        <v>6439</v>
      </c>
      <c r="J9278">
        <v>77000</v>
      </c>
      <c r="L9278">
        <v>350122168</v>
      </c>
    </row>
    <row r="9279" spans="3:12" x14ac:dyDescent="0.15">
      <c r="C9279" t="s">
        <v>5191</v>
      </c>
      <c r="D9279" t="s">
        <v>5189</v>
      </c>
      <c r="E9279" t="s">
        <v>24</v>
      </c>
      <c r="F9279" s="1">
        <v>41090</v>
      </c>
      <c r="G9279" t="s">
        <v>560</v>
      </c>
      <c r="H9279" t="s">
        <v>181</v>
      </c>
      <c r="I9279" t="s">
        <v>6440</v>
      </c>
      <c r="J9279">
        <v>800000</v>
      </c>
      <c r="L9279">
        <v>350922168</v>
      </c>
    </row>
    <row r="9280" spans="3:12" x14ac:dyDescent="0.15">
      <c r="C9280" t="s">
        <v>5191</v>
      </c>
      <c r="D9280" t="s">
        <v>5189</v>
      </c>
      <c r="E9280" t="s">
        <v>25</v>
      </c>
      <c r="F9280" s="1">
        <v>41074</v>
      </c>
      <c r="G9280" t="s">
        <v>526</v>
      </c>
      <c r="H9280" t="s">
        <v>6441</v>
      </c>
      <c r="I9280" t="s">
        <v>6442</v>
      </c>
      <c r="J9280">
        <v>100000</v>
      </c>
      <c r="L9280">
        <v>364327593</v>
      </c>
    </row>
    <row r="9281" spans="3:12" x14ac:dyDescent="0.15">
      <c r="C9281" t="s">
        <v>5191</v>
      </c>
      <c r="D9281" t="s">
        <v>5189</v>
      </c>
      <c r="E9281" t="s">
        <v>25</v>
      </c>
      <c r="F9281" s="1">
        <v>41074</v>
      </c>
      <c r="G9281" t="s">
        <v>526</v>
      </c>
      <c r="H9281" t="s">
        <v>1731</v>
      </c>
      <c r="I9281" t="s">
        <v>3347</v>
      </c>
      <c r="J9281">
        <v>195000</v>
      </c>
      <c r="L9281">
        <v>364522593</v>
      </c>
    </row>
    <row r="9282" spans="3:12" x14ac:dyDescent="0.15">
      <c r="C9282" t="s">
        <v>5191</v>
      </c>
      <c r="D9282" t="s">
        <v>5189</v>
      </c>
      <c r="E9282" t="s">
        <v>25</v>
      </c>
      <c r="F9282" s="1">
        <v>41082</v>
      </c>
      <c r="G9282" t="s">
        <v>526</v>
      </c>
      <c r="H9282" t="s">
        <v>1773</v>
      </c>
      <c r="I9282" t="s">
        <v>6443</v>
      </c>
      <c r="J9282">
        <v>103000</v>
      </c>
      <c r="L9282">
        <v>364625593</v>
      </c>
    </row>
    <row r="9283" spans="3:12" x14ac:dyDescent="0.15">
      <c r="C9283" t="s">
        <v>5191</v>
      </c>
      <c r="D9283" t="s">
        <v>5189</v>
      </c>
      <c r="E9283" t="s">
        <v>25</v>
      </c>
      <c r="F9283" s="1">
        <v>41082</v>
      </c>
      <c r="G9283" t="s">
        <v>526</v>
      </c>
      <c r="H9283" t="s">
        <v>6444</v>
      </c>
      <c r="I9283" t="s">
        <v>6445</v>
      </c>
      <c r="J9283">
        <v>25000</v>
      </c>
      <c r="L9283">
        <v>364650593</v>
      </c>
    </row>
    <row r="9284" spans="3:12" x14ac:dyDescent="0.15">
      <c r="C9284" t="s">
        <v>5191</v>
      </c>
      <c r="D9284" t="s">
        <v>5189</v>
      </c>
      <c r="E9284" t="s">
        <v>25</v>
      </c>
      <c r="F9284" s="1">
        <v>41087</v>
      </c>
      <c r="G9284" t="s">
        <v>526</v>
      </c>
      <c r="H9284" t="s">
        <v>6446</v>
      </c>
      <c r="I9284" t="s">
        <v>6447</v>
      </c>
      <c r="J9284">
        <v>300000</v>
      </c>
      <c r="L9284">
        <v>364950593</v>
      </c>
    </row>
    <row r="9285" spans="3:12" x14ac:dyDescent="0.15">
      <c r="C9285" t="s">
        <v>5191</v>
      </c>
      <c r="D9285" t="s">
        <v>5189</v>
      </c>
      <c r="E9285" t="s">
        <v>25</v>
      </c>
      <c r="F9285" s="1">
        <v>41090</v>
      </c>
      <c r="G9285" t="s">
        <v>5206</v>
      </c>
      <c r="H9285" t="s">
        <v>689</v>
      </c>
      <c r="I9285" t="s">
        <v>6448</v>
      </c>
      <c r="J9285">
        <v>1800000</v>
      </c>
      <c r="L9285">
        <v>366750593</v>
      </c>
    </row>
    <row r="9286" spans="3:12" x14ac:dyDescent="0.15">
      <c r="C9286" t="s">
        <v>5191</v>
      </c>
      <c r="D9286" t="s">
        <v>5189</v>
      </c>
      <c r="E9286" t="s">
        <v>26</v>
      </c>
      <c r="F9286" s="1">
        <v>41066</v>
      </c>
      <c r="G9286" t="s">
        <v>526</v>
      </c>
      <c r="H9286" t="s">
        <v>945</v>
      </c>
      <c r="I9286" t="s">
        <v>3395</v>
      </c>
      <c r="J9286">
        <v>1200000</v>
      </c>
      <c r="L9286">
        <v>369665593</v>
      </c>
    </row>
    <row r="9287" spans="3:12" x14ac:dyDescent="0.15">
      <c r="C9287" t="s">
        <v>5191</v>
      </c>
      <c r="D9287" t="s">
        <v>5189</v>
      </c>
      <c r="E9287" t="s">
        <v>26</v>
      </c>
      <c r="F9287" s="1">
        <v>41082</v>
      </c>
      <c r="G9287" t="s">
        <v>526</v>
      </c>
      <c r="H9287" t="s">
        <v>6449</v>
      </c>
      <c r="I9287" t="s">
        <v>6450</v>
      </c>
      <c r="J9287">
        <v>100000</v>
      </c>
      <c r="L9287">
        <v>369765593</v>
      </c>
    </row>
    <row r="9288" spans="3:12" x14ac:dyDescent="0.15">
      <c r="C9288" t="s">
        <v>5191</v>
      </c>
      <c r="D9288" t="s">
        <v>5189</v>
      </c>
      <c r="E9288" t="s">
        <v>28</v>
      </c>
      <c r="F9288" s="1">
        <v>41061</v>
      </c>
      <c r="G9288" t="s">
        <v>526</v>
      </c>
      <c r="H9288" t="s">
        <v>2799</v>
      </c>
      <c r="I9288" t="s">
        <v>6451</v>
      </c>
      <c r="J9288">
        <v>625</v>
      </c>
      <c r="L9288">
        <v>379671555</v>
      </c>
    </row>
    <row r="9289" spans="3:12" x14ac:dyDescent="0.15">
      <c r="C9289" t="s">
        <v>5191</v>
      </c>
      <c r="D9289" t="s">
        <v>5189</v>
      </c>
      <c r="E9289" t="s">
        <v>28</v>
      </c>
      <c r="F9289" s="1">
        <v>41062</v>
      </c>
      <c r="G9289" t="s">
        <v>526</v>
      </c>
      <c r="H9289" t="s">
        <v>1813</v>
      </c>
      <c r="I9289" t="s">
        <v>6016</v>
      </c>
      <c r="J9289">
        <v>3000</v>
      </c>
      <c r="L9289">
        <v>379674555</v>
      </c>
    </row>
    <row r="9290" spans="3:12" x14ac:dyDescent="0.15">
      <c r="C9290" t="s">
        <v>5191</v>
      </c>
      <c r="D9290" t="s">
        <v>5189</v>
      </c>
      <c r="E9290" t="s">
        <v>28</v>
      </c>
      <c r="F9290" s="1">
        <v>41064</v>
      </c>
      <c r="G9290" t="s">
        <v>526</v>
      </c>
      <c r="H9290" t="s">
        <v>622</v>
      </c>
      <c r="I9290" t="s">
        <v>6452</v>
      </c>
      <c r="J9290">
        <v>29405</v>
      </c>
      <c r="L9290">
        <v>379703960</v>
      </c>
    </row>
    <row r="9291" spans="3:12" x14ac:dyDescent="0.15">
      <c r="C9291" t="s">
        <v>5191</v>
      </c>
      <c r="D9291" t="s">
        <v>5189</v>
      </c>
      <c r="E9291" t="s">
        <v>28</v>
      </c>
      <c r="F9291" s="1">
        <v>41064</v>
      </c>
      <c r="G9291" t="s">
        <v>526</v>
      </c>
      <c r="H9291" t="s">
        <v>1814</v>
      </c>
      <c r="I9291" t="s">
        <v>6453</v>
      </c>
      <c r="J9291">
        <v>52000</v>
      </c>
      <c r="L9291">
        <v>379755960</v>
      </c>
    </row>
    <row r="9292" spans="3:12" x14ac:dyDescent="0.15">
      <c r="C9292" t="s">
        <v>5191</v>
      </c>
      <c r="D9292" t="s">
        <v>5189</v>
      </c>
      <c r="E9292" t="s">
        <v>28</v>
      </c>
      <c r="F9292" s="1">
        <v>41064</v>
      </c>
      <c r="G9292" t="s">
        <v>526</v>
      </c>
      <c r="H9292" t="s">
        <v>3223</v>
      </c>
      <c r="I9292" t="s">
        <v>6454</v>
      </c>
      <c r="J9292">
        <v>7500</v>
      </c>
      <c r="L9292">
        <v>379763460</v>
      </c>
    </row>
    <row r="9293" spans="3:12" x14ac:dyDescent="0.15">
      <c r="C9293" t="s">
        <v>5191</v>
      </c>
      <c r="D9293" t="s">
        <v>5189</v>
      </c>
      <c r="E9293" t="s">
        <v>28</v>
      </c>
      <c r="F9293" s="1">
        <v>41064</v>
      </c>
      <c r="G9293" t="s">
        <v>526</v>
      </c>
      <c r="H9293" t="s">
        <v>6455</v>
      </c>
      <c r="I9293" t="s">
        <v>6456</v>
      </c>
      <c r="J9293">
        <v>7500</v>
      </c>
      <c r="L9293">
        <v>379770960</v>
      </c>
    </row>
    <row r="9294" spans="3:12" x14ac:dyDescent="0.15">
      <c r="C9294" t="s">
        <v>5191</v>
      </c>
      <c r="D9294" t="s">
        <v>5189</v>
      </c>
      <c r="E9294" t="s">
        <v>28</v>
      </c>
      <c r="F9294" s="1">
        <v>41065</v>
      </c>
      <c r="G9294" t="s">
        <v>526</v>
      </c>
      <c r="H9294" t="s">
        <v>2800</v>
      </c>
      <c r="I9294" t="s">
        <v>6457</v>
      </c>
      <c r="J9294">
        <v>20000</v>
      </c>
      <c r="L9294">
        <v>379790960</v>
      </c>
    </row>
    <row r="9295" spans="3:12" x14ac:dyDescent="0.15">
      <c r="C9295" t="s">
        <v>5191</v>
      </c>
      <c r="D9295" t="s">
        <v>5189</v>
      </c>
      <c r="E9295" t="s">
        <v>28</v>
      </c>
      <c r="F9295" s="1">
        <v>41066</v>
      </c>
      <c r="G9295" t="s">
        <v>526</v>
      </c>
      <c r="H9295" t="s">
        <v>6458</v>
      </c>
      <c r="I9295" t="s">
        <v>3646</v>
      </c>
      <c r="J9295">
        <v>3100</v>
      </c>
      <c r="L9295">
        <v>379794060</v>
      </c>
    </row>
    <row r="9296" spans="3:12" x14ac:dyDescent="0.15">
      <c r="C9296" t="s">
        <v>5191</v>
      </c>
      <c r="D9296" t="s">
        <v>5189</v>
      </c>
      <c r="E9296" t="s">
        <v>28</v>
      </c>
      <c r="F9296" s="1">
        <v>41068</v>
      </c>
      <c r="G9296" t="s">
        <v>5206</v>
      </c>
      <c r="H9296" t="s">
        <v>1399</v>
      </c>
      <c r="I9296" t="s">
        <v>6294</v>
      </c>
      <c r="J9296">
        <v>5000</v>
      </c>
      <c r="L9296">
        <v>379799060</v>
      </c>
    </row>
    <row r="9297" spans="3:12" x14ac:dyDescent="0.15">
      <c r="C9297" t="s">
        <v>5191</v>
      </c>
      <c r="D9297" t="s">
        <v>5189</v>
      </c>
      <c r="E9297" t="s">
        <v>28</v>
      </c>
      <c r="F9297" s="1">
        <v>41068</v>
      </c>
      <c r="G9297" t="s">
        <v>526</v>
      </c>
      <c r="H9297" t="s">
        <v>3227</v>
      </c>
      <c r="I9297" t="s">
        <v>607</v>
      </c>
      <c r="J9297">
        <v>500</v>
      </c>
      <c r="L9297">
        <v>379799560</v>
      </c>
    </row>
    <row r="9298" spans="3:12" x14ac:dyDescent="0.15">
      <c r="C9298" t="s">
        <v>5191</v>
      </c>
      <c r="D9298" t="s">
        <v>5189</v>
      </c>
      <c r="E9298" t="s">
        <v>28</v>
      </c>
      <c r="F9298" s="1">
        <v>41069</v>
      </c>
      <c r="G9298" t="s">
        <v>526</v>
      </c>
      <c r="H9298" t="s">
        <v>1838</v>
      </c>
      <c r="I9298" t="s">
        <v>3693</v>
      </c>
      <c r="J9298">
        <v>3500</v>
      </c>
      <c r="L9298">
        <v>379803060</v>
      </c>
    </row>
    <row r="9299" spans="3:12" x14ac:dyDescent="0.15">
      <c r="C9299" t="s">
        <v>5191</v>
      </c>
      <c r="D9299" t="s">
        <v>5189</v>
      </c>
      <c r="E9299" t="s">
        <v>28</v>
      </c>
      <c r="F9299" s="1">
        <v>41071</v>
      </c>
      <c r="G9299" t="s">
        <v>526</v>
      </c>
      <c r="H9299" t="s">
        <v>1840</v>
      </c>
      <c r="I9299" t="s">
        <v>6459</v>
      </c>
      <c r="J9299">
        <v>7600</v>
      </c>
      <c r="L9299">
        <v>379810660</v>
      </c>
    </row>
    <row r="9300" spans="3:12" x14ac:dyDescent="0.15">
      <c r="C9300" t="s">
        <v>5191</v>
      </c>
      <c r="D9300" t="s">
        <v>5189</v>
      </c>
      <c r="E9300" t="s">
        <v>28</v>
      </c>
      <c r="F9300" s="1">
        <v>41071</v>
      </c>
      <c r="G9300" t="s">
        <v>526</v>
      </c>
      <c r="H9300" t="s">
        <v>6460</v>
      </c>
      <c r="I9300" t="s">
        <v>6022</v>
      </c>
      <c r="J9300">
        <v>1200</v>
      </c>
      <c r="L9300">
        <v>379811860</v>
      </c>
    </row>
    <row r="9301" spans="3:12" x14ac:dyDescent="0.15">
      <c r="C9301" t="s">
        <v>5191</v>
      </c>
      <c r="D9301" t="s">
        <v>5189</v>
      </c>
      <c r="E9301" t="s">
        <v>28</v>
      </c>
      <c r="F9301" s="1">
        <v>41073</v>
      </c>
      <c r="G9301" t="s">
        <v>526</v>
      </c>
      <c r="H9301" t="s">
        <v>642</v>
      </c>
      <c r="I9301" t="s">
        <v>6461</v>
      </c>
      <c r="J9301">
        <v>156500</v>
      </c>
      <c r="L9301">
        <v>379968360</v>
      </c>
    </row>
    <row r="9302" spans="3:12" x14ac:dyDescent="0.15">
      <c r="C9302" t="s">
        <v>5191</v>
      </c>
      <c r="D9302" t="s">
        <v>5189</v>
      </c>
      <c r="E9302" t="s">
        <v>28</v>
      </c>
      <c r="F9302" s="1">
        <v>41073</v>
      </c>
      <c r="G9302" t="s">
        <v>526</v>
      </c>
      <c r="H9302" t="s">
        <v>1852</v>
      </c>
      <c r="I9302" t="s">
        <v>3748</v>
      </c>
      <c r="J9302">
        <v>2500</v>
      </c>
      <c r="L9302">
        <v>379970860</v>
      </c>
    </row>
    <row r="9303" spans="3:12" x14ac:dyDescent="0.15">
      <c r="C9303" t="s">
        <v>5191</v>
      </c>
      <c r="D9303" t="s">
        <v>5189</v>
      </c>
      <c r="E9303" t="s">
        <v>28</v>
      </c>
      <c r="F9303" s="1">
        <v>41073</v>
      </c>
      <c r="G9303" t="s">
        <v>526</v>
      </c>
      <c r="H9303" t="s">
        <v>2804</v>
      </c>
      <c r="I9303" t="s">
        <v>6022</v>
      </c>
      <c r="J9303">
        <v>2500</v>
      </c>
      <c r="L9303">
        <v>379973360</v>
      </c>
    </row>
    <row r="9304" spans="3:12" x14ac:dyDescent="0.15">
      <c r="C9304" t="s">
        <v>5191</v>
      </c>
      <c r="D9304" t="s">
        <v>5189</v>
      </c>
      <c r="E9304" t="s">
        <v>28</v>
      </c>
      <c r="F9304" s="1">
        <v>41074</v>
      </c>
      <c r="G9304" t="s">
        <v>526</v>
      </c>
      <c r="H9304" t="s">
        <v>1855</v>
      </c>
      <c r="I9304" t="s">
        <v>6462</v>
      </c>
      <c r="J9304">
        <v>6500</v>
      </c>
      <c r="L9304">
        <v>379979860</v>
      </c>
    </row>
    <row r="9305" spans="3:12" x14ac:dyDescent="0.15">
      <c r="C9305" t="s">
        <v>5191</v>
      </c>
      <c r="D9305" t="s">
        <v>5189</v>
      </c>
      <c r="E9305" t="s">
        <v>28</v>
      </c>
      <c r="F9305" s="1">
        <v>41074</v>
      </c>
      <c r="G9305" t="s">
        <v>526</v>
      </c>
      <c r="H9305" t="s">
        <v>6441</v>
      </c>
      <c r="I9305" t="s">
        <v>3539</v>
      </c>
      <c r="J9305">
        <v>5000</v>
      </c>
      <c r="L9305">
        <v>379984860</v>
      </c>
    </row>
    <row r="9306" spans="3:12" x14ac:dyDescent="0.15">
      <c r="C9306" t="s">
        <v>5191</v>
      </c>
      <c r="D9306" t="s">
        <v>5189</v>
      </c>
      <c r="E9306" t="s">
        <v>28</v>
      </c>
      <c r="F9306" s="1">
        <v>41075</v>
      </c>
      <c r="G9306" t="s">
        <v>526</v>
      </c>
      <c r="H9306" t="s">
        <v>6406</v>
      </c>
      <c r="I9306" t="s">
        <v>6463</v>
      </c>
      <c r="J9306">
        <v>400</v>
      </c>
      <c r="L9306">
        <v>379985260</v>
      </c>
    </row>
    <row r="9307" spans="3:12" x14ac:dyDescent="0.15">
      <c r="C9307" t="s">
        <v>5191</v>
      </c>
      <c r="D9307" t="s">
        <v>5189</v>
      </c>
      <c r="E9307" t="s">
        <v>28</v>
      </c>
      <c r="F9307" s="1">
        <v>41075</v>
      </c>
      <c r="G9307" t="s">
        <v>526</v>
      </c>
      <c r="H9307" t="s">
        <v>6406</v>
      </c>
      <c r="I9307" t="s">
        <v>6022</v>
      </c>
      <c r="J9307">
        <v>1700</v>
      </c>
      <c r="L9307">
        <v>379986960</v>
      </c>
    </row>
    <row r="9308" spans="3:12" x14ac:dyDescent="0.15">
      <c r="C9308" t="s">
        <v>5191</v>
      </c>
      <c r="D9308" t="s">
        <v>5189</v>
      </c>
      <c r="E9308" t="s">
        <v>28</v>
      </c>
      <c r="F9308" s="1">
        <v>41075</v>
      </c>
      <c r="G9308" t="s">
        <v>526</v>
      </c>
      <c r="H9308" t="s">
        <v>1734</v>
      </c>
      <c r="I9308" t="s">
        <v>6464</v>
      </c>
      <c r="J9308">
        <v>40000</v>
      </c>
      <c r="L9308">
        <v>380026960</v>
      </c>
    </row>
    <row r="9309" spans="3:12" x14ac:dyDescent="0.15">
      <c r="C9309" t="s">
        <v>5191</v>
      </c>
      <c r="D9309" t="s">
        <v>5189</v>
      </c>
      <c r="E9309" t="s">
        <v>28</v>
      </c>
      <c r="F9309" s="1">
        <v>41075</v>
      </c>
      <c r="G9309" t="s">
        <v>526</v>
      </c>
      <c r="H9309" t="s">
        <v>602</v>
      </c>
      <c r="I9309" t="s">
        <v>6022</v>
      </c>
      <c r="J9309">
        <v>825</v>
      </c>
      <c r="L9309">
        <v>380027785</v>
      </c>
    </row>
    <row r="9310" spans="3:12" x14ac:dyDescent="0.15">
      <c r="C9310" t="s">
        <v>5191</v>
      </c>
      <c r="D9310" t="s">
        <v>5189</v>
      </c>
      <c r="E9310" t="s">
        <v>28</v>
      </c>
      <c r="F9310" s="1">
        <v>41082</v>
      </c>
      <c r="G9310" t="s">
        <v>526</v>
      </c>
      <c r="H9310" t="s">
        <v>1766</v>
      </c>
      <c r="I9310" t="s">
        <v>6465</v>
      </c>
      <c r="J9310">
        <v>35000</v>
      </c>
      <c r="L9310">
        <v>380062785</v>
      </c>
    </row>
    <row r="9311" spans="3:12" x14ac:dyDescent="0.15">
      <c r="C9311" t="s">
        <v>5191</v>
      </c>
      <c r="D9311" t="s">
        <v>5189</v>
      </c>
      <c r="E9311" t="s">
        <v>28</v>
      </c>
      <c r="F9311" s="1">
        <v>41082</v>
      </c>
      <c r="G9311" t="s">
        <v>526</v>
      </c>
      <c r="H9311" t="s">
        <v>3853</v>
      </c>
      <c r="I9311" t="s">
        <v>607</v>
      </c>
      <c r="J9311">
        <v>1000</v>
      </c>
      <c r="L9311">
        <v>380063785</v>
      </c>
    </row>
    <row r="9312" spans="3:12" x14ac:dyDescent="0.15">
      <c r="C9312" t="s">
        <v>5191</v>
      </c>
      <c r="D9312" t="s">
        <v>5189</v>
      </c>
      <c r="E9312" t="s">
        <v>28</v>
      </c>
      <c r="F9312" s="1">
        <v>41082</v>
      </c>
      <c r="G9312" t="s">
        <v>526</v>
      </c>
      <c r="H9312" t="s">
        <v>6449</v>
      </c>
      <c r="I9312" t="s">
        <v>3539</v>
      </c>
      <c r="J9312">
        <v>3000</v>
      </c>
      <c r="L9312">
        <v>380066785</v>
      </c>
    </row>
    <row r="9313" spans="3:12" x14ac:dyDescent="0.15">
      <c r="C9313" t="s">
        <v>5191</v>
      </c>
      <c r="D9313" t="s">
        <v>5189</v>
      </c>
      <c r="E9313" t="s">
        <v>28</v>
      </c>
      <c r="F9313" s="1">
        <v>41085</v>
      </c>
      <c r="G9313" t="s">
        <v>526</v>
      </c>
      <c r="H9313" t="s">
        <v>610</v>
      </c>
      <c r="I9313" t="s">
        <v>6466</v>
      </c>
      <c r="J9313">
        <v>12500</v>
      </c>
      <c r="L9313">
        <v>380079285</v>
      </c>
    </row>
    <row r="9314" spans="3:12" x14ac:dyDescent="0.15">
      <c r="C9314" t="s">
        <v>5191</v>
      </c>
      <c r="D9314" t="s">
        <v>5189</v>
      </c>
      <c r="E9314" t="s">
        <v>28</v>
      </c>
      <c r="F9314" s="1">
        <v>41085</v>
      </c>
      <c r="G9314" t="s">
        <v>526</v>
      </c>
      <c r="H9314" t="s">
        <v>1778</v>
      </c>
      <c r="I9314" t="s">
        <v>607</v>
      </c>
      <c r="J9314">
        <v>500</v>
      </c>
      <c r="L9314">
        <v>380079785</v>
      </c>
    </row>
    <row r="9315" spans="3:12" x14ac:dyDescent="0.15">
      <c r="C9315" t="s">
        <v>5191</v>
      </c>
      <c r="D9315" t="s">
        <v>5189</v>
      </c>
      <c r="E9315" t="s">
        <v>28</v>
      </c>
      <c r="F9315" s="1">
        <v>41086</v>
      </c>
      <c r="G9315" t="s">
        <v>526</v>
      </c>
      <c r="H9315" t="s">
        <v>1779</v>
      </c>
      <c r="I9315" t="s">
        <v>6467</v>
      </c>
      <c r="J9315">
        <v>3200</v>
      </c>
      <c r="L9315">
        <v>380082985</v>
      </c>
    </row>
    <row r="9316" spans="3:12" x14ac:dyDescent="0.15">
      <c r="C9316" t="s">
        <v>5191</v>
      </c>
      <c r="D9316" t="s">
        <v>5189</v>
      </c>
      <c r="E9316" t="s">
        <v>28</v>
      </c>
      <c r="F9316" s="1">
        <v>41087</v>
      </c>
      <c r="G9316" t="s">
        <v>526</v>
      </c>
      <c r="H9316" t="s">
        <v>6468</v>
      </c>
      <c r="I9316" t="s">
        <v>6469</v>
      </c>
      <c r="J9316">
        <v>73000</v>
      </c>
      <c r="L9316">
        <v>380155985</v>
      </c>
    </row>
    <row r="9317" spans="3:12" x14ac:dyDescent="0.15">
      <c r="C9317" t="s">
        <v>5191</v>
      </c>
      <c r="D9317" t="s">
        <v>5189</v>
      </c>
      <c r="E9317" t="s">
        <v>28</v>
      </c>
      <c r="F9317" s="1">
        <v>41089</v>
      </c>
      <c r="G9317" t="s">
        <v>526</v>
      </c>
      <c r="H9317" t="s">
        <v>1864</v>
      </c>
      <c r="I9317" t="s">
        <v>6470</v>
      </c>
      <c r="J9317">
        <v>1425</v>
      </c>
      <c r="L9317">
        <v>380157410</v>
      </c>
    </row>
    <row r="9318" spans="3:12" x14ac:dyDescent="0.15">
      <c r="C9318" t="s">
        <v>5191</v>
      </c>
      <c r="D9318" t="s">
        <v>5189</v>
      </c>
      <c r="E9318" t="s">
        <v>28</v>
      </c>
      <c r="F9318" s="1">
        <v>41090</v>
      </c>
      <c r="G9318" t="s">
        <v>5206</v>
      </c>
      <c r="H9318" t="s">
        <v>689</v>
      </c>
      <c r="I9318" t="s">
        <v>6471</v>
      </c>
      <c r="J9318">
        <v>6000</v>
      </c>
      <c r="L9318">
        <v>380163410</v>
      </c>
    </row>
    <row r="9319" spans="3:12" x14ac:dyDescent="0.15">
      <c r="C9319" t="s">
        <v>5191</v>
      </c>
      <c r="D9319" t="s">
        <v>5189</v>
      </c>
      <c r="E9319" t="s">
        <v>29</v>
      </c>
      <c r="F9319" s="1">
        <v>41061</v>
      </c>
      <c r="G9319" t="s">
        <v>560</v>
      </c>
      <c r="H9319" t="s">
        <v>1382</v>
      </c>
      <c r="I9319" t="s">
        <v>6472</v>
      </c>
      <c r="J9319">
        <v>160000</v>
      </c>
      <c r="L9319">
        <v>470743645</v>
      </c>
    </row>
    <row r="9320" spans="3:12" x14ac:dyDescent="0.15">
      <c r="C9320" t="s">
        <v>5191</v>
      </c>
      <c r="D9320" t="s">
        <v>5189</v>
      </c>
      <c r="E9320" t="s">
        <v>29</v>
      </c>
      <c r="F9320" s="1">
        <v>41061</v>
      </c>
      <c r="G9320" t="s">
        <v>560</v>
      </c>
      <c r="H9320" t="s">
        <v>1383</v>
      </c>
      <c r="I9320" t="s">
        <v>6473</v>
      </c>
      <c r="J9320">
        <v>145000</v>
      </c>
      <c r="L9320">
        <v>470888645</v>
      </c>
    </row>
    <row r="9321" spans="3:12" x14ac:dyDescent="0.15">
      <c r="C9321" t="s">
        <v>5191</v>
      </c>
      <c r="D9321" t="s">
        <v>5189</v>
      </c>
      <c r="E9321" t="s">
        <v>29</v>
      </c>
      <c r="F9321" s="1">
        <v>41090</v>
      </c>
      <c r="G9321" t="s">
        <v>560</v>
      </c>
      <c r="H9321" t="s">
        <v>185</v>
      </c>
      <c r="I9321" t="s">
        <v>6474</v>
      </c>
      <c r="J9321">
        <v>17000000</v>
      </c>
      <c r="L9321">
        <v>487888645</v>
      </c>
    </row>
    <row r="9322" spans="3:12" x14ac:dyDescent="0.15">
      <c r="C9322" t="s">
        <v>5191</v>
      </c>
      <c r="D9322" t="s">
        <v>5189</v>
      </c>
      <c r="E9322" t="s">
        <v>29</v>
      </c>
      <c r="F9322" s="1">
        <v>41090</v>
      </c>
      <c r="G9322" t="s">
        <v>560</v>
      </c>
      <c r="H9322" t="s">
        <v>189</v>
      </c>
      <c r="I9322" t="s">
        <v>6475</v>
      </c>
      <c r="J9322">
        <v>340000</v>
      </c>
      <c r="L9322">
        <v>488228645</v>
      </c>
    </row>
    <row r="9323" spans="3:12" x14ac:dyDescent="0.15">
      <c r="C9323" t="s">
        <v>5191</v>
      </c>
      <c r="D9323" t="s">
        <v>5189</v>
      </c>
      <c r="E9323" t="s">
        <v>30</v>
      </c>
      <c r="F9323" s="1">
        <v>41068</v>
      </c>
      <c r="G9323" t="s">
        <v>526</v>
      </c>
      <c r="H9323" t="s">
        <v>4797</v>
      </c>
      <c r="I9323" t="s">
        <v>6476</v>
      </c>
      <c r="J9323">
        <v>380000</v>
      </c>
      <c r="L9323">
        <v>490878645</v>
      </c>
    </row>
    <row r="9324" spans="3:12" x14ac:dyDescent="0.15">
      <c r="C9324" t="s">
        <v>5191</v>
      </c>
      <c r="D9324" t="s">
        <v>5189</v>
      </c>
      <c r="E9324" t="s">
        <v>34</v>
      </c>
      <c r="F9324" s="1">
        <v>41090</v>
      </c>
      <c r="G9324" t="s">
        <v>5223</v>
      </c>
      <c r="H9324" t="s">
        <v>74</v>
      </c>
      <c r="I9324" t="s">
        <v>5322</v>
      </c>
      <c r="J9324">
        <v>215972</v>
      </c>
      <c r="L9324">
        <v>497343914</v>
      </c>
    </row>
    <row r="9325" spans="3:12" x14ac:dyDescent="0.15">
      <c r="C9325" t="s">
        <v>5191</v>
      </c>
      <c r="D9325" t="s">
        <v>5189</v>
      </c>
      <c r="E9325" t="s">
        <v>34</v>
      </c>
      <c r="F9325" s="1">
        <v>41090</v>
      </c>
      <c r="G9325" t="s">
        <v>5223</v>
      </c>
      <c r="H9325" t="s">
        <v>74</v>
      </c>
      <c r="I9325" t="s">
        <v>5323</v>
      </c>
      <c r="J9325">
        <v>143981</v>
      </c>
      <c r="L9325">
        <v>497487895</v>
      </c>
    </row>
    <row r="9326" spans="3:12" x14ac:dyDescent="0.15">
      <c r="C9326" t="s">
        <v>5191</v>
      </c>
      <c r="D9326" t="s">
        <v>5189</v>
      </c>
      <c r="E9326" t="s">
        <v>36</v>
      </c>
      <c r="F9326" s="1">
        <v>41085</v>
      </c>
      <c r="G9326" t="s">
        <v>560</v>
      </c>
      <c r="H9326" t="s">
        <v>176</v>
      </c>
      <c r="I9326" t="s">
        <v>6477</v>
      </c>
      <c r="J9326">
        <v>50000</v>
      </c>
      <c r="L9326">
        <v>499028195</v>
      </c>
    </row>
    <row r="9327" spans="3:12" x14ac:dyDescent="0.15">
      <c r="C9327" t="s">
        <v>5191</v>
      </c>
      <c r="D9327" t="s">
        <v>5189</v>
      </c>
      <c r="E9327" t="s">
        <v>36</v>
      </c>
      <c r="F9327" s="1">
        <v>41085</v>
      </c>
      <c r="G9327" t="s">
        <v>560</v>
      </c>
      <c r="H9327" t="s">
        <v>173</v>
      </c>
      <c r="I9327" t="s">
        <v>6478</v>
      </c>
      <c r="J9327">
        <v>80000</v>
      </c>
      <c r="L9327">
        <v>499108195</v>
      </c>
    </row>
    <row r="9328" spans="3:12" x14ac:dyDescent="0.15">
      <c r="C9328" t="s">
        <v>5191</v>
      </c>
      <c r="D9328" t="s">
        <v>5189</v>
      </c>
      <c r="E9328" t="s">
        <v>36</v>
      </c>
      <c r="F9328" s="1">
        <v>41090</v>
      </c>
      <c r="G9328" t="s">
        <v>560</v>
      </c>
      <c r="H9328" t="s">
        <v>187</v>
      </c>
      <c r="I9328" t="s">
        <v>6479</v>
      </c>
      <c r="J9328">
        <v>65000</v>
      </c>
      <c r="L9328">
        <v>499173195</v>
      </c>
    </row>
    <row r="9329" spans="3:12" x14ac:dyDescent="0.15">
      <c r="C9329" t="s">
        <v>5191</v>
      </c>
      <c r="D9329" t="s">
        <v>5189</v>
      </c>
      <c r="E9329" t="s">
        <v>38</v>
      </c>
      <c r="F9329" s="1">
        <v>41075</v>
      </c>
      <c r="G9329" t="s">
        <v>57</v>
      </c>
      <c r="H9329" t="s">
        <v>140</v>
      </c>
      <c r="I9329" t="s">
        <v>5768</v>
      </c>
      <c r="J9329">
        <v>3200</v>
      </c>
      <c r="L9329">
        <v>502643763</v>
      </c>
    </row>
    <row r="9330" spans="3:12" x14ac:dyDescent="0.15">
      <c r="C9330" t="s">
        <v>5191</v>
      </c>
      <c r="D9330" t="s">
        <v>5189</v>
      </c>
      <c r="E9330" t="s">
        <v>38</v>
      </c>
      <c r="F9330" s="1">
        <v>41082</v>
      </c>
      <c r="G9330" t="s">
        <v>57</v>
      </c>
      <c r="H9330" t="s">
        <v>154</v>
      </c>
      <c r="I9330" t="s">
        <v>5330</v>
      </c>
      <c r="J9330">
        <v>3200</v>
      </c>
      <c r="L9330">
        <v>502646963</v>
      </c>
    </row>
    <row r="9331" spans="3:12" x14ac:dyDescent="0.15">
      <c r="C9331" t="s">
        <v>5191</v>
      </c>
      <c r="D9331" t="s">
        <v>5189</v>
      </c>
      <c r="E9331" t="s">
        <v>38</v>
      </c>
      <c r="F9331" s="1">
        <v>41090</v>
      </c>
      <c r="G9331" t="s">
        <v>1375</v>
      </c>
      <c r="H9331" t="s">
        <v>72</v>
      </c>
      <c r="I9331" t="s">
        <v>6428</v>
      </c>
      <c r="J9331">
        <v>30226</v>
      </c>
      <c r="L9331">
        <v>502677189</v>
      </c>
    </row>
    <row r="9332" spans="3:12" x14ac:dyDescent="0.15">
      <c r="C9332" t="s">
        <v>5191</v>
      </c>
      <c r="D9332" t="s">
        <v>5189</v>
      </c>
      <c r="E9332" t="s">
        <v>38</v>
      </c>
      <c r="F9332" s="1">
        <v>41090</v>
      </c>
      <c r="G9332" t="s">
        <v>1377</v>
      </c>
      <c r="H9332" t="s">
        <v>72</v>
      </c>
      <c r="I9332" t="s">
        <v>6428</v>
      </c>
      <c r="J9332">
        <v>12004</v>
      </c>
      <c r="L9332">
        <v>502689193</v>
      </c>
    </row>
    <row r="9333" spans="3:12" x14ac:dyDescent="0.15">
      <c r="C9333" t="s">
        <v>5191</v>
      </c>
      <c r="D9333" t="s">
        <v>5189</v>
      </c>
      <c r="E9333" t="s">
        <v>38</v>
      </c>
      <c r="F9333" s="1">
        <v>41090</v>
      </c>
      <c r="G9333" t="s">
        <v>57</v>
      </c>
      <c r="H9333" t="s">
        <v>637</v>
      </c>
      <c r="I9333" t="s">
        <v>6480</v>
      </c>
      <c r="J9333">
        <v>229525</v>
      </c>
      <c r="L9333">
        <v>502918718</v>
      </c>
    </row>
    <row r="9334" spans="3:12" x14ac:dyDescent="0.15">
      <c r="C9334" t="s">
        <v>6126</v>
      </c>
      <c r="D9334" t="s">
        <v>6126</v>
      </c>
    </row>
    <row r="9335" spans="3:12" x14ac:dyDescent="0.15">
      <c r="C9335" t="s">
        <v>5191</v>
      </c>
      <c r="D9335" t="s">
        <v>5190</v>
      </c>
      <c r="E9335" t="s">
        <v>39</v>
      </c>
      <c r="F9335" s="1">
        <v>41082</v>
      </c>
      <c r="G9335" t="s">
        <v>1198</v>
      </c>
      <c r="H9335" t="s">
        <v>3874</v>
      </c>
      <c r="I9335" t="s">
        <v>6481</v>
      </c>
      <c r="K9335">
        <v>2531207</v>
      </c>
      <c r="L9335">
        <v>429825566</v>
      </c>
    </row>
    <row r="9336" spans="3:12" x14ac:dyDescent="0.15">
      <c r="C9336" t="s">
        <v>5191</v>
      </c>
      <c r="D9336" t="s">
        <v>5190</v>
      </c>
      <c r="E9336" t="s">
        <v>42</v>
      </c>
      <c r="F9336" s="1">
        <v>41082</v>
      </c>
      <c r="G9336" t="s">
        <v>1198</v>
      </c>
      <c r="H9336" t="s">
        <v>1073</v>
      </c>
      <c r="I9336" t="s">
        <v>6482</v>
      </c>
      <c r="K9336">
        <v>3581536</v>
      </c>
      <c r="L9336">
        <v>363436720</v>
      </c>
    </row>
    <row r="9337" spans="3:12" x14ac:dyDescent="0.15">
      <c r="C9337" t="s">
        <v>5191</v>
      </c>
      <c r="D9337" t="s">
        <v>5190</v>
      </c>
      <c r="E9337" t="s">
        <v>43</v>
      </c>
      <c r="F9337" s="1">
        <v>41073</v>
      </c>
      <c r="G9337" t="s">
        <v>1198</v>
      </c>
      <c r="H9337" t="s">
        <v>1388</v>
      </c>
      <c r="I9337" t="s">
        <v>6483</v>
      </c>
      <c r="J9337">
        <v>160709</v>
      </c>
      <c r="L9337">
        <v>69419212</v>
      </c>
    </row>
    <row r="9338" spans="3:12" x14ac:dyDescent="0.15">
      <c r="C9338" t="s">
        <v>5191</v>
      </c>
      <c r="D9338" t="s">
        <v>5190</v>
      </c>
      <c r="E9338" t="s">
        <v>43</v>
      </c>
      <c r="F9338" s="1">
        <v>41082</v>
      </c>
      <c r="G9338" t="s">
        <v>1198</v>
      </c>
      <c r="H9338" t="s">
        <v>832</v>
      </c>
      <c r="I9338" t="s">
        <v>6484</v>
      </c>
      <c r="K9338">
        <v>20898780</v>
      </c>
      <c r="L9338">
        <v>48520432</v>
      </c>
    </row>
    <row r="9339" spans="3:12" x14ac:dyDescent="0.15">
      <c r="C9339" t="s">
        <v>5191</v>
      </c>
      <c r="D9339" t="s">
        <v>5190</v>
      </c>
      <c r="E9339" t="s">
        <v>43</v>
      </c>
      <c r="F9339" s="1">
        <v>41085</v>
      </c>
      <c r="G9339" t="s">
        <v>1198</v>
      </c>
      <c r="H9339" t="s">
        <v>1389</v>
      </c>
      <c r="I9339" t="s">
        <v>6485</v>
      </c>
      <c r="K9339">
        <v>1744846</v>
      </c>
      <c r="L9339">
        <v>46775586</v>
      </c>
    </row>
    <row r="9340" spans="3:12" x14ac:dyDescent="0.15">
      <c r="C9340" t="s">
        <v>5191</v>
      </c>
      <c r="D9340" t="s">
        <v>5190</v>
      </c>
      <c r="E9340" t="s">
        <v>43</v>
      </c>
      <c r="F9340" s="1">
        <v>41085</v>
      </c>
      <c r="G9340" t="s">
        <v>1198</v>
      </c>
      <c r="H9340" t="s">
        <v>658</v>
      </c>
      <c r="I9340" t="s">
        <v>6486</v>
      </c>
      <c r="K9340">
        <v>918340</v>
      </c>
      <c r="L9340">
        <v>45857246</v>
      </c>
    </row>
    <row r="9341" spans="3:12" x14ac:dyDescent="0.15">
      <c r="C9341" t="s">
        <v>5191</v>
      </c>
      <c r="D9341" t="s">
        <v>5190</v>
      </c>
      <c r="E9341" t="s">
        <v>43</v>
      </c>
      <c r="F9341" s="1">
        <v>41085</v>
      </c>
      <c r="G9341" t="s">
        <v>1198</v>
      </c>
      <c r="H9341" t="s">
        <v>662</v>
      </c>
      <c r="I9341" t="s">
        <v>6487</v>
      </c>
      <c r="K9341">
        <v>3935742</v>
      </c>
      <c r="L9341">
        <v>41921504</v>
      </c>
    </row>
    <row r="9342" spans="3:12" x14ac:dyDescent="0.15">
      <c r="C9342" t="s">
        <v>5191</v>
      </c>
      <c r="D9342" t="s">
        <v>5190</v>
      </c>
      <c r="E9342" t="s">
        <v>43</v>
      </c>
      <c r="F9342" s="1">
        <v>41085</v>
      </c>
      <c r="G9342" t="s">
        <v>1198</v>
      </c>
      <c r="H9342" t="s">
        <v>1392</v>
      </c>
      <c r="I9342" t="s">
        <v>6488</v>
      </c>
      <c r="K9342">
        <v>20210035</v>
      </c>
      <c r="L9342">
        <v>21711469</v>
      </c>
    </row>
    <row r="9343" spans="3:12" x14ac:dyDescent="0.15">
      <c r="C9343" t="s">
        <v>5191</v>
      </c>
      <c r="D9343" t="s">
        <v>5190</v>
      </c>
      <c r="E9343" t="s">
        <v>43</v>
      </c>
      <c r="F9343" s="1">
        <v>41085</v>
      </c>
      <c r="G9343" t="s">
        <v>1198</v>
      </c>
      <c r="H9343" t="s">
        <v>1393</v>
      </c>
      <c r="I9343" t="s">
        <v>6489</v>
      </c>
      <c r="K9343">
        <v>4821284</v>
      </c>
      <c r="L9343">
        <v>16890185</v>
      </c>
    </row>
    <row r="9344" spans="3:12" x14ac:dyDescent="0.15">
      <c r="C9344" t="s">
        <v>5191</v>
      </c>
      <c r="D9344" t="s">
        <v>5190</v>
      </c>
      <c r="E9344" t="s">
        <v>44</v>
      </c>
      <c r="F9344" s="1">
        <v>41073</v>
      </c>
      <c r="G9344" t="s">
        <v>1198</v>
      </c>
      <c r="H9344" t="s">
        <v>2962</v>
      </c>
      <c r="I9344" t="s">
        <v>6490</v>
      </c>
      <c r="K9344">
        <v>395884</v>
      </c>
      <c r="L9344">
        <v>-63983094</v>
      </c>
    </row>
    <row r="9345" spans="3:12" x14ac:dyDescent="0.15">
      <c r="C9345" t="s">
        <v>5191</v>
      </c>
      <c r="D9345" t="s">
        <v>5190</v>
      </c>
      <c r="E9345" t="s">
        <v>44</v>
      </c>
      <c r="F9345" s="1">
        <v>41073</v>
      </c>
      <c r="G9345" t="s">
        <v>1198</v>
      </c>
      <c r="H9345" t="s">
        <v>2962</v>
      </c>
      <c r="I9345" t="s">
        <v>6490</v>
      </c>
      <c r="K9345">
        <v>1017680</v>
      </c>
      <c r="L9345">
        <v>-65000774</v>
      </c>
    </row>
    <row r="9346" spans="3:12" x14ac:dyDescent="0.15">
      <c r="C9346" t="s">
        <v>5191</v>
      </c>
      <c r="D9346" t="s">
        <v>5190</v>
      </c>
      <c r="E9346" t="s">
        <v>44</v>
      </c>
      <c r="F9346" s="1">
        <v>41079</v>
      </c>
      <c r="G9346" t="s">
        <v>1198</v>
      </c>
      <c r="H9346" t="s">
        <v>1157</v>
      </c>
      <c r="I9346" t="s">
        <v>6491</v>
      </c>
      <c r="K9346">
        <v>100000</v>
      </c>
      <c r="L9346">
        <v>-65100774</v>
      </c>
    </row>
    <row r="9347" spans="3:12" x14ac:dyDescent="0.15">
      <c r="C9347" t="s">
        <v>5191</v>
      </c>
      <c r="D9347" t="s">
        <v>5190</v>
      </c>
      <c r="E9347" t="s">
        <v>44</v>
      </c>
      <c r="F9347" s="1">
        <v>41080</v>
      </c>
      <c r="G9347" t="s">
        <v>1198</v>
      </c>
      <c r="H9347" t="s">
        <v>3007</v>
      </c>
      <c r="I9347" t="s">
        <v>6492</v>
      </c>
      <c r="K9347">
        <v>1203771</v>
      </c>
      <c r="L9347">
        <v>-66304545</v>
      </c>
    </row>
    <row r="9348" spans="3:12" x14ac:dyDescent="0.15">
      <c r="C9348" t="s">
        <v>5191</v>
      </c>
      <c r="D9348" t="s">
        <v>5190</v>
      </c>
      <c r="E9348" t="s">
        <v>44</v>
      </c>
      <c r="F9348" s="1">
        <v>41080</v>
      </c>
      <c r="G9348" t="s">
        <v>1198</v>
      </c>
      <c r="H9348" t="s">
        <v>3007</v>
      </c>
      <c r="I9348" t="s">
        <v>6492</v>
      </c>
      <c r="K9348">
        <v>3675421</v>
      </c>
      <c r="L9348">
        <v>-69979966</v>
      </c>
    </row>
    <row r="9349" spans="3:12" x14ac:dyDescent="0.15">
      <c r="C9349" t="s">
        <v>5191</v>
      </c>
      <c r="D9349" t="s">
        <v>5190</v>
      </c>
      <c r="E9349" t="s">
        <v>44</v>
      </c>
      <c r="F9349" s="1">
        <v>41081</v>
      </c>
      <c r="G9349" t="s">
        <v>1198</v>
      </c>
      <c r="H9349" t="s">
        <v>3985</v>
      </c>
      <c r="I9349" t="s">
        <v>6493</v>
      </c>
      <c r="K9349">
        <v>775326</v>
      </c>
      <c r="L9349">
        <v>-70755292</v>
      </c>
    </row>
    <row r="9350" spans="3:12" x14ac:dyDescent="0.15">
      <c r="C9350" t="s">
        <v>5191</v>
      </c>
      <c r="D9350" t="s">
        <v>5190</v>
      </c>
      <c r="E9350" t="s">
        <v>44</v>
      </c>
      <c r="F9350" s="1">
        <v>41085</v>
      </c>
      <c r="G9350" t="s">
        <v>1198</v>
      </c>
      <c r="H9350" t="s">
        <v>2926</v>
      </c>
      <c r="I9350" t="s">
        <v>6494</v>
      </c>
      <c r="K9350">
        <v>582123</v>
      </c>
      <c r="L9350">
        <v>-71337415</v>
      </c>
    </row>
    <row r="9351" spans="3:12" x14ac:dyDescent="0.15">
      <c r="C9351" t="s">
        <v>5191</v>
      </c>
      <c r="D9351" t="s">
        <v>5190</v>
      </c>
      <c r="E9351" t="s">
        <v>44</v>
      </c>
      <c r="F9351" s="1">
        <v>41085</v>
      </c>
      <c r="G9351" t="s">
        <v>1198</v>
      </c>
      <c r="H9351" t="s">
        <v>2926</v>
      </c>
      <c r="I9351" t="s">
        <v>6494</v>
      </c>
      <c r="K9351">
        <v>2122456</v>
      </c>
      <c r="L9351">
        <v>-73459871</v>
      </c>
    </row>
    <row r="9352" spans="3:12" x14ac:dyDescent="0.15">
      <c r="C9352" t="s">
        <v>5191</v>
      </c>
      <c r="D9352" t="s">
        <v>5190</v>
      </c>
      <c r="E9352" t="s">
        <v>44</v>
      </c>
      <c r="F9352" s="1">
        <v>41085</v>
      </c>
      <c r="G9352" t="s">
        <v>1198</v>
      </c>
      <c r="H9352" t="s">
        <v>1394</v>
      </c>
      <c r="I9352" t="s">
        <v>6495</v>
      </c>
      <c r="K9352">
        <v>1791299</v>
      </c>
      <c r="L9352">
        <v>-75251170</v>
      </c>
    </row>
    <row r="9353" spans="3:12" x14ac:dyDescent="0.15">
      <c r="C9353" t="s">
        <v>5191</v>
      </c>
      <c r="D9353" t="s">
        <v>5190</v>
      </c>
      <c r="E9353" t="s">
        <v>44</v>
      </c>
      <c r="F9353" s="1">
        <v>41085</v>
      </c>
      <c r="G9353" t="s">
        <v>1198</v>
      </c>
      <c r="H9353" t="s">
        <v>1394</v>
      </c>
      <c r="I9353" t="s">
        <v>6495</v>
      </c>
      <c r="K9353">
        <v>10325986</v>
      </c>
      <c r="L9353">
        <v>-85577156</v>
      </c>
    </row>
    <row r="9354" spans="3:12" x14ac:dyDescent="0.15">
      <c r="C9354" t="s">
        <v>5191</v>
      </c>
      <c r="D9354" t="s">
        <v>5190</v>
      </c>
      <c r="E9354" t="s">
        <v>44</v>
      </c>
      <c r="F9354" s="1">
        <v>41090</v>
      </c>
      <c r="G9354" t="s">
        <v>1198</v>
      </c>
      <c r="H9354" t="s">
        <v>216</v>
      </c>
      <c r="I9354" t="s">
        <v>6496</v>
      </c>
      <c r="K9354">
        <v>400000</v>
      </c>
      <c r="L9354">
        <v>-85977156</v>
      </c>
    </row>
    <row r="9355" spans="3:12" x14ac:dyDescent="0.15">
      <c r="C9355" t="s">
        <v>6126</v>
      </c>
      <c r="D9355" t="s">
        <v>6126</v>
      </c>
    </row>
    <row r="9356" spans="3:12" x14ac:dyDescent="0.15">
      <c r="C9356" t="s">
        <v>5191</v>
      </c>
      <c r="D9356" t="s">
        <v>5367</v>
      </c>
      <c r="E9356" t="s">
        <v>4409</v>
      </c>
      <c r="F9356" s="1">
        <v>41085</v>
      </c>
      <c r="G9356" t="s">
        <v>1198</v>
      </c>
      <c r="H9356" t="s">
        <v>1392</v>
      </c>
      <c r="I9356" t="s">
        <v>6497</v>
      </c>
      <c r="J9356">
        <v>20210035</v>
      </c>
      <c r="L9356">
        <v>39746403</v>
      </c>
    </row>
    <row r="9357" spans="3:12" x14ac:dyDescent="0.15">
      <c r="C9357" t="s">
        <v>5191</v>
      </c>
      <c r="D9357" t="s">
        <v>5367</v>
      </c>
      <c r="E9357" t="s">
        <v>4409</v>
      </c>
      <c r="F9357" s="1">
        <v>41090</v>
      </c>
      <c r="G9357" t="s">
        <v>57</v>
      </c>
      <c r="H9357" t="s">
        <v>639</v>
      </c>
      <c r="I9357" t="s">
        <v>6429</v>
      </c>
      <c r="K9357">
        <v>19536367</v>
      </c>
      <c r="L9357">
        <v>20210036</v>
      </c>
    </row>
    <row r="9358" spans="3:12" x14ac:dyDescent="0.15">
      <c r="C9358" t="s">
        <v>5191</v>
      </c>
      <c r="D9358" t="s">
        <v>5367</v>
      </c>
      <c r="E9358" t="s">
        <v>4453</v>
      </c>
      <c r="F9358" s="1">
        <v>41073</v>
      </c>
      <c r="G9358" t="s">
        <v>1198</v>
      </c>
      <c r="H9358" t="s">
        <v>2962</v>
      </c>
      <c r="I9358" t="s">
        <v>6490</v>
      </c>
      <c r="J9358">
        <v>1489772</v>
      </c>
      <c r="L9358">
        <v>3564275</v>
      </c>
    </row>
    <row r="9359" spans="3:12" x14ac:dyDescent="0.15">
      <c r="C9359" t="s">
        <v>5191</v>
      </c>
      <c r="D9359" t="s">
        <v>5367</v>
      </c>
      <c r="E9359" t="s">
        <v>6340</v>
      </c>
      <c r="F9359" s="1">
        <v>41090</v>
      </c>
      <c r="G9359" t="s">
        <v>57</v>
      </c>
      <c r="H9359" t="s">
        <v>639</v>
      </c>
      <c r="I9359" t="s">
        <v>6429</v>
      </c>
      <c r="K9359">
        <v>1406372</v>
      </c>
      <c r="L9359">
        <v>-2222</v>
      </c>
    </row>
    <row r="9360" spans="3:12" x14ac:dyDescent="0.15">
      <c r="C9360" t="s">
        <v>5191</v>
      </c>
      <c r="D9360" t="s">
        <v>5367</v>
      </c>
      <c r="E9360" t="s">
        <v>4463</v>
      </c>
      <c r="F9360" s="1">
        <v>41081</v>
      </c>
      <c r="G9360" t="s">
        <v>1198</v>
      </c>
      <c r="H9360" t="s">
        <v>3985</v>
      </c>
      <c r="I9360" t="s">
        <v>6493</v>
      </c>
      <c r="J9360">
        <v>1169765</v>
      </c>
      <c r="L9360">
        <v>23973088</v>
      </c>
    </row>
    <row r="9361" spans="3:12" x14ac:dyDescent="0.15">
      <c r="C9361" t="s">
        <v>5191</v>
      </c>
      <c r="D9361" t="s">
        <v>5367</v>
      </c>
      <c r="E9361" t="s">
        <v>4463</v>
      </c>
      <c r="F9361" s="1">
        <v>41090</v>
      </c>
      <c r="G9361" t="s">
        <v>57</v>
      </c>
      <c r="H9361" t="s">
        <v>639</v>
      </c>
      <c r="I9361" t="s">
        <v>6429</v>
      </c>
      <c r="K9361">
        <v>83962</v>
      </c>
      <c r="L9361">
        <v>23889126</v>
      </c>
    </row>
    <row r="9362" spans="3:12" x14ac:dyDescent="0.15">
      <c r="C9362" t="s">
        <v>5191</v>
      </c>
      <c r="D9362" t="s">
        <v>5367</v>
      </c>
      <c r="E9362" t="s">
        <v>4466</v>
      </c>
      <c r="F9362" s="1">
        <v>41075</v>
      </c>
      <c r="G9362" t="s">
        <v>57</v>
      </c>
      <c r="H9362" t="s">
        <v>146</v>
      </c>
      <c r="I9362" t="s">
        <v>6498</v>
      </c>
      <c r="K9362">
        <v>2590680</v>
      </c>
      <c r="L9362">
        <v>100000</v>
      </c>
    </row>
    <row r="9363" spans="3:12" x14ac:dyDescent="0.15">
      <c r="C9363" t="s">
        <v>5191</v>
      </c>
      <c r="D9363" t="s">
        <v>5367</v>
      </c>
      <c r="E9363" t="s">
        <v>4488</v>
      </c>
      <c r="F9363" s="1">
        <v>41073</v>
      </c>
      <c r="G9363" t="s">
        <v>1198</v>
      </c>
      <c r="H9363" t="s">
        <v>1388</v>
      </c>
      <c r="I9363" t="s">
        <v>6499</v>
      </c>
      <c r="J9363">
        <v>-160709</v>
      </c>
      <c r="L9363">
        <v>23033150</v>
      </c>
    </row>
    <row r="9364" spans="3:12" x14ac:dyDescent="0.15">
      <c r="C9364" t="s">
        <v>5191</v>
      </c>
      <c r="D9364" t="s">
        <v>5367</v>
      </c>
      <c r="E9364" t="s">
        <v>4488</v>
      </c>
      <c r="F9364" s="1">
        <v>41082</v>
      </c>
      <c r="G9364" t="s">
        <v>1198</v>
      </c>
      <c r="H9364" t="s">
        <v>1073</v>
      </c>
      <c r="I9364" t="s">
        <v>6500</v>
      </c>
      <c r="J9364">
        <v>4270982</v>
      </c>
      <c r="L9364">
        <v>27304132</v>
      </c>
    </row>
    <row r="9365" spans="3:12" x14ac:dyDescent="0.15">
      <c r="C9365" t="s">
        <v>5191</v>
      </c>
      <c r="D9365" t="s">
        <v>5367</v>
      </c>
      <c r="E9365" t="s">
        <v>4488</v>
      </c>
      <c r="F9365" s="1">
        <v>41085</v>
      </c>
      <c r="G9365" t="s">
        <v>1198</v>
      </c>
      <c r="H9365" t="s">
        <v>1393</v>
      </c>
      <c r="I9365" t="s">
        <v>6501</v>
      </c>
      <c r="J9365">
        <v>4821284</v>
      </c>
      <c r="L9365">
        <v>32125416</v>
      </c>
    </row>
    <row r="9366" spans="3:12" x14ac:dyDescent="0.15">
      <c r="C9366" t="s">
        <v>5191</v>
      </c>
      <c r="D9366" t="s">
        <v>5367</v>
      </c>
      <c r="E9366" t="s">
        <v>4512</v>
      </c>
      <c r="F9366" s="1">
        <v>41080</v>
      </c>
      <c r="G9366" t="s">
        <v>1198</v>
      </c>
      <c r="H9366" t="s">
        <v>3007</v>
      </c>
      <c r="I9366" t="s">
        <v>6492</v>
      </c>
      <c r="J9366">
        <v>5110918</v>
      </c>
      <c r="L9366">
        <v>30797860</v>
      </c>
    </row>
    <row r="9367" spans="3:12" x14ac:dyDescent="0.15">
      <c r="C9367" t="s">
        <v>5191</v>
      </c>
      <c r="D9367" t="s">
        <v>5367</v>
      </c>
      <c r="E9367" t="s">
        <v>4512</v>
      </c>
      <c r="F9367" s="1">
        <v>41085</v>
      </c>
      <c r="G9367" t="s">
        <v>1198</v>
      </c>
      <c r="H9367" t="s">
        <v>2926</v>
      </c>
      <c r="I9367" t="s">
        <v>6494</v>
      </c>
      <c r="J9367">
        <v>2816637</v>
      </c>
      <c r="L9367">
        <v>33614497</v>
      </c>
    </row>
    <row r="9368" spans="3:12" x14ac:dyDescent="0.15">
      <c r="C9368" t="s">
        <v>5191</v>
      </c>
      <c r="D9368" t="s">
        <v>5367</v>
      </c>
      <c r="E9368" t="s">
        <v>4512</v>
      </c>
      <c r="F9368" s="1">
        <v>41085</v>
      </c>
      <c r="G9368" t="s">
        <v>1198</v>
      </c>
      <c r="H9368" t="s">
        <v>1394</v>
      </c>
      <c r="I9368" t="s">
        <v>6495</v>
      </c>
      <c r="J9368">
        <v>12462110</v>
      </c>
      <c r="L9368">
        <v>46076607</v>
      </c>
    </row>
    <row r="9369" spans="3:12" x14ac:dyDescent="0.15">
      <c r="C9369" t="s">
        <v>5191</v>
      </c>
      <c r="D9369" t="s">
        <v>5367</v>
      </c>
      <c r="E9369" t="s">
        <v>4521</v>
      </c>
      <c r="F9369" s="1">
        <v>41085</v>
      </c>
      <c r="G9369" t="s">
        <v>1198</v>
      </c>
      <c r="H9369" t="s">
        <v>658</v>
      </c>
      <c r="I9369" t="s">
        <v>6502</v>
      </c>
      <c r="J9369">
        <v>918340</v>
      </c>
      <c r="L9369">
        <v>11345797</v>
      </c>
    </row>
    <row r="9370" spans="3:12" x14ac:dyDescent="0.15">
      <c r="C9370" t="s">
        <v>5191</v>
      </c>
      <c r="D9370" t="s">
        <v>5367</v>
      </c>
      <c r="E9370" t="s">
        <v>4521</v>
      </c>
      <c r="F9370" s="1">
        <v>41085</v>
      </c>
      <c r="G9370" t="s">
        <v>1198</v>
      </c>
      <c r="H9370" t="s">
        <v>662</v>
      </c>
      <c r="I9370" t="s">
        <v>6503</v>
      </c>
      <c r="J9370">
        <v>3935742</v>
      </c>
      <c r="L9370">
        <v>15281539</v>
      </c>
    </row>
    <row r="9371" spans="3:12" x14ac:dyDescent="0.15">
      <c r="C9371" t="s">
        <v>5191</v>
      </c>
      <c r="D9371" t="s">
        <v>5367</v>
      </c>
      <c r="E9371" t="s">
        <v>4557</v>
      </c>
      <c r="F9371" s="1">
        <v>41079</v>
      </c>
      <c r="G9371" t="s">
        <v>1198</v>
      </c>
      <c r="H9371" t="s">
        <v>1157</v>
      </c>
      <c r="I9371" t="s">
        <v>6491</v>
      </c>
      <c r="J9371">
        <v>100000</v>
      </c>
      <c r="L9371">
        <v>16077179</v>
      </c>
    </row>
    <row r="9372" spans="3:12" x14ac:dyDescent="0.15">
      <c r="C9372" t="s">
        <v>5191</v>
      </c>
      <c r="D9372" t="s">
        <v>5367</v>
      </c>
      <c r="E9372" t="s">
        <v>4557</v>
      </c>
      <c r="F9372" s="1">
        <v>41090</v>
      </c>
      <c r="G9372" t="s">
        <v>57</v>
      </c>
      <c r="H9372" t="s">
        <v>639</v>
      </c>
      <c r="I9372" t="s">
        <v>6429</v>
      </c>
      <c r="K9372">
        <v>1820832</v>
      </c>
      <c r="L9372">
        <v>14256347</v>
      </c>
    </row>
    <row r="9373" spans="3:12" x14ac:dyDescent="0.15">
      <c r="C9373" t="s">
        <v>5191</v>
      </c>
      <c r="D9373" t="s">
        <v>5367</v>
      </c>
      <c r="E9373" t="s">
        <v>4557</v>
      </c>
      <c r="F9373" s="1">
        <v>41090</v>
      </c>
      <c r="G9373" t="s">
        <v>1198</v>
      </c>
      <c r="H9373" t="s">
        <v>216</v>
      </c>
      <c r="I9373" t="s">
        <v>6496</v>
      </c>
      <c r="J9373">
        <v>400000</v>
      </c>
      <c r="L9373">
        <v>14656347</v>
      </c>
    </row>
    <row r="9374" spans="3:12" x14ac:dyDescent="0.15">
      <c r="C9374" t="s">
        <v>5191</v>
      </c>
      <c r="D9374" t="s">
        <v>5367</v>
      </c>
      <c r="E9374" t="s">
        <v>4575</v>
      </c>
      <c r="F9374" s="1">
        <v>41085</v>
      </c>
      <c r="G9374" t="s">
        <v>1198</v>
      </c>
      <c r="H9374" t="s">
        <v>230</v>
      </c>
      <c r="I9374" t="s">
        <v>6504</v>
      </c>
      <c r="J9374">
        <v>8072606</v>
      </c>
    </row>
    <row r="9375" spans="3:12" x14ac:dyDescent="0.15">
      <c r="C9375" t="s">
        <v>5191</v>
      </c>
      <c r="D9375" t="s">
        <v>5367</v>
      </c>
      <c r="E9375" t="s">
        <v>4575</v>
      </c>
      <c r="F9375" s="1">
        <v>41090</v>
      </c>
      <c r="G9375" t="s">
        <v>57</v>
      </c>
      <c r="H9375" t="s">
        <v>639</v>
      </c>
      <c r="I9375" t="s">
        <v>6429</v>
      </c>
      <c r="K9375">
        <v>7231705</v>
      </c>
      <c r="L9375">
        <v>8156290</v>
      </c>
    </row>
    <row r="9376" spans="3:12" x14ac:dyDescent="0.15">
      <c r="C9376" t="s">
        <v>5191</v>
      </c>
      <c r="D9376" t="s">
        <v>5367</v>
      </c>
      <c r="E9376" t="s">
        <v>4598</v>
      </c>
      <c r="F9376" s="1">
        <v>41082</v>
      </c>
      <c r="G9376" t="s">
        <v>1198</v>
      </c>
      <c r="H9376" t="s">
        <v>832</v>
      </c>
      <c r="I9376" t="s">
        <v>6505</v>
      </c>
      <c r="J9376">
        <v>20898780</v>
      </c>
      <c r="L9376">
        <v>88757493</v>
      </c>
    </row>
    <row r="9377" spans="3:12" x14ac:dyDescent="0.15">
      <c r="C9377" t="s">
        <v>5191</v>
      </c>
      <c r="D9377" t="s">
        <v>5367</v>
      </c>
      <c r="E9377" t="s">
        <v>4613</v>
      </c>
      <c r="F9377" s="1">
        <v>41090</v>
      </c>
      <c r="G9377" t="s">
        <v>57</v>
      </c>
      <c r="H9377" t="s">
        <v>639</v>
      </c>
      <c r="I9377" t="s">
        <v>6429</v>
      </c>
      <c r="K9377">
        <v>50000</v>
      </c>
      <c r="L9377">
        <v>8500</v>
      </c>
    </row>
    <row r="9378" spans="3:12" x14ac:dyDescent="0.15">
      <c r="C9378" t="s">
        <v>5191</v>
      </c>
      <c r="D9378" t="s">
        <v>5367</v>
      </c>
      <c r="E9378" t="s">
        <v>4613</v>
      </c>
      <c r="F9378" s="1">
        <v>41090</v>
      </c>
      <c r="G9378" t="s">
        <v>57</v>
      </c>
      <c r="H9378" t="s">
        <v>639</v>
      </c>
      <c r="I9378" t="s">
        <v>6429</v>
      </c>
      <c r="K9378">
        <v>770000</v>
      </c>
      <c r="L9378">
        <v>-761500</v>
      </c>
    </row>
    <row r="9379" spans="3:12" x14ac:dyDescent="0.15">
      <c r="C9379" t="s">
        <v>5191</v>
      </c>
      <c r="D9379" t="s">
        <v>5367</v>
      </c>
      <c r="E9379" t="s">
        <v>4630</v>
      </c>
      <c r="F9379" s="1">
        <v>41085</v>
      </c>
      <c r="G9379" t="s">
        <v>1198</v>
      </c>
      <c r="H9379" t="s">
        <v>225</v>
      </c>
      <c r="I9379" t="s">
        <v>6506</v>
      </c>
      <c r="J9379">
        <v>4604818</v>
      </c>
    </row>
    <row r="9380" spans="3:12" x14ac:dyDescent="0.15">
      <c r="C9380" t="s">
        <v>5191</v>
      </c>
      <c r="D9380" t="s">
        <v>5367</v>
      </c>
      <c r="E9380" t="s">
        <v>4641</v>
      </c>
      <c r="F9380" s="1">
        <v>41082</v>
      </c>
      <c r="G9380" t="s">
        <v>1198</v>
      </c>
      <c r="H9380" t="s">
        <v>3874</v>
      </c>
      <c r="I9380" t="s">
        <v>6507</v>
      </c>
      <c r="J9380">
        <v>3018464</v>
      </c>
      <c r="L9380">
        <v>7003193</v>
      </c>
    </row>
    <row r="9381" spans="3:12" x14ac:dyDescent="0.15">
      <c r="C9381" t="s">
        <v>5191</v>
      </c>
      <c r="D9381" t="s">
        <v>5367</v>
      </c>
      <c r="E9381" t="s">
        <v>4641</v>
      </c>
      <c r="F9381" s="1">
        <v>41090</v>
      </c>
      <c r="G9381" t="s">
        <v>57</v>
      </c>
      <c r="H9381" t="s">
        <v>639</v>
      </c>
      <c r="I9381" t="s">
        <v>6429</v>
      </c>
      <c r="K9381">
        <v>3018464</v>
      </c>
      <c r="L9381">
        <v>3984729</v>
      </c>
    </row>
    <row r="9382" spans="3:12" x14ac:dyDescent="0.15">
      <c r="C9382" t="s">
        <v>5191</v>
      </c>
      <c r="D9382" t="s">
        <v>5367</v>
      </c>
      <c r="E9382" t="s">
        <v>4653</v>
      </c>
      <c r="F9382" s="1">
        <v>41085</v>
      </c>
      <c r="G9382" t="s">
        <v>1198</v>
      </c>
      <c r="H9382" t="s">
        <v>1389</v>
      </c>
      <c r="I9382" t="s">
        <v>6508</v>
      </c>
      <c r="J9382">
        <v>1744846</v>
      </c>
      <c r="L9382">
        <v>11167796</v>
      </c>
    </row>
    <row r="9383" spans="3:12" x14ac:dyDescent="0.15">
      <c r="C9383" t="s">
        <v>5191</v>
      </c>
      <c r="D9383" t="s">
        <v>5367</v>
      </c>
      <c r="E9383" t="s">
        <v>4668</v>
      </c>
      <c r="F9383" s="1">
        <v>41085</v>
      </c>
      <c r="G9383" t="s">
        <v>1198</v>
      </c>
      <c r="H9383" t="s">
        <v>235</v>
      </c>
      <c r="I9383" t="s">
        <v>6509</v>
      </c>
      <c r="J9383">
        <v>75000</v>
      </c>
    </row>
    <row r="9384" spans="3:12" x14ac:dyDescent="0.15">
      <c r="C9384" t="s">
        <v>5191</v>
      </c>
      <c r="D9384" t="s">
        <v>5374</v>
      </c>
      <c r="E9384" t="s">
        <v>4684</v>
      </c>
      <c r="F9384" s="1">
        <v>41087</v>
      </c>
      <c r="G9384" t="s">
        <v>526</v>
      </c>
      <c r="H9384" t="s">
        <v>6510</v>
      </c>
      <c r="I9384" t="s">
        <v>6511</v>
      </c>
      <c r="J9384">
        <v>135596</v>
      </c>
      <c r="L9384">
        <v>193790</v>
      </c>
    </row>
    <row r="9385" spans="3:12" x14ac:dyDescent="0.15">
      <c r="C9385" t="s">
        <v>5191</v>
      </c>
      <c r="D9385" t="s">
        <v>5374</v>
      </c>
      <c r="E9385" t="s">
        <v>4702</v>
      </c>
      <c r="F9385" s="1">
        <v>41072</v>
      </c>
      <c r="G9385" t="s">
        <v>526</v>
      </c>
      <c r="H9385" t="s">
        <v>1850</v>
      </c>
      <c r="I9385" t="s">
        <v>6512</v>
      </c>
      <c r="J9385">
        <v>500000</v>
      </c>
      <c r="L9385">
        <v>3900000</v>
      </c>
    </row>
    <row r="9386" spans="3:12" x14ac:dyDescent="0.15">
      <c r="C9386" t="s">
        <v>5191</v>
      </c>
      <c r="D9386" t="s">
        <v>5374</v>
      </c>
      <c r="E9386" t="s">
        <v>4704</v>
      </c>
      <c r="F9386" s="1">
        <v>41067</v>
      </c>
      <c r="G9386" t="s">
        <v>526</v>
      </c>
      <c r="H9386" t="s">
        <v>3567</v>
      </c>
      <c r="I9386" t="s">
        <v>4499</v>
      </c>
      <c r="J9386">
        <v>155025</v>
      </c>
    </row>
    <row r="9387" spans="3:12" x14ac:dyDescent="0.15">
      <c r="C9387" t="s">
        <v>5191</v>
      </c>
      <c r="D9387" t="s">
        <v>5374</v>
      </c>
      <c r="E9387" t="s">
        <v>4704</v>
      </c>
      <c r="F9387" s="1">
        <v>41085</v>
      </c>
      <c r="G9387" t="s">
        <v>560</v>
      </c>
      <c r="H9387" t="s">
        <v>176</v>
      </c>
      <c r="I9387" t="s">
        <v>6513</v>
      </c>
      <c r="K9387">
        <v>59625</v>
      </c>
      <c r="L9387">
        <v>-59625</v>
      </c>
    </row>
    <row r="9388" spans="3:12" x14ac:dyDescent="0.15">
      <c r="C9388" t="s">
        <v>5191</v>
      </c>
      <c r="D9388" t="s">
        <v>5374</v>
      </c>
      <c r="E9388" t="s">
        <v>4704</v>
      </c>
      <c r="F9388" s="1">
        <v>41085</v>
      </c>
      <c r="G9388" t="s">
        <v>560</v>
      </c>
      <c r="H9388" t="s">
        <v>173</v>
      </c>
      <c r="I9388" t="s">
        <v>6513</v>
      </c>
      <c r="K9388">
        <v>95400</v>
      </c>
      <c r="L9388">
        <v>-155025</v>
      </c>
    </row>
    <row r="9389" spans="3:12" x14ac:dyDescent="0.15">
      <c r="C9389" t="s">
        <v>5191</v>
      </c>
      <c r="D9389" t="s">
        <v>5374</v>
      </c>
      <c r="E9389" t="s">
        <v>4754</v>
      </c>
      <c r="F9389" s="1">
        <v>41065</v>
      </c>
      <c r="G9389" t="s">
        <v>526</v>
      </c>
      <c r="H9389" t="s">
        <v>943</v>
      </c>
      <c r="I9389" t="s">
        <v>4499</v>
      </c>
      <c r="J9389">
        <v>300000</v>
      </c>
      <c r="L9389">
        <v>-1974720</v>
      </c>
    </row>
    <row r="9390" spans="3:12" x14ac:dyDescent="0.15">
      <c r="C9390" t="s">
        <v>5191</v>
      </c>
      <c r="D9390" t="s">
        <v>5374</v>
      </c>
      <c r="E9390" t="s">
        <v>4754</v>
      </c>
      <c r="F9390" s="1">
        <v>41073</v>
      </c>
      <c r="G9390" t="s">
        <v>526</v>
      </c>
      <c r="H9390" t="s">
        <v>3862</v>
      </c>
      <c r="I9390" t="s">
        <v>6514</v>
      </c>
      <c r="J9390">
        <v>50000</v>
      </c>
      <c r="L9390">
        <v>-1924720</v>
      </c>
    </row>
    <row r="9391" spans="3:12" x14ac:dyDescent="0.15">
      <c r="C9391" t="s">
        <v>5191</v>
      </c>
      <c r="D9391" t="s">
        <v>5374</v>
      </c>
      <c r="E9391" t="s">
        <v>4754</v>
      </c>
      <c r="F9391" s="1">
        <v>41075</v>
      </c>
      <c r="G9391" t="s">
        <v>526</v>
      </c>
      <c r="H9391" t="s">
        <v>1737</v>
      </c>
      <c r="I9391" t="s">
        <v>6515</v>
      </c>
      <c r="J9391">
        <v>50000</v>
      </c>
      <c r="L9391">
        <v>-1874720</v>
      </c>
    </row>
    <row r="9392" spans="3:12" x14ac:dyDescent="0.15">
      <c r="C9392" t="s">
        <v>5191</v>
      </c>
      <c r="D9392" t="s">
        <v>5374</v>
      </c>
      <c r="E9392" t="s">
        <v>4754</v>
      </c>
      <c r="F9392" s="1">
        <v>41090</v>
      </c>
      <c r="G9392" t="s">
        <v>560</v>
      </c>
      <c r="H9392" t="s">
        <v>189</v>
      </c>
      <c r="I9392" t="s">
        <v>6516</v>
      </c>
      <c r="K9392">
        <v>340000</v>
      </c>
      <c r="L9392">
        <v>-2214720</v>
      </c>
    </row>
    <row r="9393" spans="3:12" x14ac:dyDescent="0.15">
      <c r="C9393" t="s">
        <v>5191</v>
      </c>
      <c r="D9393" t="s">
        <v>5374</v>
      </c>
      <c r="E9393" t="s">
        <v>4786</v>
      </c>
      <c r="F9393" s="1">
        <v>41067</v>
      </c>
      <c r="G9393" t="s">
        <v>526</v>
      </c>
      <c r="H9393" t="s">
        <v>6517</v>
      </c>
      <c r="I9393" t="s">
        <v>6518</v>
      </c>
      <c r="J9393">
        <v>500000</v>
      </c>
      <c r="L9393">
        <v>-1813875</v>
      </c>
    </row>
    <row r="9394" spans="3:12" x14ac:dyDescent="0.15">
      <c r="C9394" t="s">
        <v>5191</v>
      </c>
      <c r="D9394" t="s">
        <v>5374</v>
      </c>
      <c r="E9394" t="s">
        <v>4786</v>
      </c>
      <c r="F9394" s="1">
        <v>41074</v>
      </c>
      <c r="G9394" t="s">
        <v>526</v>
      </c>
      <c r="H9394" t="s">
        <v>3563</v>
      </c>
      <c r="I9394" t="s">
        <v>6519</v>
      </c>
      <c r="J9394">
        <v>250000</v>
      </c>
      <c r="L9394">
        <v>-1563875</v>
      </c>
    </row>
    <row r="9395" spans="3:12" x14ac:dyDescent="0.15">
      <c r="C9395" t="s">
        <v>5191</v>
      </c>
      <c r="D9395" t="s">
        <v>5374</v>
      </c>
      <c r="E9395" t="s">
        <v>4823</v>
      </c>
      <c r="F9395" s="1">
        <v>41082</v>
      </c>
      <c r="G9395" t="s">
        <v>57</v>
      </c>
      <c r="H9395" t="s">
        <v>154</v>
      </c>
      <c r="I9395" t="s">
        <v>6520</v>
      </c>
      <c r="J9395">
        <v>979458</v>
      </c>
      <c r="L9395">
        <v>-1458285</v>
      </c>
    </row>
    <row r="9396" spans="3:12" x14ac:dyDescent="0.15">
      <c r="C9396" t="s">
        <v>5191</v>
      </c>
      <c r="D9396" t="s">
        <v>5374</v>
      </c>
      <c r="E9396" t="s">
        <v>4823</v>
      </c>
      <c r="F9396" s="1">
        <v>41085</v>
      </c>
      <c r="G9396" t="s">
        <v>526</v>
      </c>
      <c r="H9396" t="s">
        <v>1777</v>
      </c>
      <c r="I9396" t="s">
        <v>6521</v>
      </c>
      <c r="J9396">
        <v>3578</v>
      </c>
      <c r="L9396">
        <v>-1454707</v>
      </c>
    </row>
    <row r="9397" spans="3:12" x14ac:dyDescent="0.15">
      <c r="C9397" t="s">
        <v>5191</v>
      </c>
      <c r="D9397" t="s">
        <v>5374</v>
      </c>
      <c r="E9397" t="s">
        <v>4916</v>
      </c>
      <c r="F9397" s="1">
        <v>41090</v>
      </c>
      <c r="G9397" t="s">
        <v>560</v>
      </c>
      <c r="H9397" t="s">
        <v>181</v>
      </c>
      <c r="I9397" t="s">
        <v>6440</v>
      </c>
      <c r="K9397">
        <v>800000</v>
      </c>
      <c r="L9397">
        <v>-2125960</v>
      </c>
    </row>
    <row r="9398" spans="3:12" x14ac:dyDescent="0.15">
      <c r="C9398" t="s">
        <v>5191</v>
      </c>
      <c r="D9398" t="s">
        <v>5374</v>
      </c>
      <c r="E9398" t="s">
        <v>4938</v>
      </c>
      <c r="F9398" s="1">
        <v>41090</v>
      </c>
      <c r="G9398" t="s">
        <v>560</v>
      </c>
      <c r="H9398" t="s">
        <v>185</v>
      </c>
      <c r="I9398" t="s">
        <v>6474</v>
      </c>
      <c r="K9398">
        <v>17000000</v>
      </c>
      <c r="L9398">
        <v>-58000000</v>
      </c>
    </row>
    <row r="9399" spans="3:12" x14ac:dyDescent="0.15">
      <c r="C9399" t="s">
        <v>5191</v>
      </c>
      <c r="D9399" t="s">
        <v>5374</v>
      </c>
      <c r="E9399" t="s">
        <v>4983</v>
      </c>
      <c r="F9399" s="1">
        <v>41061</v>
      </c>
      <c r="G9399" t="s">
        <v>560</v>
      </c>
      <c r="H9399" t="s">
        <v>1382</v>
      </c>
      <c r="I9399" t="s">
        <v>6472</v>
      </c>
      <c r="K9399">
        <v>190800</v>
      </c>
      <c r="L9399">
        <v>229532</v>
      </c>
    </row>
    <row r="9400" spans="3:12" x14ac:dyDescent="0.15">
      <c r="C9400" t="s">
        <v>5191</v>
      </c>
      <c r="D9400" t="s">
        <v>5374</v>
      </c>
      <c r="E9400" t="s">
        <v>4983</v>
      </c>
      <c r="F9400" s="1">
        <v>41061</v>
      </c>
      <c r="G9400" t="s">
        <v>560</v>
      </c>
      <c r="H9400" t="s">
        <v>1383</v>
      </c>
      <c r="I9400" t="s">
        <v>6473</v>
      </c>
      <c r="K9400">
        <v>172913</v>
      </c>
      <c r="L9400">
        <v>56619</v>
      </c>
    </row>
    <row r="9401" spans="3:12" x14ac:dyDescent="0.15">
      <c r="C9401" t="s">
        <v>5191</v>
      </c>
      <c r="D9401" t="s">
        <v>5374</v>
      </c>
      <c r="E9401" t="s">
        <v>4983</v>
      </c>
      <c r="F9401" s="1">
        <v>41075</v>
      </c>
      <c r="G9401" t="s">
        <v>57</v>
      </c>
      <c r="H9401" t="s">
        <v>137</v>
      </c>
      <c r="I9401" t="s">
        <v>6522</v>
      </c>
      <c r="J9401">
        <v>363713</v>
      </c>
      <c r="L9401">
        <v>420332</v>
      </c>
    </row>
    <row r="9402" spans="3:12" x14ac:dyDescent="0.15">
      <c r="C9402" t="s">
        <v>5191</v>
      </c>
      <c r="D9402" t="s">
        <v>5374</v>
      </c>
      <c r="E9402" t="s">
        <v>5012</v>
      </c>
      <c r="F9402" s="1">
        <v>41082</v>
      </c>
      <c r="G9402" t="s">
        <v>526</v>
      </c>
      <c r="H9402" t="s">
        <v>1770</v>
      </c>
      <c r="I9402" t="s">
        <v>4499</v>
      </c>
      <c r="J9402">
        <v>70000</v>
      </c>
      <c r="L9402">
        <v>-35000</v>
      </c>
    </row>
    <row r="9403" spans="3:12" x14ac:dyDescent="0.15">
      <c r="C9403" t="s">
        <v>5191</v>
      </c>
      <c r="D9403" t="s">
        <v>5374</v>
      </c>
      <c r="E9403" t="s">
        <v>5017</v>
      </c>
      <c r="F9403" s="1">
        <v>41073</v>
      </c>
      <c r="G9403" t="s">
        <v>526</v>
      </c>
      <c r="H9403" t="s">
        <v>1851</v>
      </c>
      <c r="I9403" t="s">
        <v>4499</v>
      </c>
      <c r="J9403">
        <v>76800</v>
      </c>
    </row>
    <row r="9404" spans="3:12" x14ac:dyDescent="0.15">
      <c r="C9404" t="s">
        <v>5191</v>
      </c>
      <c r="D9404" t="s">
        <v>5374</v>
      </c>
      <c r="E9404" t="s">
        <v>5045</v>
      </c>
      <c r="F9404" s="1">
        <v>41061</v>
      </c>
      <c r="G9404" t="s">
        <v>560</v>
      </c>
      <c r="H9404" t="s">
        <v>154</v>
      </c>
      <c r="I9404" t="s">
        <v>6523</v>
      </c>
      <c r="K9404">
        <v>231935</v>
      </c>
      <c r="L9404">
        <v>-573870</v>
      </c>
    </row>
    <row r="9405" spans="3:12" x14ac:dyDescent="0.15">
      <c r="C9405" t="s">
        <v>5191</v>
      </c>
      <c r="D9405" t="s">
        <v>5374</v>
      </c>
      <c r="E9405" t="s">
        <v>5045</v>
      </c>
      <c r="F9405" s="1">
        <v>41078</v>
      </c>
      <c r="G9405" t="s">
        <v>57</v>
      </c>
      <c r="H9405" t="s">
        <v>151</v>
      </c>
      <c r="I9405" t="s">
        <v>6524</v>
      </c>
      <c r="J9405">
        <v>350000</v>
      </c>
      <c r="L9405">
        <v>-223870</v>
      </c>
    </row>
    <row r="9406" spans="3:12" x14ac:dyDescent="0.15">
      <c r="C9406" t="s">
        <v>5191</v>
      </c>
      <c r="D9406" t="s">
        <v>5374</v>
      </c>
      <c r="E9406" t="s">
        <v>5069</v>
      </c>
      <c r="F9406" s="1">
        <v>41088</v>
      </c>
      <c r="G9406" t="s">
        <v>526</v>
      </c>
      <c r="H9406" t="s">
        <v>1858</v>
      </c>
      <c r="I9406" t="s">
        <v>4499</v>
      </c>
      <c r="J9406">
        <v>65000</v>
      </c>
    </row>
    <row r="9407" spans="3:12" x14ac:dyDescent="0.15">
      <c r="C9407" t="s">
        <v>5191</v>
      </c>
      <c r="D9407" t="s">
        <v>5374</v>
      </c>
      <c r="E9407" t="s">
        <v>5069</v>
      </c>
      <c r="F9407" s="1">
        <v>41090</v>
      </c>
      <c r="G9407" t="s">
        <v>560</v>
      </c>
      <c r="H9407" t="s">
        <v>187</v>
      </c>
      <c r="I9407" t="s">
        <v>6479</v>
      </c>
      <c r="K9407">
        <v>65000</v>
      </c>
      <c r="L9407">
        <v>-65000</v>
      </c>
    </row>
    <row r="9408" spans="3:12" x14ac:dyDescent="0.15">
      <c r="C9408" t="s">
        <v>5191</v>
      </c>
      <c r="D9408" t="s">
        <v>5374</v>
      </c>
      <c r="E9408" t="s">
        <v>5078</v>
      </c>
      <c r="F9408" s="1">
        <v>41061</v>
      </c>
      <c r="G9408" t="s">
        <v>560</v>
      </c>
      <c r="H9408" t="s">
        <v>170</v>
      </c>
      <c r="I9408" t="s">
        <v>6525</v>
      </c>
      <c r="K9408">
        <v>1917140</v>
      </c>
      <c r="L9408">
        <v>-5627436</v>
      </c>
    </row>
    <row r="9409" spans="3:12" x14ac:dyDescent="0.15">
      <c r="C9409" t="s">
        <v>5191</v>
      </c>
      <c r="D9409" t="s">
        <v>5374</v>
      </c>
      <c r="E9409" t="s">
        <v>5078</v>
      </c>
      <c r="F9409" s="1">
        <v>41074</v>
      </c>
      <c r="G9409" t="s">
        <v>57</v>
      </c>
      <c r="H9409" t="s">
        <v>129</v>
      </c>
      <c r="I9409" t="s">
        <v>6526</v>
      </c>
      <c r="J9409">
        <v>1934513</v>
      </c>
      <c r="L9409">
        <v>-3692923</v>
      </c>
    </row>
    <row r="9410" spans="3:12" x14ac:dyDescent="0.15">
      <c r="C9410" t="s">
        <v>5191</v>
      </c>
      <c r="D9410" t="s">
        <v>5374</v>
      </c>
      <c r="E9410" t="s">
        <v>5100</v>
      </c>
      <c r="F9410" s="1">
        <v>41075</v>
      </c>
      <c r="G9410" t="s">
        <v>57</v>
      </c>
      <c r="H9410" t="s">
        <v>136</v>
      </c>
      <c r="I9410" t="s">
        <v>6527</v>
      </c>
      <c r="J9410">
        <v>166950</v>
      </c>
      <c r="L9410">
        <v>-166950</v>
      </c>
    </row>
    <row r="9411" spans="3:12" x14ac:dyDescent="0.15">
      <c r="C9411" t="s">
        <v>5191</v>
      </c>
      <c r="D9411" t="s">
        <v>5374</v>
      </c>
      <c r="E9411" t="s">
        <v>5132</v>
      </c>
      <c r="F9411" s="1">
        <v>41074</v>
      </c>
      <c r="G9411" t="s">
        <v>526</v>
      </c>
      <c r="H9411" t="s">
        <v>1854</v>
      </c>
      <c r="I9411" t="s">
        <v>4499</v>
      </c>
      <c r="J9411">
        <v>65668</v>
      </c>
      <c r="L9411">
        <v>18370</v>
      </c>
    </row>
    <row r="9412" spans="3:12" x14ac:dyDescent="0.15">
      <c r="C9412" t="s">
        <v>5191</v>
      </c>
      <c r="D9412" t="s">
        <v>5374</v>
      </c>
      <c r="E9412" t="s">
        <v>5156</v>
      </c>
      <c r="F9412" s="1">
        <v>41090</v>
      </c>
      <c r="G9412" t="s">
        <v>57</v>
      </c>
      <c r="H9412" t="s">
        <v>637</v>
      </c>
      <c r="I9412" t="s">
        <v>6429</v>
      </c>
      <c r="J9412">
        <v>9163117</v>
      </c>
      <c r="L9412">
        <v>-30437555</v>
      </c>
    </row>
    <row r="9413" spans="3:12" x14ac:dyDescent="0.15">
      <c r="C9413" t="s">
        <v>5191</v>
      </c>
      <c r="D9413" t="s">
        <v>5374</v>
      </c>
      <c r="E9413" t="s">
        <v>5156</v>
      </c>
      <c r="F9413" s="1">
        <v>41090</v>
      </c>
      <c r="G9413" t="s">
        <v>57</v>
      </c>
      <c r="H9413" t="s">
        <v>637</v>
      </c>
      <c r="I9413" t="s">
        <v>6429</v>
      </c>
      <c r="J9413">
        <v>4050004</v>
      </c>
      <c r="L9413">
        <v>-26387551</v>
      </c>
    </row>
    <row r="9414" spans="3:12" x14ac:dyDescent="0.15">
      <c r="C9414" t="s">
        <v>6126</v>
      </c>
      <c r="D9414" t="s">
        <v>6126</v>
      </c>
    </row>
    <row r="9415" spans="3:12" x14ac:dyDescent="0.15">
      <c r="C9415" t="s">
        <v>6126</v>
      </c>
      <c r="D9415" t="s">
        <v>6126</v>
      </c>
    </row>
    <row r="9416" spans="3:12" x14ac:dyDescent="0.15">
      <c r="C9416" t="s">
        <v>6126</v>
      </c>
      <c r="D9416" t="s">
        <v>6126</v>
      </c>
    </row>
    <row r="9417" spans="3:12" x14ac:dyDescent="0.15">
      <c r="C9417" t="s">
        <v>6126</v>
      </c>
      <c r="D9417" t="s">
        <v>6126</v>
      </c>
    </row>
    <row r="9418" spans="3:12" x14ac:dyDescent="0.15">
      <c r="C9418" t="s">
        <v>6126</v>
      </c>
      <c r="D9418" t="s">
        <v>6126</v>
      </c>
    </row>
    <row r="9419" spans="3:12" x14ac:dyDescent="0.15">
      <c r="C9419" t="s">
        <v>6126</v>
      </c>
      <c r="D9419" t="s">
        <v>6126</v>
      </c>
    </row>
    <row r="9420" spans="3:12" x14ac:dyDescent="0.15">
      <c r="C9420" t="s">
        <v>6126</v>
      </c>
      <c r="D9420" t="s">
        <v>6126</v>
      </c>
    </row>
    <row r="9421" spans="3:12" x14ac:dyDescent="0.15">
      <c r="C9421" t="s">
        <v>6126</v>
      </c>
      <c r="D9421" t="s">
        <v>6126</v>
      </c>
    </row>
    <row r="9422" spans="3:12" x14ac:dyDescent="0.15">
      <c r="C9422" t="s">
        <v>6126</v>
      </c>
      <c r="D9422" t="s">
        <v>6126</v>
      </c>
    </row>
    <row r="9423" spans="3:12" x14ac:dyDescent="0.15">
      <c r="C9423" t="s">
        <v>6126</v>
      </c>
      <c r="D9423" t="s">
        <v>6126</v>
      </c>
    </row>
    <row r="9424" spans="3:12" x14ac:dyDescent="0.15">
      <c r="C9424" t="s">
        <v>6126</v>
      </c>
      <c r="D9424" t="s">
        <v>6126</v>
      </c>
    </row>
    <row r="9425" spans="3:4" x14ac:dyDescent="0.15">
      <c r="C9425" t="s">
        <v>6126</v>
      </c>
      <c r="D9425" t="s">
        <v>6126</v>
      </c>
    </row>
    <row r="9426" spans="3:4" x14ac:dyDescent="0.15">
      <c r="C9426" t="s">
        <v>6126</v>
      </c>
      <c r="D9426" t="s">
        <v>6126</v>
      </c>
    </row>
    <row r="9427" spans="3:4" x14ac:dyDescent="0.15">
      <c r="C9427" t="s">
        <v>6126</v>
      </c>
      <c r="D9427" t="s">
        <v>6126</v>
      </c>
    </row>
    <row r="9428" spans="3:4" x14ac:dyDescent="0.15">
      <c r="C9428" t="s">
        <v>6126</v>
      </c>
      <c r="D9428" t="s">
        <v>6126</v>
      </c>
    </row>
    <row r="9429" spans="3:4" x14ac:dyDescent="0.15">
      <c r="C9429" t="s">
        <v>6126</v>
      </c>
      <c r="D9429" t="s">
        <v>6126</v>
      </c>
    </row>
    <row r="9430" spans="3:4" x14ac:dyDescent="0.15">
      <c r="C9430" t="s">
        <v>6126</v>
      </c>
      <c r="D9430" t="s">
        <v>6126</v>
      </c>
    </row>
    <row r="9431" spans="3:4" x14ac:dyDescent="0.15">
      <c r="C9431" t="s">
        <v>6126</v>
      </c>
      <c r="D9431" t="s">
        <v>6126</v>
      </c>
    </row>
    <row r="9432" spans="3:4" x14ac:dyDescent="0.15">
      <c r="C9432" t="s">
        <v>6126</v>
      </c>
      <c r="D9432" t="s">
        <v>6126</v>
      </c>
    </row>
    <row r="9433" spans="3:4" x14ac:dyDescent="0.15">
      <c r="C9433" t="s">
        <v>6126</v>
      </c>
      <c r="D9433" t="s">
        <v>6126</v>
      </c>
    </row>
    <row r="9434" spans="3:4" x14ac:dyDescent="0.15">
      <c r="C9434" t="s">
        <v>6126</v>
      </c>
      <c r="D9434" t="s">
        <v>6126</v>
      </c>
    </row>
    <row r="9435" spans="3:4" x14ac:dyDescent="0.15">
      <c r="C9435" t="s">
        <v>6126</v>
      </c>
      <c r="D9435" t="s">
        <v>6126</v>
      </c>
    </row>
    <row r="9436" spans="3:4" x14ac:dyDescent="0.15">
      <c r="C9436" t="s">
        <v>6126</v>
      </c>
      <c r="D9436" t="s">
        <v>6126</v>
      </c>
    </row>
    <row r="9437" spans="3:4" x14ac:dyDescent="0.15">
      <c r="C9437" t="s">
        <v>6126</v>
      </c>
      <c r="D9437" t="s">
        <v>6126</v>
      </c>
    </row>
  </sheetData>
  <dataConsolidate topLabels="1">
    <dataRefs count="18">
      <dataRef name="Actual_charge1"/>
      <dataRef name="Actual_charge2"/>
      <dataRef name="Actual_charge3"/>
      <dataRef name="Actual_client1"/>
      <dataRef name="Actual_client2"/>
      <dataRef name="Actual_client3"/>
      <dataRef name="Actual_frss1"/>
      <dataRef name="Actual_frss2"/>
      <dataRef name="Actual_frss3"/>
      <dataRef name="Actual_produit1"/>
      <dataRef name="Actual_produit2"/>
      <dataRef name="Actual_produit3"/>
      <dataRef name="Budget_charge"/>
      <dataRef name="Budget_produit"/>
      <dataRef name="Passee_charge"/>
      <dataRef name="Passee_client"/>
      <dataRef name="Passee_frss"/>
      <dataRef name="Passee_produit"/>
    </dataRefs>
  </dataConsolidate>
  <pageMargins left="0.7" right="0.7" top="0.75" bottom="0.75" header="0.3" footer="0.3"/>
  <tableParts count="1">
    <tablePart r:id="rId1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Y31"/>
  <sheetViews>
    <sheetView showGridLines="0" topLeftCell="C1" workbookViewId="0">
      <selection activeCell="T2" sqref="T2"/>
    </sheetView>
  </sheetViews>
  <sheetFormatPr baseColWidth="10" defaultRowHeight="10.5" x14ac:dyDescent="0.15"/>
  <sheetData>
    <row r="1" spans="2:25" x14ac:dyDescent="0.15">
      <c r="J1">
        <f>Reporting!T1</f>
        <v>1</v>
      </c>
      <c r="Q1" t="s">
        <v>5839</v>
      </c>
      <c r="R1" t="s">
        <v>5842</v>
      </c>
      <c r="S1" t="s">
        <v>5863</v>
      </c>
    </row>
    <row r="2" spans="2:25" x14ac:dyDescent="0.15">
      <c r="P2" t="s">
        <v>5868</v>
      </c>
      <c r="Q2">
        <f>SUM(Datas!CH$7:CH$7000)</f>
        <v>0</v>
      </c>
      <c r="R2">
        <f>SUM(Datas!BS$7:BS$7000)</f>
        <v>0</v>
      </c>
      <c r="S2">
        <f>Q2-R2</f>
        <v>0</v>
      </c>
    </row>
    <row r="3" spans="2:25" x14ac:dyDescent="0.15">
      <c r="B3" t="s">
        <v>5839</v>
      </c>
      <c r="L3" t="s">
        <v>5367</v>
      </c>
    </row>
    <row r="4" spans="2:25" x14ac:dyDescent="0.15">
      <c r="D4">
        <f>SUMIF(D6:D15,"&gt;0",D6:D15)</f>
        <v>79732714</v>
      </c>
      <c r="E4">
        <f>SUMIF(E6:E15,"&gt;0",E6:E15)</f>
        <v>21022016</v>
      </c>
      <c r="F4">
        <f>SUMIF(F6:F15,"&gt;0",F6:F15)</f>
        <v>58710698</v>
      </c>
      <c r="G4">
        <f>SUMIF(G6:G15,"&gt;0",G6:G15)</f>
        <v>119442000</v>
      </c>
      <c r="H4">
        <f>SUMIF(H6:H15,"&gt;0",H6:H15)</f>
        <v>98887236</v>
      </c>
      <c r="N4">
        <f>GETPIVOTDATA("Debit",Analyse!$AG$7,"Période","N")</f>
        <v>136980979</v>
      </c>
      <c r="Y4" t="s">
        <v>6133</v>
      </c>
    </row>
    <row r="5" spans="2:25" x14ac:dyDescent="0.15">
      <c r="D5" s="12" t="s">
        <v>5191</v>
      </c>
      <c r="E5" s="12" t="s">
        <v>5840</v>
      </c>
      <c r="F5" s="12" t="s">
        <v>5841</v>
      </c>
      <c r="G5" s="12" t="s">
        <v>5176</v>
      </c>
      <c r="H5" s="12" t="s">
        <v>53</v>
      </c>
      <c r="I5" s="12" t="s">
        <v>5866</v>
      </c>
      <c r="J5" s="12" t="s">
        <v>5176</v>
      </c>
      <c r="N5" s="12" t="s">
        <v>5191</v>
      </c>
      <c r="O5" s="12" t="s">
        <v>53</v>
      </c>
      <c r="S5" s="12" t="s">
        <v>5191</v>
      </c>
      <c r="T5" s="12" t="s">
        <v>53</v>
      </c>
      <c r="U5" t="s">
        <v>5176</v>
      </c>
      <c r="Y5" t="s">
        <v>6134</v>
      </c>
    </row>
    <row r="6" spans="2:25" x14ac:dyDescent="0.15">
      <c r="B6" s="13">
        <v>0.5</v>
      </c>
      <c r="C6" t="str">
        <f>IF(OR(Analyse!Q9="Total général",Analyse!Q9=""),"",Analyse!Q9)</f>
        <v>612200</v>
      </c>
      <c r="D6">
        <f>GETPIVOTDATA("solde_credit",Analyse!$Q$7,"Période",D$5,"Compte",$C6)</f>
        <v>40751590</v>
      </c>
      <c r="E6" t="str">
        <f>IF(D6&gt;=G6,D6,"")</f>
        <v/>
      </c>
      <c r="F6">
        <f>IF(E6="",D6,"")</f>
        <v>40751590</v>
      </c>
      <c r="G6">
        <f>IF(IF($J$1=1,J6,I6)=0,NA(),IF($J$1=1,J6,I6))</f>
        <v>51240240</v>
      </c>
      <c r="H6">
        <f>GETPIVOTDATA("solde_credit",Analyse!$Q$7,"Période",H$5,"Compte",$C6)</f>
        <v>46934096</v>
      </c>
      <c r="I6">
        <f>IF(ISERROR(C6),NA(),SUMIFS(Datas!CH$7:CH$7000,Datas!CB$7:CB$7000,C6))</f>
        <v>0</v>
      </c>
      <c r="J6">
        <f>IFERROR(GETPIVOTDATA("solde_credit",Analyse!$Q$7,"Période",G$5,"Compte",$C6),NA())</f>
        <v>51240240</v>
      </c>
      <c r="L6">
        <v>0.5</v>
      </c>
      <c r="M6" t="str">
        <f>IF(OR(Analyse!AG9="Total général",Analyse!AG9=""),NA(),Analyse!AG9)</f>
        <v>LX</v>
      </c>
      <c r="N6">
        <f>GETPIVOTDATA("Debit",Analyse!$AG$7,"Période",N$5,"Compte",$M6)</f>
        <v>39490473</v>
      </c>
      <c r="O6">
        <f>GETPIVOTDATA("Debit",Analyse!$AG$7,"Période",O$5,"Compte",$M6)</f>
        <v>14134454</v>
      </c>
      <c r="Q6">
        <v>1</v>
      </c>
      <c r="R6" t="str">
        <f>Analyse!BD9</f>
        <v>janv</v>
      </c>
      <c r="S6" s="2">
        <f>IF(GETPIVOTDATA("Marge",Analyse!$BD$7,"Période",S$5,"Date",$Q6)=0,NA(),GETPIVOTDATA("Marge",Analyse!$BD$7,"Période",S$5,"Date",$Q6))</f>
        <v>28490146</v>
      </c>
      <c r="T6" s="2">
        <f>IF(GETPIVOTDATA("Marge",Analyse!$BD$7,"Période",T$5,"Date",$Q6)=0,NA(),GETPIVOTDATA("Marge",Analyse!$BD$7,"Période",T$5,"Date",$Q6))</f>
        <v>-1145136</v>
      </c>
      <c r="U6" s="2">
        <f>IF(GETPIVOTDATA("Marge",Analyse!$BD$7,"Période",U$5,"Date",$Q6)=0,NA(),GETPIVOTDATA("Marge",Analyse!$BD$7,"Période",U$5,"Date",$Q6))</f>
        <v>10267074</v>
      </c>
      <c r="V6">
        <f t="shared" ref="V6:V8" si="0">+S6/U6</f>
        <v>2.7749041255570965</v>
      </c>
      <c r="Y6" t="s">
        <v>6135</v>
      </c>
    </row>
    <row r="7" spans="2:25" x14ac:dyDescent="0.15">
      <c r="B7" s="13">
        <f>+B6+1</f>
        <v>1.5</v>
      </c>
      <c r="C7" t="str">
        <f>IF(OR(Analyse!Q10="Total général",Analyse!Q10=""),NA(),Analyse!Q10)</f>
        <v>601100</v>
      </c>
      <c r="D7">
        <f>GETPIVOTDATA("solde_credit",Analyse!$Q$7,"Période",D$5,"Compte",$C7)</f>
        <v>20222016</v>
      </c>
      <c r="E7">
        <f t="shared" ref="E7:E15" si="1">IF(D7&gt;=G7,D7,"")</f>
        <v>20222016</v>
      </c>
      <c r="F7" t="str">
        <f t="shared" ref="F7:F15" si="2">IF(E7="",D7,"")</f>
        <v/>
      </c>
      <c r="G7">
        <f t="shared" ref="G7:G15" si="3">IF(IF($J$1=1,J7,I7)=0,NA(),IF($J$1=1,J7,I7))</f>
        <v>18657550</v>
      </c>
      <c r="H7">
        <f>GETPIVOTDATA("solde_credit",Analyse!$Q$7,"Période",H$5,"Compte",$C7)</f>
        <v>17393734</v>
      </c>
      <c r="I7">
        <f>IF(ISERROR(C7),NA(),SUMIFS(Datas!CH$7:CH$7000,Datas!CB$7:CB$7000,C7))</f>
        <v>0</v>
      </c>
      <c r="J7">
        <f>IFERROR(GETPIVOTDATA("solde_credit",Analyse!$Q$7,"Période",G$5,"Compte",$C7),NA())</f>
        <v>18657550</v>
      </c>
      <c r="L7">
        <f>+L6+1</f>
        <v>1.5</v>
      </c>
      <c r="M7" t="str">
        <f>IF(OR(Analyse!AG10="Total général",Analyse!AG10=""),NA(),Analyse!AG10)</f>
        <v>HADID</v>
      </c>
      <c r="N7">
        <f>GETPIVOTDATA("Debit",Analyse!$AG$7,"Période",N$5,"Compte",$M7)</f>
        <v>16826831</v>
      </c>
      <c r="O7">
        <f>GETPIVOTDATA("Debit",Analyse!$AG$7,"Période",O$5,"Compte",$M7)</f>
        <v>0</v>
      </c>
      <c r="Q7">
        <v>2</v>
      </c>
      <c r="R7" t="str">
        <f>Analyse!BD10</f>
        <v>févr</v>
      </c>
      <c r="S7" s="2">
        <f>IF(GETPIVOTDATA("Marge",Analyse!$BD$7,"Période",S$5,"Date",$Q7)=0,NA(),GETPIVOTDATA("Marge",Analyse!$BD$7,"Période",S$5,"Date",$Q7))</f>
        <v>-26200752</v>
      </c>
      <c r="T7" s="2">
        <f>IF(GETPIVOTDATA("Marge",Analyse!$BD$7,"Période",T$5,"Date",$Q7)=0,NA(),GETPIVOTDATA("Marge",Analyse!$BD$7,"Période",T$5,"Date",$Q7))</f>
        <v>9867715</v>
      </c>
      <c r="U7" s="2">
        <f>IF(GETPIVOTDATA("Marge",Analyse!$BD$7,"Période",U$5,"Date",$Q7)=0,NA(),GETPIVOTDATA("Marge",Analyse!$BD$7,"Période",U$5,"Date",$Q7))</f>
        <v>9355330</v>
      </c>
      <c r="V7">
        <f t="shared" si="0"/>
        <v>-2.8006229603872872</v>
      </c>
      <c r="Y7" t="s">
        <v>6136</v>
      </c>
    </row>
    <row r="8" spans="2:25" x14ac:dyDescent="0.15">
      <c r="B8" s="13">
        <f t="shared" ref="B8:B15" si="4">+B7+1</f>
        <v>2.5</v>
      </c>
      <c r="C8" t="str">
        <f>IF(OR(Analyse!Q11="Total général",Analyse!Q11=""),NA(),Analyse!Q11)</f>
        <v>612100</v>
      </c>
      <c r="D8">
        <f>GETPIVOTDATA("solde_credit",Analyse!$Q$7,"Période",D$5,"Compte",$C8)</f>
        <v>15069919</v>
      </c>
      <c r="E8" t="str">
        <f t="shared" si="1"/>
        <v/>
      </c>
      <c r="F8">
        <f t="shared" si="2"/>
        <v>15069919</v>
      </c>
      <c r="G8">
        <f t="shared" si="3"/>
        <v>19926760.000000004</v>
      </c>
      <c r="H8">
        <f>GETPIVOTDATA("solde_credit",Analyse!$Q$7,"Période",H$5,"Compte",$C8)</f>
        <v>10025381</v>
      </c>
      <c r="I8">
        <f>IF(ISERROR(C8),NA(),SUMIFS(Datas!CH$7:CH$7000,Datas!CB$7:CB$7000,C8))</f>
        <v>0</v>
      </c>
      <c r="J8">
        <f>IFERROR(GETPIVOTDATA("solde_credit",Analyse!$Q$7,"Période",G$5,"Compte",$C8),NA())</f>
        <v>19926760.000000004</v>
      </c>
      <c r="L8">
        <f t="shared" ref="L8:L15" si="5">+L7+1</f>
        <v>2.5</v>
      </c>
      <c r="M8" t="str">
        <f>IF(OR(Analyse!AG11="Total général",Analyse!AG11=""),NA(),Analyse!AG11)</f>
        <v>CLANA</v>
      </c>
      <c r="N8">
        <f>GETPIVOTDATA("Debit",Analyse!$AG$7,"Période",N$5,"Compte",$M8)</f>
        <v>12739428</v>
      </c>
      <c r="O8">
        <f>GETPIVOTDATA("Debit",Analyse!$AG$7,"Période",O$5,"Compte",$M8)</f>
        <v>0</v>
      </c>
      <c r="Q8">
        <v>3</v>
      </c>
      <c r="R8" t="str">
        <f>Analyse!BD11</f>
        <v>mars</v>
      </c>
      <c r="S8" s="2">
        <f>IF(GETPIVOTDATA("Marge",Analyse!$BD$7,"Période",S$5,"Date",$Q8)=0,NA(),GETPIVOTDATA("Marge",Analyse!$BD$7,"Période",S$5,"Date",$Q8))</f>
        <v>84908518</v>
      </c>
      <c r="T8" s="2">
        <f>IF(GETPIVOTDATA("Marge",Analyse!$BD$7,"Période",T$5,"Date",$Q8)=0,NA(),GETPIVOTDATA("Marge",Analyse!$BD$7,"Période",T$5,"Date",$Q8))</f>
        <v>22300706</v>
      </c>
      <c r="U8" s="2">
        <f>IF(GETPIVOTDATA("Marge",Analyse!$BD$7,"Période",U$5,"Date",$Q8)=0,NA(),GETPIVOTDATA("Marge",Analyse!$BD$7,"Période",U$5,"Date",$Q8))</f>
        <v>14401330</v>
      </c>
      <c r="V8">
        <f t="shared" si="0"/>
        <v>5.8958803110546043</v>
      </c>
      <c r="Y8" t="s">
        <v>6137</v>
      </c>
    </row>
    <row r="9" spans="2:25" x14ac:dyDescent="0.15">
      <c r="B9" s="13">
        <f t="shared" si="4"/>
        <v>3.5</v>
      </c>
      <c r="C9" t="str">
        <f>IF(OR(Analyse!Q12="Total général",Analyse!Q12=""),NA(),Analyse!Q12)</f>
        <v>601300</v>
      </c>
      <c r="D9">
        <f>GETPIVOTDATA("solde_credit",Analyse!$Q$7,"Période",D$5,"Compte",$C9)</f>
        <v>2889189</v>
      </c>
      <c r="E9" t="str">
        <f t="shared" si="1"/>
        <v/>
      </c>
      <c r="F9">
        <f t="shared" si="2"/>
        <v>2889189</v>
      </c>
      <c r="G9">
        <f t="shared" si="3"/>
        <v>2907450.0000000005</v>
      </c>
      <c r="H9">
        <f>GETPIVOTDATA("solde_credit",Analyse!$Q$7,"Période",H$5,"Compte",$C9)</f>
        <v>2713198</v>
      </c>
      <c r="I9">
        <f>IF(ISERROR(C9),NA(),SUMIFS(Datas!CH$7:CH$7000,Datas!CB$7:CB$7000,C9))</f>
        <v>0</v>
      </c>
      <c r="J9">
        <f>IFERROR(GETPIVOTDATA("solde_credit",Analyse!$Q$7,"Période",G$5,"Compte",$C9),NA())</f>
        <v>2907450.0000000005</v>
      </c>
      <c r="L9">
        <f t="shared" si="5"/>
        <v>3.5</v>
      </c>
      <c r="M9" t="str">
        <f>IF(OR(Analyse!AG12="Total général",Analyse!AG12=""),NA(),Analyse!AG12)</f>
        <v>AF</v>
      </c>
      <c r="N9">
        <f>GETPIVOTDATA("Debit",Analyse!$AG$7,"Période",N$5,"Compte",$M9)</f>
        <v>12200819</v>
      </c>
      <c r="O9">
        <f>GETPIVOTDATA("Debit",Analyse!$AG$7,"Période",O$5,"Compte",$M9)</f>
        <v>13729180</v>
      </c>
      <c r="Q9">
        <v>4</v>
      </c>
      <c r="R9" t="str">
        <f>Analyse!BD12</f>
        <v>avr</v>
      </c>
      <c r="S9" s="2">
        <f>IF(GETPIVOTDATA("Marge",Analyse!$BD$7,"Période",S$5,"Date",$Q9)=0,NA(),GETPIVOTDATA("Marge",Analyse!$BD$7,"Période",S$5,"Date",$Q9))</f>
        <v>2298322</v>
      </c>
      <c r="T9" s="2">
        <f>IF(GETPIVOTDATA("Marge",Analyse!$BD$7,"Période",T$5,"Date",$Q9)=0,NA(),GETPIVOTDATA("Marge",Analyse!$BD$7,"Période",T$5,"Date",$Q9))</f>
        <v>6224063</v>
      </c>
      <c r="U9" s="2">
        <f>IF(GETPIVOTDATA("Marge",Analyse!$BD$7,"Période",U$5,"Date",$Q9)=0,NA(),GETPIVOTDATA("Marge",Analyse!$BD$7,"Période",U$5,"Date",$Q9))</f>
        <v>864830</v>
      </c>
      <c r="V9">
        <f>+S9/U9</f>
        <v>2.657541944659644</v>
      </c>
      <c r="Y9" t="s">
        <v>6138</v>
      </c>
    </row>
    <row r="10" spans="2:25" x14ac:dyDescent="0.15">
      <c r="B10" s="13">
        <f t="shared" si="4"/>
        <v>4.5</v>
      </c>
      <c r="C10" t="str">
        <f>IF(OR(Analyse!Q13="Total général",Analyse!Q13=""),NA(),Analyse!Q13)</f>
        <v>601700</v>
      </c>
      <c r="D10">
        <f>GETPIVOTDATA("solde_credit",Analyse!$Q$7,"Période",D$5,"Compte",$C10)</f>
        <v>800000</v>
      </c>
      <c r="E10">
        <f t="shared" si="1"/>
        <v>800000</v>
      </c>
      <c r="F10" t="str">
        <f t="shared" si="2"/>
        <v/>
      </c>
      <c r="G10">
        <f t="shared" si="3"/>
        <v>800000</v>
      </c>
      <c r="H10">
        <f>GETPIVOTDATA("solde_credit",Analyse!$Q$7,"Période",H$5,"Compte",$C10)</f>
        <v>800000</v>
      </c>
      <c r="I10">
        <f>IF(ISERROR(C10),NA(),SUMIFS(Datas!CH$7:CH$7000,Datas!CB$7:CB$7000,C10))</f>
        <v>0</v>
      </c>
      <c r="J10">
        <f>IFERROR(GETPIVOTDATA("solde_credit",Analyse!$Q$7,"Période",G$5,"Compte",$C10),NA())</f>
        <v>800000</v>
      </c>
      <c r="L10">
        <f t="shared" si="5"/>
        <v>4.5</v>
      </c>
      <c r="M10" t="str">
        <f>IF(OR(Analyse!AG13="Total général",Analyse!AG13=""),NA(),Analyse!AG13)</f>
        <v>ET</v>
      </c>
      <c r="N10">
        <f>GETPIVOTDATA("Debit",Analyse!$AG$7,"Période",N$5,"Compte",$M10)</f>
        <v>10108854</v>
      </c>
      <c r="O10">
        <f>GETPIVOTDATA("Debit",Analyse!$AG$7,"Période",O$5,"Compte",$M10)</f>
        <v>3935742</v>
      </c>
      <c r="Q10">
        <v>5</v>
      </c>
      <c r="R10" t="str">
        <f>Analyse!BD13</f>
        <v>mai</v>
      </c>
      <c r="S10" s="2">
        <f>IF(GETPIVOTDATA("Marge",Analyse!$BD$7,"Période",S$5,"Date",$Q10)=0,NA(),GETPIVOTDATA("Marge",Analyse!$BD$7,"Période",S$5,"Date",$Q10))</f>
        <v>-2236860</v>
      </c>
      <c r="T10" s="2">
        <f>IF(GETPIVOTDATA("Marge",Analyse!$BD$7,"Période",T$5,"Date",$Q10)=0,NA(),GETPIVOTDATA("Marge",Analyse!$BD$7,"Période",T$5,"Date",$Q10))</f>
        <v>19644507</v>
      </c>
      <c r="U10" s="2">
        <f>IF(GETPIVOTDATA("Marge",Analyse!$BD$7,"Période",U$5,"Date",$Q10)=0,NA(),GETPIVOTDATA("Marge",Analyse!$BD$7,"Période",U$5,"Date",$Q10))</f>
        <v>530330</v>
      </c>
      <c r="Y10" t="s">
        <v>6139</v>
      </c>
    </row>
    <row r="11" spans="2:25" x14ac:dyDescent="0.15">
      <c r="B11" s="13">
        <f t="shared" si="4"/>
        <v>5.5</v>
      </c>
      <c r="C11" t="str">
        <f>IF(OR(Analyse!Q14="Total général",Analyse!Q14=""),NA(),Analyse!Q14)</f>
        <v>613300</v>
      </c>
      <c r="D11">
        <f>GETPIVOTDATA("solde_credit",Analyse!$Q$7,"Période",D$5,"Compte",$C11)</f>
        <v>0</v>
      </c>
      <c r="E11" t="str">
        <f t="shared" si="1"/>
        <v/>
      </c>
      <c r="F11">
        <f t="shared" si="2"/>
        <v>0</v>
      </c>
      <c r="G11">
        <f t="shared" si="3"/>
        <v>25910000</v>
      </c>
      <c r="H11">
        <f>GETPIVOTDATA("solde_credit",Analyse!$Q$7,"Période",H$5,"Compte",$C11)</f>
        <v>21020827</v>
      </c>
      <c r="I11">
        <f>IF(ISERROR(C11),NA(),SUMIFS(Datas!CH$7:CH$7000,Datas!CB$7:CB$7000,C11))</f>
        <v>0</v>
      </c>
      <c r="J11">
        <f>IFERROR(GETPIVOTDATA("solde_credit",Analyse!$Q$7,"Période",G$5,"Compte",$C11),NA())</f>
        <v>25910000</v>
      </c>
      <c r="L11">
        <f t="shared" si="5"/>
        <v>5.5</v>
      </c>
      <c r="M11" t="str">
        <f>IF(OR(Analyse!AG14="Total général",Analyse!AG14=""),NA(),Analyse!AG14)</f>
        <v>SAA</v>
      </c>
      <c r="N11">
        <f>GETPIVOTDATA("Debit",Analyse!$AG$7,"Période",N$5,"Compte",$M11)</f>
        <v>9464968</v>
      </c>
      <c r="O11">
        <f>GETPIVOTDATA("Debit",Analyse!$AG$7,"Période",O$5,"Compte",$M11)</f>
        <v>8925230</v>
      </c>
      <c r="Q11">
        <v>6</v>
      </c>
      <c r="R11" t="str">
        <f>Analyse!BD14</f>
        <v>juin</v>
      </c>
      <c r="S11" s="2">
        <f>IF(GETPIVOTDATA("Marge",Analyse!$BD$7,"Période",S$5,"Date",$Q11)=0,NA(),GETPIVOTDATA("Marge",Analyse!$BD$7,"Période",S$5,"Date",$Q11))</f>
        <v>6986015</v>
      </c>
      <c r="T11" s="2">
        <f>IF(GETPIVOTDATA("Marge",Analyse!$BD$7,"Période",T$5,"Date",$Q11)=0,NA(),GETPIVOTDATA("Marge",Analyse!$BD$7,"Période",T$5,"Date",$Q11))</f>
        <v>18441187</v>
      </c>
      <c r="U11" s="2">
        <f>IF(GETPIVOTDATA("Marge",Analyse!$BD$7,"Période",U$5,"Date",$Q11)=0,NA(),GETPIVOTDATA("Marge",Analyse!$BD$7,"Période",U$5,"Date",$Q11))</f>
        <v>3330</v>
      </c>
      <c r="Y11" t="s">
        <v>6140</v>
      </c>
    </row>
    <row r="12" spans="2:25" x14ac:dyDescent="0.15">
      <c r="B12" s="13">
        <f t="shared" si="4"/>
        <v>6.5</v>
      </c>
      <c r="C12" t="e">
        <f>IF(OR(Analyse!Q15="Total général",Analyse!Q15=""),NA(),Analyse!Q15)</f>
        <v>#N/A</v>
      </c>
      <c r="D12" t="e">
        <f>GETPIVOTDATA("solde_credit",Analyse!$Q$7,"Période",D$5,"Compte",$C12)</f>
        <v>#REF!</v>
      </c>
      <c r="E12" t="e">
        <f t="shared" si="1"/>
        <v>#REF!</v>
      </c>
      <c r="F12" t="e">
        <f t="shared" si="2"/>
        <v>#REF!</v>
      </c>
      <c r="G12" t="e">
        <f t="shared" si="3"/>
        <v>#N/A</v>
      </c>
      <c r="H12" t="e">
        <f>GETPIVOTDATA("solde_credit",Analyse!$Q$7,"Période",H$5,"Compte",$C12)</f>
        <v>#REF!</v>
      </c>
      <c r="I12" t="e">
        <f>IF(ISERROR(C12),NA(),SUMIFS(Datas!CH$7:CH$7000,Datas!CB$7:CB$7000,C12))</f>
        <v>#N/A</v>
      </c>
      <c r="J12" t="e">
        <f>IFERROR(GETPIVOTDATA("solde_credit",Analyse!$Q$7,"Période",G$5,"Compte",$C12),NA())</f>
        <v>#N/A</v>
      </c>
      <c r="L12">
        <f t="shared" si="5"/>
        <v>6.5</v>
      </c>
      <c r="M12" t="str">
        <f>IF(OR(Analyse!AG15="Total général",Analyse!AG15=""),NA(),Analyse!AG15)</f>
        <v>KQ</v>
      </c>
      <c r="N12">
        <f>GETPIVOTDATA("Debit",Analyse!$AG$7,"Période",N$5,"Compte",$M12)</f>
        <v>6727167</v>
      </c>
      <c r="O12">
        <f>GETPIVOTDATA("Debit",Analyse!$AG$7,"Période",O$5,"Compte",$M12)</f>
        <v>7855425</v>
      </c>
      <c r="Q12">
        <v>7</v>
      </c>
      <c r="R12" t="str">
        <f>Analyse!BD15</f>
        <v>juil</v>
      </c>
      <c r="S12" s="2" t="e">
        <f>IF(GETPIVOTDATA("Marge",Analyse!$BD$7,"Période",S$5,"Date",$Q12)=0,NA(),GETPIVOTDATA("Marge",Analyse!$BD$7,"Période",S$5,"Date",$Q12))</f>
        <v>#N/A</v>
      </c>
      <c r="T12" s="2">
        <f>IF(GETPIVOTDATA("Marge",Analyse!$BD$7,"Période",T$5,"Date",$Q12)=0,NA(),GETPIVOTDATA("Marge",Analyse!$BD$7,"Période",T$5,"Date",$Q12))</f>
        <v>14013533</v>
      </c>
      <c r="U12" s="2">
        <f>IF(GETPIVOTDATA("Marge",Analyse!$BD$7,"Période",U$5,"Date",$Q12)=0,NA(),GETPIVOTDATA("Marge",Analyse!$BD$7,"Période",U$5,"Date",$Q12))</f>
        <v>3474330</v>
      </c>
      <c r="Y12" t="s">
        <v>6141</v>
      </c>
    </row>
    <row r="13" spans="2:25" x14ac:dyDescent="0.15">
      <c r="B13" s="13">
        <f t="shared" si="4"/>
        <v>7.5</v>
      </c>
      <c r="C13" t="e">
        <f>IF(OR(Analyse!Q16="Total général",Analyse!Q16=""),NA(),Analyse!Q16)</f>
        <v>#N/A</v>
      </c>
      <c r="D13" t="e">
        <f>GETPIVOTDATA("solde_credit",Analyse!$Q$7,"Période",D$5,"Compte",$C13)</f>
        <v>#REF!</v>
      </c>
      <c r="E13" t="e">
        <f t="shared" si="1"/>
        <v>#REF!</v>
      </c>
      <c r="F13" t="e">
        <f t="shared" si="2"/>
        <v>#REF!</v>
      </c>
      <c r="G13" t="e">
        <f t="shared" si="3"/>
        <v>#N/A</v>
      </c>
      <c r="H13" t="e">
        <f>GETPIVOTDATA("solde_credit",Analyse!$Q$7,"Période",H$5,"Compte",$C13)</f>
        <v>#REF!</v>
      </c>
      <c r="I13" t="e">
        <f>IF(ISERROR(C13),NA(),SUMIFS(Datas!CH$7:CH$7000,Datas!CB$7:CB$7000,C13))</f>
        <v>#N/A</v>
      </c>
      <c r="J13" t="e">
        <f>IFERROR(GETPIVOTDATA("solde_credit",Analyse!$Q$7,"Période",G$5,"Compte",$C13),NA())</f>
        <v>#N/A</v>
      </c>
      <c r="L13">
        <f t="shared" si="5"/>
        <v>7.5</v>
      </c>
      <c r="M13" t="str">
        <f>IF(OR(Analyse!AG16="Total général",Analyse!AG16=""),NA(),Analyse!AG16)</f>
        <v>CLRAM</v>
      </c>
      <c r="N13">
        <f>GETPIVOTDATA("Debit",Analyse!$AG$7,"Période",N$5,"Compte",$M13)</f>
        <v>5798240</v>
      </c>
      <c r="O13">
        <f>GETPIVOTDATA("Debit",Analyse!$AG$7,"Période",O$5,"Compte",$M13)</f>
        <v>0</v>
      </c>
      <c r="Q13">
        <v>8</v>
      </c>
      <c r="R13" t="str">
        <f>Analyse!BD16</f>
        <v>août</v>
      </c>
      <c r="S13" s="2" t="e">
        <f>IF(GETPIVOTDATA("Marge",Analyse!$BD$7,"Période",S$5,"Date",$Q13)=0,NA(),GETPIVOTDATA("Marge",Analyse!$BD$7,"Période",S$5,"Date",$Q13))</f>
        <v>#N/A</v>
      </c>
      <c r="T13" s="2">
        <f>IF(GETPIVOTDATA("Marge",Analyse!$BD$7,"Période",T$5,"Date",$Q13)=0,NA(),GETPIVOTDATA("Marge",Analyse!$BD$7,"Période",T$5,"Date",$Q13))</f>
        <v>26208275</v>
      </c>
      <c r="U13" s="2">
        <f>IF(GETPIVOTDATA("Marge",Analyse!$BD$7,"Période",U$5,"Date",$Q13)=0,NA(),GETPIVOTDATA("Marge",Analyse!$BD$7,"Période",U$5,"Date",$Q13))</f>
        <v>5970330</v>
      </c>
      <c r="Y13" t="s">
        <v>6142</v>
      </c>
    </row>
    <row r="14" spans="2:25" x14ac:dyDescent="0.15">
      <c r="B14" s="13">
        <f t="shared" si="4"/>
        <v>8.5</v>
      </c>
      <c r="C14" t="e">
        <f>IF(OR(Analyse!Q17="Total général",Analyse!Q17=""),NA(),Analyse!Q17)</f>
        <v>#N/A</v>
      </c>
      <c r="D14" t="e">
        <f>GETPIVOTDATA("solde_credit",Analyse!$Q$7,"Période",D$5,"Compte",$C14)</f>
        <v>#REF!</v>
      </c>
      <c r="E14" t="e">
        <f t="shared" si="1"/>
        <v>#REF!</v>
      </c>
      <c r="F14" t="e">
        <f t="shared" si="2"/>
        <v>#REF!</v>
      </c>
      <c r="G14" t="e">
        <f t="shared" si="3"/>
        <v>#N/A</v>
      </c>
      <c r="H14" t="e">
        <f>GETPIVOTDATA("solde_credit",Analyse!$Q$7,"Période",H$5,"Compte",$C14)</f>
        <v>#REF!</v>
      </c>
      <c r="I14" t="e">
        <f>IF(ISERROR(C14),NA(),SUMIFS(Datas!CH$7:CH$7000,Datas!CB$7:CB$7000,C14))</f>
        <v>#N/A</v>
      </c>
      <c r="J14" t="e">
        <f>IFERROR(GETPIVOTDATA("solde_credit",Analyse!$Q$7,"Période",G$5,"Compte",$C14),NA())</f>
        <v>#N/A</v>
      </c>
      <c r="L14">
        <f t="shared" si="5"/>
        <v>8.5</v>
      </c>
      <c r="M14" t="str">
        <f>IF(OR(Analyse!AG17="Total général",Analyse!AG17=""),NA(),Analyse!AG17)</f>
        <v>VK</v>
      </c>
      <c r="N14">
        <f>GETPIVOTDATA("Debit",Analyse!$AG$7,"Période",N$5,"Compte",$M14)</f>
        <v>5187375</v>
      </c>
      <c r="O14">
        <f>GETPIVOTDATA("Debit",Analyse!$AG$7,"Période",O$5,"Compte",$M14)</f>
        <v>3005100</v>
      </c>
      <c r="Q14">
        <v>9</v>
      </c>
      <c r="R14" t="str">
        <f>Analyse!BD17</f>
        <v>sept</v>
      </c>
      <c r="S14" s="2" t="e">
        <f>IF(GETPIVOTDATA("Marge",Analyse!$BD$7,"Période",S$5,"Date",$Q14)=0,NA(),GETPIVOTDATA("Marge",Analyse!$BD$7,"Période",S$5,"Date",$Q14))</f>
        <v>#N/A</v>
      </c>
      <c r="T14" s="2">
        <f>IF(GETPIVOTDATA("Marge",Analyse!$BD$7,"Période",T$5,"Date",$Q14)=0,NA(),GETPIVOTDATA("Marge",Analyse!$BD$7,"Période",T$5,"Date",$Q14))</f>
        <v>25269540</v>
      </c>
      <c r="U14" s="2">
        <f>IF(GETPIVOTDATA("Marge",Analyse!$BD$7,"Période",U$5,"Date",$Q14)=0,NA(),GETPIVOTDATA("Marge",Analyse!$BD$7,"Période",U$5,"Date",$Q14))</f>
        <v>3607330</v>
      </c>
      <c r="Y14" t="s">
        <v>6143</v>
      </c>
    </row>
    <row r="15" spans="2:25" x14ac:dyDescent="0.15">
      <c r="B15" s="13">
        <f t="shared" si="4"/>
        <v>9.5</v>
      </c>
      <c r="C15" t="e">
        <f>IF(OR(Analyse!Q18="Total général",Analyse!Q18=""),NA(),Analyse!Q18)</f>
        <v>#N/A</v>
      </c>
      <c r="D15" t="e">
        <f>GETPIVOTDATA("solde_credit",Analyse!$Q$7,"Période",D$5,"Compte",$C15)</f>
        <v>#REF!</v>
      </c>
      <c r="E15" t="e">
        <f t="shared" si="1"/>
        <v>#REF!</v>
      </c>
      <c r="F15" t="e">
        <f t="shared" si="2"/>
        <v>#REF!</v>
      </c>
      <c r="G15" t="e">
        <f t="shared" si="3"/>
        <v>#N/A</v>
      </c>
      <c r="H15" t="e">
        <f>GETPIVOTDATA("solde_credit",Analyse!$Q$7,"Période",H$5,"Compte",$C15)</f>
        <v>#REF!</v>
      </c>
      <c r="I15" t="e">
        <f>IF(ISERROR(C15),NA(),SUMIFS(Datas!CH$7:CH$7000,Datas!CB$7:CB$7000,C15))</f>
        <v>#N/A</v>
      </c>
      <c r="J15" t="e">
        <f>IFERROR(GETPIVOTDATA("solde_credit",Analyse!$Q$7,"Période",G$5,"Compte",$C15),NA())</f>
        <v>#N/A</v>
      </c>
      <c r="L15">
        <f t="shared" si="5"/>
        <v>9.5</v>
      </c>
      <c r="M15" t="str">
        <f>IF(OR(Analyse!AG18="Total général",Analyse!AG18=""),NA(),Analyse!AG18)</f>
        <v>JETEX</v>
      </c>
      <c r="N15">
        <f>GETPIVOTDATA("Debit",Analyse!$AG$7,"Période",N$5,"Compte",$M15)</f>
        <v>5056845</v>
      </c>
      <c r="O15">
        <f>GETPIVOTDATA("Debit",Analyse!$AG$7,"Période",O$5,"Compte",$M15)</f>
        <v>18429871</v>
      </c>
      <c r="Q15">
        <v>10</v>
      </c>
      <c r="R15" t="str">
        <f>Analyse!BD18</f>
        <v>oct</v>
      </c>
      <c r="S15" s="2" t="e">
        <f>IF(GETPIVOTDATA("Marge",Analyse!$BD$7,"Période",S$5,"Date",$Q15)=0,NA(),GETPIVOTDATA("Marge",Analyse!$BD$7,"Période",S$5,"Date",$Q15))</f>
        <v>#N/A</v>
      </c>
      <c r="T15" s="2">
        <f>IF(GETPIVOTDATA("Marge",Analyse!$BD$7,"Période",T$5,"Date",$Q15)=0,NA(),GETPIVOTDATA("Marge",Analyse!$BD$7,"Période",T$5,"Date",$Q15))</f>
        <v>-27916953</v>
      </c>
      <c r="U15" s="2">
        <f>IF(GETPIVOTDATA("Marge",Analyse!$BD$7,"Période",U$5,"Date",$Q15)=0,NA(),GETPIVOTDATA("Marge",Analyse!$BD$7,"Période",U$5,"Date",$Q15))</f>
        <v>4361330</v>
      </c>
      <c r="Y15" t="s">
        <v>6144</v>
      </c>
    </row>
    <row r="16" spans="2:25" x14ac:dyDescent="0.15">
      <c r="Q16">
        <v>11</v>
      </c>
      <c r="R16" t="str">
        <f>Analyse!BD19</f>
        <v>nov</v>
      </c>
      <c r="S16" s="2" t="e">
        <f>IF(GETPIVOTDATA("Marge",Analyse!$BD$7,"Période",S$5,"Date",$Q16)=0,NA(),GETPIVOTDATA("Marge",Analyse!$BD$7,"Période",S$5,"Date",$Q16))</f>
        <v>#N/A</v>
      </c>
      <c r="T16" s="2">
        <f>IF(GETPIVOTDATA("Marge",Analyse!$BD$7,"Période",T$5,"Date",$Q16)=0,NA(),GETPIVOTDATA("Marge",Analyse!$BD$7,"Période",T$5,"Date",$Q16))</f>
        <v>12772828</v>
      </c>
      <c r="U16" s="2">
        <f>IF(GETPIVOTDATA("Marge",Analyse!$BD$7,"Période",U$5,"Date",$Q16)=0,NA(),GETPIVOTDATA("Marge",Analyse!$BD$7,"Période",U$5,"Date",$Q16))</f>
        <v>4424330</v>
      </c>
    </row>
    <row r="17" spans="2:21" x14ac:dyDescent="0.15">
      <c r="Q17">
        <v>12</v>
      </c>
      <c r="R17" t="str">
        <f>Analyse!BD20</f>
        <v>déc</v>
      </c>
      <c r="S17" s="2" t="e">
        <f>IF(GETPIVOTDATA("Marge",Analyse!$BD$7,"Période",S$5,"Date",$Q17)=0,NA(),GETPIVOTDATA("Marge",Analyse!$BD$7,"Période",S$5,"Date",$Q17))</f>
        <v>#N/A</v>
      </c>
      <c r="T17" s="2">
        <f>IF(GETPIVOTDATA("Marge",Analyse!$BD$7,"Période",T$5,"Date",$Q17)=0,NA(),GETPIVOTDATA("Marge",Analyse!$BD$7,"Période",T$5,"Date",$Q17))</f>
        <v>-40919679</v>
      </c>
      <c r="U17" s="2">
        <f>IF(GETPIVOTDATA("Marge",Analyse!$BD$7,"Période",U$5,"Date",$Q17)=0,NA(),GETPIVOTDATA("Marge",Analyse!$BD$7,"Période",U$5,"Date",$Q17))</f>
        <v>3852330</v>
      </c>
    </row>
    <row r="19" spans="2:21" x14ac:dyDescent="0.15">
      <c r="B19" t="s">
        <v>5842</v>
      </c>
      <c r="L19" t="s">
        <v>5367</v>
      </c>
    </row>
    <row r="20" spans="2:21" x14ac:dyDescent="0.15">
      <c r="D20">
        <f>SUMIF(D22:D31,"&gt;0",D22:D31)</f>
        <v>98765729</v>
      </c>
      <c r="E20">
        <f>SUMIF(E22:E31,"&gt;0",E22:E31)</f>
        <v>56499891</v>
      </c>
      <c r="F20">
        <f>SUMIF(F22:F31,"&gt;0",F22:F31)</f>
        <v>42265838</v>
      </c>
      <c r="G20">
        <f>SUMIF(G22:G31,"&gt;0",G22:G31)</f>
        <v>79950000</v>
      </c>
      <c r="H20">
        <f>SUMIF(H22:H31,"&gt;0",H22:H31)</f>
        <v>76441458</v>
      </c>
    </row>
    <row r="21" spans="2:21" x14ac:dyDescent="0.15">
      <c r="D21" s="12" t="s">
        <v>5191</v>
      </c>
      <c r="E21" s="12" t="s">
        <v>5840</v>
      </c>
      <c r="F21" s="12" t="s">
        <v>5841</v>
      </c>
      <c r="G21" s="12" t="s">
        <v>5176</v>
      </c>
      <c r="H21" s="12" t="s">
        <v>53</v>
      </c>
      <c r="I21" s="12" t="s">
        <v>5866</v>
      </c>
      <c r="J21" s="56" t="s">
        <v>5176</v>
      </c>
      <c r="N21" s="12" t="s">
        <v>5191</v>
      </c>
      <c r="O21" s="12" t="s">
        <v>53</v>
      </c>
    </row>
    <row r="22" spans="2:21" x14ac:dyDescent="0.15">
      <c r="B22" s="13">
        <v>0.5</v>
      </c>
      <c r="C22" t="str">
        <f>IF(OR(Analyse!Y9="Total général",Analyse!Y9=""),NA(),Analyse!Y9)</f>
        <v>403300</v>
      </c>
      <c r="D22">
        <f>GETPIVOTDATA("Champ1",Analyse!$Y$7,"Période",D$21,"Compte",$C22)</f>
        <v>37118066</v>
      </c>
      <c r="E22">
        <f>IF(D22&gt;=G22,D22,"")</f>
        <v>37118066</v>
      </c>
      <c r="F22" t="str">
        <f>IF(E22="",D22,"")</f>
        <v/>
      </c>
      <c r="G22">
        <f>IF(IF($J$1=1,J22,I22)=0,NA(),IF($J$1=1,J22,I22))</f>
        <v>20000000</v>
      </c>
      <c r="H22">
        <f>GETPIVOTDATA("Champ1",Analyse!$Y$7,"Période",H$21,"Compte",$C22)</f>
        <v>16113502</v>
      </c>
      <c r="I22">
        <f>IF(ISERROR(C22),NA(),SUMIF(Datas!BN$7:BN$7000,C22,Datas!BS$7:BS$7000))</f>
        <v>0</v>
      </c>
      <c r="J22">
        <f>GETPIVOTDATA("Champ1",Analyse!$Y$7,"Période",G$21,"Compte",$C22)</f>
        <v>20000000</v>
      </c>
      <c r="L22">
        <v>0.5</v>
      </c>
      <c r="M22" t="str">
        <f>IF(OR(Analyse!AN9="Total général",Analyse!AN9=""),NA(),Analyse!AN9)</f>
        <v>FRAL</v>
      </c>
      <c r="N22">
        <f>GETPIVOTDATA("Credit",Analyse!$AN$7,"Période",N$21,"Compte",$M22)</f>
        <v>17000000</v>
      </c>
      <c r="O22">
        <f>GETPIVOTDATA("Credit",Analyse!$AN$7,"Période",O$21,"Compte",$M22)</f>
        <v>14500000</v>
      </c>
    </row>
    <row r="23" spans="2:21" x14ac:dyDescent="0.15">
      <c r="B23" s="13">
        <f>+B22+1</f>
        <v>1.5</v>
      </c>
      <c r="C23" t="str">
        <f>IF(OR(Analyse!Y10="Total général",Analyse!Y10=""),NA(),Analyse!Y10)</f>
        <v>411100</v>
      </c>
      <c r="D23">
        <f>GETPIVOTDATA("Champ1",Analyse!$Y$7,"Période",D$21,"Compte",$C23)</f>
        <v>22983521</v>
      </c>
      <c r="E23" t="str">
        <f t="shared" ref="E23:E30" si="6">IF(D23&gt;=G23,D23,"")</f>
        <v/>
      </c>
      <c r="F23">
        <f t="shared" ref="F23:F31" si="7">IF(E23="",D23,"")</f>
        <v>22983521</v>
      </c>
      <c r="G23">
        <f t="shared" ref="G23:G31" si="8">IF(IF($J$1=1,J23,I23)=0,NA(),IF($J$1=1,J23,I23))</f>
        <v>28766000</v>
      </c>
      <c r="H23">
        <f>GETPIVOTDATA("Champ1",Analyse!$Y$7,"Période",H$21,"Compte",$C23)</f>
        <v>26530137</v>
      </c>
      <c r="I23">
        <f>IF(ISERROR(C23),NA(),SUMIF(Datas!BN$7:BN$7000,C23,Datas!BS$7:BS$7000))</f>
        <v>0</v>
      </c>
      <c r="J23">
        <f>GETPIVOTDATA("Champ1",Analyse!$Y$7,"Période",G$21,"Compte",$C23)</f>
        <v>28766000</v>
      </c>
      <c r="L23">
        <f>+L22+1</f>
        <v>1.5</v>
      </c>
      <c r="M23" t="str">
        <f>IF(OR(Analyse!AN10="Total général",Analyse!AN10=""),NA(),Analyse!AN10)</f>
        <v>ORANGE</v>
      </c>
      <c r="N23">
        <f>GETPIVOTDATA("Credit",Analyse!$AN$7,"Période",N$21,"Compte",$M23)</f>
        <v>2063140</v>
      </c>
      <c r="O23">
        <f>GETPIVOTDATA("Credit",Analyse!$AN$7,"Période",O$21,"Compte",$M23)</f>
        <v>2384010</v>
      </c>
    </row>
    <row r="24" spans="2:21" x14ac:dyDescent="0.15">
      <c r="B24" s="13">
        <f t="shared" ref="B24:B31" si="9">+B23+1</f>
        <v>2.5</v>
      </c>
      <c r="C24" t="str">
        <f>IF(OR(Analyse!Y11="Total général",Analyse!Y11=""),NA(),Analyse!Y11)</f>
        <v>426200</v>
      </c>
      <c r="D24">
        <f>GETPIVOTDATA("Champ1",Analyse!$Y$7,"Période",D$21,"Compte",$C24)</f>
        <v>18119210</v>
      </c>
      <c r="E24" t="str">
        <f t="shared" si="6"/>
        <v/>
      </c>
      <c r="F24">
        <f t="shared" si="7"/>
        <v>18119210</v>
      </c>
      <c r="G24">
        <f t="shared" si="8"/>
        <v>19497000</v>
      </c>
      <c r="H24">
        <f>GETPIVOTDATA("Champ1",Analyse!$Y$7,"Période",H$21,"Compte",$C24)</f>
        <v>15538000</v>
      </c>
      <c r="I24">
        <f>IF(ISERROR(C24),NA(),SUMIF(Datas!BN$7:BN$7000,C24,Datas!BS$7:BS$7000))</f>
        <v>0</v>
      </c>
      <c r="J24">
        <f>GETPIVOTDATA("Champ1",Analyse!$Y$7,"Période",G$21,"Compte",$C24)</f>
        <v>19497000</v>
      </c>
      <c r="L24">
        <f t="shared" ref="L24:L31" si="10">+L23+1</f>
        <v>2.5</v>
      </c>
      <c r="M24" t="str">
        <f>IF(OR(Analyse!AN11="Total général",Analyse!AN11=""),NA(),Analyse!AN11)</f>
        <v>DLA1</v>
      </c>
      <c r="N24">
        <f>GETPIVOTDATA("Credit",Analyse!$AN$7,"Période",N$21,"Compte",$M24)</f>
        <v>1129148</v>
      </c>
      <c r="O24">
        <f>GETPIVOTDATA("Credit",Analyse!$AN$7,"Période",O$21,"Compte",$M24)</f>
        <v>1129148</v>
      </c>
    </row>
    <row r="25" spans="2:21" x14ac:dyDescent="0.15">
      <c r="B25" s="13">
        <f t="shared" si="9"/>
        <v>3.5</v>
      </c>
      <c r="C25" t="str">
        <f>IF(OR(Analyse!Y12="Total général",Analyse!Y12=""),NA(),Analyse!Y12)</f>
        <v>415600</v>
      </c>
      <c r="D25">
        <f>GETPIVOTDATA("Champ1",Analyse!$Y$7,"Période",D$21,"Compte",$C25)</f>
        <v>7261092</v>
      </c>
      <c r="E25">
        <f t="shared" si="6"/>
        <v>7261092</v>
      </c>
      <c r="F25" t="str">
        <f t="shared" si="7"/>
        <v/>
      </c>
      <c r="G25">
        <f t="shared" si="8"/>
        <v>6000000</v>
      </c>
      <c r="H25">
        <f>GETPIVOTDATA("Champ1",Analyse!$Y$7,"Période",H$21,"Compte",$C25)</f>
        <v>5546844</v>
      </c>
      <c r="I25">
        <f>IF(ISERROR(C25),NA(),SUMIF(Datas!BN$7:BN$7000,C25,Datas!BS$7:BS$7000))</f>
        <v>0</v>
      </c>
      <c r="J25">
        <f>GETPIVOTDATA("Champ1",Analyse!$Y$7,"Période",G$21,"Compte",$C25)</f>
        <v>6000000</v>
      </c>
      <c r="L25">
        <f t="shared" si="10"/>
        <v>3.5</v>
      </c>
      <c r="M25" t="str">
        <f>IF(OR(Analyse!AN12="Total général",Analyse!AN12=""),NA(),Analyse!AN12)</f>
        <v>LXC</v>
      </c>
      <c r="N25">
        <f>GETPIVOTDATA("Credit",Analyse!$AN$7,"Période",N$21,"Compte",$M25)</f>
        <v>1025733</v>
      </c>
      <c r="O25">
        <f>GETPIVOTDATA("Credit",Analyse!$AN$7,"Période",O$21,"Compte",$M25)</f>
        <v>105572</v>
      </c>
    </row>
    <row r="26" spans="2:21" x14ac:dyDescent="0.15">
      <c r="B26" s="13">
        <f t="shared" si="9"/>
        <v>4.5</v>
      </c>
      <c r="C26" t="str">
        <f>IF(OR(Analyse!Y13="Total général",Analyse!Y13=""),NA(),Analyse!Y13)</f>
        <v>423300</v>
      </c>
      <c r="D26">
        <f>GETPIVOTDATA("Champ1",Analyse!$Y$7,"Période",D$21,"Compte",$C26)</f>
        <v>3660000</v>
      </c>
      <c r="E26">
        <f t="shared" si="6"/>
        <v>3660000</v>
      </c>
      <c r="F26" t="str">
        <f t="shared" si="7"/>
        <v/>
      </c>
      <c r="G26">
        <f t="shared" si="8"/>
        <v>300000</v>
      </c>
      <c r="H26">
        <f>GETPIVOTDATA("Champ1",Analyse!$Y$7,"Période",H$21,"Compte",$C26)</f>
        <v>2959100</v>
      </c>
      <c r="I26">
        <f>IF(ISERROR(C26),NA(),SUMIF(Datas!BN$7:BN$7000,C26,Datas!BS$7:BS$7000))</f>
        <v>0</v>
      </c>
      <c r="J26">
        <f>GETPIVOTDATA("Champ1",Analyse!$Y$7,"Période",G$21,"Compte",$C26)</f>
        <v>300000</v>
      </c>
      <c r="L26">
        <f t="shared" si="10"/>
        <v>4.5</v>
      </c>
      <c r="M26" t="str">
        <f>IF(OR(Analyse!AN13="Total général",Analyse!AN13=""),NA(),Analyse!AN13)</f>
        <v>FDV</v>
      </c>
      <c r="N26">
        <f>GETPIVOTDATA("Credit",Analyse!$AN$7,"Période",N$21,"Compte",$M26)</f>
        <v>800000</v>
      </c>
      <c r="O26">
        <f>GETPIVOTDATA("Credit",Analyse!$AN$7,"Période",O$21,"Compte",$M26)</f>
        <v>800000</v>
      </c>
    </row>
    <row r="27" spans="2:21" x14ac:dyDescent="0.15">
      <c r="B27" s="13">
        <f t="shared" si="9"/>
        <v>5.5</v>
      </c>
      <c r="C27" t="str">
        <f>IF(OR(Analyse!Y14="Total général",Analyse!Y14=""),NA(),Analyse!Y14)</f>
        <v>422600</v>
      </c>
      <c r="D27">
        <f>GETPIVOTDATA("Champ1",Analyse!$Y$7,"Période",D$21,"Compte",$C27)</f>
        <v>2576617</v>
      </c>
      <c r="E27">
        <f t="shared" si="6"/>
        <v>2576617</v>
      </c>
      <c r="F27" t="str">
        <f t="shared" si="7"/>
        <v/>
      </c>
      <c r="G27">
        <f t="shared" si="8"/>
        <v>1867000</v>
      </c>
      <c r="H27">
        <f>GETPIVOTDATA("Champ1",Analyse!$Y$7,"Période",H$21,"Compte",$C27)</f>
        <v>2062170</v>
      </c>
      <c r="I27">
        <f>IF(ISERROR(C27),NA(),SUMIF(Datas!BN$7:BN$7000,C27,Datas!BS$7:BS$7000))</f>
        <v>0</v>
      </c>
      <c r="J27">
        <f>GETPIVOTDATA("Champ1",Analyse!$Y$7,"Période",G$21,"Compte",$C27)</f>
        <v>1867000</v>
      </c>
      <c r="L27">
        <f t="shared" si="10"/>
        <v>5.5</v>
      </c>
      <c r="M27" t="str">
        <f>IF(OR(Analyse!AN14="Total général",Analyse!AN14=""),NA(),Analyse!AN14)</f>
        <v>CAMTEL</v>
      </c>
      <c r="N27">
        <f>GETPIVOTDATA("Credit",Analyse!$AN$7,"Période",N$21,"Compte",$M27)</f>
        <v>726055</v>
      </c>
      <c r="O27">
        <f>GETPIVOTDATA("Credit",Analyse!$AN$7,"Période",O$21,"Compte",$M27)</f>
        <v>870780</v>
      </c>
    </row>
    <row r="28" spans="2:21" x14ac:dyDescent="0.15">
      <c r="B28" s="13">
        <f t="shared" si="9"/>
        <v>6.5</v>
      </c>
      <c r="C28" t="str">
        <f>IF(OR(Analyse!Y15="Total général",Analyse!Y15=""),NA(),Analyse!Y15)</f>
        <v>430300</v>
      </c>
      <c r="D28">
        <f>GETPIVOTDATA("Champ1",Analyse!$Y$7,"Période",D$21,"Compte",$C28)</f>
        <v>2474781</v>
      </c>
      <c r="E28">
        <f t="shared" si="6"/>
        <v>2474781</v>
      </c>
      <c r="F28" t="str">
        <f t="shared" si="7"/>
        <v/>
      </c>
      <c r="G28">
        <f t="shared" si="8"/>
        <v>600000</v>
      </c>
      <c r="H28">
        <f>GETPIVOTDATA("Champ1",Analyse!$Y$7,"Période",H$21,"Compte",$C28)</f>
        <v>3050912</v>
      </c>
      <c r="I28">
        <f>IF(ISERROR(C28),NA(),SUMIF(Datas!BN$7:BN$7000,C28,Datas!BS$7:BS$7000))</f>
        <v>0</v>
      </c>
      <c r="J28">
        <f>GETPIVOTDATA("Champ1",Analyse!$Y$7,"Période",G$21,"Compte",$C28)</f>
        <v>600000</v>
      </c>
      <c r="L28">
        <f t="shared" si="10"/>
        <v>6.5</v>
      </c>
      <c r="M28" t="str">
        <f>IF(OR(Analyse!AN15="Total général",Analyse!AN15=""),NA(),Analyse!AN15)</f>
        <v>G4S</v>
      </c>
      <c r="N28">
        <f>GETPIVOTDATA("Credit",Analyse!$AN$7,"Période",N$21,"Compte",$M28)</f>
        <v>363713</v>
      </c>
      <c r="O28">
        <f>GETPIVOTDATA("Credit",Analyse!$AN$7,"Période",O$21,"Compte",$M28)</f>
        <v>363713</v>
      </c>
    </row>
    <row r="29" spans="2:21" x14ac:dyDescent="0.15">
      <c r="B29" s="13">
        <f t="shared" si="9"/>
        <v>7.5</v>
      </c>
      <c r="C29" t="str">
        <f>IF(OR(Analyse!Y16="Total général",Analyse!Y16=""),NA(),Analyse!Y16)</f>
        <v>412000</v>
      </c>
      <c r="D29">
        <f>GETPIVOTDATA("Champ1",Analyse!$Y$7,"Période",D$21,"Compte",$C29)</f>
        <v>1877188</v>
      </c>
      <c r="E29">
        <f t="shared" si="6"/>
        <v>1877188</v>
      </c>
      <c r="F29" t="str">
        <f t="shared" si="7"/>
        <v/>
      </c>
      <c r="G29">
        <f t="shared" si="8"/>
        <v>120000</v>
      </c>
      <c r="H29">
        <f>GETPIVOTDATA("Champ1",Analyse!$Y$7,"Période",H$21,"Compte",$C29)</f>
        <v>2093165</v>
      </c>
      <c r="I29">
        <f>IF(ISERROR(C29),NA(),SUMIF(Datas!BN$7:BN$7000,C29,Datas!BS$7:BS$7000))</f>
        <v>0</v>
      </c>
      <c r="J29">
        <f>GETPIVOTDATA("Champ1",Analyse!$Y$7,"Période",G$21,"Compte",$C29)</f>
        <v>120000</v>
      </c>
      <c r="L29">
        <f t="shared" si="10"/>
        <v>7.5</v>
      </c>
      <c r="M29" t="str">
        <f>IF(OR(Analyse!AN16="Total général",Analyse!AN16=""),NA(),Analyse!AN16)</f>
        <v>ATM</v>
      </c>
      <c r="N29">
        <f>GETPIVOTDATA("Credit",Analyse!$AN$7,"Période",N$21,"Compte",$M29)</f>
        <v>340000</v>
      </c>
      <c r="O29">
        <f>GETPIVOTDATA("Credit",Analyse!$AN$7,"Période",O$21,"Compte",$M29)</f>
        <v>340000</v>
      </c>
    </row>
    <row r="30" spans="2:21" x14ac:dyDescent="0.15">
      <c r="B30" s="13">
        <f t="shared" si="9"/>
        <v>8.5</v>
      </c>
      <c r="C30" t="str">
        <f>IF(OR(Analyse!Y17="Total général",Analyse!Y17=""),NA(),Analyse!Y17)</f>
        <v>422700</v>
      </c>
      <c r="D30">
        <f>GETPIVOTDATA("Champ1",Analyse!$Y$7,"Période",D$21,"Compte",$C30)</f>
        <v>1532147</v>
      </c>
      <c r="E30">
        <f t="shared" si="6"/>
        <v>1532147</v>
      </c>
      <c r="F30" t="str">
        <f t="shared" si="7"/>
        <v/>
      </c>
      <c r="G30">
        <f t="shared" si="8"/>
        <v>800000</v>
      </c>
      <c r="H30">
        <f>GETPIVOTDATA("Champ1",Analyse!$Y$7,"Période",H$21,"Compte",$C30)</f>
        <v>1608447</v>
      </c>
      <c r="I30">
        <f>IF(ISERROR(C30),NA(),SUMIF(Datas!BN$7:BN$7000,C30,Datas!BS$7:BS$7000))</f>
        <v>0</v>
      </c>
      <c r="J30">
        <f>GETPIVOTDATA("Champ1",Analyse!$Y$7,"Période",G$21,"Compte",$C30)</f>
        <v>800000</v>
      </c>
      <c r="L30">
        <f t="shared" si="10"/>
        <v>8.5</v>
      </c>
      <c r="M30" t="str">
        <f>IF(OR(Analyse!AN17="Total général",Analyse!AN17=""),NA(),Analyse!AN17)</f>
        <v>MTN</v>
      </c>
      <c r="N30">
        <f>GETPIVOTDATA("Credit",Analyse!$AN$7,"Période",N$21,"Compte",$M30)</f>
        <v>300000</v>
      </c>
      <c r="O30">
        <f>GETPIVOTDATA("Credit",Analyse!$AN$7,"Période",O$21,"Compte",$M30)</f>
        <v>300000</v>
      </c>
    </row>
    <row r="31" spans="2:21" x14ac:dyDescent="0.15">
      <c r="B31" s="13">
        <f t="shared" si="9"/>
        <v>9.5</v>
      </c>
      <c r="C31" t="str">
        <f>IF(OR(Analyse!Y18="Total général",Analyse!Y18=""),NA(),Analyse!Y18)</f>
        <v>425100</v>
      </c>
      <c r="D31">
        <f>GETPIVOTDATA("Champ1",Analyse!$Y$7,"Période",D$21,"Compte",$C31)</f>
        <v>1163107</v>
      </c>
      <c r="E31" t="str">
        <f>IF(D31&gt;=G31,D31,"")</f>
        <v/>
      </c>
      <c r="F31">
        <f t="shared" si="7"/>
        <v>1163107</v>
      </c>
      <c r="G31">
        <f t="shared" si="8"/>
        <v>2000000</v>
      </c>
      <c r="H31">
        <f>GETPIVOTDATA("Champ1",Analyse!$Y$7,"Période",H$21,"Compte",$C31)</f>
        <v>939181</v>
      </c>
      <c r="I31">
        <f>IF(ISERROR(C31),NA(),SUMIF(Datas!BN$7:BN$7000,C31,Datas!BS$7:BS$7000))</f>
        <v>0</v>
      </c>
      <c r="J31">
        <f>GETPIVOTDATA("Champ1",Analyse!$Y$7,"Période",G$21,"Compte",$C31)</f>
        <v>2000000</v>
      </c>
      <c r="L31">
        <f t="shared" si="10"/>
        <v>9.5</v>
      </c>
      <c r="M31" t="str">
        <f>IF(OR(Analyse!AN18="Total général",Analyse!AN18=""),NA(),Analyse!AN18)</f>
        <v>PANTHERE</v>
      </c>
      <c r="N31">
        <f>GETPIVOTDATA("Credit",Analyse!$AN$7,"Période",N$21,"Compte",$M31)</f>
        <v>166950</v>
      </c>
      <c r="O31">
        <f>GETPIVOTDATA("Credit",Analyse!$AN$7,"Période",O$21,"Compte",$M31)</f>
        <v>166950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T38"/>
  <sheetViews>
    <sheetView showGridLines="0" showRowColHeaders="0" topLeftCell="A6" zoomScale="105" zoomScaleNormal="105" workbookViewId="0">
      <selection activeCell="P20" sqref="P20"/>
    </sheetView>
  </sheetViews>
  <sheetFormatPr baseColWidth="10" defaultRowHeight="10.5" x14ac:dyDescent="0.15"/>
  <cols>
    <col min="1" max="1" width="12" style="14"/>
    <col min="2" max="2" width="12.83203125" style="14" bestFit="1" customWidth="1"/>
    <col min="3" max="3" width="3.6640625" style="14" customWidth="1"/>
    <col min="4" max="4" width="12" style="14"/>
    <col min="5" max="5" width="12.83203125" style="14" bestFit="1" customWidth="1"/>
    <col min="6" max="6" width="7.5" style="14" customWidth="1"/>
    <col min="7" max="7" width="21" style="14" customWidth="1"/>
    <col min="8" max="8" width="11.1640625" style="14" customWidth="1"/>
    <col min="9" max="9" width="6.6640625" style="14" bestFit="1" customWidth="1"/>
    <col min="10" max="10" width="14.33203125" style="14" customWidth="1"/>
    <col min="11" max="11" width="8" style="14" customWidth="1"/>
    <col min="12" max="13" width="12" style="14"/>
    <col min="14" max="14" width="5.5" style="14" customWidth="1"/>
    <col min="15" max="16384" width="12" style="14"/>
  </cols>
  <sheetData>
    <row r="1" spans="1:20" s="57" customFormat="1" x14ac:dyDescent="0.15">
      <c r="B1" s="57" t="s">
        <v>5176</v>
      </c>
      <c r="D1" s="57" t="s">
        <v>53</v>
      </c>
      <c r="E1" s="57" t="s">
        <v>5869</v>
      </c>
      <c r="F1" s="57" t="s">
        <v>5176</v>
      </c>
      <c r="G1" s="57" t="str">
        <f>INDEX(S1:S2,T1)</f>
        <v>Budget</v>
      </c>
      <c r="S1" s="57" t="s">
        <v>5176</v>
      </c>
      <c r="T1" s="68">
        <v>1</v>
      </c>
    </row>
    <row r="2" spans="1:20" s="57" customFormat="1" x14ac:dyDescent="0.15">
      <c r="A2" s="57" t="s">
        <v>5839</v>
      </c>
      <c r="B2" s="57">
        <f>IF($T$1=1,F2,E2)</f>
        <v>119442000</v>
      </c>
      <c r="D2" s="57">
        <f>GETPIVOTDATA("solde_credit",Analyse!$AS$7,"Période","N-1")</f>
        <v>98887236</v>
      </c>
      <c r="E2" s="57">
        <f>'donees graphiques'!Q2</f>
        <v>0</v>
      </c>
      <c r="F2" s="57">
        <f>GETPIVOTDATA("solde_credit",Analyse!$AS$7,"Période","Budget")</f>
        <v>119442000</v>
      </c>
      <c r="S2" s="57" t="s">
        <v>5867</v>
      </c>
    </row>
    <row r="3" spans="1:20" s="57" customFormat="1" x14ac:dyDescent="0.15">
      <c r="A3" s="57" t="s">
        <v>5842</v>
      </c>
      <c r="B3" s="57">
        <f>IF($T$1=1,F3,E3)</f>
        <v>110086670</v>
      </c>
      <c r="D3" s="57">
        <f>GETPIVOTDATA("Champ1",Analyse!$AY$7,"Période","N-1")</f>
        <v>89019521</v>
      </c>
      <c r="E3" s="57">
        <f>'donees graphiques'!R2</f>
        <v>0</v>
      </c>
      <c r="F3" s="57">
        <f>GETPIVOTDATA("Champ1",Analyse!$AY$7,"Période","Budget")</f>
        <v>110086670</v>
      </c>
    </row>
    <row r="4" spans="1:20" s="57" customFormat="1" x14ac:dyDescent="0.15">
      <c r="A4" s="57" t="s">
        <v>5863</v>
      </c>
      <c r="B4" s="57">
        <f>IF($T$1=1,F4,E4)</f>
        <v>9355330</v>
      </c>
      <c r="D4" s="57">
        <f>D2-D3</f>
        <v>9867715</v>
      </c>
      <c r="E4" s="57">
        <f>'donees graphiques'!S2</f>
        <v>0</v>
      </c>
      <c r="F4" s="57">
        <f>F2-F3</f>
        <v>9355330</v>
      </c>
    </row>
    <row r="5" spans="1:20" x14ac:dyDescent="0.15">
      <c r="A5" s="3"/>
      <c r="B5" s="3"/>
      <c r="C5" s="3"/>
      <c r="D5" s="3"/>
      <c r="E5" s="3"/>
      <c r="F5" s="3"/>
      <c r="G5" s="3"/>
    </row>
    <row r="6" spans="1:20" ht="27" x14ac:dyDescent="0.35">
      <c r="C6" s="54" t="str">
        <f ca="1">"Reporting Mois de "&amp;Analyse!BS1</f>
        <v>Reporting Mois de févr</v>
      </c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</row>
    <row r="8" spans="1:20" x14ac:dyDescent="0.15">
      <c r="C8" s="53" t="s">
        <v>5863</v>
      </c>
      <c r="D8" s="53"/>
      <c r="E8" s="53"/>
      <c r="F8" s="53"/>
      <c r="G8" s="53"/>
      <c r="H8" s="53" t="s">
        <v>5864</v>
      </c>
      <c r="I8" s="53"/>
      <c r="J8" s="53"/>
      <c r="K8" s="53"/>
      <c r="L8" s="53"/>
      <c r="M8" s="53" t="s">
        <v>5865</v>
      </c>
    </row>
    <row r="9" spans="1:20" ht="26.25" customHeight="1" x14ac:dyDescent="0.15">
      <c r="E9" s="107">
        <f>IFERROR(H9-L9,"")</f>
        <v>-26200752</v>
      </c>
      <c r="F9" s="107"/>
      <c r="G9" s="107"/>
      <c r="H9" s="106">
        <f>IFERROR(GETPIVOTDATA("solde_credit",Analyse!$AS$7,"Période","N"),"")</f>
        <v>79732714</v>
      </c>
      <c r="I9" s="106"/>
      <c r="J9" s="106"/>
      <c r="L9" s="106">
        <f>IFERROR(GETPIVOTDATA("Champ1",Analyse!$AY$7,"Période","N"),"")</f>
        <v>105933466</v>
      </c>
      <c r="M9" s="106"/>
      <c r="N9" s="106"/>
      <c r="O9" s="106"/>
    </row>
    <row r="10" spans="1:20" x14ac:dyDescent="0.15">
      <c r="C10" s="55" t="str">
        <f>"%"&amp;G1</f>
        <v>%Budget</v>
      </c>
      <c r="E10" s="67"/>
      <c r="F10" s="110">
        <f>E9/B4</f>
        <v>-2.8006229603872872</v>
      </c>
      <c r="G10" s="110"/>
      <c r="J10" s="108">
        <f>H9/B2</f>
        <v>0.66754335995713399</v>
      </c>
      <c r="K10" s="108"/>
      <c r="L10" s="108"/>
      <c r="O10" s="109">
        <f>L9/B3</f>
        <v>0.96227332519005249</v>
      </c>
      <c r="P10" s="109"/>
    </row>
    <row r="11" spans="1:20" ht="4.5" customHeight="1" x14ac:dyDescent="0.15"/>
    <row r="12" spans="1:20" ht="4.5" customHeight="1" x14ac:dyDescent="0.15"/>
    <row r="13" spans="1:20" x14ac:dyDescent="0.15">
      <c r="C13" s="29" t="s">
        <v>5857</v>
      </c>
      <c r="D13" s="29"/>
      <c r="E13" s="29"/>
      <c r="F13" s="32" t="str">
        <f>"%"&amp;G1</f>
        <v>%Budget</v>
      </c>
      <c r="G13" s="29"/>
      <c r="H13" s="37" t="str">
        <f ca="1">"Mois de "&amp;Analyse!BS1</f>
        <v>Mois de févr</v>
      </c>
      <c r="I13" s="32" t="s">
        <v>5858</v>
      </c>
      <c r="J13" s="29"/>
      <c r="L13" s="3" t="s">
        <v>5861</v>
      </c>
      <c r="M13" s="3"/>
      <c r="N13" s="3" t="s">
        <v>5858</v>
      </c>
      <c r="O13" s="3"/>
      <c r="P13" s="52" t="str">
        <f ca="1">"Mois de "&amp;Analyse!BS1</f>
        <v>Mois de févr</v>
      </c>
    </row>
    <row r="14" spans="1:20" x14ac:dyDescent="0.15">
      <c r="E14" s="15" t="str">
        <f>IFERROR(LOOKUP('donees graphiques'!C6,PlanComptable[]),"")</f>
        <v/>
      </c>
      <c r="F14" s="18" t="str">
        <f>IFERROR(IF(E14="","",'donees graphiques'!D6/'donees graphiques'!G6),"")</f>
        <v/>
      </c>
      <c r="G14" s="16"/>
      <c r="H14" s="33" t="str">
        <f>IFERROR(IF(E14="","",'donees graphiques'!D6),"")</f>
        <v/>
      </c>
      <c r="I14" s="17" t="str">
        <f t="shared" ref="I14:I23" si="0">IFERROR(IF(E14="","",H14/$H$9),"")</f>
        <v/>
      </c>
      <c r="J14" s="16"/>
      <c r="K14" s="16"/>
      <c r="L14" s="38"/>
      <c r="M14" s="39" t="str">
        <f>IFERROR(PROPER(LOOKUP('donees graphiques'!M6,PlanComptable[])),"")</f>
        <v/>
      </c>
      <c r="N14" s="40" t="str">
        <f>IFERROR(IF(M14="","",'donees graphiques'!N6/GETPIVOTDATA("Debit",Analyse!$BI$7,"Période","N")),"")</f>
        <v/>
      </c>
      <c r="O14" s="41"/>
      <c r="P14" s="42" t="str">
        <f>IFERROR(IF(M14="","",'donees graphiques'!$N6),"")</f>
        <v/>
      </c>
    </row>
    <row r="15" spans="1:20" x14ac:dyDescent="0.15">
      <c r="E15" s="15" t="str">
        <f>IFERROR(LOOKUP('donees graphiques'!C7,PlanComptable[]),"")</f>
        <v/>
      </c>
      <c r="F15" s="18" t="str">
        <f>IFERROR(IF(E15="","",'donees graphiques'!D7/'donees graphiques'!G7),"")</f>
        <v/>
      </c>
      <c r="G15" s="16"/>
      <c r="H15" s="33" t="str">
        <f>IFERROR(IF(E15="","",'donees graphiques'!D7),"")</f>
        <v/>
      </c>
      <c r="I15" s="17" t="str">
        <f t="shared" si="0"/>
        <v/>
      </c>
      <c r="J15" s="16"/>
      <c r="K15" s="16"/>
      <c r="L15" s="22"/>
      <c r="M15" s="43" t="str">
        <f>IFERROR(PROPER(LOOKUP('donees graphiques'!M7,PlanComptable[])),"")</f>
        <v/>
      </c>
      <c r="N15" s="44" t="str">
        <f>IFERROR(IF(M15="","",'donees graphiques'!N7/GETPIVOTDATA("Debit",Analyse!$BI$7,"Période","N")),"")</f>
        <v/>
      </c>
      <c r="O15" s="19"/>
      <c r="P15" s="34" t="str">
        <f>IFERROR(IF(M15="","",'donees graphiques'!$N7),"")</f>
        <v/>
      </c>
    </row>
    <row r="16" spans="1:20" x14ac:dyDescent="0.15">
      <c r="E16" s="15" t="str">
        <f>IFERROR(LOOKUP('donees graphiques'!C8,PlanComptable[]),"")</f>
        <v/>
      </c>
      <c r="F16" s="18" t="str">
        <f>IFERROR(IF(E16="","",'donees graphiques'!D8/'donees graphiques'!G8),"")</f>
        <v/>
      </c>
      <c r="G16" s="16"/>
      <c r="H16" s="33" t="str">
        <f>IFERROR(IF(E16="","",'donees graphiques'!D8),"")</f>
        <v/>
      </c>
      <c r="I16" s="17" t="str">
        <f t="shared" si="0"/>
        <v/>
      </c>
      <c r="J16" s="16"/>
      <c r="K16" s="16"/>
      <c r="L16" s="22"/>
      <c r="M16" s="43" t="str">
        <f>IFERROR(PROPER(LOOKUP('donees graphiques'!M8,PlanComptable[])),"")</f>
        <v/>
      </c>
      <c r="N16" s="44" t="str">
        <f>IFERROR(IF(M16="","",'donees graphiques'!N8/GETPIVOTDATA("Debit",Analyse!$BI$7,"Période","N")),"")</f>
        <v/>
      </c>
      <c r="O16" s="19"/>
      <c r="P16" s="34" t="str">
        <f>IFERROR(IF(M16="","",'donees graphiques'!$N8),"")</f>
        <v/>
      </c>
    </row>
    <row r="17" spans="3:16" x14ac:dyDescent="0.15">
      <c r="E17" s="15" t="str">
        <f>IFERROR(LOOKUP('donees graphiques'!C9,PlanComptable[]),"")</f>
        <v/>
      </c>
      <c r="F17" s="18" t="str">
        <f>IFERROR(IF(E17="","",'donees graphiques'!D9/'donees graphiques'!G9),"")</f>
        <v/>
      </c>
      <c r="G17" s="16"/>
      <c r="H17" s="33" t="str">
        <f>IFERROR(IF(E17="","",'donees graphiques'!D9),"")</f>
        <v/>
      </c>
      <c r="I17" s="17" t="str">
        <f t="shared" si="0"/>
        <v/>
      </c>
      <c r="J17" s="16"/>
      <c r="K17" s="16"/>
      <c r="L17" s="22"/>
      <c r="M17" s="43" t="str">
        <f>IFERROR(PROPER(LOOKUP('donees graphiques'!M9,PlanComptable[])),"")</f>
        <v/>
      </c>
      <c r="N17" s="44" t="str">
        <f>IFERROR(IF(M17="","",'donees graphiques'!N9/GETPIVOTDATA("Debit",Analyse!$BI$7,"Période","N")),"")</f>
        <v/>
      </c>
      <c r="O17" s="19"/>
      <c r="P17" s="34" t="str">
        <f>IFERROR(IF(M17="","",'donees graphiques'!$N9),"")</f>
        <v/>
      </c>
    </row>
    <row r="18" spans="3:16" x14ac:dyDescent="0.15">
      <c r="E18" s="15" t="str">
        <f>IFERROR(LOOKUP('donees graphiques'!C10,PlanComptable[]),"")</f>
        <v/>
      </c>
      <c r="F18" s="18" t="str">
        <f>IFERROR(IF(E18="","",'donees graphiques'!D10/'donees graphiques'!G10),"")</f>
        <v/>
      </c>
      <c r="G18" s="16"/>
      <c r="H18" s="33" t="str">
        <f>IFERROR(IF(E18="","",'donees graphiques'!D10),"")</f>
        <v/>
      </c>
      <c r="I18" s="17" t="str">
        <f t="shared" si="0"/>
        <v/>
      </c>
      <c r="J18" s="16"/>
      <c r="K18" s="16"/>
      <c r="L18" s="22"/>
      <c r="M18" s="43" t="str">
        <f>IFERROR(PROPER(LOOKUP('donees graphiques'!M10,PlanComptable[])),"")</f>
        <v/>
      </c>
      <c r="N18" s="44" t="str">
        <f>IFERROR(IF(M18="","",'donees graphiques'!N10/GETPIVOTDATA("Debit",Analyse!$BI$7,"Période","N")),"")</f>
        <v/>
      </c>
      <c r="O18" s="19"/>
      <c r="P18" s="34" t="str">
        <f>IFERROR(IF(M18="","",'donees graphiques'!$N10),"")</f>
        <v/>
      </c>
    </row>
    <row r="19" spans="3:16" x14ac:dyDescent="0.15">
      <c r="E19" s="15" t="str">
        <f>IFERROR(LOOKUP('donees graphiques'!C11,PlanComptable[]),"")</f>
        <v/>
      </c>
      <c r="F19" s="18" t="str">
        <f>IFERROR(IF(E19="","",'donees graphiques'!D11/'donees graphiques'!G11),"")</f>
        <v/>
      </c>
      <c r="G19" s="16"/>
      <c r="H19" s="33" t="str">
        <f>IFERROR(IF(E19="","",'donees graphiques'!D11),"")</f>
        <v/>
      </c>
      <c r="I19" s="17" t="str">
        <f t="shared" si="0"/>
        <v/>
      </c>
      <c r="J19" s="16"/>
      <c r="K19" s="16"/>
      <c r="L19" s="22"/>
      <c r="M19" s="43" t="str">
        <f>IFERROR(PROPER(LOOKUP('donees graphiques'!M11,PlanComptable[])),"")</f>
        <v/>
      </c>
      <c r="N19" s="44" t="str">
        <f>IFERROR(IF(M19="","",'donees graphiques'!N11/GETPIVOTDATA("Debit",Analyse!$BI$7,"Période","N")),"")</f>
        <v/>
      </c>
      <c r="O19" s="19"/>
      <c r="P19" s="34" t="str">
        <f>IFERROR(IF(M19="","",'donees graphiques'!$N11),"")</f>
        <v/>
      </c>
    </row>
    <row r="20" spans="3:16" x14ac:dyDescent="0.15">
      <c r="E20" s="15" t="str">
        <f>IFERROR(LOOKUP('donees graphiques'!C12,PlanComptable[]),"")</f>
        <v/>
      </c>
      <c r="F20" s="18" t="str">
        <f>IFERROR(IF(E20="","",'donees graphiques'!D12/'donees graphiques'!G12),"")</f>
        <v/>
      </c>
      <c r="G20" s="16"/>
      <c r="H20" s="33" t="str">
        <f>IFERROR(IF(E20="","",'donees graphiques'!D12),"")</f>
        <v/>
      </c>
      <c r="I20" s="17" t="str">
        <f t="shared" si="0"/>
        <v/>
      </c>
      <c r="J20" s="16"/>
      <c r="K20" s="16"/>
      <c r="L20" s="22"/>
      <c r="M20" s="43" t="str">
        <f>IFERROR(PROPER(LOOKUP('donees graphiques'!M12,PlanComptable[])),"")</f>
        <v/>
      </c>
      <c r="N20" s="44" t="str">
        <f>IFERROR(IF(M20="","",'donees graphiques'!N12/GETPIVOTDATA("Debit",Analyse!$BI$7,"Période","N")),"")</f>
        <v/>
      </c>
      <c r="O20" s="19"/>
      <c r="P20" s="34" t="str">
        <f>IFERROR(IF(M20="","",'donees graphiques'!$N12),"")</f>
        <v/>
      </c>
    </row>
    <row r="21" spans="3:16" x14ac:dyDescent="0.15">
      <c r="E21" s="15" t="str">
        <f>IFERROR(LOOKUP('donees graphiques'!C13,PlanComptable[]),"")</f>
        <v/>
      </c>
      <c r="F21" s="18" t="str">
        <f>IFERROR(IF(E21="","",'donees graphiques'!D13/'donees graphiques'!G13),"")</f>
        <v/>
      </c>
      <c r="G21" s="16"/>
      <c r="H21" s="33" t="str">
        <f>IFERROR(IF(E21="","",'donees graphiques'!D13),"")</f>
        <v/>
      </c>
      <c r="I21" s="17" t="str">
        <f t="shared" si="0"/>
        <v/>
      </c>
      <c r="J21" s="16"/>
      <c r="K21" s="16"/>
      <c r="L21" s="22"/>
      <c r="M21" s="43" t="str">
        <f>IFERROR(PROPER(LOOKUP('donees graphiques'!M13,PlanComptable[])),"")</f>
        <v/>
      </c>
      <c r="N21" s="44" t="str">
        <f>IFERROR(IF(M21="","",'donees graphiques'!N13/GETPIVOTDATA("Debit",Analyse!$BI$7,"Période","N")),"")</f>
        <v/>
      </c>
      <c r="O21" s="19"/>
      <c r="P21" s="34" t="str">
        <f>IFERROR(IF(M21="","",'donees graphiques'!$N13),"")</f>
        <v/>
      </c>
    </row>
    <row r="22" spans="3:16" x14ac:dyDescent="0.15">
      <c r="C22" s="19"/>
      <c r="D22" s="19"/>
      <c r="E22" s="20" t="str">
        <f>IFERROR(LOOKUP('donees graphiques'!C14,PlanComptable[]),"")</f>
        <v/>
      </c>
      <c r="F22" s="21" t="str">
        <f>IFERROR(IF(E22="","",'donees graphiques'!D14/'donees graphiques'!G14),"")</f>
        <v/>
      </c>
      <c r="G22" s="22"/>
      <c r="H22" s="34" t="str">
        <f>IFERROR(IF(E22="","",'donees graphiques'!D14),"")</f>
        <v/>
      </c>
      <c r="I22" s="23" t="str">
        <f t="shared" si="0"/>
        <v/>
      </c>
      <c r="J22" s="22"/>
      <c r="K22" s="16"/>
      <c r="L22" s="22"/>
      <c r="M22" s="43" t="str">
        <f>IFERROR(PROPER(LOOKUP('donees graphiques'!M14,PlanComptable[])),"")</f>
        <v/>
      </c>
      <c r="N22" s="44" t="str">
        <f>IFERROR(IF(M22="","",'donees graphiques'!N14/GETPIVOTDATA("Debit",Analyse!$BI$7,"Période","N")),"")</f>
        <v/>
      </c>
      <c r="O22" s="19"/>
      <c r="P22" s="34" t="str">
        <f>IFERROR(IF(M22="","",'donees graphiques'!$N14),"")</f>
        <v/>
      </c>
    </row>
    <row r="23" spans="3:16" x14ac:dyDescent="0.15">
      <c r="C23" s="24"/>
      <c r="D23" s="24"/>
      <c r="E23" s="25" t="str">
        <f>IFERROR(LOOKUP('donees graphiques'!C15,PlanComptable[]),"")</f>
        <v/>
      </c>
      <c r="F23" s="26" t="str">
        <f>IFERROR(IF(E23="","",'donees graphiques'!D15/'donees graphiques'!G15),"")</f>
        <v/>
      </c>
      <c r="G23" s="27"/>
      <c r="H23" s="35" t="str">
        <f>IFERROR(IF(E23="","",'donees graphiques'!D15),"")</f>
        <v/>
      </c>
      <c r="I23" s="28" t="str">
        <f t="shared" si="0"/>
        <v/>
      </c>
      <c r="J23" s="27"/>
      <c r="K23" s="16"/>
      <c r="L23" s="45"/>
      <c r="M23" s="46" t="str">
        <f>IFERROR(PROPER(LOOKUP('donees graphiques'!M15,PlanComptable[])),"")</f>
        <v/>
      </c>
      <c r="N23" s="47" t="str">
        <f>IFERROR(IF(M23="","",'donees graphiques'!N15/GETPIVOTDATA("Debit",Analyse!$BI$7,"Période","N")),"")</f>
        <v/>
      </c>
      <c r="O23" s="48"/>
      <c r="P23" s="49" t="str">
        <f>IFERROR(IF(M23="","",'donees graphiques'!$N15),"")</f>
        <v/>
      </c>
    </row>
    <row r="24" spans="3:16" x14ac:dyDescent="0.15">
      <c r="C24" s="30" t="s">
        <v>5859</v>
      </c>
      <c r="D24" s="30"/>
      <c r="E24" s="30"/>
      <c r="F24" s="31">
        <f>'donees graphiques'!D4/'donees graphiques'!G4</f>
        <v>0.66754335995713399</v>
      </c>
      <c r="G24" s="30"/>
      <c r="H24" s="36">
        <f>SUM(H14:H23)</f>
        <v>0</v>
      </c>
      <c r="I24" s="31">
        <f>SUM(I14:I23)</f>
        <v>0</v>
      </c>
      <c r="J24" s="30"/>
      <c r="L24" s="3" t="s">
        <v>5859</v>
      </c>
      <c r="M24" s="3"/>
      <c r="N24" s="50">
        <f>SUM(N14:N23)</f>
        <v>0</v>
      </c>
      <c r="O24" s="3"/>
      <c r="P24" s="51">
        <f>SUM(P14:P23)</f>
        <v>0</v>
      </c>
    </row>
    <row r="26" spans="3:16" hidden="1" x14ac:dyDescent="0.15"/>
    <row r="27" spans="3:16" x14ac:dyDescent="0.15">
      <c r="C27" s="29" t="s">
        <v>5860</v>
      </c>
      <c r="D27" s="29"/>
      <c r="E27" s="29"/>
      <c r="F27" s="32" t="str">
        <f>"%"&amp;G1</f>
        <v>%Budget</v>
      </c>
      <c r="G27" s="29"/>
      <c r="H27" s="37" t="str">
        <f ca="1">"Mois de "&amp;Analyse!BS1</f>
        <v>Mois de févr</v>
      </c>
      <c r="I27" s="32" t="s">
        <v>5858</v>
      </c>
      <c r="J27" s="29"/>
      <c r="L27" s="3" t="s">
        <v>5862</v>
      </c>
      <c r="M27" s="3"/>
      <c r="N27" s="3"/>
      <c r="O27" s="3"/>
      <c r="P27" s="52" t="str">
        <f ca="1">"Mois de "&amp;Analyse!BS1</f>
        <v>Mois de févr</v>
      </c>
    </row>
    <row r="28" spans="3:16" x14ac:dyDescent="0.15">
      <c r="E28" s="15" t="str">
        <f>IFERROR(LOOKUP('donees graphiques'!C22,PlanComptable[]),"")</f>
        <v/>
      </c>
      <c r="F28" s="18" t="str">
        <f>IFERROR(IF(E28="","",'donees graphiques'!D22/'donees graphiques'!G22),"")</f>
        <v/>
      </c>
      <c r="G28" s="16"/>
      <c r="H28" s="33" t="str">
        <f>IFERROR(IF(E28="","",'donees graphiques'!D22),"")</f>
        <v/>
      </c>
      <c r="I28" s="17" t="str">
        <f t="shared" ref="I28:I37" si="1">IFERROR(H28/$L$9,"")</f>
        <v/>
      </c>
      <c r="J28" s="16"/>
      <c r="L28" s="38"/>
      <c r="M28" s="39" t="str">
        <f>IFERROR(PROPER(LOOKUP('donees graphiques'!$M22,PlanComptable[])),"")</f>
        <v/>
      </c>
      <c r="N28" s="40" t="str">
        <f>IFERROR(IF(M28="","",'donees graphiques'!$N22/GETPIVOTDATA("Credit",Analyse!$BM$7,"Période","N")),"")</f>
        <v/>
      </c>
      <c r="O28" s="41"/>
      <c r="P28" s="42" t="str">
        <f>IFERROR(IF(M28="","",'donees graphiques'!N22),"")</f>
        <v/>
      </c>
    </row>
    <row r="29" spans="3:16" x14ac:dyDescent="0.15">
      <c r="E29" s="15" t="str">
        <f>IFERROR(LOOKUP('donees graphiques'!C23,PlanComptable[]),"")</f>
        <v/>
      </c>
      <c r="F29" s="18" t="str">
        <f>IFERROR(IF(E29="","",'donees graphiques'!D23/'donees graphiques'!G23),"")</f>
        <v/>
      </c>
      <c r="G29" s="16"/>
      <c r="H29" s="33" t="str">
        <f>IFERROR(IF(E29="","",'donees graphiques'!D23),"")</f>
        <v/>
      </c>
      <c r="I29" s="17" t="str">
        <f t="shared" si="1"/>
        <v/>
      </c>
      <c r="J29" s="16"/>
      <c r="L29" s="22"/>
      <c r="M29" s="43" t="str">
        <f>IFERROR(PROPER(LOOKUP('donees graphiques'!$M23,PlanComptable[])),"")</f>
        <v/>
      </c>
      <c r="N29" s="44" t="str">
        <f>IFERROR(IF(M29="","",'donees graphiques'!$N23/GETPIVOTDATA("Credit",Analyse!$BM$7,"Période","N")),"")</f>
        <v/>
      </c>
      <c r="O29" s="19"/>
      <c r="P29" s="34" t="str">
        <f>IFERROR(IF(M29="","",'donees graphiques'!N23),"")</f>
        <v/>
      </c>
    </row>
    <row r="30" spans="3:16" x14ac:dyDescent="0.15">
      <c r="E30" s="15" t="str">
        <f>IFERROR(LOOKUP('donees graphiques'!C24,PlanComptable[]),"")</f>
        <v/>
      </c>
      <c r="F30" s="18" t="str">
        <f>IFERROR(IF(E30="","",'donees graphiques'!D24/'donees graphiques'!G24),"")</f>
        <v/>
      </c>
      <c r="G30" s="16"/>
      <c r="H30" s="33" t="str">
        <f>IFERROR(IF(E30="","",'donees graphiques'!D24),"")</f>
        <v/>
      </c>
      <c r="I30" s="17" t="str">
        <f t="shared" si="1"/>
        <v/>
      </c>
      <c r="J30" s="16"/>
      <c r="L30" s="22"/>
      <c r="M30" s="43" t="str">
        <f>IFERROR(PROPER(LOOKUP('donees graphiques'!$M24,PlanComptable[])),"")</f>
        <v/>
      </c>
      <c r="N30" s="44" t="str">
        <f>IFERROR(IF(M30="","",'donees graphiques'!$N24/GETPIVOTDATA("Credit",Analyse!$BM$7,"Période","N")),"")</f>
        <v/>
      </c>
      <c r="O30" s="19"/>
      <c r="P30" s="34" t="str">
        <f>IFERROR(IF(M30="","",'donees graphiques'!N24),"")</f>
        <v/>
      </c>
    </row>
    <row r="31" spans="3:16" x14ac:dyDescent="0.15">
      <c r="E31" s="15" t="str">
        <f>IFERROR(LOOKUP('donees graphiques'!C25,PlanComptable[]),"")</f>
        <v/>
      </c>
      <c r="F31" s="18" t="str">
        <f>IFERROR(IF(E31="","",'donees graphiques'!D25/'donees graphiques'!G25),"")</f>
        <v/>
      </c>
      <c r="G31" s="16"/>
      <c r="H31" s="33" t="str">
        <f>IFERROR(IF(E31="","",'donees graphiques'!D25),"")</f>
        <v/>
      </c>
      <c r="I31" s="17" t="str">
        <f t="shared" si="1"/>
        <v/>
      </c>
      <c r="J31" s="16"/>
      <c r="L31" s="22"/>
      <c r="M31" s="43" t="str">
        <f>IFERROR(PROPER(LOOKUP('donees graphiques'!$M25,PlanComptable[])),"")</f>
        <v/>
      </c>
      <c r="N31" s="44" t="str">
        <f>IFERROR(IF(M31="","",'donees graphiques'!$N25/GETPIVOTDATA("Credit",Analyse!$BM$7,"Période","N")),"")</f>
        <v/>
      </c>
      <c r="O31" s="19"/>
      <c r="P31" s="34" t="str">
        <f>IFERROR(IF(M31="","",'donees graphiques'!N25),"")</f>
        <v/>
      </c>
    </row>
    <row r="32" spans="3:16" x14ac:dyDescent="0.15">
      <c r="E32" s="15" t="str">
        <f>IFERROR(LOOKUP('donees graphiques'!C26,PlanComptable[]),"")</f>
        <v/>
      </c>
      <c r="F32" s="18" t="str">
        <f>IFERROR(IF(E32="","",'donees graphiques'!D26/'donees graphiques'!G26),"")</f>
        <v/>
      </c>
      <c r="G32" s="16"/>
      <c r="H32" s="33" t="str">
        <f>IFERROR(IF(E32="","",'donees graphiques'!D26),"")</f>
        <v/>
      </c>
      <c r="I32" s="17" t="str">
        <f t="shared" si="1"/>
        <v/>
      </c>
      <c r="J32" s="16"/>
      <c r="L32" s="22"/>
      <c r="M32" s="43" t="str">
        <f>IFERROR(PROPER(LOOKUP('donees graphiques'!$M26,PlanComptable[])),"")</f>
        <v/>
      </c>
      <c r="N32" s="44" t="str">
        <f>IFERROR(IF(M32="","",'donees graphiques'!$N26/GETPIVOTDATA("Credit",Analyse!$BM$7,"Période","N")),"")</f>
        <v/>
      </c>
      <c r="O32" s="19"/>
      <c r="P32" s="34" t="str">
        <f>IFERROR(IF(M32="","",'donees graphiques'!N26),"")</f>
        <v/>
      </c>
    </row>
    <row r="33" spans="3:16" x14ac:dyDescent="0.15">
      <c r="E33" s="15" t="str">
        <f>IFERROR(LOOKUP('donees graphiques'!C27,PlanComptable[]),"")</f>
        <v/>
      </c>
      <c r="F33" s="18" t="str">
        <f>IFERROR(IF(E33="","",'donees graphiques'!D27/'donees graphiques'!G27),"")</f>
        <v/>
      </c>
      <c r="G33" s="16"/>
      <c r="H33" s="33" t="str">
        <f>IFERROR(IF(E33="","",'donees graphiques'!D27),"")</f>
        <v/>
      </c>
      <c r="I33" s="17" t="str">
        <f t="shared" si="1"/>
        <v/>
      </c>
      <c r="J33" s="16"/>
      <c r="L33" s="22"/>
      <c r="M33" s="43" t="str">
        <f>IFERROR(PROPER(LOOKUP('donees graphiques'!$M27,PlanComptable[])),"")</f>
        <v/>
      </c>
      <c r="N33" s="44" t="str">
        <f>IFERROR(IF(M33="","",'donees graphiques'!$N27/GETPIVOTDATA("Credit",Analyse!$BM$7,"Période","N")),"")</f>
        <v/>
      </c>
      <c r="O33" s="19"/>
      <c r="P33" s="34" t="str">
        <f>IFERROR(IF(M33="","",'donees graphiques'!N27),"")</f>
        <v/>
      </c>
    </row>
    <row r="34" spans="3:16" x14ac:dyDescent="0.15">
      <c r="E34" s="15" t="str">
        <f>IFERROR(LOOKUP('donees graphiques'!C28,PlanComptable[]),"")</f>
        <v/>
      </c>
      <c r="F34" s="18" t="str">
        <f>IFERROR(IF(E34="","",'donees graphiques'!D28/'donees graphiques'!G28),"")</f>
        <v/>
      </c>
      <c r="G34" s="16"/>
      <c r="H34" s="33" t="str">
        <f>IFERROR(IF(E34="","",'donees graphiques'!D28),"")</f>
        <v/>
      </c>
      <c r="I34" s="17" t="str">
        <f t="shared" si="1"/>
        <v/>
      </c>
      <c r="J34" s="16"/>
      <c r="L34" s="22"/>
      <c r="M34" s="43" t="str">
        <f>IFERROR(PROPER(LOOKUP('donees graphiques'!$M28,PlanComptable[])),"")</f>
        <v/>
      </c>
      <c r="N34" s="44" t="str">
        <f>IFERROR(IF(M34="","",'donees graphiques'!$N28/GETPIVOTDATA("Credit",Analyse!$BM$7,"Période","N")),"")</f>
        <v/>
      </c>
      <c r="O34" s="19"/>
      <c r="P34" s="34" t="str">
        <f>IFERROR(IF(M34="","",'donees graphiques'!N28),"")</f>
        <v/>
      </c>
    </row>
    <row r="35" spans="3:16" x14ac:dyDescent="0.15">
      <c r="E35" s="15" t="str">
        <f>IFERROR(LOOKUP('donees graphiques'!C29,PlanComptable[]),"")</f>
        <v/>
      </c>
      <c r="F35" s="18" t="str">
        <f>IFERROR(IF(E35="","",'donees graphiques'!D29/'donees graphiques'!G29),"")</f>
        <v/>
      </c>
      <c r="G35" s="16"/>
      <c r="H35" s="33" t="str">
        <f>IFERROR(IF(E35="","",'donees graphiques'!D29),"")</f>
        <v/>
      </c>
      <c r="I35" s="17" t="str">
        <f t="shared" si="1"/>
        <v/>
      </c>
      <c r="J35" s="16"/>
      <c r="L35" s="22"/>
      <c r="M35" s="43" t="str">
        <f>IFERROR(PROPER(LOOKUP('donees graphiques'!$M29,PlanComptable[])),"")</f>
        <v/>
      </c>
      <c r="N35" s="44" t="str">
        <f>IFERROR(IF(M35="","",'donees graphiques'!$N29/GETPIVOTDATA("Credit",Analyse!$BM$7,"Période","N")),"")</f>
        <v/>
      </c>
      <c r="O35" s="19"/>
      <c r="P35" s="34" t="str">
        <f>IFERROR(IF(M35="","",'donees graphiques'!N29),"")</f>
        <v/>
      </c>
    </row>
    <row r="36" spans="3:16" x14ac:dyDescent="0.15">
      <c r="C36" s="19"/>
      <c r="D36" s="19"/>
      <c r="E36" s="20" t="str">
        <f>IFERROR(LOOKUP('donees graphiques'!C30,PlanComptable[]),"")</f>
        <v/>
      </c>
      <c r="F36" s="21" t="str">
        <f>IFERROR(IF(E36="","",'donees graphiques'!D30/'donees graphiques'!G30),"")</f>
        <v/>
      </c>
      <c r="G36" s="22"/>
      <c r="H36" s="34" t="str">
        <f>IFERROR(IF(E36="","",'donees graphiques'!D30),"")</f>
        <v/>
      </c>
      <c r="I36" s="23" t="str">
        <f t="shared" si="1"/>
        <v/>
      </c>
      <c r="J36" s="22"/>
      <c r="L36" s="22"/>
      <c r="M36" s="43" t="str">
        <f>IFERROR(PROPER(LOOKUP('donees graphiques'!$M30,PlanComptable[])),"")</f>
        <v/>
      </c>
      <c r="N36" s="44" t="str">
        <f>IFERROR(IF(M36="","",'donees graphiques'!$N30/GETPIVOTDATA("Credit",Analyse!$BM$7,"Période","N")),"")</f>
        <v/>
      </c>
      <c r="O36" s="19"/>
      <c r="P36" s="34" t="str">
        <f>IFERROR(IF(M36="","",'donees graphiques'!N30),"")</f>
        <v/>
      </c>
    </row>
    <row r="37" spans="3:16" x14ac:dyDescent="0.15">
      <c r="C37" s="24"/>
      <c r="D37" s="24"/>
      <c r="E37" s="25" t="str">
        <f>IFERROR(LOOKUP('donees graphiques'!C31,PlanComptable[]),"")</f>
        <v/>
      </c>
      <c r="F37" s="26" t="str">
        <f>IFERROR(IF(E37="","",'donees graphiques'!D31/'donees graphiques'!G31),"")</f>
        <v/>
      </c>
      <c r="G37" s="27"/>
      <c r="H37" s="35" t="str">
        <f>IFERROR(IF(E37="","",'donees graphiques'!D31),"")</f>
        <v/>
      </c>
      <c r="I37" s="28" t="str">
        <f t="shared" si="1"/>
        <v/>
      </c>
      <c r="J37" s="27"/>
      <c r="L37" s="45"/>
      <c r="M37" s="46" t="str">
        <f>IFERROR(PROPER(LOOKUP('donees graphiques'!$M31,PlanComptable[])),"")</f>
        <v/>
      </c>
      <c r="N37" s="47" t="str">
        <f>IFERROR(IF(M37="","",'donees graphiques'!$N31/GETPIVOTDATA("Credit",Analyse!$BM$7,"Période","N")),"")</f>
        <v/>
      </c>
      <c r="O37" s="48"/>
      <c r="P37" s="49" t="str">
        <f>IFERROR(IF(M37="","",'donees graphiques'!N31),"")</f>
        <v/>
      </c>
    </row>
    <row r="38" spans="3:16" x14ac:dyDescent="0.15">
      <c r="C38" s="30" t="s">
        <v>5859</v>
      </c>
      <c r="D38" s="30"/>
      <c r="E38" s="30"/>
      <c r="F38" s="31">
        <f>'donees graphiques'!D20/'donees graphiques'!G20</f>
        <v>1.2353437023139462</v>
      </c>
      <c r="G38" s="30"/>
      <c r="H38" s="36">
        <f>SUM(H28:H37)</f>
        <v>0</v>
      </c>
      <c r="I38" s="31">
        <f>SUM(I28:I37)</f>
        <v>0</v>
      </c>
      <c r="J38" s="30"/>
      <c r="L38" s="3" t="s">
        <v>5859</v>
      </c>
      <c r="M38" s="3"/>
      <c r="N38" s="50">
        <f>SUM(N28:N37)</f>
        <v>0</v>
      </c>
      <c r="O38" s="3"/>
      <c r="P38" s="51">
        <f>SUM(P28:P37)</f>
        <v>0</v>
      </c>
    </row>
  </sheetData>
  <sheetProtection password="CFAD" sheet="1" scenarios="1"/>
  <mergeCells count="6">
    <mergeCell ref="L9:O9"/>
    <mergeCell ref="H9:J9"/>
    <mergeCell ref="E9:G9"/>
    <mergeCell ref="J10:L10"/>
    <mergeCell ref="O10:P10"/>
    <mergeCell ref="F10:G10"/>
  </mergeCells>
  <conditionalFormatting sqref="D14:J23">
    <cfRule type="expression" dxfId="3" priority="4">
      <formula>$F14&gt;1</formula>
    </cfRule>
  </conditionalFormatting>
  <conditionalFormatting sqref="D28:J37">
    <cfRule type="expression" dxfId="2" priority="3">
      <formula>$F28&gt;1</formula>
    </cfRule>
  </conditionalFormatting>
  <conditionalFormatting sqref="E9:G9">
    <cfRule type="expression" dxfId="1" priority="1">
      <formula>$E$10&gt;1</formula>
    </cfRule>
    <cfRule type="cellIs" dxfId="0" priority="2" operator="lessThan">
      <formula>$A$9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16</xdr:col>
                    <xdr:colOff>304800</xdr:colOff>
                    <xdr:row>30</xdr:row>
                    <xdr:rowOff>57150</xdr:rowOff>
                  </from>
                  <to>
                    <xdr:col>18</xdr:col>
                    <xdr:colOff>9525</xdr:colOff>
                    <xdr:row>31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4:K22"/>
  <sheetViews>
    <sheetView showRowColHeaders="0" workbookViewId="0"/>
  </sheetViews>
  <sheetFormatPr baseColWidth="10" defaultRowHeight="10.5" x14ac:dyDescent="0.15"/>
  <cols>
    <col min="1" max="9" width="12" style="95"/>
    <col min="10" max="10" width="13.5" style="95" customWidth="1"/>
    <col min="11" max="11" width="8.33203125" style="95" customWidth="1"/>
    <col min="12" max="16384" width="12" style="95"/>
  </cols>
  <sheetData>
    <row r="4" spans="2:11" x14ac:dyDescent="0.15">
      <c r="B4" s="96"/>
      <c r="C4" s="97"/>
      <c r="D4" s="97"/>
      <c r="E4" s="97"/>
      <c r="F4" s="97"/>
      <c r="G4" s="97"/>
      <c r="H4" s="97"/>
      <c r="I4" s="97"/>
      <c r="J4" s="97"/>
      <c r="K4" s="98"/>
    </row>
    <row r="5" spans="2:11" x14ac:dyDescent="0.15">
      <c r="B5" s="99"/>
      <c r="C5" s="100"/>
      <c r="D5" s="100"/>
      <c r="E5" s="100"/>
      <c r="F5" s="100"/>
      <c r="G5" s="100"/>
      <c r="H5" s="100"/>
      <c r="I5" s="100"/>
      <c r="J5" s="100"/>
      <c r="K5" s="101"/>
    </row>
    <row r="6" spans="2:11" x14ac:dyDescent="0.15">
      <c r="B6" s="99"/>
      <c r="C6" s="100"/>
      <c r="D6" s="100"/>
      <c r="E6" s="100"/>
      <c r="F6" s="100"/>
      <c r="G6" s="100"/>
      <c r="H6" s="100"/>
      <c r="I6" s="100"/>
      <c r="J6" s="100"/>
      <c r="K6" s="101"/>
    </row>
    <row r="7" spans="2:11" x14ac:dyDescent="0.15">
      <c r="B7" s="99"/>
      <c r="C7" s="100"/>
      <c r="D7" s="100"/>
      <c r="E7" s="100"/>
      <c r="F7" s="100"/>
      <c r="G7" s="100"/>
      <c r="H7" s="100"/>
      <c r="I7" s="100"/>
      <c r="J7" s="100"/>
      <c r="K7" s="101"/>
    </row>
    <row r="8" spans="2:11" x14ac:dyDescent="0.15">
      <c r="B8" s="99"/>
      <c r="C8" s="100"/>
      <c r="D8" s="100"/>
      <c r="E8" s="100"/>
      <c r="F8" s="100"/>
      <c r="G8" s="100"/>
      <c r="H8" s="100"/>
      <c r="I8" s="100"/>
      <c r="J8" s="100"/>
      <c r="K8" s="101"/>
    </row>
    <row r="9" spans="2:11" x14ac:dyDescent="0.15">
      <c r="B9" s="99"/>
      <c r="C9" s="100"/>
      <c r="D9" s="100"/>
      <c r="E9" s="100"/>
      <c r="F9" s="100"/>
      <c r="G9" s="100"/>
      <c r="H9" s="100"/>
      <c r="I9" s="100"/>
      <c r="J9" s="100"/>
      <c r="K9" s="101"/>
    </row>
    <row r="10" spans="2:11" x14ac:dyDescent="0.15">
      <c r="B10" s="99"/>
      <c r="C10" s="100"/>
      <c r="D10" s="100"/>
      <c r="E10" s="100"/>
      <c r="F10" s="100"/>
      <c r="G10" s="100"/>
      <c r="H10" s="100"/>
      <c r="I10" s="100"/>
      <c r="J10" s="100"/>
      <c r="K10" s="101"/>
    </row>
    <row r="11" spans="2:11" x14ac:dyDescent="0.15">
      <c r="B11" s="99"/>
      <c r="C11" s="100"/>
      <c r="D11" s="100"/>
      <c r="E11" s="100"/>
      <c r="F11" s="100"/>
      <c r="G11" s="100"/>
      <c r="H11" s="100"/>
      <c r="I11" s="100"/>
      <c r="J11" s="100"/>
      <c r="K11" s="101"/>
    </row>
    <row r="12" spans="2:11" x14ac:dyDescent="0.15">
      <c r="B12" s="99"/>
      <c r="C12" s="100"/>
      <c r="D12" s="100"/>
      <c r="E12" s="100"/>
      <c r="F12" s="100"/>
      <c r="G12" s="100"/>
      <c r="H12" s="100"/>
      <c r="I12" s="100"/>
      <c r="J12" s="100"/>
      <c r="K12" s="101"/>
    </row>
    <row r="13" spans="2:11" x14ac:dyDescent="0.15">
      <c r="B13" s="99"/>
      <c r="C13" s="100"/>
      <c r="D13" s="100"/>
      <c r="E13" s="100"/>
      <c r="F13" s="100"/>
      <c r="G13" s="100"/>
      <c r="H13" s="100"/>
      <c r="I13" s="100"/>
      <c r="J13" s="100"/>
      <c r="K13" s="101"/>
    </row>
    <row r="14" spans="2:11" x14ac:dyDescent="0.15">
      <c r="B14" s="99"/>
      <c r="C14" s="100"/>
      <c r="D14" s="100"/>
      <c r="E14" s="100"/>
      <c r="F14" s="100"/>
      <c r="G14" s="100"/>
      <c r="H14" s="100"/>
      <c r="I14" s="100"/>
      <c r="J14" s="100"/>
      <c r="K14" s="101"/>
    </row>
    <row r="15" spans="2:11" x14ac:dyDescent="0.15">
      <c r="B15" s="99"/>
      <c r="C15" s="100"/>
      <c r="D15" s="100"/>
      <c r="E15" s="100"/>
      <c r="F15" s="100"/>
      <c r="G15" s="100"/>
      <c r="H15" s="100"/>
      <c r="I15" s="100"/>
      <c r="J15" s="100"/>
      <c r="K15" s="101"/>
    </row>
    <row r="16" spans="2:11" x14ac:dyDescent="0.15">
      <c r="B16" s="99"/>
      <c r="C16" s="100"/>
      <c r="D16" s="100"/>
      <c r="E16" s="100"/>
      <c r="F16" s="100"/>
      <c r="G16" s="100"/>
      <c r="H16" s="100"/>
      <c r="I16" s="100"/>
      <c r="J16" s="100"/>
      <c r="K16" s="101"/>
    </row>
    <row r="17" spans="2:11" x14ac:dyDescent="0.15">
      <c r="B17" s="99"/>
      <c r="C17" s="100"/>
      <c r="D17" s="100"/>
      <c r="E17" s="100"/>
      <c r="F17" s="100"/>
      <c r="G17" s="100"/>
      <c r="H17" s="100"/>
      <c r="I17" s="100"/>
      <c r="J17" s="100"/>
      <c r="K17" s="101"/>
    </row>
    <row r="18" spans="2:11" x14ac:dyDescent="0.15">
      <c r="B18" s="99"/>
      <c r="C18" s="100"/>
      <c r="D18" s="100"/>
      <c r="E18" s="100"/>
      <c r="F18" s="100"/>
      <c r="G18" s="100"/>
      <c r="H18" s="100"/>
      <c r="I18" s="100"/>
      <c r="J18" s="100"/>
      <c r="K18" s="101"/>
    </row>
    <row r="19" spans="2:11" x14ac:dyDescent="0.15">
      <c r="B19" s="99"/>
      <c r="C19" s="100"/>
      <c r="D19" s="100"/>
      <c r="E19" s="100"/>
      <c r="F19" s="100"/>
      <c r="G19" s="100"/>
      <c r="H19" s="100"/>
      <c r="I19" s="100"/>
      <c r="J19" s="100"/>
      <c r="K19" s="101"/>
    </row>
    <row r="20" spans="2:11" x14ac:dyDescent="0.15">
      <c r="B20" s="99"/>
      <c r="C20" s="100"/>
      <c r="D20" s="100"/>
      <c r="E20" s="100"/>
      <c r="F20" s="100"/>
      <c r="G20" s="100"/>
      <c r="H20" s="100"/>
      <c r="I20" s="100"/>
      <c r="J20" s="100"/>
      <c r="K20" s="101"/>
    </row>
    <row r="21" spans="2:11" x14ac:dyDescent="0.15">
      <c r="B21" s="99"/>
      <c r="C21" s="100"/>
      <c r="D21" s="100"/>
      <c r="E21" s="100"/>
      <c r="F21" s="100"/>
      <c r="G21" s="100"/>
      <c r="H21" s="100"/>
      <c r="I21" s="100"/>
      <c r="J21" s="100"/>
      <c r="K21" s="101"/>
    </row>
    <row r="22" spans="2:11" x14ac:dyDescent="0.15">
      <c r="B22" s="102"/>
      <c r="C22" s="103"/>
      <c r="D22" s="103"/>
      <c r="E22" s="103"/>
      <c r="F22" s="103"/>
      <c r="G22" s="103"/>
      <c r="H22" s="103"/>
      <c r="I22" s="103"/>
      <c r="J22" s="103"/>
      <c r="K22" s="10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</vt:i4>
      </vt:variant>
    </vt:vector>
  </HeadingPairs>
  <TitlesOfParts>
    <vt:vector size="21" baseType="lpstr">
      <vt:lpstr>Accueil</vt:lpstr>
      <vt:lpstr>Datas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donees graphiques</vt:lpstr>
      <vt:lpstr>Reporting</vt:lpstr>
      <vt:lpstr>A propos de</vt:lpstr>
      <vt:lpstr>detail</vt:lpstr>
      <vt:lpstr>Lesmois</vt:lpstr>
      <vt:lpstr>ListeMois</vt:lpstr>
      <vt:lpstr>Reporting!Print_Area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TSS</dc:creator>
  <cp:lastModifiedBy>User</cp:lastModifiedBy>
  <cp:lastPrinted>2012-07-11T22:31:45Z</cp:lastPrinted>
  <dcterms:created xsi:type="dcterms:W3CDTF">2012-06-29T09:10:25Z</dcterms:created>
  <dcterms:modified xsi:type="dcterms:W3CDTF">2017-07-04T10:48:41Z</dcterms:modified>
</cp:coreProperties>
</file>