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tmp" ContentType="image/png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/>
  <mc:AlternateContent xmlns:mc="http://schemas.openxmlformats.org/markup-compatibility/2006">
    <mc:Choice Requires="x15">
      <x15ac:absPath xmlns:x15ac="http://schemas.microsoft.com/office/spreadsheetml/2010/11/ac" url="C:\Users\spivot\Documents\"/>
    </mc:Choice>
  </mc:AlternateContent>
  <xr:revisionPtr revIDLastSave="0" documentId="8_{2E99D84E-8BFB-4604-A657-C70636DB6D8B}" xr6:coauthVersionLast="47" xr6:coauthVersionMax="47" xr10:uidLastSave="{00000000-0000-0000-0000-000000000000}"/>
  <bookViews>
    <workbookView xWindow="-110" yWindow="-110" windowWidth="19420" windowHeight="10420" xr2:uid="{B0284489-6E78-44B9-A772-18C9258267C7}"/>
  </bookViews>
  <sheets>
    <sheet name="COMP. METHODE XY" sheetId="1" r:id="rId1"/>
    <sheet name="ancienne visualisation " sheetId="2" r:id="rId2"/>
  </sheets>
  <externalReferences>
    <externalReference r:id="rId3"/>
  </externalReferences>
  <definedNames>
    <definedName name="±4_24_x_Srepro_CQI">#REF!</definedName>
    <definedName name="Analyse">#REF!</definedName>
    <definedName name="Argument">#REF!</definedName>
    <definedName name="CommentaireGB">OFFSET(#REF!, 0, 0, COUNTA(#REF!)-1, 1)</definedName>
    <definedName name="CommentaireGEN">OFFSET(#REF!, 0, 0, COUNTA(#REF!), 1)</definedName>
    <definedName name="CommentaireGR">OFFSET(#REF!, 0, 0, COUNTA(#REF!)-1, 1)</definedName>
    <definedName name="CommentaireLAME">OFFSET(#REF!, 0, 0, COUNTA(#REF!), 1)</definedName>
    <definedName name="CommentairePLA">OFFSET(#REF!, 0, 0, COUNTA(#REF!)-1, 1)</definedName>
    <definedName name="COMP_ALAT">#REF!</definedName>
    <definedName name="COMP_ALB">#REF!</definedName>
    <definedName name="COMP_APOA">#REF!</definedName>
    <definedName name="COMP_APOB">#REF!</definedName>
    <definedName name="COMP_ASAT">#REF!</definedName>
    <definedName name="COMP_ASLO">#REF!</definedName>
    <definedName name="COMP_AU">#REF!</definedName>
    <definedName name="COMP_AUU">#REF!</definedName>
    <definedName name="COMP_B2M">#REF!</definedName>
    <definedName name="COMP_BILIC">#REF!</definedName>
    <definedName name="COMP_BILINC">#REF!</definedName>
    <definedName name="COMP_BILIT">#REF!</definedName>
    <definedName name="COMP_C3">#REF!</definedName>
    <definedName name="COMP_C4">#REF!</definedName>
    <definedName name="COMP_CA">#REF!</definedName>
    <definedName name="COMP_CACO">#REF!</definedName>
    <definedName name="COMP_CAU">#REF!</definedName>
    <definedName name="COMP_CAURAP">#REF!</definedName>
    <definedName name="COMP_CHOL">#REF!</definedName>
    <definedName name="COMP_CL">#REF!</definedName>
    <definedName name="COMP_CLU">#REF!</definedName>
    <definedName name="COMP_CO2T">#REF!</definedName>
    <definedName name="COMP_CPK">#REF!</definedName>
    <definedName name="COMP_CRE">#REF!</definedName>
    <definedName name="COMP_CRECKD">#REF!</definedName>
    <definedName name="COMP_CRECLA">#REF!</definedName>
    <definedName name="COMP_CRECOC">#REF!</definedName>
    <definedName name="COMP_CREU">#REF!</definedName>
    <definedName name="COMP_CRP">#REF!</definedName>
    <definedName name="COMP_FER">#REF!</definedName>
    <definedName name="COMP_FERSAT">#REF!</definedName>
    <definedName name="COMP_FR">#REF!</definedName>
    <definedName name="COMP_GGT">#REF!</definedName>
    <definedName name="COMP_GLU">#REF!</definedName>
    <definedName name="COMP_GLUU">#REF!</definedName>
    <definedName name="COMP_HAPTO">#REF!</definedName>
    <definedName name="COMP_HDL">#REF!</definedName>
    <definedName name="COMP_K">#REF!</definedName>
    <definedName name="COMP_KU">#REF!</definedName>
    <definedName name="COMP_LDH">#REF!</definedName>
    <definedName name="COMP_LDL">#REF!</definedName>
    <definedName name="COMP_LDLC">#REF!</definedName>
    <definedName name="COMP_LIPA">#REF!</definedName>
    <definedName name="COMP_LIPAS">#REF!</definedName>
    <definedName name="COMP_MG">#REF!</definedName>
    <definedName name="COMP_MGU">#REF!</definedName>
    <definedName name="COMP_MICU">#REF!</definedName>
    <definedName name="COMP_MICURAP">#REF!</definedName>
    <definedName name="COMP_NA">#REF!</definedName>
    <definedName name="COMP_NAU">#REF!</definedName>
    <definedName name="COMP_PAL">#REF!</definedName>
    <definedName name="COMP_PHO">#REF!</definedName>
    <definedName name="COMP_PHOTRP">#REF!</definedName>
    <definedName name="COMP_PHOU">#REF!</definedName>
    <definedName name="COMP_PREAL">#REF!</definedName>
    <definedName name="COMP_PROT">#REF!</definedName>
    <definedName name="COMP_PROTU">#REF!</definedName>
    <definedName name="COMP_PROTURAP">#REF!</definedName>
    <definedName name="COMP_TRANSF">#REF!</definedName>
    <definedName name="COMP_TRIG">#REF!</definedName>
    <definedName name="COMP_URE">#REF!</definedName>
    <definedName name="COMP_UREU">#REF!</definedName>
    <definedName name="EEQ_AMYU">#REF!</definedName>
    <definedName name="P_APPLICATION_DATE">#REF!</definedName>
    <definedName name="P_REF">#REF!</definedName>
    <definedName name="P_REVISION">#REF!</definedName>
    <definedName name="P_TITLE">#REF!</definedName>
    <definedName name="Site">#REF!</definedName>
    <definedName name="_xlnm.Print_Area" localSheetId="0">'COMP. METHODE XY'!$A$1:$Y$66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B63" i="1" l="1"/>
  <c r="C61" i="1"/>
  <c r="B65" i="1" s="1"/>
  <c r="B61" i="1"/>
  <c r="C60" i="1"/>
  <c r="B60" i="1"/>
  <c r="C59" i="1"/>
  <c r="B59" i="1"/>
  <c r="C58" i="1"/>
  <c r="B58" i="1"/>
  <c r="E57" i="1"/>
  <c r="D57" i="1"/>
  <c r="F57" i="1" s="1"/>
  <c r="F56" i="1"/>
  <c r="E56" i="1"/>
  <c r="D56" i="1"/>
  <c r="E55" i="1"/>
  <c r="D55" i="1"/>
  <c r="F55" i="1" s="1"/>
  <c r="E54" i="1"/>
  <c r="D54" i="1"/>
  <c r="F54" i="1" s="1"/>
  <c r="F53" i="1"/>
  <c r="E53" i="1"/>
  <c r="D53" i="1"/>
  <c r="E52" i="1"/>
  <c r="D52" i="1"/>
  <c r="F52" i="1" s="1"/>
  <c r="E51" i="1"/>
  <c r="D51" i="1"/>
  <c r="F51" i="1" s="1"/>
  <c r="F50" i="1"/>
  <c r="E50" i="1"/>
  <c r="D50" i="1"/>
  <c r="E49" i="1"/>
  <c r="D49" i="1"/>
  <c r="F49" i="1" s="1"/>
  <c r="F48" i="1"/>
  <c r="E48" i="1"/>
  <c r="D48" i="1"/>
  <c r="F47" i="1"/>
  <c r="E47" i="1"/>
  <c r="D47" i="1"/>
  <c r="E46" i="1"/>
  <c r="D46" i="1"/>
  <c r="F46" i="1" s="1"/>
  <c r="F45" i="1"/>
  <c r="E45" i="1"/>
  <c r="D45" i="1"/>
  <c r="E44" i="1"/>
  <c r="D44" i="1"/>
  <c r="F44" i="1" s="1"/>
  <c r="F43" i="1"/>
  <c r="E43" i="1"/>
  <c r="D43" i="1"/>
  <c r="E42" i="1"/>
  <c r="D42" i="1"/>
  <c r="F42" i="1" s="1"/>
  <c r="E41" i="1"/>
  <c r="D41" i="1"/>
  <c r="F41" i="1" s="1"/>
  <c r="F40" i="1"/>
  <c r="E40" i="1"/>
  <c r="D40" i="1"/>
  <c r="E39" i="1"/>
  <c r="D39" i="1"/>
  <c r="F39" i="1" s="1"/>
  <c r="F38" i="1"/>
  <c r="E38" i="1"/>
  <c r="D38" i="1"/>
  <c r="E37" i="1"/>
  <c r="D37" i="1"/>
  <c r="E36" i="1"/>
  <c r="D36" i="1"/>
  <c r="E35" i="1"/>
  <c r="D35" i="1"/>
  <c r="X34" i="1"/>
  <c r="U34" i="1"/>
  <c r="E34" i="1"/>
  <c r="D34" i="1"/>
  <c r="X33" i="1"/>
  <c r="E33" i="1"/>
  <c r="D33" i="1"/>
  <c r="X32" i="1"/>
  <c r="E32" i="1"/>
  <c r="D32" i="1"/>
  <c r="E31" i="1"/>
  <c r="D31" i="1"/>
  <c r="E30" i="1"/>
  <c r="D30" i="1"/>
  <c r="E29" i="1"/>
  <c r="D29" i="1"/>
  <c r="E28" i="1"/>
  <c r="D28" i="1"/>
  <c r="E27" i="1"/>
  <c r="D27" i="1"/>
  <c r="W26" i="1"/>
  <c r="V26" i="1"/>
  <c r="R26" i="1"/>
  <c r="P26" i="1"/>
  <c r="U26" i="1" s="1"/>
  <c r="E26" i="1"/>
  <c r="D26" i="1"/>
  <c r="W25" i="1"/>
  <c r="V25" i="1"/>
  <c r="P25" i="1"/>
  <c r="T26" i="1" s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R17" i="1"/>
  <c r="Q17" i="1"/>
  <c r="U17" i="1" s="1"/>
  <c r="E17" i="1"/>
  <c r="D17" i="1"/>
  <c r="V16" i="1"/>
  <c r="W16" i="1" s="1"/>
  <c r="Q16" i="1"/>
  <c r="R16" i="1" s="1"/>
  <c r="P16" i="1"/>
  <c r="P17" i="1" s="1"/>
  <c r="O16" i="1"/>
  <c r="X16" i="1" s="1"/>
  <c r="E16" i="1"/>
  <c r="D16" i="1"/>
  <c r="V15" i="1"/>
  <c r="W15" i="1" s="1"/>
  <c r="P15" i="1"/>
  <c r="O15" i="1"/>
  <c r="E15" i="1"/>
  <c r="D15" i="1"/>
  <c r="V14" i="1"/>
  <c r="W14" i="1" s="1"/>
  <c r="P14" i="1"/>
  <c r="O14" i="1"/>
  <c r="T14" i="1" s="1"/>
  <c r="E14" i="1"/>
  <c r="D14" i="1"/>
  <c r="S13" i="1"/>
  <c r="Q14" i="1" s="1"/>
  <c r="E13" i="1"/>
  <c r="D13" i="1"/>
  <c r="E12" i="1"/>
  <c r="D12" i="1"/>
  <c r="E11" i="1"/>
  <c r="D11" i="1"/>
  <c r="E10" i="1"/>
  <c r="D10" i="1"/>
  <c r="E9" i="1"/>
  <c r="D9" i="1"/>
  <c r="E8" i="1"/>
  <c r="E59" i="1" s="1"/>
  <c r="D8" i="1"/>
  <c r="D58" i="1" s="1"/>
  <c r="U13" i="1" l="1"/>
  <c r="T13" i="1"/>
  <c r="F18" i="1"/>
  <c r="F23" i="1"/>
  <c r="F17" i="1"/>
  <c r="U19" i="1"/>
  <c r="R14" i="1"/>
  <c r="T15" i="1"/>
  <c r="F28" i="1"/>
  <c r="W32" i="1"/>
  <c r="V32" i="1" s="1"/>
  <c r="B66" i="1"/>
  <c r="S25" i="1" s="1"/>
  <c r="W34" i="1"/>
  <c r="V34" i="1" s="1"/>
  <c r="F24" i="1"/>
  <c r="E58" i="1"/>
  <c r="F8" i="1"/>
  <c r="X15" i="1"/>
  <c r="T16" i="1"/>
  <c r="T25" i="1"/>
  <c r="U32" i="1"/>
  <c r="D59" i="1"/>
  <c r="U14" i="1"/>
  <c r="U16" i="1"/>
  <c r="U25" i="1"/>
  <c r="U33" i="1"/>
  <c r="W33" i="1" s="1"/>
  <c r="V33" i="1" s="1"/>
  <c r="Q15" i="1"/>
  <c r="T17" i="1"/>
  <c r="X14" i="1"/>
  <c r="F31" i="1" s="1"/>
  <c r="F12" i="1" l="1"/>
  <c r="F32" i="1"/>
  <c r="F14" i="1"/>
  <c r="F22" i="1"/>
  <c r="U35" i="1"/>
  <c r="F35" i="1"/>
  <c r="F10" i="1"/>
  <c r="F13" i="1"/>
  <c r="F37" i="1"/>
  <c r="F33" i="1"/>
  <c r="F29" i="1"/>
  <c r="F26" i="1"/>
  <c r="F20" i="1"/>
  <c r="F34" i="1"/>
  <c r="F25" i="1"/>
  <c r="F27" i="1"/>
  <c r="S26" i="1"/>
  <c r="F15" i="1"/>
  <c r="F21" i="1"/>
  <c r="R15" i="1"/>
  <c r="U15" i="1"/>
  <c r="F19" i="1"/>
  <c r="F9" i="1"/>
  <c r="J45" i="1" s="1"/>
  <c r="K45" i="1" s="1"/>
  <c r="F16" i="1"/>
  <c r="F30" i="1"/>
  <c r="F36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tc={A61305B9-B44A-4A65-9884-B5B6784D8ED6}</author>
  </authors>
  <commentList>
    <comment ref="A7" authorId="0" shapeId="0" xr:uid="{A61305B9-B44A-4A65-9884-B5B6784D8ED6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Identifier les échantillons tel qu'ils le sont dans l'analyseur
</t>
      </text>
    </comment>
  </commentList>
</comments>
</file>

<file path=xl/sharedStrings.xml><?xml version="1.0" encoding="utf-8"?>
<sst xmlns="http://schemas.openxmlformats.org/spreadsheetml/2006/main" count="126" uniqueCount="73">
  <si>
    <t>COMPARAISON DE METHODE</t>
  </si>
  <si>
    <t>Protocole :50 échantillons (minimum 30) de patients (répartis si possible selon les recommandations de la SFBC) sont analysés en simple pour comparaison par la technique à tester (y) et par la technique de référence ou celle utilisée au laboratoire (x)</t>
  </si>
  <si>
    <t xml:space="preserve">DATE     : </t>
  </si>
  <si>
    <t xml:space="preserve">DU             AU </t>
  </si>
  <si>
    <t xml:space="preserve">Paramètre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</si>
  <si>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GR</t>
  </si>
  <si>
    <t>Niveau</t>
  </si>
  <si>
    <r>
      <t>Méthode Référence (x)</t>
    </r>
    <r>
      <rPr>
        <vertAlign val="superscript"/>
        <sz val="10"/>
        <color rgb="FFFF0000"/>
        <rFont val="Arial"/>
        <family val="2"/>
      </rPr>
      <t>1</t>
    </r>
  </si>
  <si>
    <t>1 Les moyennes ,écart types et justesse "Méthode de Référence" sont à renseigner en cas d'absence de données SFBC,GEHT,RICOS ou approche de l'EA ,la justesse doit être exprimé en valeur absolue et dans l'unité du paramètre et non en %</t>
  </si>
  <si>
    <t xml:space="preserve">Moyenne Repro </t>
  </si>
  <si>
    <t xml:space="preserve">ET Repro </t>
  </si>
  <si>
    <t>Justesse</t>
  </si>
  <si>
    <t>Référence X</t>
  </si>
  <si>
    <t>A tester Y</t>
  </si>
  <si>
    <t>-</t>
  </si>
  <si>
    <t>ECHANTILLON</t>
  </si>
  <si>
    <t>X</t>
  </si>
  <si>
    <t>Y</t>
  </si>
  <si>
    <t>Biais
(y-x)</t>
  </si>
  <si>
    <t>y/x</t>
  </si>
  <si>
    <t>Conclusion</t>
  </si>
  <si>
    <t>Concordance</t>
  </si>
  <si>
    <t>Source consensus</t>
  </si>
  <si>
    <t>GEHT</t>
  </si>
  <si>
    <t>Méthode a testée (Y)</t>
  </si>
  <si>
    <r>
      <t>Normes de suivi calculées/</t>
    </r>
    <r>
      <rPr>
        <b/>
        <sz val="10"/>
        <color rgb="FF0070C0"/>
        <rFont val="Arial"/>
        <family val="2"/>
      </rPr>
      <t>consensus</t>
    </r>
  </si>
  <si>
    <r>
      <t>Normes d'interprétation calculées /</t>
    </r>
    <r>
      <rPr>
        <b/>
        <sz val="10"/>
        <color rgb="FF0070C0"/>
        <rFont val="Arial"/>
        <family val="2"/>
      </rPr>
      <t>consensus</t>
    </r>
  </si>
  <si>
    <t>Moyenne repro</t>
  </si>
  <si>
    <t>ET repro</t>
  </si>
  <si>
    <t>Niveau consensus</t>
  </si>
  <si>
    <t>NS Sup</t>
  </si>
  <si>
    <t>NS Inf</t>
  </si>
  <si>
    <t>NS%</t>
  </si>
  <si>
    <t>Y/X sup</t>
  </si>
  <si>
    <t>Y/X inf</t>
  </si>
  <si>
    <t>NI sup</t>
  </si>
  <si>
    <t>NI inf</t>
  </si>
  <si>
    <t>Corrélation</t>
  </si>
  <si>
    <t>Valeur usuelles/ seuil décision</t>
  </si>
  <si>
    <t>Graphe de corrélation</t>
  </si>
  <si>
    <t>x</t>
  </si>
  <si>
    <t>y</t>
  </si>
  <si>
    <t>y=ax+b</t>
  </si>
  <si>
    <t>y inf</t>
  </si>
  <si>
    <t>y sup</t>
  </si>
  <si>
    <t>x inf</t>
  </si>
  <si>
    <t>x sup</t>
  </si>
  <si>
    <t>Inf</t>
  </si>
  <si>
    <t>Sup</t>
  </si>
  <si>
    <t>Ecarts d'exactitude</t>
  </si>
  <si>
    <t>y-x</t>
  </si>
  <si>
    <t>NI%</t>
  </si>
  <si>
    <t>%</t>
  </si>
  <si>
    <t>entier</t>
  </si>
  <si>
    <t/>
  </si>
  <si>
    <t>Discordance</t>
  </si>
  <si>
    <t>Interprétation</t>
  </si>
  <si>
    <t xml:space="preserve">Absence de discordance quantitative par rapport aux limites NS </t>
  </si>
  <si>
    <t>Min</t>
  </si>
  <si>
    <t>Max</t>
  </si>
  <si>
    <t>Le coefficient de détermination est satisfaisant ce qui confirme la linéarité de la corrélation</t>
  </si>
  <si>
    <t>Moyenne</t>
  </si>
  <si>
    <t>Les écarts d'exactitude sont conformes aux objectifs analytiques NI</t>
  </si>
  <si>
    <t>Ecart type</t>
  </si>
  <si>
    <t>Absence de discordance d'interprétation (diagramme de corrélation).</t>
  </si>
  <si>
    <t xml:space="preserve">Corrélation linéaire  </t>
  </si>
  <si>
    <t>Opérateur</t>
  </si>
  <si>
    <t>La transférabilité quantitative des méthodes est acceptable compte tenu de l'absence de discordance d'interprétation.</t>
  </si>
  <si>
    <t>r2</t>
  </si>
  <si>
    <t>Régression selon tessier</t>
  </si>
  <si>
    <t>La comparaison quantitative des méthodes est conforme pour les couples maîtres, elle est donc valide pour tous les couples de méthodes inclus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</si>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</sst>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0"/>
    <numFmt numFmtId="165" formatCode="0.0"/>
    <numFmt numFmtId="166" formatCode="0.000"/>
    <numFmt numFmtId="167" formatCode="0.0%"/>
  </numFmts>
  <fonts count="18" x14ac:knownFonts="1">
    <font>
      <sz val="10"/>
      <name val="Arial"/>
      <family val="2"/>
    </font>
    <font>
      <sz val="10"/>
      <name val="Arial"/>
      <family val="2"/>
    </font>
    <font>
      <b/>
      <sz val="10"/>
      <color indexed="56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vertAlign val="superscript"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8"/>
      <color rgb="FF00B050"/>
      <name val="Arial"/>
      <family val="2"/>
    </font>
    <font>
      <b/>
      <sz val="10"/>
      <color rgb="FF0070C0"/>
      <name val="Arial"/>
      <family val="2"/>
    </font>
    <font>
      <b/>
      <sz val="10"/>
      <color theme="1"/>
      <name val="Arial"/>
      <family val="2"/>
    </font>
    <font>
      <sz val="8"/>
      <color rgb="FF003366"/>
      <name val="Arial"/>
      <family val="2"/>
    </font>
    <font>
      <b/>
      <sz val="10"/>
      <color rgb="FFFF0000"/>
      <name val="Arial"/>
      <family val="2"/>
    </font>
    <font>
      <sz val="8"/>
      <color rgb="FF0070C0"/>
      <name val="Arial"/>
      <family val="2"/>
    </font>
    <font>
      <b/>
      <sz val="9"/>
      <name val="Arial"/>
      <family val="2"/>
    </font>
    <font>
      <b/>
      <sz val="9"/>
      <color rgb="FF0070C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1F0FF"/>
        <bgColor indexed="64"/>
      </patternFill>
    </fill>
    <fill>
      <patternFill patternType="solid">
        <fgColor rgb="FFFEEDEC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5">
    <xf numFmtId="0" fontId="0" fillId="0" borderId="0" xfId="0"/>
    <xf numFmtId="0" fontId="2" fillId="2" borderId="0" xfId="0" applyFont="1" applyFill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horizontal="left" vertical="center"/>
      <protection hidden="1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1" fillId="0" borderId="4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 wrapText="1"/>
      <protection hidden="1"/>
    </xf>
    <xf numFmtId="0" fontId="4" fillId="0" borderId="6" xfId="0" applyFont="1" applyBorder="1" applyAlignment="1" applyProtection="1">
      <alignment horizontal="center" vertical="center" wrapText="1"/>
      <protection hidden="1"/>
    </xf>
    <xf numFmtId="0" fontId="4" fillId="0" borderId="7" xfId="0" applyFont="1" applyBorder="1" applyAlignment="1" applyProtection="1">
      <alignment horizontal="center" vertical="center" wrapText="1"/>
      <protection hidden="1"/>
    </xf>
    <xf numFmtId="0" fontId="4" fillId="0" borderId="8" xfId="0" applyFont="1" applyBorder="1" applyAlignment="1" applyProtection="1">
      <alignment horizontal="left" vertical="top" wrapText="1"/>
      <protection hidden="1"/>
    </xf>
    <xf numFmtId="0" fontId="4" fillId="0" borderId="0" xfId="0" applyFont="1" applyAlignment="1" applyProtection="1">
      <alignment horizontal="left" vertical="top" wrapText="1"/>
      <protection hidden="1"/>
    </xf>
    <xf numFmtId="0" fontId="1" fillId="0" borderId="0" xfId="0" applyFont="1" applyAlignment="1" applyProtection="1">
      <alignment vertical="center" wrapText="1"/>
      <protection hidden="1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 wrapText="1"/>
      <protection hidden="1"/>
    </xf>
    <xf numFmtId="0" fontId="4" fillId="0" borderId="13" xfId="0" applyFont="1" applyBorder="1" applyAlignment="1" applyProtection="1">
      <alignment horizontal="center" vertical="center" wrapText="1"/>
      <protection hidden="1"/>
    </xf>
    <xf numFmtId="0" fontId="3" fillId="0" borderId="0" xfId="0" applyFont="1" applyAlignment="1" applyProtection="1">
      <alignment horizontal="center" vertical="center" wrapText="1"/>
      <protection hidden="1"/>
    </xf>
    <xf numFmtId="0" fontId="6" fillId="0" borderId="1" xfId="0" applyFont="1" applyBorder="1" applyAlignment="1">
      <alignment horizontal="center" vertical="top" wrapText="1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7" fillId="0" borderId="3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vertical="top" wrapText="1"/>
      <protection locked="0"/>
    </xf>
    <xf numFmtId="0" fontId="8" fillId="0" borderId="1" xfId="0" applyFont="1" applyBorder="1" applyAlignment="1">
      <alignment vertical="top" wrapText="1"/>
    </xf>
    <xf numFmtId="0" fontId="6" fillId="0" borderId="0" xfId="0" applyFont="1" applyAlignment="1" applyProtection="1">
      <alignment horizontal="center" vertical="top" wrapText="1"/>
      <protection locked="0"/>
    </xf>
    <xf numFmtId="0" fontId="8" fillId="0" borderId="0" xfId="0" applyFont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center"/>
      <protection hidden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6" fillId="0" borderId="17" xfId="0" applyFont="1" applyBorder="1" applyAlignment="1" applyProtection="1">
      <alignment vertical="top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3" borderId="18" xfId="0" applyFont="1" applyFill="1" applyBorder="1" applyAlignment="1" applyProtection="1">
      <alignment horizontal="center" vertical="center"/>
      <protection locked="0"/>
    </xf>
    <xf numFmtId="0" fontId="3" fillId="3" borderId="15" xfId="0" quotePrefix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 wrapText="1"/>
      <protection hidden="1"/>
    </xf>
    <xf numFmtId="0" fontId="6" fillId="0" borderId="21" xfId="0" applyFont="1" applyBorder="1" applyAlignment="1" applyProtection="1">
      <alignment horizontal="center" vertical="center" wrapText="1"/>
      <protection hidden="1"/>
    </xf>
    <xf numFmtId="0" fontId="8" fillId="0" borderId="21" xfId="0" applyFont="1" applyBorder="1" applyAlignment="1" applyProtection="1">
      <alignment horizontal="center" vertical="center" wrapText="1"/>
      <protection hidden="1"/>
    </xf>
    <xf numFmtId="0" fontId="1" fillId="0" borderId="21" xfId="0" applyFont="1" applyBorder="1" applyAlignment="1" applyProtection="1">
      <alignment horizontal="center" vertical="center" wrapText="1"/>
      <protection hidden="1"/>
    </xf>
    <xf numFmtId="0" fontId="1" fillId="0" borderId="21" xfId="0" applyFont="1" applyBorder="1" applyAlignment="1" applyProtection="1">
      <alignment horizontal="center" vertical="center"/>
      <protection hidden="1"/>
    </xf>
    <xf numFmtId="0" fontId="10" fillId="0" borderId="22" xfId="0" applyFont="1" applyBorder="1" applyAlignment="1" applyProtection="1">
      <alignment vertical="center"/>
      <protection hidden="1"/>
    </xf>
    <xf numFmtId="2" fontId="3" fillId="2" borderId="0" xfId="1" applyNumberFormat="1" applyFont="1" applyFill="1" applyAlignment="1" applyProtection="1">
      <alignment horizontal="center" vertical="center"/>
      <protection locked="0"/>
    </xf>
    <xf numFmtId="2" fontId="3" fillId="2" borderId="23" xfId="1" applyNumberFormat="1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vertical="center" wrapText="1"/>
      <protection hidden="1"/>
    </xf>
    <xf numFmtId="1" fontId="1" fillId="0" borderId="24" xfId="0" applyNumberFormat="1" applyFont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12" fillId="0" borderId="25" xfId="0" applyFont="1" applyBorder="1" applyAlignment="1">
      <alignment vertical="center"/>
    </xf>
    <xf numFmtId="164" fontId="1" fillId="0" borderId="0" xfId="0" applyNumberFormat="1" applyFont="1" applyAlignment="1" applyProtection="1">
      <alignment horizontal="center" vertical="center"/>
      <protection locked="0" hidden="1"/>
    </xf>
    <xf numFmtId="164" fontId="1" fillId="0" borderId="0" xfId="0" applyNumberFormat="1" applyFont="1" applyAlignment="1" applyProtection="1">
      <alignment horizontal="center" vertical="center" wrapText="1"/>
      <protection locked="0" hidden="1"/>
    </xf>
    <xf numFmtId="2" fontId="1" fillId="0" borderId="0" xfId="1" applyNumberFormat="1" applyAlignment="1" applyProtection="1">
      <alignment horizontal="center" vertical="center"/>
      <protection locked="0"/>
    </xf>
    <xf numFmtId="2" fontId="1" fillId="0" borderId="0" xfId="1" applyNumberFormat="1" applyAlignment="1">
      <alignment horizontal="center" vertical="center"/>
    </xf>
    <xf numFmtId="0" fontId="1" fillId="0" borderId="26" xfId="0" applyFont="1" applyBorder="1" applyAlignment="1" applyProtection="1">
      <alignment horizontal="center" vertical="center"/>
      <protection hidden="1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3" borderId="28" xfId="0" applyFont="1" applyFill="1" applyBorder="1" applyAlignment="1" applyProtection="1">
      <alignment horizontal="center" vertical="center"/>
      <protection locked="0"/>
    </xf>
    <xf numFmtId="0" fontId="3" fillId="3" borderId="29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 hidden="1"/>
    </xf>
    <xf numFmtId="0" fontId="1" fillId="0" borderId="2" xfId="0" applyFont="1" applyBorder="1" applyAlignment="1" applyProtection="1">
      <alignment horizontal="center" vertical="center"/>
      <protection locked="0" hidden="1"/>
    </xf>
    <xf numFmtId="0" fontId="1" fillId="0" borderId="3" xfId="0" applyFont="1" applyBorder="1" applyAlignment="1" applyProtection="1">
      <alignment horizontal="center" vertical="center"/>
      <protection locked="0" hidden="1"/>
    </xf>
    <xf numFmtId="2" fontId="1" fillId="0" borderId="0" xfId="0" applyNumberFormat="1" applyFont="1" applyAlignment="1" applyProtection="1">
      <alignment horizontal="center" vertical="center"/>
      <protection locked="0" hidden="1"/>
    </xf>
    <xf numFmtId="0" fontId="8" fillId="0" borderId="0" xfId="0" applyFont="1" applyAlignment="1" applyProtection="1">
      <alignment vertical="center" wrapText="1"/>
      <protection locked="0"/>
    </xf>
    <xf numFmtId="0" fontId="1" fillId="0" borderId="30" xfId="0" applyFont="1" applyBorder="1" applyAlignment="1" applyProtection="1">
      <alignment horizontal="center" vertical="center"/>
      <protection hidden="1"/>
    </xf>
    <xf numFmtId="0" fontId="4" fillId="0" borderId="31" xfId="0" applyFont="1" applyBorder="1" applyAlignment="1" applyProtection="1">
      <alignment horizontal="center" vertical="center" wrapText="1"/>
      <protection hidden="1"/>
    </xf>
    <xf numFmtId="0" fontId="3" fillId="0" borderId="32" xfId="0" applyFont="1" applyBorder="1" applyAlignment="1" applyProtection="1">
      <alignment horizontal="center" vertical="center" wrapText="1"/>
      <protection hidden="1"/>
    </xf>
    <xf numFmtId="0" fontId="3" fillId="0" borderId="33" xfId="0" applyFont="1" applyBorder="1" applyAlignment="1" applyProtection="1">
      <alignment horizontal="center" vertical="center" wrapText="1"/>
      <protection hidden="1"/>
    </xf>
    <xf numFmtId="0" fontId="3" fillId="0" borderId="34" xfId="0" applyFont="1" applyBorder="1" applyAlignment="1" applyProtection="1">
      <alignment horizontal="center" vertical="center" wrapText="1"/>
      <protection hidden="1"/>
    </xf>
    <xf numFmtId="0" fontId="3" fillId="0" borderId="35" xfId="0" applyFont="1" applyBorder="1" applyAlignment="1" applyProtection="1">
      <alignment horizontal="center" vertical="center" wrapText="1"/>
      <protection hidden="1"/>
    </xf>
    <xf numFmtId="0" fontId="1" fillId="0" borderId="8" xfId="0" applyFont="1" applyBorder="1" applyAlignment="1" applyProtection="1">
      <alignment horizontal="center" vertical="center"/>
      <protection hidden="1"/>
    </xf>
    <xf numFmtId="0" fontId="13" fillId="0" borderId="36" xfId="0" applyFont="1" applyBorder="1" applyAlignment="1" applyProtection="1">
      <alignment horizontal="center"/>
      <protection hidden="1"/>
    </xf>
    <xf numFmtId="0" fontId="13" fillId="0" borderId="37" xfId="0" applyFont="1" applyBorder="1" applyAlignment="1" applyProtection="1">
      <alignment horizontal="center" vertical="center" wrapText="1"/>
      <protection hidden="1"/>
    </xf>
    <xf numFmtId="0" fontId="3" fillId="0" borderId="38" xfId="0" applyFont="1" applyBorder="1" applyAlignment="1" applyProtection="1">
      <alignment horizontal="center" vertical="center" wrapText="1"/>
      <protection hidden="1"/>
    </xf>
    <xf numFmtId="0" fontId="3" fillId="0" borderId="39" xfId="0" applyFont="1" applyBorder="1" applyAlignment="1" applyProtection="1">
      <alignment horizontal="center" vertical="center" wrapText="1"/>
      <protection hidden="1"/>
    </xf>
    <xf numFmtId="0" fontId="3" fillId="0" borderId="37" xfId="0" applyFont="1" applyBorder="1" applyAlignment="1" applyProtection="1">
      <alignment horizontal="center" vertical="center" wrapText="1"/>
      <protection hidden="1"/>
    </xf>
    <xf numFmtId="0" fontId="3" fillId="0" borderId="40" xfId="0" applyFont="1" applyBorder="1" applyAlignment="1" applyProtection="1">
      <alignment horizontal="center" vertical="center" wrapText="1"/>
      <protection hidden="1"/>
    </xf>
    <xf numFmtId="1" fontId="1" fillId="0" borderId="24" xfId="0" quotePrefix="1" applyNumberFormat="1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 hidden="1"/>
    </xf>
    <xf numFmtId="0" fontId="1" fillId="0" borderId="41" xfId="0" applyFont="1" applyBorder="1" applyAlignment="1" applyProtection="1">
      <alignment horizontal="center" vertical="center"/>
      <protection hidden="1"/>
    </xf>
    <xf numFmtId="0" fontId="14" fillId="0" borderId="12" xfId="0" applyFont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horizontal="center" vertical="center" wrapText="1"/>
      <protection hidden="1"/>
    </xf>
    <xf numFmtId="0" fontId="3" fillId="0" borderId="38" xfId="0" applyFont="1" applyBorder="1" applyAlignment="1" applyProtection="1">
      <alignment horizontal="center" vertical="center" wrapText="1"/>
      <protection hidden="1"/>
    </xf>
    <xf numFmtId="0" fontId="3" fillId="0" borderId="37" xfId="0" applyFont="1" applyBorder="1" applyAlignment="1" applyProtection="1">
      <alignment horizontal="center" vertical="center" wrapText="1"/>
      <protection hidden="1"/>
    </xf>
    <xf numFmtId="0" fontId="3" fillId="0" borderId="39" xfId="0" applyFont="1" applyBorder="1" applyAlignment="1" applyProtection="1">
      <alignment horizontal="center" vertical="center" wrapText="1"/>
      <protection hidden="1"/>
    </xf>
    <xf numFmtId="165" fontId="9" fillId="0" borderId="0" xfId="0" applyNumberFormat="1" applyFont="1" applyAlignment="1">
      <alignment horizontal="center" vertical="center"/>
    </xf>
    <xf numFmtId="0" fontId="3" fillId="0" borderId="15" xfId="0" applyFont="1" applyBorder="1" applyAlignment="1" applyProtection="1">
      <alignment horizontal="center" vertical="center" wrapText="1"/>
      <protection hidden="1"/>
    </xf>
    <xf numFmtId="0" fontId="3" fillId="0" borderId="16" xfId="0" applyFont="1" applyBorder="1" applyAlignment="1" applyProtection="1">
      <alignment horizontal="center" vertical="center" wrapText="1"/>
      <protection hidden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 applyProtection="1">
      <alignment horizontal="center" vertical="center"/>
      <protection hidden="1"/>
    </xf>
    <xf numFmtId="165" fontId="1" fillId="3" borderId="18" xfId="0" applyNumberFormat="1" applyFont="1" applyFill="1" applyBorder="1" applyAlignment="1" applyProtection="1">
      <alignment horizontal="center" vertical="center"/>
      <protection hidden="1"/>
    </xf>
    <xf numFmtId="2" fontId="15" fillId="3" borderId="15" xfId="0" applyNumberFormat="1" applyFont="1" applyFill="1" applyBorder="1" applyAlignment="1">
      <alignment horizontal="center" vertical="center"/>
    </xf>
    <xf numFmtId="2" fontId="15" fillId="3" borderId="18" xfId="0" applyNumberFormat="1" applyFont="1" applyFill="1" applyBorder="1" applyAlignment="1">
      <alignment horizontal="center" vertical="center"/>
    </xf>
    <xf numFmtId="0" fontId="1" fillId="0" borderId="15" xfId="0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2" fontId="3" fillId="3" borderId="15" xfId="0" applyNumberFormat="1" applyFont="1" applyFill="1" applyBorder="1" applyAlignment="1" applyProtection="1">
      <alignment horizontal="center" vertical="center"/>
      <protection hidden="1"/>
    </xf>
    <xf numFmtId="2" fontId="3" fillId="3" borderId="18" xfId="0" applyNumberFormat="1" applyFont="1" applyFill="1" applyBorder="1" applyAlignment="1" applyProtection="1">
      <alignment horizontal="center" vertical="center"/>
      <protection hidden="1"/>
    </xf>
    <xf numFmtId="2" fontId="1" fillId="3" borderId="28" xfId="0" applyNumberFormat="1" applyFont="1" applyFill="1" applyBorder="1" applyAlignment="1" applyProtection="1">
      <alignment horizontal="center" vertical="center"/>
      <protection hidden="1"/>
    </xf>
    <xf numFmtId="2" fontId="1" fillId="3" borderId="15" xfId="0" applyNumberFormat="1" applyFont="1" applyFill="1" applyBorder="1" applyAlignment="1" applyProtection="1">
      <alignment horizontal="center"/>
      <protection hidden="1"/>
    </xf>
    <xf numFmtId="165" fontId="3" fillId="3" borderId="15" xfId="0" applyNumberFormat="1" applyFont="1" applyFill="1" applyBorder="1" applyAlignment="1" applyProtection="1">
      <alignment horizontal="center" vertical="center"/>
      <protection hidden="1"/>
    </xf>
    <xf numFmtId="2" fontId="3" fillId="3" borderId="16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center"/>
      <protection hidden="1"/>
    </xf>
    <xf numFmtId="2" fontId="16" fillId="0" borderId="0" xfId="0" applyNumberFormat="1" applyFont="1" applyAlignment="1" applyProtection="1">
      <alignment horizontal="center"/>
      <protection hidden="1"/>
    </xf>
    <xf numFmtId="2" fontId="3" fillId="0" borderId="0" xfId="0" applyNumberFormat="1" applyFont="1" applyAlignment="1" applyProtection="1">
      <alignment horizontal="center" vertical="center"/>
      <protection hidden="1"/>
    </xf>
    <xf numFmtId="2" fontId="1" fillId="0" borderId="0" xfId="1" applyNumberFormat="1" applyAlignment="1" applyProtection="1">
      <alignment horizontal="center" vertical="center"/>
      <protection locked="0"/>
    </xf>
    <xf numFmtId="1" fontId="1" fillId="3" borderId="28" xfId="0" applyNumberFormat="1" applyFont="1" applyFill="1" applyBorder="1" applyAlignment="1" applyProtection="1">
      <alignment horizontal="center"/>
      <protection hidden="1"/>
    </xf>
    <xf numFmtId="2" fontId="1" fillId="3" borderId="28" xfId="0" applyNumberFormat="1" applyFont="1" applyFill="1" applyBorder="1" applyAlignment="1" applyProtection="1">
      <alignment horizontal="center"/>
      <protection hidden="1"/>
    </xf>
    <xf numFmtId="165" fontId="1" fillId="3" borderId="27" xfId="0" applyNumberFormat="1" applyFont="1" applyFill="1" applyBorder="1" applyAlignment="1" applyProtection="1">
      <alignment horizontal="center"/>
      <protection hidden="1"/>
    </xf>
    <xf numFmtId="2" fontId="15" fillId="3" borderId="28" xfId="0" applyNumberFormat="1" applyFont="1" applyFill="1" applyBorder="1" applyAlignment="1">
      <alignment horizontal="center" vertical="center"/>
    </xf>
    <xf numFmtId="2" fontId="15" fillId="3" borderId="27" xfId="0" applyNumberFormat="1" applyFont="1" applyFill="1" applyBorder="1" applyAlignment="1">
      <alignment horizontal="center" vertical="center"/>
    </xf>
    <xf numFmtId="0" fontId="1" fillId="0" borderId="28" xfId="0" applyFont="1" applyBorder="1" applyProtection="1">
      <protection hidden="1"/>
    </xf>
    <xf numFmtId="0" fontId="1" fillId="0" borderId="42" xfId="0" applyFont="1" applyBorder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165" fontId="1" fillId="0" borderId="0" xfId="1" applyNumberFormat="1" applyAlignment="1" applyProtection="1">
      <alignment horizontal="center" vertical="center"/>
      <protection locked="0"/>
    </xf>
    <xf numFmtId="2" fontId="3" fillId="2" borderId="0" xfId="1" applyNumberFormat="1" applyFont="1" applyFill="1" applyAlignment="1" applyProtection="1">
      <alignment horizontal="center" vertical="center"/>
      <protection locked="0"/>
    </xf>
    <xf numFmtId="0" fontId="1" fillId="0" borderId="15" xfId="0" applyFont="1" applyBorder="1" applyProtection="1">
      <protection hidden="1"/>
    </xf>
    <xf numFmtId="0" fontId="1" fillId="0" borderId="39" xfId="0" applyFont="1" applyBorder="1" applyAlignment="1" applyProtection="1">
      <alignment horizontal="center"/>
      <protection hidden="1"/>
    </xf>
    <xf numFmtId="0" fontId="15" fillId="0" borderId="15" xfId="0" applyFont="1" applyBorder="1" applyAlignment="1" applyProtection="1">
      <alignment horizontal="center"/>
      <protection hidden="1"/>
    </xf>
    <xf numFmtId="0" fontId="1" fillId="0" borderId="15" xfId="0" applyFont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right" vertical="center"/>
      <protection hidden="1"/>
    </xf>
    <xf numFmtId="0" fontId="15" fillId="0" borderId="15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hidden="1"/>
    </xf>
    <xf numFmtId="0" fontId="15" fillId="0" borderId="15" xfId="0" applyFont="1" applyBorder="1" applyAlignment="1" applyProtection="1">
      <alignment horizontal="center" vertical="center"/>
      <protection hidden="1"/>
    </xf>
    <xf numFmtId="166" fontId="15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15" fillId="0" borderId="15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hidden="1"/>
    </xf>
    <xf numFmtId="165" fontId="15" fillId="0" borderId="15" xfId="0" applyNumberFormat="1" applyFont="1" applyBorder="1" applyAlignment="1" applyProtection="1">
      <alignment horizontal="center" vertical="center" wrapText="1"/>
      <protection hidden="1"/>
    </xf>
    <xf numFmtId="0" fontId="15" fillId="0" borderId="15" xfId="0" applyFont="1" applyBorder="1" applyAlignment="1" applyProtection="1">
      <alignment horizontal="center" vertical="center" wrapText="1"/>
      <protection hidden="1"/>
    </xf>
    <xf numFmtId="0" fontId="3" fillId="0" borderId="0" xfId="0" applyFont="1" applyAlignment="1" applyProtection="1">
      <alignment vertical="center" wrapText="1"/>
      <protection hidden="1"/>
    </xf>
    <xf numFmtId="0" fontId="1" fillId="0" borderId="0" xfId="0" applyFont="1" applyAlignment="1" applyProtection="1">
      <alignment vertical="center"/>
      <protection hidden="1"/>
    </xf>
    <xf numFmtId="0" fontId="1" fillId="0" borderId="0" xfId="0" applyFont="1" applyAlignment="1" applyProtection="1">
      <alignment horizontal="right" vertical="center"/>
      <protection hidden="1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hidden="1"/>
    </xf>
    <xf numFmtId="0" fontId="3" fillId="2" borderId="2" xfId="0" applyFont="1" applyFill="1" applyBorder="1" applyAlignment="1" applyProtection="1">
      <alignment horizontal="center"/>
      <protection hidden="1"/>
    </xf>
    <xf numFmtId="0" fontId="3" fillId="2" borderId="3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43" xfId="0" applyFont="1" applyBorder="1" applyProtection="1">
      <protection hidden="1"/>
    </xf>
    <xf numFmtId="0" fontId="1" fillId="0" borderId="12" xfId="0" applyFont="1" applyBorder="1" applyAlignment="1" applyProtection="1">
      <alignment horizontal="center"/>
      <protection hidden="1"/>
    </xf>
    <xf numFmtId="0" fontId="1" fillId="0" borderId="44" xfId="0" applyFont="1" applyBorder="1" applyAlignment="1" applyProtection="1">
      <alignment horizontal="center"/>
      <protection hidden="1"/>
    </xf>
    <xf numFmtId="2" fontId="3" fillId="0" borderId="45" xfId="0" applyNumberFormat="1" applyFont="1" applyBorder="1" applyAlignment="1" applyProtection="1">
      <alignment horizontal="center" vertical="center"/>
      <protection hidden="1"/>
    </xf>
    <xf numFmtId="0" fontId="1" fillId="0" borderId="2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1" fillId="0" borderId="25" xfId="0" applyFont="1" applyBorder="1" applyAlignment="1" applyProtection="1">
      <alignment horizontal="center" vertical="center"/>
      <protection hidden="1"/>
    </xf>
    <xf numFmtId="2" fontId="3" fillId="0" borderId="46" xfId="0" applyNumberFormat="1" applyFont="1" applyBorder="1" applyAlignment="1" applyProtection="1">
      <alignment horizontal="center" vertical="center"/>
      <protection hidden="1"/>
    </xf>
    <xf numFmtId="2" fontId="1" fillId="0" borderId="0" xfId="0" applyNumberFormat="1" applyFont="1" applyAlignment="1" applyProtection="1">
      <alignment horizontal="center" vertical="center"/>
      <protection locked="0"/>
    </xf>
    <xf numFmtId="2" fontId="1" fillId="3" borderId="24" xfId="0" applyNumberFormat="1" applyFont="1" applyFill="1" applyBorder="1" applyAlignment="1" applyProtection="1">
      <alignment horizontal="center" vertical="center"/>
      <protection hidden="1"/>
    </xf>
    <xf numFmtId="165" fontId="1" fillId="3" borderId="15" xfId="0" applyNumberFormat="1" applyFont="1" applyFill="1" applyBorder="1" applyAlignment="1" applyProtection="1">
      <alignment horizontal="center" vertical="center"/>
      <protection hidden="1"/>
    </xf>
    <xf numFmtId="2" fontId="1" fillId="3" borderId="25" xfId="0" applyNumberFormat="1" applyFont="1" applyFill="1" applyBorder="1" applyAlignment="1" applyProtection="1">
      <alignment horizontal="center" vertical="center"/>
      <protection hidden="1"/>
    </xf>
    <xf numFmtId="165" fontId="3" fillId="3" borderId="25" xfId="0" applyNumberFormat="1" applyFont="1" applyFill="1" applyBorder="1" applyAlignment="1" applyProtection="1">
      <alignment horizontal="center" vertical="center"/>
      <protection hidden="1"/>
    </xf>
    <xf numFmtId="165" fontId="3" fillId="0" borderId="0" xfId="0" applyNumberFormat="1" applyFont="1" applyAlignment="1" applyProtection="1">
      <alignment horizontal="center" vertical="center"/>
      <protection hidden="1"/>
    </xf>
    <xf numFmtId="0" fontId="1" fillId="0" borderId="24" xfId="0" applyFont="1" applyBorder="1" applyAlignment="1" applyProtection="1">
      <alignment horizontal="center" vertical="center"/>
      <protection locked="0"/>
    </xf>
    <xf numFmtId="0" fontId="11" fillId="0" borderId="47" xfId="0" applyFont="1" applyBorder="1" applyAlignment="1" applyProtection="1">
      <alignment horizontal="center" vertical="center" wrapText="1"/>
      <protection hidden="1"/>
    </xf>
    <xf numFmtId="0" fontId="11" fillId="0" borderId="48" xfId="0" applyFont="1" applyBorder="1" applyAlignment="1" applyProtection="1">
      <alignment horizontal="center" vertical="center" wrapText="1"/>
      <protection hidden="1"/>
    </xf>
    <xf numFmtId="0" fontId="11" fillId="0" borderId="49" xfId="0" applyFont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horizontal="center" vertical="center" wrapText="1"/>
      <protection hidden="1"/>
    </xf>
    <xf numFmtId="0" fontId="11" fillId="0" borderId="17" xfId="0" applyFont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horizontal="center" vertical="center" wrapText="1"/>
      <protection hidden="1"/>
    </xf>
    <xf numFmtId="0" fontId="11" fillId="0" borderId="50" xfId="0" applyFont="1" applyBorder="1" applyAlignment="1" applyProtection="1">
      <alignment horizontal="center" vertical="center" wrapText="1"/>
      <protection hidden="1"/>
    </xf>
    <xf numFmtId="0" fontId="11" fillId="0" borderId="51" xfId="0" applyFont="1" applyBorder="1" applyAlignment="1" applyProtection="1">
      <alignment horizontal="center" vertical="center" wrapText="1"/>
      <protection hidden="1"/>
    </xf>
    <xf numFmtId="0" fontId="11" fillId="0" borderId="52" xfId="0" applyFont="1" applyBorder="1" applyAlignment="1" applyProtection="1">
      <alignment horizontal="center" vertical="center" wrapText="1"/>
      <protection hidden="1"/>
    </xf>
    <xf numFmtId="0" fontId="11" fillId="0" borderId="53" xfId="0" applyFont="1" applyBorder="1" applyAlignment="1" applyProtection="1">
      <alignment horizontal="center" vertical="center" wrapText="1"/>
      <protection hidden="1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/>
      <protection hidden="1"/>
    </xf>
    <xf numFmtId="0" fontId="1" fillId="0" borderId="24" xfId="0" quotePrefix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right" vertical="center"/>
      <protection hidden="1"/>
    </xf>
    <xf numFmtId="0" fontId="1" fillId="0" borderId="9" xfId="0" applyFont="1" applyBorder="1" applyAlignment="1" applyProtection="1">
      <alignment horizontal="left" vertical="center"/>
      <protection hidden="1"/>
    </xf>
    <xf numFmtId="0" fontId="1" fillId="0" borderId="10" xfId="0" applyFont="1" applyBorder="1" applyAlignment="1" applyProtection="1">
      <alignment horizontal="left" vertical="center"/>
      <protection hidden="1"/>
    </xf>
    <xf numFmtId="0" fontId="1" fillId="0" borderId="54" xfId="0" applyFont="1" applyBorder="1" applyAlignment="1" applyProtection="1">
      <alignment horizontal="left" vertical="center"/>
      <protection hidden="1"/>
    </xf>
    <xf numFmtId="0" fontId="1" fillId="0" borderId="17" xfId="0" applyFont="1" applyBorder="1" applyAlignment="1" applyProtection="1">
      <alignment horizontal="left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0" fontId="1" fillId="0" borderId="50" xfId="0" applyFont="1" applyBorder="1" applyAlignment="1" applyProtection="1">
      <alignment horizontal="left" vertical="center"/>
      <protection hidden="1"/>
    </xf>
    <xf numFmtId="0" fontId="1" fillId="0" borderId="55" xfId="0" applyFont="1" applyBorder="1" applyAlignment="1" applyProtection="1">
      <alignment horizontal="center" vertical="center"/>
      <protection locked="0"/>
    </xf>
    <xf numFmtId="2" fontId="1" fillId="3" borderId="55" xfId="0" applyNumberFormat="1" applyFont="1" applyFill="1" applyBorder="1" applyAlignment="1" applyProtection="1">
      <alignment horizontal="center" vertical="center"/>
      <protection hidden="1"/>
    </xf>
    <xf numFmtId="0" fontId="12" fillId="0" borderId="56" xfId="0" applyFont="1" applyBorder="1" applyAlignment="1">
      <alignment vertical="center"/>
    </xf>
    <xf numFmtId="0" fontId="1" fillId="0" borderId="20" xfId="0" applyFont="1" applyBorder="1" applyAlignment="1" applyProtection="1">
      <alignment horizontal="right"/>
      <protection hidden="1"/>
    </xf>
    <xf numFmtId="2" fontId="1" fillId="3" borderId="21" xfId="0" applyNumberFormat="1" applyFont="1" applyFill="1" applyBorder="1" applyAlignment="1" applyProtection="1">
      <alignment horizontal="center" vertical="center" wrapText="1"/>
      <protection hidden="1"/>
    </xf>
    <xf numFmtId="2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vertical="center"/>
      <protection locked="0"/>
    </xf>
    <xf numFmtId="0" fontId="1" fillId="0" borderId="51" xfId="0" applyFont="1" applyBorder="1" applyAlignment="1" applyProtection="1">
      <alignment horizontal="left" vertical="center"/>
      <protection hidden="1"/>
    </xf>
    <xf numFmtId="0" fontId="1" fillId="0" borderId="52" xfId="0" applyFont="1" applyBorder="1" applyAlignment="1" applyProtection="1">
      <alignment horizontal="left" vertical="center"/>
      <protection hidden="1"/>
    </xf>
    <xf numFmtId="0" fontId="1" fillId="0" borderId="53" xfId="0" applyFont="1" applyBorder="1" applyAlignment="1" applyProtection="1">
      <alignment horizontal="left" vertical="center"/>
      <protection hidden="1"/>
    </xf>
    <xf numFmtId="0" fontId="1" fillId="0" borderId="24" xfId="0" applyFont="1" applyBorder="1" applyAlignment="1" applyProtection="1">
      <alignment horizontal="right"/>
      <protection hidden="1"/>
    </xf>
    <xf numFmtId="2" fontId="1" fillId="3" borderId="55" xfId="0" applyNumberFormat="1" applyFont="1" applyFill="1" applyBorder="1" applyAlignment="1" applyProtection="1">
      <alignment horizontal="center"/>
      <protection hidden="1"/>
    </xf>
    <xf numFmtId="2" fontId="1" fillId="3" borderId="56" xfId="0" applyNumberFormat="1" applyFont="1" applyFill="1" applyBorder="1" applyAlignment="1" applyProtection="1">
      <alignment horizontal="center"/>
      <protection hidden="1"/>
    </xf>
    <xf numFmtId="0" fontId="1" fillId="0" borderId="9" xfId="0" applyFont="1" applyBorder="1" applyAlignment="1" applyProtection="1">
      <alignment horizontal="left"/>
      <protection hidden="1"/>
    </xf>
    <xf numFmtId="0" fontId="1" fillId="0" borderId="10" xfId="0" applyFont="1" applyBorder="1" applyAlignment="1" applyProtection="1">
      <alignment horizontal="left"/>
      <protection hidden="1"/>
    </xf>
    <xf numFmtId="0" fontId="1" fillId="0" borderId="54" xfId="0" applyFont="1" applyBorder="1" applyAlignment="1" applyProtection="1">
      <alignment horizontal="left"/>
      <protection hidden="1"/>
    </xf>
    <xf numFmtId="0" fontId="1" fillId="0" borderId="57" xfId="0" applyFont="1" applyBorder="1" applyAlignment="1" applyProtection="1">
      <alignment horizontal="right"/>
      <protection hidden="1"/>
    </xf>
    <xf numFmtId="2" fontId="1" fillId="3" borderId="56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2" borderId="2" xfId="0" applyFont="1" applyFill="1" applyBorder="1" applyAlignment="1" applyProtection="1">
      <alignment horizontal="center"/>
      <protection hidden="1"/>
    </xf>
    <xf numFmtId="0" fontId="1" fillId="2" borderId="3" xfId="0" applyFont="1" applyFill="1" applyBorder="1" applyAlignment="1" applyProtection="1">
      <alignment horizontal="center"/>
      <protection hidden="1"/>
    </xf>
    <xf numFmtId="0" fontId="1" fillId="2" borderId="1" xfId="0" applyFont="1" applyFill="1" applyBorder="1" applyAlignment="1" applyProtection="1">
      <alignment horizontal="center" vertical="top" wrapText="1"/>
      <protection hidden="1"/>
    </xf>
    <xf numFmtId="0" fontId="1" fillId="2" borderId="3" xfId="0" applyFont="1" applyFill="1" applyBorder="1" applyAlignment="1" applyProtection="1">
      <alignment horizontal="center" vertical="top" wrapText="1"/>
      <protection hidden="1"/>
    </xf>
    <xf numFmtId="0" fontId="1" fillId="0" borderId="17" xfId="0" applyFont="1" applyBorder="1" applyAlignment="1" applyProtection="1">
      <alignment horizontal="left" vertical="center" wrapText="1"/>
      <protection hidden="1"/>
    </xf>
    <xf numFmtId="0" fontId="1" fillId="0" borderId="0" xfId="0" applyFont="1" applyAlignment="1" applyProtection="1">
      <alignment horizontal="left" vertical="center" wrapText="1"/>
      <protection hidden="1"/>
    </xf>
    <xf numFmtId="0" fontId="1" fillId="0" borderId="50" xfId="0" applyFont="1" applyBorder="1" applyAlignment="1" applyProtection="1">
      <alignment horizontal="left" vertical="center" wrapText="1"/>
      <protection hidden="1"/>
    </xf>
    <xf numFmtId="0" fontId="1" fillId="0" borderId="17" xfId="0" applyFont="1" applyBorder="1" applyAlignment="1" applyProtection="1">
      <alignment horizontal="right"/>
      <protection hidden="1"/>
    </xf>
    <xf numFmtId="2" fontId="3" fillId="3" borderId="0" xfId="0" applyNumberFormat="1" applyFont="1" applyFill="1" applyAlignment="1" applyProtection="1">
      <alignment horizontal="center" vertical="center"/>
      <protection locked="0"/>
    </xf>
    <xf numFmtId="2" fontId="3" fillId="3" borderId="50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1" fillId="0" borderId="54" xfId="0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0" borderId="51" xfId="0" applyFont="1" applyBorder="1" applyAlignment="1" applyProtection="1">
      <alignment horizontal="center" vertical="center" wrapText="1"/>
      <protection locked="0"/>
    </xf>
    <xf numFmtId="0" fontId="1" fillId="0" borderId="53" xfId="0" applyFont="1" applyBorder="1" applyAlignment="1" applyProtection="1">
      <alignment horizontal="center" vertical="center" wrapText="1"/>
      <protection locked="0"/>
    </xf>
    <xf numFmtId="166" fontId="3" fillId="3" borderId="0" xfId="0" applyNumberFormat="1" applyFont="1" applyFill="1" applyAlignment="1">
      <alignment horizontal="center"/>
    </xf>
    <xf numFmtId="166" fontId="3" fillId="3" borderId="50" xfId="0" applyNumberFormat="1" applyFont="1" applyFill="1" applyBorder="1" applyAlignment="1">
      <alignment horizontal="center"/>
    </xf>
    <xf numFmtId="0" fontId="1" fillId="0" borderId="51" xfId="0" applyFont="1" applyBorder="1" applyAlignment="1" applyProtection="1">
      <alignment horizontal="left" vertical="center" wrapText="1"/>
      <protection hidden="1"/>
    </xf>
    <xf numFmtId="0" fontId="1" fillId="0" borderId="52" xfId="0" applyFont="1" applyBorder="1" applyAlignment="1" applyProtection="1">
      <alignment horizontal="left" vertical="center" wrapText="1"/>
      <protection hidden="1"/>
    </xf>
    <xf numFmtId="0" fontId="1" fillId="0" borderId="53" xfId="0" applyFont="1" applyBorder="1" applyAlignment="1" applyProtection="1">
      <alignment horizontal="left" vertical="center" wrapText="1"/>
      <protection hidden="1"/>
    </xf>
    <xf numFmtId="0" fontId="1" fillId="0" borderId="51" xfId="0" applyFont="1" applyBorder="1" applyAlignment="1" applyProtection="1">
      <alignment horizontal="right"/>
      <protection hidden="1"/>
    </xf>
    <xf numFmtId="166" fontId="3" fillId="3" borderId="52" xfId="0" applyNumberFormat="1" applyFont="1" applyFill="1" applyBorder="1" applyAlignment="1" applyProtection="1">
      <alignment horizontal="center"/>
      <protection hidden="1"/>
    </xf>
    <xf numFmtId="166" fontId="3" fillId="3" borderId="53" xfId="0" applyNumberFormat="1" applyFont="1" applyFill="1" applyBorder="1" applyAlignment="1" applyProtection="1">
      <alignment horizontal="center"/>
      <protection hidden="1"/>
    </xf>
  </cellXfs>
  <cellStyles count="2">
    <cellStyle name="Normal" xfId="0" builtinId="0"/>
    <cellStyle name="Normal 2" xfId="1" xr:uid="{8143AE8C-9DAF-4E1A-8A20-0452888D7753}"/>
  </cellStyles>
  <dxfs count="14"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b/>
        <i val="0"/>
        <color rgb="FF0070C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70C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Corrélation</a:t>
            </a:r>
          </a:p>
        </c:rich>
      </c:tx>
      <c:layout>
        <c:manualLayout>
          <c:xMode val="edge"/>
          <c:yMode val="edge"/>
          <c:x val="0.39746522309711285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Corrélation</c:v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4.3121019870131061E-2"/>
                  <c:y val="-0.16013460957918699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strRef>
              <c:f>'COMP. METHODE XY'!$B$8:$B$57</c:f>
              <c:strCache>
                <c:ptCount val="30"/>
                <c:pt idx="0">
                  <c:v>3.72</c:v>
                </c:pt>
                <c:pt idx="1">
                  <c:v>4.89</c:v>
                </c:pt>
                <c:pt idx="2">
                  <c:v>3.95</c:v>
                </c:pt>
                <c:pt idx="3">
                  <c:v>4.57</c:v>
                </c:pt>
                <c:pt idx="4">
                  <c:v>5.07</c:v>
                </c:pt>
                <c:pt idx="5">
                  <c:v>4.38</c:v>
                </c:pt>
                <c:pt idx="6">
                  <c:v>4.74</c:v>
                </c:pt>
                <c:pt idx="7">
                  <c:v>4.87</c:v>
                </c:pt>
                <c:pt idx="8">
                  <c:v>4.12</c:v>
                </c:pt>
                <c:pt idx="9">
                  <c:v>4.37</c:v>
                </c:pt>
                <c:pt idx="10">
                  <c:v>4.59</c:v>
                </c:pt>
                <c:pt idx="11">
                  <c:v>4.14</c:v>
                </c:pt>
                <c:pt idx="12">
                  <c:v>4.45</c:v>
                </c:pt>
                <c:pt idx="13">
                  <c:v>4.09</c:v>
                </c:pt>
                <c:pt idx="14">
                  <c:v>4.43</c:v>
                </c:pt>
                <c:pt idx="15">
                  <c:v>4.28</c:v>
                </c:pt>
                <c:pt idx="16">
                  <c:v>5.11</c:v>
                </c:pt>
                <c:pt idx="17">
                  <c:v>4.84</c:v>
                </c:pt>
                <c:pt idx="18">
                  <c:v>4.49</c:v>
                </c:pt>
                <c:pt idx="19">
                  <c:v>4.37</c:v>
                </c:pt>
                <c:pt idx="20">
                  <c:v>4.11</c:v>
                </c:pt>
                <c:pt idx="21">
                  <c:v>3.72</c:v>
                </c:pt>
                <c:pt idx="22">
                  <c:v>4.65</c:v>
                </c:pt>
                <c:pt idx="23">
                  <c:v>4.26</c:v>
                </c:pt>
                <c:pt idx="24">
                  <c:v>4.93</c:v>
                </c:pt>
                <c:pt idx="25">
                  <c:v>4.65</c:v>
                </c:pt>
                <c:pt idx="26">
                  <c:v>5.34</c:v>
                </c:pt>
                <c:pt idx="27">
                  <c:v>4.01</c:v>
                </c:pt>
                <c:pt idx="28">
                  <c:v>4.81</c:v>
                </c:pt>
                <c:pt idx="29">
                  <c:v>4.28</c:v>
                </c:pt>
              </c:strCache>
            </c:strRef>
          </c:xVal>
          <c:yVal>
            <c:numRef>
              <c:f>'COMP. METHODE XY'!$C$8:$C$57</c:f>
              <c:numCache>
                <c:formatCode>General</c:formatCode>
                <c:ptCount val="50"/>
                <c:pt idx="0">
                  <c:v>3.76</c:v>
                </c:pt>
                <c:pt idx="1">
                  <c:v>5.01</c:v>
                </c:pt>
                <c:pt idx="2">
                  <c:v>4.05</c:v>
                </c:pt>
                <c:pt idx="3">
                  <c:v>4.7300000000000004</c:v>
                </c:pt>
                <c:pt idx="4">
                  <c:v>5.21</c:v>
                </c:pt>
                <c:pt idx="5">
                  <c:v>4.49</c:v>
                </c:pt>
                <c:pt idx="6">
                  <c:v>4.88</c:v>
                </c:pt>
                <c:pt idx="7">
                  <c:v>5.03</c:v>
                </c:pt>
                <c:pt idx="8">
                  <c:v>4.22</c:v>
                </c:pt>
                <c:pt idx="9">
                  <c:v>4.49</c:v>
                </c:pt>
                <c:pt idx="10">
                  <c:v>4.68</c:v>
                </c:pt>
                <c:pt idx="11">
                  <c:v>4.2699999999999996</c:v>
                </c:pt>
                <c:pt idx="12">
                  <c:v>4.58</c:v>
                </c:pt>
                <c:pt idx="13">
                  <c:v>4.22</c:v>
                </c:pt>
                <c:pt idx="14">
                  <c:v>4.5</c:v>
                </c:pt>
                <c:pt idx="15">
                  <c:v>4.4000000000000004</c:v>
                </c:pt>
                <c:pt idx="16">
                  <c:v>5.25</c:v>
                </c:pt>
                <c:pt idx="17">
                  <c:v>4.93</c:v>
                </c:pt>
                <c:pt idx="18">
                  <c:v>4.6399999999999997</c:v>
                </c:pt>
                <c:pt idx="19">
                  <c:v>4.4800000000000004</c:v>
                </c:pt>
                <c:pt idx="20">
                  <c:v>4.18</c:v>
                </c:pt>
                <c:pt idx="21">
                  <c:v>3.82</c:v>
                </c:pt>
                <c:pt idx="22">
                  <c:v>4.76</c:v>
                </c:pt>
                <c:pt idx="23">
                  <c:v>4.37</c:v>
                </c:pt>
                <c:pt idx="24">
                  <c:v>5.0999999999999996</c:v>
                </c:pt>
                <c:pt idx="25">
                  <c:v>4.7699999999999996</c:v>
                </c:pt>
                <c:pt idx="26">
                  <c:v>5.44</c:v>
                </c:pt>
                <c:pt idx="27">
                  <c:v>4.12</c:v>
                </c:pt>
                <c:pt idx="28">
                  <c:v>4.99</c:v>
                </c:pt>
                <c:pt idx="29">
                  <c:v>4.38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E3F-436D-9C44-9ACB898AC223}"/>
            </c:ext>
          </c:extLst>
        </c:ser>
        <c:ser>
          <c:idx val="1"/>
          <c:order val="1"/>
          <c:tx>
            <c:strRef>
              <c:f>'COMP. METHODE XY'!$T$24</c:f>
              <c:strCache>
                <c:ptCount val="1"/>
                <c:pt idx="0">
                  <c:v>y inf</c:v>
                </c:pt>
              </c:strCache>
            </c:strRef>
          </c:tx>
          <c:spPr>
            <a:ln w="25400" cap="rnd">
              <a:solidFill>
                <a:schemeClr val="bg1">
                  <a:lumMod val="65000"/>
                </a:schemeClr>
              </a:solidFill>
              <a:prstDash val="dashDot"/>
              <a:round/>
            </a:ln>
            <a:effectLst/>
          </c:spPr>
          <c:marker>
            <c:symbol val="none"/>
          </c:marker>
          <c:xVal>
            <c:numRef>
              <c:f>'COMP. METHODE XY'!$R$25:$R$26</c:f>
              <c:numCache>
                <c:formatCode>0.0</c:formatCode>
                <c:ptCount val="2"/>
                <c:pt idx="0" formatCode="General">
                  <c:v>0</c:v>
                </c:pt>
                <c:pt idx="1">
                  <c:v>5.44</c:v>
                </c:pt>
              </c:numCache>
            </c:numRef>
          </c:xVal>
          <c:yVal>
            <c:numRef>
              <c:f>'COMP. METHODE XY'!$T$25:$T$26</c:f>
              <c:numCache>
                <c:formatCode>General</c:formatCode>
                <c:ptCount val="2"/>
                <c:pt idx="0">
                  <c:v>3.9</c:v>
                </c:pt>
                <c:pt idx="1">
                  <c:v>3.9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E3F-436D-9C44-9ACB898AC223}"/>
            </c:ext>
          </c:extLst>
        </c:ser>
        <c:ser>
          <c:idx val="2"/>
          <c:order val="2"/>
          <c:tx>
            <c:strRef>
              <c:f>'COMP. METHODE XY'!$U$24</c:f>
              <c:strCache>
                <c:ptCount val="1"/>
                <c:pt idx="0">
                  <c:v>y sup</c:v>
                </c:pt>
              </c:strCache>
            </c:strRef>
          </c:tx>
          <c:spPr>
            <a:ln w="25400" cap="rnd">
              <a:solidFill>
                <a:schemeClr val="bg1">
                  <a:lumMod val="65000"/>
                </a:schemeClr>
              </a:solidFill>
              <a:prstDash val="dashDot"/>
              <a:round/>
            </a:ln>
            <a:effectLst/>
          </c:spPr>
          <c:marker>
            <c:symbol val="none"/>
          </c:marker>
          <c:xVal>
            <c:numRef>
              <c:f>'COMP. METHODE XY'!$R$25:$R$26</c:f>
              <c:numCache>
                <c:formatCode>0.0</c:formatCode>
                <c:ptCount val="2"/>
                <c:pt idx="0" formatCode="General">
                  <c:v>0</c:v>
                </c:pt>
                <c:pt idx="1">
                  <c:v>5.44</c:v>
                </c:pt>
              </c:numCache>
            </c:numRef>
          </c:xVal>
          <c:yVal>
            <c:numRef>
              <c:f>'COMP. METHODE XY'!$U$25:$U$26</c:f>
              <c:numCache>
                <c:formatCode>General</c:formatCode>
                <c:ptCount val="2"/>
                <c:pt idx="0">
                  <c:v>5.6</c:v>
                </c:pt>
                <c:pt idx="1">
                  <c:v>5.6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E3F-436D-9C44-9ACB898AC223}"/>
            </c:ext>
          </c:extLst>
        </c:ser>
        <c:ser>
          <c:idx val="3"/>
          <c:order val="3"/>
          <c:tx>
            <c:v>Ref inf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25400" cap="rnd">
                <a:solidFill>
                  <a:schemeClr val="bg1">
                    <a:lumMod val="65000"/>
                  </a:schemeClr>
                </a:solidFill>
                <a:prstDash val="dash"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4E3F-436D-9C44-9ACB898AC223}"/>
              </c:ext>
            </c:extLst>
          </c:dPt>
          <c:xVal>
            <c:numRef>
              <c:f>'COMP. METHODE XY'!$T$25:$T$26</c:f>
              <c:numCache>
                <c:formatCode>General</c:formatCode>
                <c:ptCount val="2"/>
                <c:pt idx="0">
                  <c:v>3.9</c:v>
                </c:pt>
                <c:pt idx="1">
                  <c:v>3.9</c:v>
                </c:pt>
              </c:numCache>
            </c:numRef>
          </c:xVal>
          <c:yVal>
            <c:numRef>
              <c:f>'COMP. METHODE XY'!$R$25:$R$26</c:f>
              <c:numCache>
                <c:formatCode>0.0</c:formatCode>
                <c:ptCount val="2"/>
                <c:pt idx="0" formatCode="General">
                  <c:v>0</c:v>
                </c:pt>
                <c:pt idx="1">
                  <c:v>5.44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E3F-436D-9C44-9ACB898AC223}"/>
            </c:ext>
          </c:extLst>
        </c:ser>
        <c:ser>
          <c:idx val="4"/>
          <c:order val="4"/>
          <c:tx>
            <c:v>Ref sup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4E3F-436D-9C44-9ACB898AC223}"/>
              </c:ext>
            </c:extLst>
          </c:dPt>
          <c:dPt>
            <c:idx val="1"/>
            <c:marker>
              <c:symbol val="none"/>
            </c:marker>
            <c:bubble3D val="0"/>
            <c:spPr>
              <a:ln w="25400" cap="rnd">
                <a:solidFill>
                  <a:schemeClr val="bg1">
                    <a:lumMod val="65000"/>
                  </a:schemeClr>
                </a:solidFill>
                <a:prstDash val="dash"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9-4E3F-436D-9C44-9ACB898AC223}"/>
              </c:ext>
            </c:extLst>
          </c:dPt>
          <c:xVal>
            <c:numRef>
              <c:f>'COMP. METHODE XY'!$U$25:$U$26</c:f>
              <c:numCache>
                <c:formatCode>General</c:formatCode>
                <c:ptCount val="2"/>
                <c:pt idx="0">
                  <c:v>5.6</c:v>
                </c:pt>
                <c:pt idx="1">
                  <c:v>5.6</c:v>
                </c:pt>
              </c:numCache>
            </c:numRef>
          </c:xVal>
          <c:yVal>
            <c:numRef>
              <c:f>'COMP. METHODE XY'!$R$25:$R$26</c:f>
              <c:numCache>
                <c:formatCode>0.0</c:formatCode>
                <c:ptCount val="2"/>
                <c:pt idx="0" formatCode="General">
                  <c:v>0</c:v>
                </c:pt>
                <c:pt idx="1">
                  <c:v>5.44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E3F-436D-9C44-9ACB898AC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7397184"/>
        <c:axId val="319724032"/>
      </c:scatterChart>
      <c:valAx>
        <c:axId val="317397184"/>
        <c:scaling>
          <c:orientation val="minMax"/>
          <c:max val="20"/>
          <c:min val="0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724032"/>
        <c:crosses val="autoZero"/>
        <c:crossBetween val="midCat"/>
        <c:majorUnit val="5"/>
      </c:valAx>
      <c:valAx>
        <c:axId val="319724032"/>
        <c:scaling>
          <c:orientation val="minMax"/>
          <c:max val="20"/>
          <c:min val="0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397184"/>
        <c:crosses val="autoZero"/>
        <c:crossBetween val="midCat"/>
        <c:majorUnit val="5"/>
      </c:valAx>
      <c:spPr>
        <a:noFill/>
        <a:ln>
          <a:solidFill>
            <a:schemeClr val="bg1">
              <a:lumMod val="65000"/>
            </a:schemeClr>
          </a:solidFill>
          <a:prstDash val="dash"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Différence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Différence</c:v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0.33330433918477337"/>
                  <c:y val="-0.21004172350796577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strRef>
              <c:f>'COMP. METHODE XY'!$B$8:$B$57</c:f>
              <c:strCache>
                <c:ptCount val="30"/>
                <c:pt idx="0">
                  <c:v>3.72</c:v>
                </c:pt>
                <c:pt idx="1">
                  <c:v>4.89</c:v>
                </c:pt>
                <c:pt idx="2">
                  <c:v>3.95</c:v>
                </c:pt>
                <c:pt idx="3">
                  <c:v>4.57</c:v>
                </c:pt>
                <c:pt idx="4">
                  <c:v>5.07</c:v>
                </c:pt>
                <c:pt idx="5">
                  <c:v>4.38</c:v>
                </c:pt>
                <c:pt idx="6">
                  <c:v>4.74</c:v>
                </c:pt>
                <c:pt idx="7">
                  <c:v>4.87</c:v>
                </c:pt>
                <c:pt idx="8">
                  <c:v>4.12</c:v>
                </c:pt>
                <c:pt idx="9">
                  <c:v>4.37</c:v>
                </c:pt>
                <c:pt idx="10">
                  <c:v>4.59</c:v>
                </c:pt>
                <c:pt idx="11">
                  <c:v>4.14</c:v>
                </c:pt>
                <c:pt idx="12">
                  <c:v>4.45</c:v>
                </c:pt>
                <c:pt idx="13">
                  <c:v>4.09</c:v>
                </c:pt>
                <c:pt idx="14">
                  <c:v>4.43</c:v>
                </c:pt>
                <c:pt idx="15">
                  <c:v>4.28</c:v>
                </c:pt>
                <c:pt idx="16">
                  <c:v>5.11</c:v>
                </c:pt>
                <c:pt idx="17">
                  <c:v>4.84</c:v>
                </c:pt>
                <c:pt idx="18">
                  <c:v>4.49</c:v>
                </c:pt>
                <c:pt idx="19">
                  <c:v>4.37</c:v>
                </c:pt>
                <c:pt idx="20">
                  <c:v>4.11</c:v>
                </c:pt>
                <c:pt idx="21">
                  <c:v>3.72</c:v>
                </c:pt>
                <c:pt idx="22">
                  <c:v>4.65</c:v>
                </c:pt>
                <c:pt idx="23">
                  <c:v>4.26</c:v>
                </c:pt>
                <c:pt idx="24">
                  <c:v>4.93</c:v>
                </c:pt>
                <c:pt idx="25">
                  <c:v>4.65</c:v>
                </c:pt>
                <c:pt idx="26">
                  <c:v>5.34</c:v>
                </c:pt>
                <c:pt idx="27">
                  <c:v>4.01</c:v>
                </c:pt>
                <c:pt idx="28">
                  <c:v>4.81</c:v>
                </c:pt>
                <c:pt idx="29">
                  <c:v>4.28</c:v>
                </c:pt>
              </c:strCache>
            </c:strRef>
          </c:xVal>
          <c:yVal>
            <c:numRef>
              <c:f>'COMP. METHODE XY'!$D$8:$D$57</c:f>
              <c:numCache>
                <c:formatCode>0.00</c:formatCode>
                <c:ptCount val="50"/>
                <c:pt idx="0">
                  <c:v>3.9999999999999591E-2</c:v>
                </c:pt>
                <c:pt idx="1">
                  <c:v>0.12000000000000011</c:v>
                </c:pt>
                <c:pt idx="2">
                  <c:v>9.9999999999999645E-2</c:v>
                </c:pt>
                <c:pt idx="3">
                  <c:v>0.16000000000000014</c:v>
                </c:pt>
                <c:pt idx="4">
                  <c:v>0.13999999999999968</c:v>
                </c:pt>
                <c:pt idx="5">
                  <c:v>0.11000000000000032</c:v>
                </c:pt>
                <c:pt idx="6">
                  <c:v>0.13999999999999968</c:v>
                </c:pt>
                <c:pt idx="7">
                  <c:v>0.16000000000000014</c:v>
                </c:pt>
                <c:pt idx="8">
                  <c:v>9.9999999999999645E-2</c:v>
                </c:pt>
                <c:pt idx="9">
                  <c:v>0.12000000000000011</c:v>
                </c:pt>
                <c:pt idx="10">
                  <c:v>8.9999999999999858E-2</c:v>
                </c:pt>
                <c:pt idx="11">
                  <c:v>0.12999999999999989</c:v>
                </c:pt>
                <c:pt idx="12">
                  <c:v>0.12999999999999989</c:v>
                </c:pt>
                <c:pt idx="13">
                  <c:v>0.12999999999999989</c:v>
                </c:pt>
                <c:pt idx="14">
                  <c:v>7.0000000000000284E-2</c:v>
                </c:pt>
                <c:pt idx="15">
                  <c:v>0.12000000000000011</c:v>
                </c:pt>
                <c:pt idx="16">
                  <c:v>0.13999999999999968</c:v>
                </c:pt>
                <c:pt idx="17">
                  <c:v>8.9999999999999858E-2</c:v>
                </c:pt>
                <c:pt idx="18">
                  <c:v>0.14999999999999947</c:v>
                </c:pt>
                <c:pt idx="19">
                  <c:v>0.11000000000000032</c:v>
                </c:pt>
                <c:pt idx="20">
                  <c:v>6.9999999999999396E-2</c:v>
                </c:pt>
                <c:pt idx="21">
                  <c:v>9.9999999999999645E-2</c:v>
                </c:pt>
                <c:pt idx="22">
                  <c:v>0.10999999999999943</c:v>
                </c:pt>
                <c:pt idx="23">
                  <c:v>0.11000000000000032</c:v>
                </c:pt>
                <c:pt idx="24">
                  <c:v>0.16999999999999993</c:v>
                </c:pt>
                <c:pt idx="25">
                  <c:v>0.11999999999999922</c:v>
                </c:pt>
                <c:pt idx="26">
                  <c:v>0.10000000000000053</c:v>
                </c:pt>
                <c:pt idx="27">
                  <c:v>0.11000000000000032</c:v>
                </c:pt>
                <c:pt idx="28">
                  <c:v>0.1800000000000006</c:v>
                </c:pt>
                <c:pt idx="29">
                  <c:v>9.9999999999999645E-2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251-4E68-9200-3FA2E6238144}"/>
            </c:ext>
          </c:extLst>
        </c:ser>
        <c:ser>
          <c:idx val="1"/>
          <c:order val="1"/>
          <c:tx>
            <c:v>NS sup</c:v>
          </c:tx>
          <c:spPr>
            <a:ln w="15875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'COMP. METHODE XY'!$O$13:$O$17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2.2999999999999998</c:v>
                </c:pt>
                <c:pt idx="2">
                  <c:v>4.3</c:v>
                </c:pt>
                <c:pt idx="3">
                  <c:v>5.3</c:v>
                </c:pt>
                <c:pt idx="4" formatCode="0">
                  <c:v>6</c:v>
                </c:pt>
              </c:numCache>
            </c:numRef>
          </c:xVal>
          <c:yVal>
            <c:numRef>
              <c:f>'COMP. METHODE XY'!$Q$13:$Q$17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0.24379999999999999</c:v>
                </c:pt>
                <c:pt idx="2">
                  <c:v>0.45579999999999998</c:v>
                </c:pt>
                <c:pt idx="3">
                  <c:v>0.56179999999999997</c:v>
                </c:pt>
                <c:pt idx="4">
                  <c:v>0.6359999999999999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1251-4E68-9200-3FA2E6238144}"/>
            </c:ext>
          </c:extLst>
        </c:ser>
        <c:ser>
          <c:idx val="2"/>
          <c:order val="2"/>
          <c:tx>
            <c:v>NS Inf</c:v>
          </c:tx>
          <c:spPr>
            <a:ln w="15875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'COMP. METHODE XY'!$O$13:$O$17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2.2999999999999998</c:v>
                </c:pt>
                <c:pt idx="2">
                  <c:v>4.3</c:v>
                </c:pt>
                <c:pt idx="3">
                  <c:v>5.3</c:v>
                </c:pt>
                <c:pt idx="4" formatCode="0">
                  <c:v>6</c:v>
                </c:pt>
              </c:numCache>
            </c:numRef>
          </c:xVal>
          <c:yVal>
            <c:numRef>
              <c:f>'COMP. METHODE XY'!$R$13:$R$17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-0.24379999999999999</c:v>
                </c:pt>
                <c:pt idx="2">
                  <c:v>-0.45579999999999998</c:v>
                </c:pt>
                <c:pt idx="3">
                  <c:v>-0.56179999999999997</c:v>
                </c:pt>
                <c:pt idx="4">
                  <c:v>-0.6359999999999999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1251-4E68-9200-3FA2E62381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6932744"/>
        <c:axId val="626937008"/>
      </c:scatterChart>
      <c:valAx>
        <c:axId val="62693274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37008"/>
        <c:crosses val="autoZero"/>
        <c:crossBetween val="midCat"/>
      </c:valAx>
      <c:valAx>
        <c:axId val="626937008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y-x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32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Rapport</a:t>
            </a:r>
          </a:p>
        </c:rich>
      </c:tx>
      <c:layout>
        <c:manualLayout>
          <c:xMode val="edge"/>
          <c:yMode val="edge"/>
          <c:x val="0.40386043058648852"/>
          <c:y val="2.59403372243839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442961611981129"/>
          <c:y val="0.11979247730220495"/>
          <c:w val="0.79936399932191105"/>
          <c:h val="0.70178818556771305"/>
        </c:manualLayout>
      </c:layout>
      <c:scatterChart>
        <c:scatterStyle val="lineMarker"/>
        <c:varyColors val="0"/>
        <c:ser>
          <c:idx val="0"/>
          <c:order val="0"/>
          <c:tx>
            <c:v>Rapport</c:v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1.413441359919097E-2"/>
                  <c:y val="-0.20482531123298306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strRef>
              <c:f>'COMP. METHODE XY'!$B$8:$B$57</c:f>
              <c:strCache>
                <c:ptCount val="30"/>
                <c:pt idx="0">
                  <c:v>3.72</c:v>
                </c:pt>
                <c:pt idx="1">
                  <c:v>4.89</c:v>
                </c:pt>
                <c:pt idx="2">
                  <c:v>3.95</c:v>
                </c:pt>
                <c:pt idx="3">
                  <c:v>4.57</c:v>
                </c:pt>
                <c:pt idx="4">
                  <c:v>5.07</c:v>
                </c:pt>
                <c:pt idx="5">
                  <c:v>4.38</c:v>
                </c:pt>
                <c:pt idx="6">
                  <c:v>4.74</c:v>
                </c:pt>
                <c:pt idx="7">
                  <c:v>4.87</c:v>
                </c:pt>
                <c:pt idx="8">
                  <c:v>4.12</c:v>
                </c:pt>
                <c:pt idx="9">
                  <c:v>4.37</c:v>
                </c:pt>
                <c:pt idx="10">
                  <c:v>4.59</c:v>
                </c:pt>
                <c:pt idx="11">
                  <c:v>4.14</c:v>
                </c:pt>
                <c:pt idx="12">
                  <c:v>4.45</c:v>
                </c:pt>
                <c:pt idx="13">
                  <c:v>4.09</c:v>
                </c:pt>
                <c:pt idx="14">
                  <c:v>4.43</c:v>
                </c:pt>
                <c:pt idx="15">
                  <c:v>4.28</c:v>
                </c:pt>
                <c:pt idx="16">
                  <c:v>5.11</c:v>
                </c:pt>
                <c:pt idx="17">
                  <c:v>4.84</c:v>
                </c:pt>
                <c:pt idx="18">
                  <c:v>4.49</c:v>
                </c:pt>
                <c:pt idx="19">
                  <c:v>4.37</c:v>
                </c:pt>
                <c:pt idx="20">
                  <c:v>4.11</c:v>
                </c:pt>
                <c:pt idx="21">
                  <c:v>3.72</c:v>
                </c:pt>
                <c:pt idx="22">
                  <c:v>4.65</c:v>
                </c:pt>
                <c:pt idx="23">
                  <c:v>4.26</c:v>
                </c:pt>
                <c:pt idx="24">
                  <c:v>4.93</c:v>
                </c:pt>
                <c:pt idx="25">
                  <c:v>4.65</c:v>
                </c:pt>
                <c:pt idx="26">
                  <c:v>5.34</c:v>
                </c:pt>
                <c:pt idx="27">
                  <c:v>4.01</c:v>
                </c:pt>
                <c:pt idx="28">
                  <c:v>4.81</c:v>
                </c:pt>
                <c:pt idx="29">
                  <c:v>4.28</c:v>
                </c:pt>
              </c:strCache>
            </c:strRef>
          </c:xVal>
          <c:yVal>
            <c:numRef>
              <c:f>'COMP. METHODE XY'!$E$8:$E$57</c:f>
              <c:numCache>
                <c:formatCode>0.00</c:formatCode>
                <c:ptCount val="50"/>
                <c:pt idx="0">
                  <c:v>1.010752688172043</c:v>
                </c:pt>
                <c:pt idx="1">
                  <c:v>1.0245398773006136</c:v>
                </c:pt>
                <c:pt idx="2">
                  <c:v>1.0253164556962024</c:v>
                </c:pt>
                <c:pt idx="3">
                  <c:v>1.0350109409190373</c:v>
                </c:pt>
                <c:pt idx="4">
                  <c:v>1.0276134122287968</c:v>
                </c:pt>
                <c:pt idx="5">
                  <c:v>1.0251141552511416</c:v>
                </c:pt>
                <c:pt idx="6">
                  <c:v>1.0295358649789028</c:v>
                </c:pt>
                <c:pt idx="7">
                  <c:v>1.0328542094455853</c:v>
                </c:pt>
                <c:pt idx="8">
                  <c:v>1.0242718446601942</c:v>
                </c:pt>
                <c:pt idx="9">
                  <c:v>1.0274599542334097</c:v>
                </c:pt>
                <c:pt idx="10">
                  <c:v>1.0196078431372548</c:v>
                </c:pt>
                <c:pt idx="11">
                  <c:v>1.0314009661835748</c:v>
                </c:pt>
                <c:pt idx="12">
                  <c:v>1.0292134831460673</c:v>
                </c:pt>
                <c:pt idx="13">
                  <c:v>1.0317848410757946</c:v>
                </c:pt>
                <c:pt idx="14">
                  <c:v>1.0158013544018059</c:v>
                </c:pt>
                <c:pt idx="15">
                  <c:v>1.0280373831775702</c:v>
                </c:pt>
                <c:pt idx="16">
                  <c:v>1.0273972602739725</c:v>
                </c:pt>
                <c:pt idx="17">
                  <c:v>1.0185950413223139</c:v>
                </c:pt>
                <c:pt idx="18">
                  <c:v>1.0334075723830733</c:v>
                </c:pt>
                <c:pt idx="19">
                  <c:v>1.0251716247139588</c:v>
                </c:pt>
                <c:pt idx="20">
                  <c:v>1.0170316301703162</c:v>
                </c:pt>
                <c:pt idx="21">
                  <c:v>1.0268817204301075</c:v>
                </c:pt>
                <c:pt idx="22">
                  <c:v>1.0236559139784944</c:v>
                </c:pt>
                <c:pt idx="23">
                  <c:v>1.0258215962441315</c:v>
                </c:pt>
                <c:pt idx="24">
                  <c:v>1.0344827586206897</c:v>
                </c:pt>
                <c:pt idx="25">
                  <c:v>1.0258064516129031</c:v>
                </c:pt>
                <c:pt idx="26">
                  <c:v>1.0187265917602997</c:v>
                </c:pt>
                <c:pt idx="27">
                  <c:v>1.0274314214463842</c:v>
                </c:pt>
                <c:pt idx="28">
                  <c:v>1.0374220374220375</c:v>
                </c:pt>
                <c:pt idx="29">
                  <c:v>1.0233644859813082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D1B-438B-BB90-99B62023567D}"/>
            </c:ext>
          </c:extLst>
        </c:ser>
        <c:ser>
          <c:idx val="1"/>
          <c:order val="1"/>
          <c:tx>
            <c:strRef>
              <c:f>'COMP. METHODE XY'!$T$12</c:f>
              <c:strCache>
                <c:ptCount val="1"/>
                <c:pt idx="0">
                  <c:v>Y/X sup</c:v>
                </c:pt>
              </c:strCache>
            </c:strRef>
          </c:tx>
          <c:spPr>
            <a:ln w="15875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'COMP. METHODE XY'!$O$13:$O$17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2.2999999999999998</c:v>
                </c:pt>
                <c:pt idx="2">
                  <c:v>4.3</c:v>
                </c:pt>
                <c:pt idx="3">
                  <c:v>5.3</c:v>
                </c:pt>
                <c:pt idx="4" formatCode="0">
                  <c:v>6</c:v>
                </c:pt>
              </c:numCache>
            </c:numRef>
          </c:xVal>
          <c:yVal>
            <c:numRef>
              <c:f>'COMP. METHODE XY'!$T$13:$T$17</c:f>
              <c:numCache>
                <c:formatCode>0.00</c:formatCode>
                <c:ptCount val="5"/>
                <c:pt idx="0">
                  <c:v>3.1122661122661128</c:v>
                </c:pt>
                <c:pt idx="1">
                  <c:v>1.1059999999999999</c:v>
                </c:pt>
                <c:pt idx="2">
                  <c:v>1.1060000000000001</c:v>
                </c:pt>
                <c:pt idx="3">
                  <c:v>1.1059999999999999</c:v>
                </c:pt>
                <c:pt idx="4">
                  <c:v>1.1060000000000001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9D1B-438B-BB90-99B62023567D}"/>
            </c:ext>
          </c:extLst>
        </c:ser>
        <c:ser>
          <c:idx val="2"/>
          <c:order val="2"/>
          <c:tx>
            <c:strRef>
              <c:f>'COMP. METHODE XY'!$U$12</c:f>
              <c:strCache>
                <c:ptCount val="1"/>
                <c:pt idx="0">
                  <c:v>Y/X inf</c:v>
                </c:pt>
              </c:strCache>
            </c:strRef>
          </c:tx>
          <c:spPr>
            <a:ln w="15875" cap="rnd">
              <a:solidFill>
                <a:srgbClr val="FF0000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'COMP. METHODE XY'!$O$13:$O$17</c:f>
              <c:numCache>
                <c:formatCode>0.00</c:formatCode>
                <c:ptCount val="5"/>
                <c:pt idx="0" formatCode="General">
                  <c:v>0</c:v>
                </c:pt>
                <c:pt idx="1">
                  <c:v>2.2999999999999998</c:v>
                </c:pt>
                <c:pt idx="2">
                  <c:v>4.3</c:v>
                </c:pt>
                <c:pt idx="3">
                  <c:v>5.3</c:v>
                </c:pt>
                <c:pt idx="4" formatCode="0">
                  <c:v>6</c:v>
                </c:pt>
              </c:numCache>
            </c:numRef>
          </c:xVal>
          <c:yVal>
            <c:numRef>
              <c:f>'COMP. METHODE XY'!$U$13:$U$17</c:f>
              <c:numCache>
                <c:formatCode>0.00</c:formatCode>
                <c:ptCount val="5"/>
                <c:pt idx="0">
                  <c:v>-1.1122661122661128</c:v>
                </c:pt>
                <c:pt idx="1">
                  <c:v>0.89400000000000013</c:v>
                </c:pt>
                <c:pt idx="2">
                  <c:v>0.89400000000000002</c:v>
                </c:pt>
                <c:pt idx="3">
                  <c:v>0.89400000000000002</c:v>
                </c:pt>
                <c:pt idx="4">
                  <c:v>0.89400000000000002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9D1B-438B-BB90-99B6202356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6932744"/>
        <c:axId val="626937008"/>
      </c:scatterChart>
      <c:valAx>
        <c:axId val="626932744"/>
        <c:scaling>
          <c:orientation val="minMax"/>
          <c:max val="2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37008"/>
        <c:crosses val="autoZero"/>
        <c:crossBetween val="midCat"/>
        <c:majorUnit val="5"/>
      </c:valAx>
      <c:valAx>
        <c:axId val="626937008"/>
        <c:scaling>
          <c:orientation val="minMax"/>
          <c:max val="1.6"/>
          <c:min val="0.4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fr-FR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y/x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Arial" panose="020B0604020202020204" pitchFamily="34" charset="0"/>
                  <a:ea typeface="+mn-ea"/>
                  <a:cs typeface="Arial" panose="020B0604020202020204" pitchFamily="34" charset="0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32744"/>
        <c:crosses val="autoZero"/>
        <c:crossBetween val="midCat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m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187418</xdr:colOff>
      <xdr:row>27</xdr:row>
      <xdr:rowOff>31935</xdr:rowOff>
    </xdr:from>
    <xdr:to>
      <xdr:col>19</xdr:col>
      <xdr:colOff>235323</xdr:colOff>
      <xdr:row>49</xdr:row>
      <xdr:rowOff>134469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AC46E0-4149-42A2-B196-F75ECB6F0E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114300</xdr:colOff>
      <xdr:row>7</xdr:row>
      <xdr:rowOff>133350</xdr:rowOff>
    </xdr:from>
    <xdr:to>
      <xdr:col>12</xdr:col>
      <xdr:colOff>762000</xdr:colOff>
      <xdr:row>24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BBB5E8E-D8F2-4FCF-B7E0-7404471CB6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76200</xdr:colOff>
      <xdr:row>24</xdr:row>
      <xdr:rowOff>142875</xdr:rowOff>
    </xdr:from>
    <xdr:to>
      <xdr:col>12</xdr:col>
      <xdr:colOff>790575</xdr:colOff>
      <xdr:row>43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A98770D-FB28-4E8E-BEE7-88A6684F63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11</xdr:row>
      <xdr:rowOff>47705</xdr:rowOff>
    </xdr:from>
    <xdr:to>
      <xdr:col>8</xdr:col>
      <xdr:colOff>577850</xdr:colOff>
      <xdr:row>36</xdr:row>
      <xdr:rowOff>50800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441947F-9ABF-77A1-AFD0-E1F6040DCE2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7029" r="67569" b="13475"/>
        <a:stretch>
          <a:fillRect/>
        </a:stretch>
      </xdr:blipFill>
      <xdr:spPr>
        <a:xfrm>
          <a:off x="762001" y="1793955"/>
          <a:ext cx="5911849" cy="397184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pivot\Documents\1-Nouvelle%20base\TRAVAIL%20EN%20COURS\2026\DVM%20HEMATO\IDS-FO-240-DVM%20Mod&#232;le%202025%2008%20%20(24)%20(version%201).xlsx" TargetMode="External"/><Relationship Id="rId1" Type="http://schemas.openxmlformats.org/officeDocument/2006/relationships/externalLinkPath" Target="1-Nouvelle%20base/TRAVAIL%20EN%20COURS/2026/DVM%20HEMATO/IDS-FO-240-DVM%20Mod&#232;le%202025%2008%20%20(24)%20(version%20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donnée"/>
      <sheetName val="Métrologie"/>
      <sheetName val="Décision"/>
      <sheetName val="Critères (2)"/>
      <sheetName val="PARAMETRES COMPA"/>
      <sheetName val="SH-043"/>
      <sheetName val="SYNTHESE"/>
      <sheetName val="SYNTHESE (2)"/>
      <sheetName val="SYNTHESE (3)"/>
      <sheetName val="REPETABILITE "/>
      <sheetName val="FI Justesse IM EF"/>
      <sheetName val="FI Justesse Inc Etf"/>
      <sheetName val="Exactitude Inc EEQ"/>
      <sheetName val="Critères"/>
      <sheetName val="COMP. METHODE Graphes"/>
      <sheetName val="COMP. METHODE multi (2)"/>
      <sheetName val="COMP. METHODE XY"/>
      <sheetName val="COMP. METHODE R2 multi"/>
      <sheetName val="COMP. METHODE multi"/>
      <sheetName val="Comparaison méthode qualitative"/>
      <sheetName val="Variabilité Inter opérateurs"/>
      <sheetName val="Rümke"/>
      <sheetName val="Inc sans EEQ"/>
      <sheetName val="STABILITE"/>
      <sheetName val="CONTA Inter échantillon"/>
      <sheetName val="Feuil3"/>
      <sheetName val="LINEARITE"/>
      <sheetName val="CONTA Inter réactif"/>
      <sheetName val="Limite de DETECTION "/>
      <sheetName val="Lim Quantification répétition"/>
      <sheetName val="Limite  Quantification dilution"/>
      <sheetName val="Base de donnée Valeurs Grubb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77">
          <cell r="A77" t="str">
            <v>GR</v>
          </cell>
        </row>
      </sheetData>
      <sheetData sheetId="6" refreshError="1"/>
      <sheetData sheetId="7" refreshError="1"/>
      <sheetData sheetId="8" refreshError="1"/>
      <sheetData sheetId="9" refreshError="1"/>
      <sheetData sheetId="10">
        <row r="8">
          <cell r="EP8">
            <v>2.867020739498503</v>
          </cell>
        </row>
      </sheetData>
      <sheetData sheetId="11"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</sheetData>
      <sheetData sheetId="12" refreshError="1"/>
      <sheetData sheetId="13">
        <row r="1">
          <cell r="A1" t="str">
            <v>Mise à jour 07/26</v>
          </cell>
          <cell r="D1" t="str">
            <v>Niveaux</v>
          </cell>
          <cell r="G1" t="str">
            <v>Répétabilité ( % )</v>
          </cell>
          <cell r="J1" t="str">
            <v>Reproductibilité ( % )</v>
          </cell>
          <cell r="M1" t="str">
            <v>Justesse ( % )</v>
          </cell>
          <cell r="P1" t="str">
            <v>Inexactitude ( % )</v>
          </cell>
          <cell r="S1" t="str">
            <v>Norme de suivi entière</v>
          </cell>
          <cell r="V1" t="str">
            <v>Norme de suivi %</v>
          </cell>
          <cell r="Y1" t="str">
            <v>Normes d'interprétation</v>
          </cell>
          <cell r="AB1" t="str">
            <v>Normes d'interprétation %</v>
          </cell>
          <cell r="AE1" t="str">
            <v xml:space="preserve">ET SFBC
2xCV </v>
          </cell>
          <cell r="AH1" t="str">
            <v>CV intra-individuel (CVw)</v>
          </cell>
          <cell r="AI1" t="str">
            <v>CV inter-individuel (CVg)</v>
          </cell>
          <cell r="AJ1" t="str">
            <v xml:space="preserve">Imprecision </v>
          </cell>
          <cell r="AM1" t="str">
            <v>Biais</v>
          </cell>
          <cell r="AP1" t="str">
            <v>Erreur Totale</v>
          </cell>
          <cell r="AS1" t="str">
            <v>Répétabilité</v>
          </cell>
          <cell r="AV1" t="str">
            <v>GEHT 2014
Répétabilité calculée
0.75*CV recommandé</v>
          </cell>
          <cell r="AY1" t="str">
            <v>GEHT 2014
Reproductibilité
CV recommandé</v>
          </cell>
          <cell r="BB1" t="str">
            <v>GEHT 2014
Reproductibilité
CV acceptable</v>
          </cell>
          <cell r="BE1" t="str">
            <v>GEHT 2014
Biais
CV recommandé</v>
          </cell>
          <cell r="BH1" t="str">
            <v>GEHT 2014
Biais
CV acceptable</v>
          </cell>
          <cell r="BK1" t="str">
            <v xml:space="preserve">GEHT
Incertitude
</v>
          </cell>
          <cell r="BN1" t="str">
            <v>Norme de suivi entière</v>
          </cell>
          <cell r="BQ1" t="str">
            <v>Norme de suivi %</v>
          </cell>
          <cell r="BT1" t="str">
            <v>Norme d'interprétation entière</v>
          </cell>
          <cell r="BW1" t="str">
            <v>Norme d'interprétation %</v>
          </cell>
          <cell r="BZ1" t="str">
            <v>Répétabilité Fournisseur/EFLM min</v>
          </cell>
          <cell r="CC1" t="str">
            <v>Approche EA IDF-DX-117/Fournisseur
Reproductibilité</v>
          </cell>
          <cell r="CF1" t="str">
            <v>Approche EA IDF-DX-117
Justesse</v>
          </cell>
          <cell r="CI1" t="str">
            <v>Approche EA IDF-DX-117
Incertitude</v>
          </cell>
          <cell r="CL1" t="str">
            <v>Approche EA IDF-DX-117
Norme Suivi</v>
          </cell>
          <cell r="CO1" t="str">
            <v>Approche EA IDF-DX-117
Norme Suivi %</v>
          </cell>
          <cell r="CR1" t="str">
            <v>Approche EA IDF-DX-117
Norme Interprétation</v>
          </cell>
          <cell r="CU1" t="str">
            <v>Approche EA IDF-DX-117
Norme Interprétation %</v>
          </cell>
        </row>
        <row r="2">
          <cell r="A2" t="str">
            <v>Analyte</v>
          </cell>
          <cell r="B2" t="str">
            <v>Source retenue</v>
          </cell>
          <cell r="C2" t="str">
            <v>Unité</v>
          </cell>
          <cell r="D2" t="str">
            <v>Bas</v>
          </cell>
          <cell r="E2" t="str">
            <v>Moyen</v>
          </cell>
          <cell r="F2" t="str">
            <v>Elevé</v>
          </cell>
          <cell r="G2" t="str">
            <v xml:space="preserve">Bas </v>
          </cell>
          <cell r="H2" t="str">
            <v xml:space="preserve">Moyen </v>
          </cell>
          <cell r="I2" t="str">
            <v>Elevé</v>
          </cell>
          <cell r="J2" t="str">
            <v>Bas</v>
          </cell>
          <cell r="K2" t="str">
            <v>Moyen</v>
          </cell>
          <cell r="L2" t="str">
            <v>Elevé</v>
          </cell>
          <cell r="M2" t="str">
            <v>Bas</v>
          </cell>
          <cell r="N2" t="str">
            <v>Moyen</v>
          </cell>
          <cell r="O2" t="str">
            <v>Elevé</v>
          </cell>
          <cell r="P2" t="str">
            <v>Bas</v>
          </cell>
          <cell r="Q2" t="str">
            <v>Moyen</v>
          </cell>
          <cell r="R2" t="str">
            <v>Elevé</v>
          </cell>
          <cell r="S2" t="str">
            <v xml:space="preserve">Bas </v>
          </cell>
          <cell r="T2" t="str">
            <v xml:space="preserve">Moyen </v>
          </cell>
          <cell r="U2" t="str">
            <v>Elevé</v>
          </cell>
          <cell r="V2" t="str">
            <v xml:space="preserve">Bas </v>
          </cell>
          <cell r="W2" t="str">
            <v xml:space="preserve">Moyen </v>
          </cell>
          <cell r="X2" t="str">
            <v>Elevé</v>
          </cell>
          <cell r="Y2" t="str">
            <v xml:space="preserve">Bas </v>
          </cell>
          <cell r="Z2" t="str">
            <v xml:space="preserve">Moyen </v>
          </cell>
          <cell r="AA2" t="str">
            <v>Elevé</v>
          </cell>
          <cell r="AB2" t="str">
            <v xml:space="preserve">Bas </v>
          </cell>
          <cell r="AC2" t="str">
            <v xml:space="preserve">Moyen </v>
          </cell>
          <cell r="AD2" t="str">
            <v>Elevé</v>
          </cell>
          <cell r="AE2" t="str">
            <v xml:space="preserve">Bas </v>
          </cell>
          <cell r="AF2" t="str">
            <v xml:space="preserve">Moyen </v>
          </cell>
          <cell r="AG2" t="str">
            <v>Elevé</v>
          </cell>
          <cell r="AH2" t="str">
            <v>RICOS 2014</v>
          </cell>
          <cell r="AJ2" t="str">
            <v xml:space="preserve"> Optimale</v>
          </cell>
          <cell r="AK2" t="str">
            <v>Souhaitable</v>
          </cell>
          <cell r="AL2" t="str">
            <v>minimale</v>
          </cell>
          <cell r="AM2" t="str">
            <v>Biais Optimum</v>
          </cell>
          <cell r="AN2" t="str">
            <v>Biais Souhaitable</v>
          </cell>
          <cell r="AO2" t="str">
            <v>Biais  minimum</v>
          </cell>
          <cell r="AP2" t="str">
            <v>Err. Totale Optimale</v>
          </cell>
          <cell r="AQ2" t="str">
            <v>Err. Totale Souhaitable</v>
          </cell>
          <cell r="AR2" t="str">
            <v>Err. Totale  minimale</v>
          </cell>
          <cell r="AS2" t="str">
            <v xml:space="preserve"> Optimale</v>
          </cell>
          <cell r="AT2" t="str">
            <v>Souhaitable</v>
          </cell>
          <cell r="AU2" t="str">
            <v>minimale</v>
          </cell>
          <cell r="AV2" t="str">
            <v xml:space="preserve">Bas </v>
          </cell>
          <cell r="AW2" t="str">
            <v xml:space="preserve">Moyen </v>
          </cell>
          <cell r="AX2" t="str">
            <v>Elevé</v>
          </cell>
          <cell r="AY2" t="str">
            <v xml:space="preserve">Bas </v>
          </cell>
          <cell r="AZ2" t="str">
            <v xml:space="preserve">Moyen </v>
          </cell>
          <cell r="BA2" t="str">
            <v>Elevé</v>
          </cell>
          <cell r="BB2" t="str">
            <v xml:space="preserve">Bas </v>
          </cell>
          <cell r="BC2" t="str">
            <v xml:space="preserve">Moyen </v>
          </cell>
          <cell r="BD2" t="str">
            <v>Elevé</v>
          </cell>
          <cell r="BE2" t="str">
            <v xml:space="preserve">Bas </v>
          </cell>
          <cell r="BF2" t="str">
            <v xml:space="preserve">Moyen </v>
          </cell>
          <cell r="BG2" t="str">
            <v>Elevé</v>
          </cell>
          <cell r="BH2" t="str">
            <v xml:space="preserve">Bas </v>
          </cell>
          <cell r="BI2" t="str">
            <v xml:space="preserve">Moyen </v>
          </cell>
          <cell r="BJ2" t="str">
            <v>Elevé</v>
          </cell>
          <cell r="BK2" t="str">
            <v xml:space="preserve">Bas </v>
          </cell>
          <cell r="BL2" t="str">
            <v xml:space="preserve">Moyen </v>
          </cell>
          <cell r="BM2" t="str">
            <v>Elevé</v>
          </cell>
          <cell r="BN2" t="str">
            <v xml:space="preserve">Bas </v>
          </cell>
          <cell r="BO2" t="str">
            <v xml:space="preserve">Moyen </v>
          </cell>
          <cell r="BP2" t="str">
            <v>Elevé</v>
          </cell>
          <cell r="BQ2" t="str">
            <v xml:space="preserve">Bas </v>
          </cell>
          <cell r="BR2" t="str">
            <v xml:space="preserve">Moyen </v>
          </cell>
          <cell r="BS2" t="str">
            <v>Elevé</v>
          </cell>
          <cell r="BT2" t="str">
            <v xml:space="preserve">Bas </v>
          </cell>
          <cell r="BU2" t="str">
            <v xml:space="preserve">Moyen </v>
          </cell>
          <cell r="BV2" t="str">
            <v>Elevé</v>
          </cell>
          <cell r="BW2" t="str">
            <v xml:space="preserve">Bas </v>
          </cell>
          <cell r="BX2" t="str">
            <v xml:space="preserve">Moyen </v>
          </cell>
          <cell r="BY2" t="str">
            <v>Elevé</v>
          </cell>
          <cell r="BZ2" t="str">
            <v xml:space="preserve">Bas </v>
          </cell>
          <cell r="CA2" t="str">
            <v xml:space="preserve">Moyen </v>
          </cell>
          <cell r="CB2" t="str">
            <v>Elevé</v>
          </cell>
          <cell r="CC2" t="str">
            <v xml:space="preserve">Bas </v>
          </cell>
          <cell r="CD2" t="str">
            <v xml:space="preserve">Moyen </v>
          </cell>
          <cell r="CE2" t="str">
            <v>Elevé</v>
          </cell>
          <cell r="CF2" t="str">
            <v xml:space="preserve">Bas </v>
          </cell>
          <cell r="CG2" t="str">
            <v xml:space="preserve">Moyen </v>
          </cell>
          <cell r="CH2" t="str">
            <v>Elevé</v>
          </cell>
          <cell r="CI2" t="str">
            <v xml:space="preserve">Bas </v>
          </cell>
          <cell r="CJ2" t="str">
            <v xml:space="preserve">Moyen </v>
          </cell>
          <cell r="CK2" t="str">
            <v>Elevé</v>
          </cell>
          <cell r="CL2" t="str">
            <v xml:space="preserve">Bas </v>
          </cell>
          <cell r="CM2" t="str">
            <v xml:space="preserve">Moyen </v>
          </cell>
          <cell r="CN2" t="str">
            <v>Elevé</v>
          </cell>
          <cell r="CO2" t="str">
            <v xml:space="preserve">Bas </v>
          </cell>
          <cell r="CP2" t="str">
            <v xml:space="preserve">Moyen </v>
          </cell>
          <cell r="CQ2" t="str">
            <v>Elevé</v>
          </cell>
          <cell r="CR2" t="str">
            <v xml:space="preserve">Bas </v>
          </cell>
          <cell r="CS2" t="str">
            <v xml:space="preserve">Moyen </v>
          </cell>
          <cell r="CT2" t="str">
            <v>Elevé</v>
          </cell>
          <cell r="CU2" t="str">
            <v xml:space="preserve">Bas </v>
          </cell>
          <cell r="CV2" t="str">
            <v xml:space="preserve">Moyen </v>
          </cell>
          <cell r="CW2" t="str">
            <v>Elevé</v>
          </cell>
        </row>
        <row r="3">
          <cell r="A3" t="str">
            <v>5'nucléotidase</v>
          </cell>
          <cell r="B3" t="str">
            <v>SFBC</v>
          </cell>
          <cell r="C3" t="str">
            <v>U/l</v>
          </cell>
          <cell r="D3">
            <v>10</v>
          </cell>
          <cell r="E3">
            <v>20</v>
          </cell>
          <cell r="F3">
            <v>50</v>
          </cell>
          <cell r="G3">
            <v>4.5</v>
          </cell>
          <cell r="H3">
            <v>4.5</v>
          </cell>
          <cell r="I3">
            <v>3.8</v>
          </cell>
          <cell r="J3">
            <v>6</v>
          </cell>
          <cell r="K3">
            <v>6</v>
          </cell>
          <cell r="L3">
            <v>5</v>
          </cell>
          <cell r="M3">
            <v>8</v>
          </cell>
          <cell r="N3">
            <v>6.7</v>
          </cell>
          <cell r="O3">
            <v>6.2</v>
          </cell>
          <cell r="P3">
            <v>10</v>
          </cell>
          <cell r="Q3">
            <v>9</v>
          </cell>
          <cell r="R3">
            <v>8</v>
          </cell>
          <cell r="S3">
            <v>5</v>
          </cell>
          <cell r="T3">
            <v>5</v>
          </cell>
          <cell r="U3">
            <v>11</v>
          </cell>
          <cell r="V3">
            <v>50</v>
          </cell>
          <cell r="W3">
            <v>25</v>
          </cell>
          <cell r="X3">
            <v>22</v>
          </cell>
          <cell r="Y3">
            <v>2</v>
          </cell>
          <cell r="Z3">
            <v>3</v>
          </cell>
          <cell r="AA3">
            <v>6</v>
          </cell>
          <cell r="AB3">
            <v>20</v>
          </cell>
          <cell r="AC3">
            <v>15</v>
          </cell>
          <cell r="AD3">
            <v>12</v>
          </cell>
          <cell r="AE3">
            <v>17.899999999999999</v>
          </cell>
          <cell r="AF3">
            <v>18</v>
          </cell>
          <cell r="AG3">
            <v>16</v>
          </cell>
          <cell r="AH3">
            <v>23.2</v>
          </cell>
          <cell r="AI3">
            <v>19.899999999999999</v>
          </cell>
          <cell r="AJ3">
            <v>5.8</v>
          </cell>
          <cell r="AK3">
            <v>11.6</v>
          </cell>
          <cell r="AL3">
            <v>17.399999999999999</v>
          </cell>
          <cell r="AM3">
            <v>3.8206879288944813</v>
          </cell>
          <cell r="AN3">
            <v>7.6</v>
          </cell>
          <cell r="AO3">
            <v>11.462063786683444</v>
          </cell>
          <cell r="AP3">
            <v>13.390687928894479</v>
          </cell>
          <cell r="AQ3">
            <v>26.8</v>
          </cell>
          <cell r="AR3">
            <v>40.172063786683438</v>
          </cell>
          <cell r="AS3">
            <v>4.3499999999999996</v>
          </cell>
          <cell r="AT3">
            <v>8.6999999999999993</v>
          </cell>
          <cell r="AU3">
            <v>13.049999999999999</v>
          </cell>
        </row>
        <row r="4">
          <cell r="A4" t="str">
            <v>a1-antitrypsine</v>
          </cell>
          <cell r="B4" t="str">
            <v>SFBC</v>
          </cell>
          <cell r="C4" t="str">
            <v>g/l</v>
          </cell>
          <cell r="D4">
            <v>1</v>
          </cell>
          <cell r="E4">
            <v>2</v>
          </cell>
          <cell r="F4">
            <v>4</v>
          </cell>
          <cell r="G4">
            <v>4.5</v>
          </cell>
          <cell r="H4">
            <v>4.5</v>
          </cell>
          <cell r="I4">
            <v>4.5</v>
          </cell>
          <cell r="J4">
            <v>6</v>
          </cell>
          <cell r="K4">
            <v>6</v>
          </cell>
          <cell r="L4">
            <v>5</v>
          </cell>
          <cell r="M4">
            <v>10.4</v>
          </cell>
          <cell r="N4">
            <v>10.4</v>
          </cell>
          <cell r="O4">
            <v>8.6999999999999993</v>
          </cell>
          <cell r="P4">
            <v>12</v>
          </cell>
          <cell r="Q4">
            <v>12</v>
          </cell>
          <cell r="R4">
            <v>10</v>
          </cell>
          <cell r="S4">
            <v>0.25</v>
          </cell>
          <cell r="T4">
            <v>0.51</v>
          </cell>
          <cell r="U4">
            <v>0.85</v>
          </cell>
          <cell r="V4">
            <v>25</v>
          </cell>
          <cell r="W4">
            <v>25.5</v>
          </cell>
          <cell r="X4">
            <v>21.25</v>
          </cell>
          <cell r="Y4">
            <v>0.21</v>
          </cell>
          <cell r="Z4">
            <v>0.42</v>
          </cell>
          <cell r="AA4">
            <v>0.69</v>
          </cell>
          <cell r="AB4">
            <v>21</v>
          </cell>
          <cell r="AC4">
            <v>21</v>
          </cell>
          <cell r="AD4">
            <v>17.25</v>
          </cell>
          <cell r="AE4">
            <v>24</v>
          </cell>
          <cell r="AF4">
            <v>24</v>
          </cell>
          <cell r="AG4">
            <v>20</v>
          </cell>
          <cell r="AH4">
            <v>5.9</v>
          </cell>
          <cell r="AI4">
            <v>16.3</v>
          </cell>
          <cell r="AJ4">
            <v>1.4750000000000001</v>
          </cell>
          <cell r="AK4">
            <v>3</v>
          </cell>
          <cell r="AL4">
            <v>4.4250000000000007</v>
          </cell>
          <cell r="AM4">
            <v>2.1668669779199643</v>
          </cell>
          <cell r="AN4">
            <v>4.3</v>
          </cell>
          <cell r="AO4">
            <v>6.5006009337598929</v>
          </cell>
          <cell r="AP4">
            <v>4.6006169779199642</v>
          </cell>
          <cell r="AQ4">
            <v>9.1999999999999993</v>
          </cell>
          <cell r="AR4">
            <v>13.801850933759894</v>
          </cell>
          <cell r="AS4">
            <v>1.1062500000000002</v>
          </cell>
          <cell r="AT4">
            <v>2.25</v>
          </cell>
          <cell r="AU4">
            <v>3.3187500000000005</v>
          </cell>
        </row>
        <row r="5">
          <cell r="A5" t="str">
            <v>a2-Macroglobuline</v>
          </cell>
          <cell r="B5" t="str">
            <v>SFBC</v>
          </cell>
          <cell r="C5" t="str">
            <v>g/l</v>
          </cell>
          <cell r="D5">
            <v>1</v>
          </cell>
          <cell r="E5">
            <v>2</v>
          </cell>
          <cell r="F5">
            <v>4</v>
          </cell>
          <cell r="G5">
            <v>4.5</v>
          </cell>
          <cell r="H5">
            <v>3.8</v>
          </cell>
          <cell r="I5">
            <v>3</v>
          </cell>
          <cell r="J5">
            <v>6</v>
          </cell>
          <cell r="K5">
            <v>5</v>
          </cell>
          <cell r="L5">
            <v>4</v>
          </cell>
          <cell r="M5">
            <v>5.3</v>
          </cell>
          <cell r="N5">
            <v>6.2</v>
          </cell>
          <cell r="O5">
            <v>6.9</v>
          </cell>
          <cell r="P5">
            <v>8</v>
          </cell>
          <cell r="Q5">
            <v>8</v>
          </cell>
          <cell r="R5">
            <v>8</v>
          </cell>
          <cell r="S5">
            <v>0.25</v>
          </cell>
          <cell r="T5">
            <v>0.42</v>
          </cell>
          <cell r="U5">
            <v>0.68</v>
          </cell>
          <cell r="V5">
            <v>25</v>
          </cell>
          <cell r="W5">
            <v>21</v>
          </cell>
          <cell r="X5">
            <v>17</v>
          </cell>
          <cell r="Y5">
            <v>0.11</v>
          </cell>
          <cell r="Z5">
            <v>0.25</v>
          </cell>
          <cell r="AA5">
            <v>0.55000000000000004</v>
          </cell>
          <cell r="AB5">
            <v>11</v>
          </cell>
          <cell r="AC5">
            <v>12.5</v>
          </cell>
          <cell r="AD5">
            <v>13.750000000000002</v>
          </cell>
          <cell r="AE5">
            <v>16</v>
          </cell>
          <cell r="AF5">
            <v>16</v>
          </cell>
          <cell r="AG5">
            <v>16</v>
          </cell>
          <cell r="AH5">
            <v>3.4</v>
          </cell>
          <cell r="AI5">
            <v>18.7</v>
          </cell>
          <cell r="AJ5">
            <v>0.85</v>
          </cell>
          <cell r="AK5">
            <v>1.7</v>
          </cell>
          <cell r="AL5">
            <v>2.5499999999999998</v>
          </cell>
          <cell r="AM5">
            <v>2.3758222260935264</v>
          </cell>
          <cell r="AN5">
            <v>4.75</v>
          </cell>
          <cell r="AO5">
            <v>7.1274666782805793</v>
          </cell>
          <cell r="AP5">
            <v>3.7783222260935263</v>
          </cell>
          <cell r="AQ5">
            <v>7.56</v>
          </cell>
          <cell r="AR5">
            <v>11.33496667828058</v>
          </cell>
          <cell r="AS5">
            <v>0.63749999999999996</v>
          </cell>
          <cell r="AT5">
            <v>1.2749999999999999</v>
          </cell>
          <cell r="AU5">
            <v>1.9124999999999999</v>
          </cell>
        </row>
        <row r="6">
          <cell r="A6" t="str">
            <v>ACBIL</v>
          </cell>
          <cell r="B6" t="str">
            <v>AEA</v>
          </cell>
          <cell r="C6" t="str">
            <v>µmol/L</v>
          </cell>
          <cell r="D6">
            <v>10</v>
          </cell>
          <cell r="E6">
            <v>28</v>
          </cell>
          <cell r="F6">
            <v>64</v>
          </cell>
          <cell r="G6" t="str">
            <v>?</v>
          </cell>
          <cell r="H6" t="str">
            <v>?</v>
          </cell>
          <cell r="I6" t="str">
            <v>?</v>
          </cell>
          <cell r="J6" t="str">
            <v>?</v>
          </cell>
          <cell r="K6" t="str">
            <v>?</v>
          </cell>
          <cell r="L6" t="str">
            <v>?</v>
          </cell>
          <cell r="M6" t="str">
            <v>?</v>
          </cell>
          <cell r="N6" t="str">
            <v>?</v>
          </cell>
          <cell r="O6" t="str">
            <v>?</v>
          </cell>
          <cell r="P6" t="str">
            <v>?</v>
          </cell>
          <cell r="Q6" t="str">
            <v>?</v>
          </cell>
          <cell r="R6" t="str">
            <v>?</v>
          </cell>
          <cell r="S6" t="str">
            <v>?</v>
          </cell>
          <cell r="T6" t="str">
            <v>?</v>
          </cell>
          <cell r="U6" t="str">
            <v>?</v>
          </cell>
          <cell r="V6" t="str">
            <v>?</v>
          </cell>
          <cell r="W6" t="str">
            <v>?</v>
          </cell>
          <cell r="X6" t="str">
            <v>?</v>
          </cell>
          <cell r="Y6" t="str">
            <v>?</v>
          </cell>
          <cell r="Z6" t="str">
            <v>?</v>
          </cell>
          <cell r="AA6" t="str">
            <v>?</v>
          </cell>
          <cell r="AB6" t="str">
            <v>?</v>
          </cell>
          <cell r="AC6" t="str">
            <v>?</v>
          </cell>
          <cell r="AD6" t="str">
            <v>?</v>
          </cell>
          <cell r="AE6" t="str">
            <v>?</v>
          </cell>
          <cell r="AF6" t="str">
            <v>?</v>
          </cell>
          <cell r="AG6" t="str">
            <v>?</v>
          </cell>
          <cell r="BZ6">
            <v>0.7</v>
          </cell>
          <cell r="CA6">
            <v>0.5</v>
          </cell>
          <cell r="CB6">
            <v>0.3</v>
          </cell>
          <cell r="CC6">
            <v>7</v>
          </cell>
          <cell r="CD6">
            <v>7</v>
          </cell>
          <cell r="CE6">
            <v>7</v>
          </cell>
          <cell r="CI6">
            <v>14</v>
          </cell>
          <cell r="CJ6">
            <v>14</v>
          </cell>
          <cell r="CK6">
            <v>14</v>
          </cell>
          <cell r="CL6">
            <v>2.9698484809834995</v>
          </cell>
          <cell r="CM6">
            <v>8.3155757467537974</v>
          </cell>
          <cell r="CN6">
            <v>19.007030278294398</v>
          </cell>
          <cell r="CO6">
            <v>29.698484809834994</v>
          </cell>
          <cell r="CP6">
            <v>29.698484809834994</v>
          </cell>
          <cell r="CQ6">
            <v>29.698484809834994</v>
          </cell>
          <cell r="CR6" t="str">
            <v/>
          </cell>
          <cell r="CS6" t="str">
            <v/>
          </cell>
          <cell r="CT6" t="str">
            <v/>
          </cell>
        </row>
        <row r="7">
          <cell r="A7" t="str">
            <v>ACCP</v>
          </cell>
          <cell r="B7" t="str">
            <v>AEA</v>
          </cell>
          <cell r="C7" t="str">
            <v>U/ml</v>
          </cell>
          <cell r="D7">
            <v>0.8</v>
          </cell>
          <cell r="E7">
            <v>24</v>
          </cell>
          <cell r="G7" t="str">
            <v>?</v>
          </cell>
          <cell r="H7" t="str">
            <v>?</v>
          </cell>
          <cell r="I7" t="str">
            <v>?</v>
          </cell>
          <cell r="J7" t="str">
            <v>?</v>
          </cell>
          <cell r="K7" t="str">
            <v>?</v>
          </cell>
          <cell r="L7" t="str">
            <v>?</v>
          </cell>
          <cell r="M7" t="str">
            <v>?</v>
          </cell>
          <cell r="N7" t="str">
            <v>?</v>
          </cell>
          <cell r="O7" t="str">
            <v>?</v>
          </cell>
          <cell r="P7" t="str">
            <v>?</v>
          </cell>
          <cell r="Q7" t="str">
            <v>?</v>
          </cell>
          <cell r="R7" t="str">
            <v>?</v>
          </cell>
          <cell r="S7" t="str">
            <v>?</v>
          </cell>
          <cell r="T7" t="str">
            <v>?</v>
          </cell>
          <cell r="U7" t="str">
            <v>?</v>
          </cell>
          <cell r="V7" t="str">
            <v>?</v>
          </cell>
          <cell r="W7" t="str">
            <v>?</v>
          </cell>
          <cell r="X7" t="str">
            <v>?</v>
          </cell>
          <cell r="Y7" t="str">
            <v>?</v>
          </cell>
          <cell r="Z7" t="str">
            <v>?</v>
          </cell>
          <cell r="AA7" t="str">
            <v>?</v>
          </cell>
          <cell r="AB7" t="str">
            <v>?</v>
          </cell>
          <cell r="AC7" t="str">
            <v>?</v>
          </cell>
          <cell r="AD7" t="str">
            <v>?</v>
          </cell>
          <cell r="AE7" t="str">
            <v>?</v>
          </cell>
          <cell r="AF7" t="str">
            <v>?</v>
          </cell>
          <cell r="AG7" t="str">
            <v>?</v>
          </cell>
          <cell r="BZ7">
            <v>7.5</v>
          </cell>
          <cell r="CA7">
            <v>1.5</v>
          </cell>
          <cell r="CC7">
            <v>18.8</v>
          </cell>
          <cell r="CD7">
            <v>15.2</v>
          </cell>
          <cell r="CF7">
            <v>39.6</v>
          </cell>
          <cell r="CG7">
            <v>17.600000000000001</v>
          </cell>
          <cell r="CI7">
            <v>70.599999999999994</v>
          </cell>
          <cell r="CJ7">
            <v>42.7</v>
          </cell>
          <cell r="CL7">
            <v>0.63840000000000008</v>
          </cell>
          <cell r="CM7">
            <v>15.48</v>
          </cell>
          <cell r="CN7" t="str">
            <v/>
          </cell>
          <cell r="CO7">
            <v>79.8</v>
          </cell>
          <cell r="CP7">
            <v>64.5</v>
          </cell>
          <cell r="CR7">
            <v>0.63439999999999996</v>
          </cell>
          <cell r="CS7">
            <v>8.4240000000000013</v>
          </cell>
          <cell r="CT7" t="str">
            <v/>
          </cell>
          <cell r="CU7">
            <v>79.3</v>
          </cell>
          <cell r="CV7">
            <v>35.1</v>
          </cell>
        </row>
        <row r="8">
          <cell r="A8" t="str">
            <v>ACE</v>
          </cell>
          <cell r="B8" t="str">
            <v>SFBC</v>
          </cell>
          <cell r="C8" t="str">
            <v>µg/L</v>
          </cell>
          <cell r="D8">
            <v>5</v>
          </cell>
          <cell r="E8">
            <v>15</v>
          </cell>
          <cell r="F8">
            <v>50</v>
          </cell>
          <cell r="G8">
            <v>11.3</v>
          </cell>
          <cell r="H8">
            <v>6</v>
          </cell>
          <cell r="I8">
            <v>6</v>
          </cell>
          <cell r="J8">
            <v>15</v>
          </cell>
          <cell r="K8">
            <v>8</v>
          </cell>
          <cell r="L8">
            <v>8</v>
          </cell>
          <cell r="M8">
            <v>13.2</v>
          </cell>
          <cell r="N8">
            <v>8.9</v>
          </cell>
          <cell r="O8">
            <v>8.9</v>
          </cell>
          <cell r="P8">
            <v>20</v>
          </cell>
          <cell r="Q8">
            <v>12</v>
          </cell>
          <cell r="R8">
            <v>12</v>
          </cell>
          <cell r="S8">
            <v>3.2</v>
          </cell>
          <cell r="T8">
            <v>5.0999999999999996</v>
          </cell>
          <cell r="U8">
            <v>17</v>
          </cell>
          <cell r="V8">
            <v>64</v>
          </cell>
          <cell r="W8">
            <v>33.999999999999993</v>
          </cell>
          <cell r="X8">
            <v>34</v>
          </cell>
          <cell r="Y8">
            <v>1.3</v>
          </cell>
          <cell r="Z8">
            <v>2.7</v>
          </cell>
          <cell r="AA8">
            <v>8.9</v>
          </cell>
          <cell r="AB8">
            <v>26</v>
          </cell>
          <cell r="AC8">
            <v>18</v>
          </cell>
          <cell r="AD8">
            <v>17.8</v>
          </cell>
          <cell r="AE8">
            <v>40</v>
          </cell>
          <cell r="AF8">
            <v>24</v>
          </cell>
          <cell r="AG8">
            <v>24</v>
          </cell>
          <cell r="AH8">
            <v>12.7</v>
          </cell>
          <cell r="AI8">
            <v>55.6</v>
          </cell>
          <cell r="AJ8">
            <v>3.1749999999999998</v>
          </cell>
          <cell r="AK8">
            <v>6.4</v>
          </cell>
          <cell r="AL8">
            <v>9.5249999999999986</v>
          </cell>
          <cell r="AM8">
            <v>7.1290010695748949</v>
          </cell>
          <cell r="AN8">
            <v>14.3</v>
          </cell>
          <cell r="AO8">
            <v>21.387003208724686</v>
          </cell>
          <cell r="AP8">
            <v>12.367751069574894</v>
          </cell>
          <cell r="AQ8">
            <v>24.7</v>
          </cell>
          <cell r="AR8">
            <v>37.103253208724681</v>
          </cell>
          <cell r="AS8">
            <v>2.3812499999999996</v>
          </cell>
          <cell r="AT8">
            <v>4.8000000000000007</v>
          </cell>
          <cell r="AU8">
            <v>7.1437499999999989</v>
          </cell>
        </row>
        <row r="9">
          <cell r="A9" t="str">
            <v>ACHBCI</v>
          </cell>
          <cell r="B9" t="str">
            <v>AEA</v>
          </cell>
          <cell r="C9" t="str">
            <v>Index</v>
          </cell>
          <cell r="D9">
            <v>0.2</v>
          </cell>
          <cell r="E9">
            <v>2.73</v>
          </cell>
          <cell r="G9" t="str">
            <v>?</v>
          </cell>
          <cell r="H9" t="str">
            <v>?</v>
          </cell>
          <cell r="I9" t="str">
            <v>?</v>
          </cell>
          <cell r="J9" t="str">
            <v>?</v>
          </cell>
          <cell r="K9" t="str">
            <v>?</v>
          </cell>
          <cell r="L9" t="str">
            <v>?</v>
          </cell>
          <cell r="M9" t="str">
            <v>?</v>
          </cell>
          <cell r="N9" t="str">
            <v>?</v>
          </cell>
          <cell r="O9" t="str">
            <v>?</v>
          </cell>
          <cell r="P9" t="str">
            <v>?</v>
          </cell>
          <cell r="Q9" t="str">
            <v>?</v>
          </cell>
          <cell r="R9" t="str">
            <v>?</v>
          </cell>
          <cell r="S9" t="str">
            <v>?</v>
          </cell>
          <cell r="T9" t="str">
            <v>?</v>
          </cell>
          <cell r="U9" t="str">
            <v>?</v>
          </cell>
          <cell r="V9" t="str">
            <v>?</v>
          </cell>
          <cell r="W9" t="str">
            <v>?</v>
          </cell>
          <cell r="X9" t="str">
            <v>?</v>
          </cell>
          <cell r="Y9" t="str">
            <v>?</v>
          </cell>
          <cell r="Z9" t="str">
            <v>?</v>
          </cell>
          <cell r="AA9" t="str">
            <v>?</v>
          </cell>
          <cell r="AB9" t="str">
            <v>?</v>
          </cell>
          <cell r="AC9" t="str">
            <v>?</v>
          </cell>
          <cell r="AD9" t="str">
            <v>?</v>
          </cell>
          <cell r="AE9" t="str">
            <v>?</v>
          </cell>
          <cell r="AF9" t="str">
            <v>?</v>
          </cell>
          <cell r="AG9" t="str">
            <v>?</v>
          </cell>
          <cell r="BZ9">
            <v>7.2</v>
          </cell>
          <cell r="CA9">
            <v>2.2000000000000002</v>
          </cell>
          <cell r="CC9">
            <v>36.1</v>
          </cell>
          <cell r="CD9">
            <v>12.3</v>
          </cell>
          <cell r="CF9">
            <v>54.8</v>
          </cell>
          <cell r="CG9">
            <v>20.8</v>
          </cell>
          <cell r="CI9">
            <v>114.4</v>
          </cell>
          <cell r="CJ9">
            <v>40.4</v>
          </cell>
          <cell r="CL9">
            <v>0.30640000000000001</v>
          </cell>
          <cell r="CM9">
            <v>1.42506</v>
          </cell>
          <cell r="CN9" t="str">
            <v/>
          </cell>
          <cell r="CO9">
            <v>153.19999999999999</v>
          </cell>
          <cell r="CP9">
            <v>52.2</v>
          </cell>
          <cell r="CR9">
            <v>0.21920000000000001</v>
          </cell>
          <cell r="CS9">
            <v>1.1329500000000001</v>
          </cell>
          <cell r="CT9" t="str">
            <v/>
          </cell>
          <cell r="CU9">
            <v>109.6</v>
          </cell>
          <cell r="CV9">
            <v>41.5</v>
          </cell>
        </row>
        <row r="10">
          <cell r="A10" t="str">
            <v>ACHBCMI</v>
          </cell>
          <cell r="B10" t="str">
            <v>AEA</v>
          </cell>
          <cell r="C10" t="str">
            <v>Index</v>
          </cell>
          <cell r="D10">
            <v>0.1</v>
          </cell>
          <cell r="E10">
            <v>3.2</v>
          </cell>
          <cell r="G10" t="str">
            <v>?</v>
          </cell>
          <cell r="H10" t="str">
            <v>?</v>
          </cell>
          <cell r="I10" t="str">
            <v>?</v>
          </cell>
          <cell r="J10" t="str">
            <v>?</v>
          </cell>
          <cell r="K10" t="str">
            <v>?</v>
          </cell>
          <cell r="L10" t="str">
            <v>?</v>
          </cell>
          <cell r="M10" t="str">
            <v>?</v>
          </cell>
          <cell r="N10" t="str">
            <v>?</v>
          </cell>
          <cell r="O10" t="str">
            <v>?</v>
          </cell>
          <cell r="P10" t="str">
            <v>?</v>
          </cell>
          <cell r="Q10" t="str">
            <v>?</v>
          </cell>
          <cell r="R10" t="str">
            <v>?</v>
          </cell>
          <cell r="S10" t="str">
            <v>?</v>
          </cell>
          <cell r="T10" t="str">
            <v>?</v>
          </cell>
          <cell r="U10" t="str">
            <v>?</v>
          </cell>
          <cell r="V10" t="str">
            <v>?</v>
          </cell>
          <cell r="W10" t="str">
            <v>?</v>
          </cell>
          <cell r="X10" t="str">
            <v>?</v>
          </cell>
          <cell r="Y10" t="str">
            <v>?</v>
          </cell>
          <cell r="Z10" t="str">
            <v>?</v>
          </cell>
          <cell r="AA10" t="str">
            <v>?</v>
          </cell>
          <cell r="AB10" t="str">
            <v>?</v>
          </cell>
          <cell r="AC10" t="str">
            <v>?</v>
          </cell>
          <cell r="AD10" t="str">
            <v>?</v>
          </cell>
          <cell r="AE10" t="str">
            <v>?</v>
          </cell>
          <cell r="AF10" t="str">
            <v>?</v>
          </cell>
          <cell r="AG10" t="str">
            <v>?</v>
          </cell>
          <cell r="BZ10">
            <v>7.6</v>
          </cell>
          <cell r="CA10">
            <v>3.8</v>
          </cell>
          <cell r="CC10">
            <v>31.5</v>
          </cell>
          <cell r="CD10">
            <v>10.8</v>
          </cell>
          <cell r="CF10">
            <v>22.2</v>
          </cell>
          <cell r="CG10">
            <v>15.7</v>
          </cell>
          <cell r="CI10">
            <v>74.174999999999997</v>
          </cell>
          <cell r="CJ10">
            <v>33.519999999999996</v>
          </cell>
          <cell r="CL10">
            <v>0.13364318164425748</v>
          </cell>
          <cell r="CM10">
            <v>1.4662566214684254</v>
          </cell>
          <cell r="CN10" t="str">
            <v/>
          </cell>
          <cell r="CO10">
            <v>133.64318164425748</v>
          </cell>
          <cell r="CP10">
            <v>45.820519420888289</v>
          </cell>
          <cell r="CR10">
            <v>4.4400000000000002E-2</v>
          </cell>
          <cell r="CS10">
            <v>0.97920000000000018</v>
          </cell>
          <cell r="CT10" t="str">
            <v/>
          </cell>
          <cell r="CU10">
            <v>44.4</v>
          </cell>
          <cell r="CV10">
            <v>30.6</v>
          </cell>
        </row>
        <row r="11">
          <cell r="A11" t="str">
            <v>ACHBS</v>
          </cell>
          <cell r="B11" t="str">
            <v>AEA</v>
          </cell>
          <cell r="C11" t="str">
            <v>UI/L</v>
          </cell>
          <cell r="D11">
            <v>1</v>
          </cell>
          <cell r="E11">
            <v>15</v>
          </cell>
          <cell r="F11">
            <v>80</v>
          </cell>
          <cell r="G11" t="str">
            <v>?</v>
          </cell>
          <cell r="H11" t="str">
            <v>?</v>
          </cell>
          <cell r="I11" t="str">
            <v>?</v>
          </cell>
          <cell r="J11" t="str">
            <v>?</v>
          </cell>
          <cell r="K11" t="str">
            <v>?</v>
          </cell>
          <cell r="L11" t="str">
            <v>?</v>
          </cell>
          <cell r="M11" t="str">
            <v>?</v>
          </cell>
          <cell r="N11" t="str">
            <v>?</v>
          </cell>
          <cell r="O11" t="str">
            <v>?</v>
          </cell>
          <cell r="P11" t="str">
            <v>?</v>
          </cell>
          <cell r="Q11" t="str">
            <v>?</v>
          </cell>
          <cell r="R11" t="str">
            <v>?</v>
          </cell>
          <cell r="S11" t="str">
            <v>?</v>
          </cell>
          <cell r="T11" t="str">
            <v>?</v>
          </cell>
          <cell r="U11" t="str">
            <v>?</v>
          </cell>
          <cell r="V11" t="str">
            <v>?</v>
          </cell>
          <cell r="W11" t="str">
            <v>?</v>
          </cell>
          <cell r="X11" t="str">
            <v>?</v>
          </cell>
          <cell r="Y11" t="str">
            <v>?</v>
          </cell>
          <cell r="Z11" t="str">
            <v>?</v>
          </cell>
          <cell r="AA11" t="str">
            <v>?</v>
          </cell>
          <cell r="AB11" t="str">
            <v>?</v>
          </cell>
          <cell r="AC11" t="str">
            <v>?</v>
          </cell>
          <cell r="AD11" t="str">
            <v>?</v>
          </cell>
          <cell r="AE11" t="str">
            <v>?</v>
          </cell>
          <cell r="AF11" t="str">
            <v>?</v>
          </cell>
          <cell r="AG11" t="str">
            <v>?</v>
          </cell>
          <cell r="CA11">
            <v>2</v>
          </cell>
          <cell r="CB11">
            <v>2</v>
          </cell>
          <cell r="CC11">
            <v>64.7</v>
          </cell>
          <cell r="CD11">
            <v>9.3000000000000007</v>
          </cell>
          <cell r="CE11">
            <v>8.5</v>
          </cell>
          <cell r="CF11">
            <v>209.6</v>
          </cell>
          <cell r="CG11">
            <v>38</v>
          </cell>
          <cell r="CH11">
            <v>26.1</v>
          </cell>
          <cell r="CI11">
            <v>316.35500000000002</v>
          </cell>
          <cell r="CJ11">
            <v>53.344999999999999</v>
          </cell>
          <cell r="CK11">
            <v>40.1</v>
          </cell>
          <cell r="CL11">
            <v>2.7449885245661774</v>
          </cell>
          <cell r="CM11">
            <v>5.9184837585314032</v>
          </cell>
          <cell r="CN11">
            <v>28.849956672411139</v>
          </cell>
          <cell r="CO11">
            <v>274.49885245661773</v>
          </cell>
          <cell r="CP11">
            <v>39.456558390209352</v>
          </cell>
          <cell r="CQ11">
            <v>36.062445840513924</v>
          </cell>
          <cell r="CR11">
            <v>4.1930000000000005</v>
          </cell>
          <cell r="CS11">
            <v>11.385</v>
          </cell>
          <cell r="CT11">
            <v>41.76</v>
          </cell>
          <cell r="CU11">
            <v>419.3</v>
          </cell>
          <cell r="CV11">
            <v>75.900000000000006</v>
          </cell>
          <cell r="CW11">
            <v>52.2</v>
          </cell>
        </row>
        <row r="12">
          <cell r="A12" t="str">
            <v>AFP</v>
          </cell>
          <cell r="B12" t="str">
            <v>SFBC</v>
          </cell>
          <cell r="C12" t="str">
            <v>kUI/L</v>
          </cell>
          <cell r="D12">
            <v>10</v>
          </cell>
          <cell r="E12">
            <v>50</v>
          </cell>
          <cell r="F12">
            <v>200</v>
          </cell>
          <cell r="G12">
            <v>11.3</v>
          </cell>
          <cell r="H12">
            <v>6</v>
          </cell>
          <cell r="I12">
            <v>6</v>
          </cell>
          <cell r="J12">
            <v>15</v>
          </cell>
          <cell r="K12">
            <v>8</v>
          </cell>
          <cell r="L12">
            <v>8</v>
          </cell>
          <cell r="M12">
            <v>13.2</v>
          </cell>
          <cell r="N12">
            <v>8</v>
          </cell>
          <cell r="O12">
            <v>8.9</v>
          </cell>
          <cell r="P12">
            <v>20</v>
          </cell>
          <cell r="Q12">
            <v>12</v>
          </cell>
          <cell r="R12">
            <v>12</v>
          </cell>
          <cell r="S12">
            <v>6.4</v>
          </cell>
          <cell r="T12">
            <v>17</v>
          </cell>
          <cell r="U12">
            <v>67.900000000000006</v>
          </cell>
          <cell r="V12">
            <v>64</v>
          </cell>
          <cell r="W12">
            <v>34</v>
          </cell>
          <cell r="X12">
            <v>33.950000000000003</v>
          </cell>
          <cell r="Y12">
            <v>2.6</v>
          </cell>
          <cell r="Z12">
            <v>8.9</v>
          </cell>
          <cell r="AA12">
            <v>35.799999999999997</v>
          </cell>
          <cell r="AB12">
            <v>26</v>
          </cell>
          <cell r="AC12">
            <v>17.8</v>
          </cell>
          <cell r="AD12">
            <v>17.899999999999999</v>
          </cell>
          <cell r="AE12">
            <v>40</v>
          </cell>
          <cell r="AF12">
            <v>24</v>
          </cell>
          <cell r="AG12">
            <v>24</v>
          </cell>
          <cell r="AH12">
            <v>12.2</v>
          </cell>
          <cell r="AI12">
            <v>45.6</v>
          </cell>
          <cell r="AJ12">
            <v>3.05</v>
          </cell>
          <cell r="AK12">
            <v>6.1</v>
          </cell>
          <cell r="AL12">
            <v>9.1499999999999986</v>
          </cell>
          <cell r="AM12">
            <v>5.9004766756593492</v>
          </cell>
          <cell r="AN12">
            <v>11.8</v>
          </cell>
          <cell r="AO12">
            <v>17.701430026978048</v>
          </cell>
          <cell r="AP12">
            <v>10.932976675659349</v>
          </cell>
          <cell r="AQ12">
            <v>21.9</v>
          </cell>
          <cell r="AR12">
            <v>32.798930026978041</v>
          </cell>
          <cell r="AS12">
            <v>2.2874999999999996</v>
          </cell>
          <cell r="AT12">
            <v>4.5749999999999993</v>
          </cell>
          <cell r="AU12">
            <v>6.8624999999999989</v>
          </cell>
        </row>
        <row r="13">
          <cell r="A13" t="str">
            <v>AGHBSI</v>
          </cell>
          <cell r="B13" t="str">
            <v>AEA</v>
          </cell>
          <cell r="C13" t="str">
            <v>Index</v>
          </cell>
          <cell r="D13">
            <v>0.25</v>
          </cell>
          <cell r="E13">
            <v>3.5</v>
          </cell>
          <cell r="AB13" t="str">
            <v>-</v>
          </cell>
          <cell r="AC13" t="str">
            <v>-</v>
          </cell>
          <cell r="AD13" t="str">
            <v>-</v>
          </cell>
          <cell r="AE13" t="str">
            <v>-</v>
          </cell>
          <cell r="AF13" t="str">
            <v>-</v>
          </cell>
          <cell r="AG13" t="str">
            <v>-</v>
          </cell>
          <cell r="BZ13">
            <v>9</v>
          </cell>
          <cell r="CA13">
            <v>2.2999999999999998</v>
          </cell>
          <cell r="CC13">
            <v>85.5</v>
          </cell>
          <cell r="CD13">
            <v>22.5</v>
          </cell>
          <cell r="CF13">
            <v>69.3</v>
          </cell>
          <cell r="CG13">
            <v>22.5</v>
          </cell>
          <cell r="CI13">
            <v>209.55</v>
          </cell>
          <cell r="CJ13">
            <v>59.625</v>
          </cell>
          <cell r="CL13">
            <v>0.90150000000000008</v>
          </cell>
          <cell r="CM13">
            <v>3.3424999999999998</v>
          </cell>
          <cell r="CN13" t="str">
            <v/>
          </cell>
          <cell r="CO13">
            <v>360.6</v>
          </cell>
          <cell r="CP13">
            <v>95.5</v>
          </cell>
          <cell r="CR13">
            <v>0.34649999999999997</v>
          </cell>
          <cell r="CS13">
            <v>1.5785</v>
          </cell>
          <cell r="CT13" t="str">
            <v/>
          </cell>
          <cell r="CU13">
            <v>138.6</v>
          </cell>
          <cell r="CV13">
            <v>45.1</v>
          </cell>
        </row>
        <row r="14">
          <cell r="A14" t="str">
            <v>ALAT</v>
          </cell>
          <cell r="B14" t="str">
            <v>SFBC</v>
          </cell>
          <cell r="C14" t="str">
            <v>U/L</v>
          </cell>
          <cell r="D14">
            <v>20</v>
          </cell>
          <cell r="E14">
            <v>50</v>
          </cell>
          <cell r="F14">
            <v>200</v>
          </cell>
          <cell r="G14">
            <v>4.5</v>
          </cell>
          <cell r="H14">
            <v>4.5</v>
          </cell>
          <cell r="I14">
            <v>3.8</v>
          </cell>
          <cell r="J14">
            <v>6</v>
          </cell>
          <cell r="K14">
            <v>6</v>
          </cell>
          <cell r="L14">
            <v>5</v>
          </cell>
          <cell r="M14">
            <v>8</v>
          </cell>
          <cell r="N14">
            <v>6.7</v>
          </cell>
          <cell r="O14">
            <v>6.2</v>
          </cell>
          <cell r="P14">
            <v>10</v>
          </cell>
          <cell r="Q14">
            <v>9</v>
          </cell>
          <cell r="R14">
            <v>8</v>
          </cell>
          <cell r="S14">
            <v>5</v>
          </cell>
          <cell r="T14">
            <v>13</v>
          </cell>
          <cell r="U14">
            <v>42</v>
          </cell>
          <cell r="V14">
            <v>25</v>
          </cell>
          <cell r="W14">
            <v>26</v>
          </cell>
          <cell r="X14">
            <v>21</v>
          </cell>
          <cell r="Y14">
            <v>3</v>
          </cell>
          <cell r="Z14">
            <v>7</v>
          </cell>
          <cell r="AA14">
            <v>25</v>
          </cell>
          <cell r="AB14">
            <v>15</v>
          </cell>
          <cell r="AC14">
            <v>14</v>
          </cell>
          <cell r="AD14">
            <v>12.5</v>
          </cell>
          <cell r="AE14">
            <v>20</v>
          </cell>
          <cell r="AF14">
            <v>18</v>
          </cell>
          <cell r="AG14">
            <v>16</v>
          </cell>
          <cell r="AH14">
            <v>19.399999999999999</v>
          </cell>
          <cell r="AI14">
            <v>41.6</v>
          </cell>
          <cell r="AJ14">
            <v>4.8499999999999996</v>
          </cell>
          <cell r="AK14">
            <v>9.6999999999999993</v>
          </cell>
          <cell r="AL14">
            <v>14.549999999999999</v>
          </cell>
          <cell r="AM14">
            <v>5.7376497801800346</v>
          </cell>
          <cell r="AN14">
            <v>11.48</v>
          </cell>
          <cell r="AO14">
            <v>17.212949340540103</v>
          </cell>
          <cell r="AP14">
            <v>13.740149780180033</v>
          </cell>
          <cell r="AQ14">
            <v>27.48</v>
          </cell>
          <cell r="AR14">
            <v>41.2204493405401</v>
          </cell>
          <cell r="AS14">
            <v>3.6374999999999997</v>
          </cell>
          <cell r="AT14">
            <v>7.2749999999999995</v>
          </cell>
          <cell r="AU14">
            <v>10.9125</v>
          </cell>
        </row>
        <row r="15">
          <cell r="A15" t="str">
            <v>ALB</v>
          </cell>
          <cell r="B15" t="str">
            <v>SFBC</v>
          </cell>
          <cell r="C15" t="str">
            <v>g/L</v>
          </cell>
          <cell r="D15">
            <v>20</v>
          </cell>
          <cell r="E15">
            <v>30</v>
          </cell>
          <cell r="F15">
            <v>50</v>
          </cell>
          <cell r="G15">
            <v>4.5</v>
          </cell>
          <cell r="H15">
            <v>3.8</v>
          </cell>
          <cell r="I15">
            <v>3</v>
          </cell>
          <cell r="J15">
            <v>6</v>
          </cell>
          <cell r="K15">
            <v>5</v>
          </cell>
          <cell r="L15">
            <v>4</v>
          </cell>
          <cell r="M15">
            <v>5.3</v>
          </cell>
          <cell r="N15">
            <v>6.2</v>
          </cell>
          <cell r="O15">
            <v>6.9</v>
          </cell>
          <cell r="P15">
            <v>8</v>
          </cell>
          <cell r="Q15">
            <v>8</v>
          </cell>
          <cell r="R15">
            <v>8</v>
          </cell>
          <cell r="S15">
            <v>5.0999999999999996</v>
          </cell>
          <cell r="T15">
            <v>6.4</v>
          </cell>
          <cell r="U15">
            <v>8.5</v>
          </cell>
          <cell r="V15">
            <v>25.499999999999996</v>
          </cell>
          <cell r="W15">
            <v>21.333333333333332</v>
          </cell>
          <cell r="X15">
            <v>17</v>
          </cell>
          <cell r="Y15">
            <v>2.1</v>
          </cell>
          <cell r="Z15">
            <v>3.7</v>
          </cell>
          <cell r="AA15">
            <v>6.9</v>
          </cell>
          <cell r="AB15">
            <v>10.5</v>
          </cell>
          <cell r="AC15">
            <v>12.333333333333334</v>
          </cell>
          <cell r="AD15">
            <v>13.8</v>
          </cell>
          <cell r="AE15">
            <v>16</v>
          </cell>
          <cell r="AF15">
            <v>16</v>
          </cell>
          <cell r="AG15">
            <v>16</v>
          </cell>
          <cell r="AH15">
            <v>3.2</v>
          </cell>
          <cell r="AI15">
            <v>4.75</v>
          </cell>
          <cell r="AJ15">
            <v>0.8</v>
          </cell>
          <cell r="AK15">
            <v>1.6</v>
          </cell>
          <cell r="AL15">
            <v>2.4000000000000004</v>
          </cell>
          <cell r="AM15">
            <v>0.71591833507740255</v>
          </cell>
          <cell r="AN15">
            <v>1.43</v>
          </cell>
          <cell r="AO15">
            <v>2.1477550052322076</v>
          </cell>
          <cell r="AP15">
            <v>2.0359183350774028</v>
          </cell>
          <cell r="AQ15">
            <v>4.07</v>
          </cell>
          <cell r="AR15">
            <v>6.1077550052322085</v>
          </cell>
          <cell r="AS15">
            <v>0.60000000000000009</v>
          </cell>
          <cell r="AT15">
            <v>1.2000000000000002</v>
          </cell>
          <cell r="AU15">
            <v>1.8000000000000003</v>
          </cell>
        </row>
        <row r="16">
          <cell r="A16" t="str">
            <v>ALBD</v>
          </cell>
          <cell r="B16" t="str">
            <v>SFBC</v>
          </cell>
          <cell r="C16" t="str">
            <v>g/L</v>
          </cell>
          <cell r="D16">
            <v>20</v>
          </cell>
          <cell r="E16">
            <v>30</v>
          </cell>
          <cell r="F16">
            <v>50</v>
          </cell>
          <cell r="G16">
            <v>4.5</v>
          </cell>
          <cell r="H16">
            <v>3.8</v>
          </cell>
          <cell r="I16">
            <v>3</v>
          </cell>
          <cell r="J16">
            <v>6</v>
          </cell>
          <cell r="K16">
            <v>5</v>
          </cell>
          <cell r="L16">
            <v>4</v>
          </cell>
          <cell r="M16">
            <v>5.3</v>
          </cell>
          <cell r="N16">
            <v>6.2</v>
          </cell>
          <cell r="O16">
            <v>6.9</v>
          </cell>
          <cell r="P16">
            <v>8</v>
          </cell>
          <cell r="Q16">
            <v>8</v>
          </cell>
          <cell r="R16">
            <v>8</v>
          </cell>
          <cell r="S16">
            <v>5.0999999999999996</v>
          </cell>
          <cell r="T16">
            <v>6.4</v>
          </cell>
          <cell r="U16">
            <v>8.5</v>
          </cell>
          <cell r="V16">
            <v>25.499999999999996</v>
          </cell>
          <cell r="W16">
            <v>21.333333333333332</v>
          </cell>
          <cell r="X16">
            <v>17</v>
          </cell>
          <cell r="Y16">
            <v>2.1</v>
          </cell>
          <cell r="Z16">
            <v>3.7</v>
          </cell>
          <cell r="AA16">
            <v>6.9</v>
          </cell>
          <cell r="AB16">
            <v>10.5</v>
          </cell>
          <cell r="AC16">
            <v>12.333333333333334</v>
          </cell>
          <cell r="AD16">
            <v>13.8</v>
          </cell>
          <cell r="AE16">
            <v>16</v>
          </cell>
          <cell r="AF16">
            <v>16</v>
          </cell>
          <cell r="AG16">
            <v>16</v>
          </cell>
          <cell r="AH16">
            <v>3.2</v>
          </cell>
          <cell r="AI16">
            <v>4.75</v>
          </cell>
          <cell r="AJ16">
            <v>0.8</v>
          </cell>
          <cell r="AK16">
            <v>1.6</v>
          </cell>
          <cell r="AL16">
            <v>2.4000000000000004</v>
          </cell>
          <cell r="AM16">
            <v>0.71591833507740255</v>
          </cell>
          <cell r="AN16">
            <v>1.43</v>
          </cell>
          <cell r="AO16">
            <v>2.1477550052322076</v>
          </cell>
          <cell r="AP16">
            <v>2.0359183350774028</v>
          </cell>
          <cell r="AQ16">
            <v>4.07</v>
          </cell>
          <cell r="AR16">
            <v>6.1077550052322085</v>
          </cell>
          <cell r="AS16">
            <v>0.60000000000000009</v>
          </cell>
          <cell r="AT16">
            <v>1.2000000000000002</v>
          </cell>
          <cell r="AU16">
            <v>1.8000000000000003</v>
          </cell>
        </row>
        <row r="17">
          <cell r="A17" t="str">
            <v>Alcool</v>
          </cell>
          <cell r="B17" t="str">
            <v>AEA</v>
          </cell>
          <cell r="C17" t="str">
            <v>g/L</v>
          </cell>
          <cell r="D17">
            <v>0.5</v>
          </cell>
          <cell r="E17">
            <v>1.5</v>
          </cell>
          <cell r="G17" t="str">
            <v>?</v>
          </cell>
          <cell r="H17" t="str">
            <v>?</v>
          </cell>
          <cell r="I17" t="str">
            <v>?</v>
          </cell>
          <cell r="J17" t="str">
            <v>?</v>
          </cell>
          <cell r="K17" t="str">
            <v>?</v>
          </cell>
          <cell r="L17" t="str">
            <v>?</v>
          </cell>
          <cell r="M17" t="str">
            <v>?</v>
          </cell>
          <cell r="N17" t="str">
            <v>?</v>
          </cell>
          <cell r="O17" t="str">
            <v>?</v>
          </cell>
          <cell r="P17" t="str">
            <v>?</v>
          </cell>
          <cell r="Q17" t="str">
            <v>?</v>
          </cell>
          <cell r="R17" t="str">
            <v>?</v>
          </cell>
          <cell r="S17" t="str">
            <v>?</v>
          </cell>
          <cell r="T17" t="str">
            <v>?</v>
          </cell>
          <cell r="U17" t="str">
            <v>?</v>
          </cell>
          <cell r="V17" t="str">
            <v>?</v>
          </cell>
          <cell r="W17" t="str">
            <v>?</v>
          </cell>
          <cell r="X17" t="str">
            <v>?</v>
          </cell>
          <cell r="Y17" t="str">
            <v>?</v>
          </cell>
          <cell r="Z17" t="str">
            <v>?</v>
          </cell>
          <cell r="AA17" t="str">
            <v>?</v>
          </cell>
          <cell r="AB17" t="str">
            <v>?</v>
          </cell>
          <cell r="AC17" t="str">
            <v>?</v>
          </cell>
          <cell r="AD17" t="str">
            <v>?</v>
          </cell>
          <cell r="AE17" t="str">
            <v>?</v>
          </cell>
          <cell r="AF17" t="str">
            <v>?</v>
          </cell>
          <cell r="AG17" t="str">
            <v>?</v>
          </cell>
          <cell r="BZ17">
            <v>0.7</v>
          </cell>
          <cell r="CA17">
            <v>0.7</v>
          </cell>
          <cell r="CC17">
            <v>7</v>
          </cell>
          <cell r="CD17">
            <v>5.0999999999999996</v>
          </cell>
          <cell r="CF17">
            <v>13.4</v>
          </cell>
          <cell r="CG17">
            <v>8.8000000000000007</v>
          </cell>
          <cell r="CI17">
            <v>24.95</v>
          </cell>
          <cell r="CJ17">
            <v>17.215</v>
          </cell>
          <cell r="CL17">
            <v>0.14849999999999999</v>
          </cell>
          <cell r="CM17">
            <v>0.32400000000000007</v>
          </cell>
          <cell r="CN17" t="str">
            <v/>
          </cell>
          <cell r="CO17">
            <v>29.7</v>
          </cell>
          <cell r="CP17">
            <v>21.6</v>
          </cell>
          <cell r="CR17">
            <v>0.13400000000000001</v>
          </cell>
          <cell r="CS17">
            <v>0.26549999999999996</v>
          </cell>
          <cell r="CT17" t="str">
            <v/>
          </cell>
          <cell r="CU17">
            <v>26.8</v>
          </cell>
          <cell r="CV17">
            <v>17.7</v>
          </cell>
        </row>
        <row r="18">
          <cell r="A18" t="str">
            <v>AMIKA</v>
          </cell>
          <cell r="B18" t="str">
            <v>SFBC</v>
          </cell>
          <cell r="C18" t="str">
            <v>mg/L</v>
          </cell>
          <cell r="D18">
            <v>2</v>
          </cell>
          <cell r="E18">
            <v>20</v>
          </cell>
          <cell r="F18">
            <v>40</v>
          </cell>
          <cell r="G18">
            <v>7.5</v>
          </cell>
          <cell r="H18">
            <v>6</v>
          </cell>
          <cell r="I18">
            <v>6</v>
          </cell>
          <cell r="J18">
            <v>10</v>
          </cell>
          <cell r="K18">
            <v>8</v>
          </cell>
          <cell r="L18">
            <v>8</v>
          </cell>
          <cell r="M18">
            <v>11.2</v>
          </cell>
          <cell r="N18">
            <v>8.9</v>
          </cell>
          <cell r="O18">
            <v>8.9</v>
          </cell>
          <cell r="P18">
            <v>15</v>
          </cell>
          <cell r="Q18">
            <v>12</v>
          </cell>
          <cell r="R18">
            <v>12</v>
          </cell>
          <cell r="S18">
            <v>0.8</v>
          </cell>
          <cell r="T18">
            <v>6.8</v>
          </cell>
          <cell r="U18">
            <v>13.6</v>
          </cell>
          <cell r="V18">
            <v>40</v>
          </cell>
          <cell r="W18">
            <v>34</v>
          </cell>
          <cell r="X18">
            <v>34</v>
          </cell>
          <cell r="Y18">
            <v>0.4</v>
          </cell>
          <cell r="Z18">
            <v>3.6</v>
          </cell>
          <cell r="AA18">
            <v>7.2</v>
          </cell>
          <cell r="AB18">
            <v>20</v>
          </cell>
          <cell r="AC18">
            <v>18</v>
          </cell>
          <cell r="AD18">
            <v>18</v>
          </cell>
          <cell r="AE18">
            <v>30</v>
          </cell>
          <cell r="AF18">
            <v>24</v>
          </cell>
          <cell r="AG18">
            <v>24</v>
          </cell>
        </row>
        <row r="19">
          <cell r="A19" t="str">
            <v>AMMO</v>
          </cell>
          <cell r="B19" t="str">
            <v>SFBC</v>
          </cell>
          <cell r="C19" t="str">
            <v>µmol/L</v>
          </cell>
          <cell r="D19">
            <v>50</v>
          </cell>
          <cell r="E19">
            <v>100</v>
          </cell>
          <cell r="F19">
            <v>200</v>
          </cell>
          <cell r="G19">
            <v>5.3</v>
          </cell>
          <cell r="H19">
            <v>4.5</v>
          </cell>
          <cell r="I19">
            <v>3.8</v>
          </cell>
          <cell r="J19">
            <v>7</v>
          </cell>
          <cell r="K19">
            <v>6</v>
          </cell>
          <cell r="L19">
            <v>5</v>
          </cell>
          <cell r="M19">
            <v>7.1</v>
          </cell>
          <cell r="N19">
            <v>6.7</v>
          </cell>
          <cell r="O19">
            <v>6.2</v>
          </cell>
          <cell r="P19">
            <v>10</v>
          </cell>
          <cell r="Q19">
            <v>9</v>
          </cell>
          <cell r="R19">
            <v>8</v>
          </cell>
          <cell r="S19">
            <v>15</v>
          </cell>
          <cell r="T19">
            <v>25</v>
          </cell>
          <cell r="U19">
            <v>42</v>
          </cell>
          <cell r="V19">
            <v>30</v>
          </cell>
          <cell r="W19">
            <v>25</v>
          </cell>
          <cell r="X19">
            <v>21</v>
          </cell>
          <cell r="Y19">
            <v>7</v>
          </cell>
          <cell r="Z19">
            <v>13</v>
          </cell>
          <cell r="AA19">
            <v>25</v>
          </cell>
          <cell r="AB19">
            <v>14</v>
          </cell>
          <cell r="AC19">
            <v>13</v>
          </cell>
          <cell r="AD19">
            <v>12.5</v>
          </cell>
          <cell r="AE19">
            <v>20</v>
          </cell>
          <cell r="AF19">
            <v>18</v>
          </cell>
          <cell r="AG19">
            <v>16</v>
          </cell>
        </row>
        <row r="20">
          <cell r="A20" t="str">
            <v>Amylase</v>
          </cell>
          <cell r="B20" t="str">
            <v>SFBC</v>
          </cell>
          <cell r="C20" t="str">
            <v>U/L</v>
          </cell>
          <cell r="D20">
            <v>50</v>
          </cell>
          <cell r="E20">
            <v>150</v>
          </cell>
          <cell r="F20">
            <v>400</v>
          </cell>
          <cell r="G20">
            <v>4.5</v>
          </cell>
          <cell r="H20">
            <v>4.5</v>
          </cell>
          <cell r="I20">
            <v>3.8</v>
          </cell>
          <cell r="J20">
            <v>6</v>
          </cell>
          <cell r="K20">
            <v>6</v>
          </cell>
          <cell r="L20">
            <v>5</v>
          </cell>
          <cell r="M20">
            <v>8</v>
          </cell>
          <cell r="N20">
            <v>6.7</v>
          </cell>
          <cell r="O20">
            <v>6.2</v>
          </cell>
          <cell r="P20">
            <v>10</v>
          </cell>
          <cell r="Q20">
            <v>9</v>
          </cell>
          <cell r="R20">
            <v>8</v>
          </cell>
          <cell r="S20">
            <v>13</v>
          </cell>
          <cell r="T20">
            <v>38</v>
          </cell>
          <cell r="U20">
            <v>85</v>
          </cell>
          <cell r="V20">
            <v>26</v>
          </cell>
          <cell r="W20">
            <v>25.333333333333332</v>
          </cell>
          <cell r="X20">
            <v>21.25</v>
          </cell>
          <cell r="Y20">
            <v>8</v>
          </cell>
          <cell r="Z20">
            <v>20</v>
          </cell>
          <cell r="AA20">
            <v>50</v>
          </cell>
          <cell r="AB20">
            <v>16</v>
          </cell>
          <cell r="AC20">
            <v>13.333333333333334</v>
          </cell>
          <cell r="AD20">
            <v>12.5</v>
          </cell>
          <cell r="AE20">
            <v>20</v>
          </cell>
          <cell r="AF20">
            <v>18</v>
          </cell>
          <cell r="AG20">
            <v>16</v>
          </cell>
          <cell r="AH20">
            <v>8.6999999999999993</v>
          </cell>
          <cell r="AI20">
            <v>28.3</v>
          </cell>
          <cell r="AJ20">
            <v>2.1749999999999998</v>
          </cell>
          <cell r="AK20">
            <v>4.4000000000000004</v>
          </cell>
          <cell r="AL20">
            <v>6.5249999999999995</v>
          </cell>
          <cell r="AM20">
            <v>3.7008867180717648</v>
          </cell>
          <cell r="AN20">
            <v>7.4</v>
          </cell>
          <cell r="AO20">
            <v>11.102660154215295</v>
          </cell>
          <cell r="AP20">
            <v>7.2896367180717645</v>
          </cell>
          <cell r="AQ20">
            <v>14.6</v>
          </cell>
          <cell r="AR20">
            <v>21.868910154215293</v>
          </cell>
          <cell r="AS20">
            <v>1.6312499999999999</v>
          </cell>
          <cell r="AT20">
            <v>3.3000000000000003</v>
          </cell>
          <cell r="AU20">
            <v>4.8937499999999998</v>
          </cell>
        </row>
        <row r="21">
          <cell r="A21" t="str">
            <v>AMYU</v>
          </cell>
          <cell r="B21" t="str">
            <v>RICOS</v>
          </cell>
          <cell r="C21" t="str">
            <v>U/l</v>
          </cell>
          <cell r="D21">
            <v>2</v>
          </cell>
          <cell r="E21">
            <v>21</v>
          </cell>
          <cell r="F21">
            <v>100</v>
          </cell>
          <cell r="G21" t="str">
            <v>?</v>
          </cell>
          <cell r="H21" t="str">
            <v>?</v>
          </cell>
          <cell r="I21" t="str">
            <v>?</v>
          </cell>
          <cell r="J21" t="str">
            <v>?</v>
          </cell>
          <cell r="K21" t="str">
            <v>?</v>
          </cell>
          <cell r="L21" t="str">
            <v>?</v>
          </cell>
          <cell r="M21" t="str">
            <v>?</v>
          </cell>
          <cell r="N21" t="str">
            <v>?</v>
          </cell>
          <cell r="O21" t="str">
            <v>?</v>
          </cell>
          <cell r="P21" t="str">
            <v>?</v>
          </cell>
          <cell r="Q21" t="str">
            <v>?</v>
          </cell>
          <cell r="R21" t="str">
            <v>?</v>
          </cell>
          <cell r="S21" t="str">
            <v>?</v>
          </cell>
          <cell r="T21" t="str">
            <v>?</v>
          </cell>
          <cell r="U21" t="str">
            <v>?</v>
          </cell>
          <cell r="V21" t="str">
            <v>?</v>
          </cell>
          <cell r="W21" t="str">
            <v>?</v>
          </cell>
          <cell r="X21" t="str">
            <v>?</v>
          </cell>
          <cell r="Y21" t="str">
            <v>?</v>
          </cell>
          <cell r="Z21" t="str">
            <v>?</v>
          </cell>
          <cell r="AA21" t="str">
            <v>?</v>
          </cell>
          <cell r="AB21" t="str">
            <v>?</v>
          </cell>
          <cell r="AC21" t="str">
            <v>?</v>
          </cell>
          <cell r="AD21" t="str">
            <v>?</v>
          </cell>
          <cell r="AE21" t="str">
            <v>?</v>
          </cell>
          <cell r="AF21" t="str">
            <v>?</v>
          </cell>
          <cell r="AG21" t="str">
            <v>?</v>
          </cell>
          <cell r="AH21">
            <v>94</v>
          </cell>
          <cell r="AI21">
            <v>46</v>
          </cell>
          <cell r="AJ21">
            <v>23.5</v>
          </cell>
          <cell r="AK21">
            <v>47</v>
          </cell>
          <cell r="AL21">
            <v>70.5</v>
          </cell>
          <cell r="AM21">
            <v>13.08147545195113</v>
          </cell>
          <cell r="AN21">
            <v>26.2</v>
          </cell>
          <cell r="AO21">
            <v>39.244426355853392</v>
          </cell>
          <cell r="AP21">
            <v>51.856475451951127</v>
          </cell>
          <cell r="AQ21">
            <v>103.7</v>
          </cell>
          <cell r="AR21">
            <v>155.56942635585338</v>
          </cell>
          <cell r="AS21">
            <v>17.625</v>
          </cell>
          <cell r="AT21">
            <v>35.25</v>
          </cell>
          <cell r="AU21">
            <v>52.875</v>
          </cell>
        </row>
        <row r="22">
          <cell r="A22" t="str">
            <v>APOA</v>
          </cell>
          <cell r="B22" t="str">
            <v>SFBC</v>
          </cell>
          <cell r="C22" t="str">
            <v>g/L</v>
          </cell>
          <cell r="D22">
            <v>0.5</v>
          </cell>
          <cell r="E22">
            <v>1.5</v>
          </cell>
          <cell r="F22">
            <v>2</v>
          </cell>
          <cell r="G22">
            <v>6</v>
          </cell>
          <cell r="H22">
            <v>4.5</v>
          </cell>
          <cell r="I22">
            <v>3.8</v>
          </cell>
          <cell r="J22">
            <v>8</v>
          </cell>
          <cell r="K22">
            <v>6</v>
          </cell>
          <cell r="L22">
            <v>5</v>
          </cell>
          <cell r="M22">
            <v>12.7</v>
          </cell>
          <cell r="N22">
            <v>10.4</v>
          </cell>
          <cell r="O22">
            <v>10.9</v>
          </cell>
          <cell r="P22">
            <v>15</v>
          </cell>
          <cell r="Q22">
            <v>12</v>
          </cell>
          <cell r="R22">
            <v>12</v>
          </cell>
          <cell r="S22">
            <v>0.2</v>
          </cell>
          <cell r="T22">
            <v>0.4</v>
          </cell>
          <cell r="U22">
            <v>0.4</v>
          </cell>
          <cell r="V22">
            <v>40</v>
          </cell>
          <cell r="W22">
            <v>26.666666666666668</v>
          </cell>
          <cell r="X22">
            <v>20</v>
          </cell>
          <cell r="Y22">
            <v>0.1</v>
          </cell>
          <cell r="Z22">
            <v>0.3</v>
          </cell>
          <cell r="AA22">
            <v>0.4</v>
          </cell>
          <cell r="AB22">
            <v>20</v>
          </cell>
          <cell r="AC22">
            <v>20</v>
          </cell>
          <cell r="AD22">
            <v>20</v>
          </cell>
          <cell r="AE22">
            <v>30</v>
          </cell>
          <cell r="AF22">
            <v>24</v>
          </cell>
          <cell r="AG22">
            <v>24</v>
          </cell>
          <cell r="AH22">
            <v>6.5</v>
          </cell>
          <cell r="AI22">
            <v>13.4</v>
          </cell>
          <cell r="AJ22">
            <v>1.625</v>
          </cell>
          <cell r="AK22">
            <v>3.3</v>
          </cell>
          <cell r="AL22">
            <v>4.875</v>
          </cell>
          <cell r="AM22">
            <v>1.8616608848015259</v>
          </cell>
          <cell r="AN22">
            <v>3.7</v>
          </cell>
          <cell r="AO22">
            <v>5.5849826544045778</v>
          </cell>
          <cell r="AP22">
            <v>4.5429108848015254</v>
          </cell>
          <cell r="AQ22">
            <v>9.1</v>
          </cell>
          <cell r="AR22">
            <v>13.628732654404576</v>
          </cell>
          <cell r="AS22">
            <v>1.21875</v>
          </cell>
          <cell r="AT22">
            <v>2.4749999999999996</v>
          </cell>
          <cell r="AU22">
            <v>3.65625</v>
          </cell>
        </row>
        <row r="23">
          <cell r="A23" t="str">
            <v>APOB</v>
          </cell>
          <cell r="B23" t="str">
            <v>SFBC</v>
          </cell>
          <cell r="C23" t="str">
            <v>g/L</v>
          </cell>
          <cell r="D23">
            <v>0.5</v>
          </cell>
          <cell r="E23">
            <v>1.5</v>
          </cell>
          <cell r="F23">
            <v>2.5</v>
          </cell>
          <cell r="G23">
            <v>6.8</v>
          </cell>
          <cell r="H23">
            <v>5.3</v>
          </cell>
          <cell r="I23">
            <v>4.5</v>
          </cell>
          <cell r="J23">
            <v>9</v>
          </cell>
          <cell r="K23">
            <v>7</v>
          </cell>
          <cell r="L23">
            <v>6</v>
          </cell>
          <cell r="M23">
            <v>12</v>
          </cell>
          <cell r="N23">
            <v>9.6999999999999993</v>
          </cell>
          <cell r="O23">
            <v>10.4</v>
          </cell>
          <cell r="P23">
            <v>15</v>
          </cell>
          <cell r="Q23">
            <v>12</v>
          </cell>
          <cell r="R23">
            <v>12</v>
          </cell>
          <cell r="S23">
            <v>0.19</v>
          </cell>
          <cell r="T23">
            <v>0.45</v>
          </cell>
          <cell r="U23">
            <v>0.64</v>
          </cell>
          <cell r="V23">
            <v>38</v>
          </cell>
          <cell r="W23">
            <v>30</v>
          </cell>
          <cell r="X23">
            <v>25.6</v>
          </cell>
          <cell r="Y23">
            <v>0.12</v>
          </cell>
          <cell r="Z23">
            <v>0.28999999999999998</v>
          </cell>
          <cell r="AA23">
            <v>0.52</v>
          </cell>
          <cell r="AB23">
            <v>24</v>
          </cell>
          <cell r="AC23">
            <v>19.333333333333332</v>
          </cell>
          <cell r="AD23">
            <v>20.8</v>
          </cell>
          <cell r="AE23">
            <v>30</v>
          </cell>
          <cell r="AF23">
            <v>24</v>
          </cell>
          <cell r="AG23">
            <v>24</v>
          </cell>
          <cell r="AH23">
            <v>6.9</v>
          </cell>
          <cell r="AI23">
            <v>22.8</v>
          </cell>
          <cell r="AJ23">
            <v>1.7250000000000001</v>
          </cell>
          <cell r="AK23">
            <v>3.5</v>
          </cell>
          <cell r="AL23">
            <v>5.1750000000000007</v>
          </cell>
          <cell r="AM23">
            <v>2.9776511296657975</v>
          </cell>
          <cell r="AN23">
            <v>6</v>
          </cell>
          <cell r="AO23">
            <v>8.932953388997392</v>
          </cell>
          <cell r="AP23">
            <v>5.8239011296657974</v>
          </cell>
          <cell r="AQ23">
            <v>11.6</v>
          </cell>
          <cell r="AR23">
            <v>17.471703388997391</v>
          </cell>
          <cell r="AS23">
            <v>1.2937500000000002</v>
          </cell>
          <cell r="AT23">
            <v>2.625</v>
          </cell>
          <cell r="AU23">
            <v>3.8812500000000005</v>
          </cell>
        </row>
        <row r="24">
          <cell r="A24" t="str">
            <v>ASAT</v>
          </cell>
          <cell r="B24" t="str">
            <v>SFBC</v>
          </cell>
          <cell r="C24" t="str">
            <v>U/L</v>
          </cell>
          <cell r="D24">
            <v>20</v>
          </cell>
          <cell r="E24">
            <v>50</v>
          </cell>
          <cell r="F24">
            <v>200</v>
          </cell>
          <cell r="G24">
            <v>4.5</v>
          </cell>
          <cell r="H24">
            <v>4.5</v>
          </cell>
          <cell r="I24">
            <v>3.8</v>
          </cell>
          <cell r="J24">
            <v>6</v>
          </cell>
          <cell r="K24">
            <v>6</v>
          </cell>
          <cell r="L24">
            <v>5</v>
          </cell>
          <cell r="M24">
            <v>8</v>
          </cell>
          <cell r="N24">
            <v>6.7</v>
          </cell>
          <cell r="O24">
            <v>6.2</v>
          </cell>
          <cell r="P24">
            <v>10</v>
          </cell>
          <cell r="Q24">
            <v>9</v>
          </cell>
          <cell r="R24">
            <v>8</v>
          </cell>
          <cell r="S24">
            <v>5</v>
          </cell>
          <cell r="T24">
            <v>13</v>
          </cell>
          <cell r="U24">
            <v>42</v>
          </cell>
          <cell r="V24">
            <v>25</v>
          </cell>
          <cell r="W24">
            <v>26</v>
          </cell>
          <cell r="X24">
            <v>21</v>
          </cell>
          <cell r="Y24">
            <v>3</v>
          </cell>
          <cell r="Z24">
            <v>7</v>
          </cell>
          <cell r="AA24">
            <v>25</v>
          </cell>
          <cell r="AB24">
            <v>15</v>
          </cell>
          <cell r="AC24">
            <v>14</v>
          </cell>
          <cell r="AD24">
            <v>12.5</v>
          </cell>
          <cell r="AE24">
            <v>20</v>
          </cell>
          <cell r="AF24">
            <v>18</v>
          </cell>
          <cell r="AG24">
            <v>16</v>
          </cell>
          <cell r="AH24">
            <v>12.3</v>
          </cell>
          <cell r="AI24">
            <v>23.1</v>
          </cell>
          <cell r="AJ24">
            <v>3.0750000000000002</v>
          </cell>
          <cell r="AK24">
            <v>6.15</v>
          </cell>
          <cell r="AL24">
            <v>9.2250000000000014</v>
          </cell>
          <cell r="AM24">
            <v>3.2713242731346583</v>
          </cell>
          <cell r="AN24">
            <v>6.54</v>
          </cell>
          <cell r="AO24">
            <v>9.8139728194039755</v>
          </cell>
          <cell r="AP24">
            <v>8.3450742731346583</v>
          </cell>
          <cell r="AQ24">
            <v>16.690000000000001</v>
          </cell>
          <cell r="AR24">
            <v>25.035222819403977</v>
          </cell>
          <cell r="AS24">
            <v>2.3062500000000004</v>
          </cell>
          <cell r="AT24">
            <v>4.6125000000000007</v>
          </cell>
          <cell r="AU24">
            <v>6.9187500000000011</v>
          </cell>
        </row>
        <row r="25">
          <cell r="A25" t="str">
            <v>ASLO</v>
          </cell>
          <cell r="B25" t="str">
            <v>AEA</v>
          </cell>
          <cell r="C25" t="str">
            <v>UI/ml</v>
          </cell>
          <cell r="D25">
            <v>80</v>
          </cell>
          <cell r="E25">
            <v>100</v>
          </cell>
          <cell r="F25">
            <v>140</v>
          </cell>
          <cell r="G25" t="str">
            <v>?</v>
          </cell>
          <cell r="H25" t="str">
            <v>?</v>
          </cell>
          <cell r="I25" t="str">
            <v>?</v>
          </cell>
          <cell r="J25" t="str">
            <v>?</v>
          </cell>
          <cell r="K25" t="str">
            <v>?</v>
          </cell>
          <cell r="L25" t="str">
            <v>?</v>
          </cell>
          <cell r="M25" t="str">
            <v>?</v>
          </cell>
          <cell r="N25" t="str">
            <v>?</v>
          </cell>
          <cell r="O25" t="str">
            <v>?</v>
          </cell>
          <cell r="P25" t="str">
            <v>?</v>
          </cell>
          <cell r="Q25" t="str">
            <v>?</v>
          </cell>
          <cell r="R25" t="str">
            <v>?</v>
          </cell>
          <cell r="S25" t="str">
            <v>?</v>
          </cell>
          <cell r="T25" t="str">
            <v>?</v>
          </cell>
          <cell r="U25" t="str">
            <v>?</v>
          </cell>
          <cell r="V25" t="str">
            <v>?</v>
          </cell>
          <cell r="W25" t="str">
            <v>?</v>
          </cell>
          <cell r="X25" t="str">
            <v>?</v>
          </cell>
          <cell r="Y25" t="str">
            <v>?</v>
          </cell>
          <cell r="Z25" t="str">
            <v>?</v>
          </cell>
          <cell r="AA25" t="str">
            <v>?</v>
          </cell>
          <cell r="AB25" t="str">
            <v>?</v>
          </cell>
          <cell r="AC25" t="str">
            <v>?</v>
          </cell>
          <cell r="AD25" t="str">
            <v>?</v>
          </cell>
          <cell r="AE25" t="str">
            <v>?</v>
          </cell>
          <cell r="AF25" t="str">
            <v>?</v>
          </cell>
          <cell r="AG25" t="str">
            <v>?</v>
          </cell>
          <cell r="BZ25">
            <v>1.4</v>
          </cell>
          <cell r="CA25">
            <v>1.4</v>
          </cell>
          <cell r="CB25">
            <v>1.4</v>
          </cell>
          <cell r="CC25">
            <v>8.6</v>
          </cell>
          <cell r="CD25">
            <v>5.2</v>
          </cell>
          <cell r="CE25">
            <v>5.6</v>
          </cell>
          <cell r="CF25">
            <v>16.2</v>
          </cell>
          <cell r="CG25">
            <v>11.3</v>
          </cell>
          <cell r="CH25">
            <v>13.1</v>
          </cell>
          <cell r="CI25">
            <v>30.39</v>
          </cell>
          <cell r="CJ25">
            <v>19.880000000000003</v>
          </cell>
          <cell r="CK25">
            <v>22.339999999999996</v>
          </cell>
          <cell r="CL25">
            <v>29.18936792738068</v>
          </cell>
          <cell r="CM25">
            <v>22.061731573020282</v>
          </cell>
          <cell r="CN25">
            <v>33.262302987015197</v>
          </cell>
          <cell r="CO25">
            <v>36.486709909225851</v>
          </cell>
          <cell r="CP25">
            <v>22.061731573020285</v>
          </cell>
          <cell r="CQ25">
            <v>23.758787847867996</v>
          </cell>
          <cell r="CR25">
            <v>25.84</v>
          </cell>
          <cell r="CS25">
            <v>22.6</v>
          </cell>
          <cell r="CT25">
            <v>36.82</v>
          </cell>
          <cell r="CU25">
            <v>32.299999999999997</v>
          </cell>
          <cell r="CV25">
            <v>22.6</v>
          </cell>
          <cell r="CW25">
            <v>26.3</v>
          </cell>
        </row>
        <row r="26">
          <cell r="A26" t="str">
            <v>ATG</v>
          </cell>
          <cell r="B26" t="str">
            <v>AEA</v>
          </cell>
          <cell r="C26" t="str">
            <v>UI/ml</v>
          </cell>
          <cell r="D26">
            <v>13</v>
          </cell>
          <cell r="E26">
            <v>26</v>
          </cell>
          <cell r="F26">
            <v>56</v>
          </cell>
          <cell r="G26" t="str">
            <v>?</v>
          </cell>
          <cell r="H26" t="str">
            <v>?</v>
          </cell>
          <cell r="I26" t="str">
            <v>?</v>
          </cell>
          <cell r="J26" t="str">
            <v>?</v>
          </cell>
          <cell r="K26" t="str">
            <v>?</v>
          </cell>
          <cell r="L26" t="str">
            <v>?</v>
          </cell>
          <cell r="M26" t="str">
            <v>?</v>
          </cell>
          <cell r="N26" t="str">
            <v>?</v>
          </cell>
          <cell r="O26" t="str">
            <v>?</v>
          </cell>
          <cell r="P26" t="str">
            <v>?</v>
          </cell>
          <cell r="Q26" t="str">
            <v>?</v>
          </cell>
          <cell r="R26" t="str">
            <v>?</v>
          </cell>
          <cell r="S26" t="str">
            <v>?</v>
          </cell>
          <cell r="T26" t="str">
            <v>?</v>
          </cell>
          <cell r="U26" t="str">
            <v>?</v>
          </cell>
          <cell r="V26" t="str">
            <v>?</v>
          </cell>
          <cell r="W26" t="str">
            <v>?</v>
          </cell>
          <cell r="X26" t="str">
            <v>?</v>
          </cell>
          <cell r="Y26" t="str">
            <v>?</v>
          </cell>
          <cell r="Z26" t="str">
            <v>?</v>
          </cell>
          <cell r="AA26" t="str">
            <v>?</v>
          </cell>
          <cell r="AB26" t="str">
            <v>?</v>
          </cell>
          <cell r="AC26" t="str">
            <v>?</v>
          </cell>
          <cell r="AD26" t="str">
            <v>?</v>
          </cell>
          <cell r="AE26" t="str">
            <v>?</v>
          </cell>
          <cell r="AF26" t="str">
            <v>?</v>
          </cell>
          <cell r="AG26" t="str">
            <v>?</v>
          </cell>
          <cell r="AH26">
            <v>8.5</v>
          </cell>
          <cell r="AI26">
            <v>82</v>
          </cell>
          <cell r="AJ26">
            <v>2.125</v>
          </cell>
          <cell r="AK26">
            <v>4.3</v>
          </cell>
          <cell r="AL26">
            <v>6.375</v>
          </cell>
          <cell r="AM26">
            <v>10.304921457730767</v>
          </cell>
          <cell r="AN26">
            <v>20.6</v>
          </cell>
          <cell r="AO26">
            <v>30.914764373192302</v>
          </cell>
          <cell r="AP26">
            <v>13.811171457730767</v>
          </cell>
          <cell r="AQ26">
            <v>27.6</v>
          </cell>
          <cell r="AR26">
            <v>41.433514373192303</v>
          </cell>
          <cell r="AS26">
            <v>1.59375</v>
          </cell>
          <cell r="AT26">
            <v>3.2249999999999996</v>
          </cell>
          <cell r="AU26">
            <v>4.78125</v>
          </cell>
          <cell r="BZ26">
            <v>7.5</v>
          </cell>
          <cell r="CA26">
            <v>7.5</v>
          </cell>
          <cell r="CB26">
            <v>7.5</v>
          </cell>
          <cell r="CC26">
            <v>14.3</v>
          </cell>
          <cell r="CD26">
            <v>11</v>
          </cell>
          <cell r="CE26">
            <v>9.3000000000000007</v>
          </cell>
          <cell r="CF26">
            <v>14</v>
          </cell>
          <cell r="CG26">
            <v>12.1</v>
          </cell>
          <cell r="CH26">
            <v>12.2</v>
          </cell>
          <cell r="CI26">
            <v>37.6</v>
          </cell>
          <cell r="CJ26">
            <v>30.3</v>
          </cell>
          <cell r="CK26">
            <v>27.5</v>
          </cell>
          <cell r="CL26">
            <v>7.891</v>
          </cell>
          <cell r="CM26">
            <v>12.142000000000001</v>
          </cell>
          <cell r="CN26">
            <v>22.12</v>
          </cell>
          <cell r="CO26">
            <v>60.7</v>
          </cell>
          <cell r="CP26">
            <v>46.7</v>
          </cell>
          <cell r="CQ26">
            <v>39.5</v>
          </cell>
          <cell r="CR26">
            <v>3.653</v>
          </cell>
          <cell r="CS26">
            <v>6.2919999999999989</v>
          </cell>
          <cell r="CT26">
            <v>13.72</v>
          </cell>
          <cell r="CU26">
            <v>28.1</v>
          </cell>
          <cell r="CV26">
            <v>24.2</v>
          </cell>
          <cell r="CW26">
            <v>24.5</v>
          </cell>
        </row>
        <row r="27">
          <cell r="A27" t="str">
            <v>ATPO</v>
          </cell>
          <cell r="B27" t="str">
            <v>AEA</v>
          </cell>
          <cell r="C27" t="str">
            <v>UI/ml</v>
          </cell>
          <cell r="D27">
            <v>17</v>
          </cell>
          <cell r="E27">
            <v>45</v>
          </cell>
          <cell r="F27">
            <v>65</v>
          </cell>
          <cell r="G27" t="str">
            <v>?</v>
          </cell>
          <cell r="H27" t="str">
            <v>?</v>
          </cell>
          <cell r="I27" t="str">
            <v>?</v>
          </cell>
          <cell r="J27" t="str">
            <v>?</v>
          </cell>
          <cell r="K27" t="str">
            <v>?</v>
          </cell>
          <cell r="L27" t="str">
            <v>?</v>
          </cell>
          <cell r="M27" t="str">
            <v>?</v>
          </cell>
          <cell r="N27" t="str">
            <v>?</v>
          </cell>
          <cell r="O27" t="str">
            <v>?</v>
          </cell>
          <cell r="P27" t="str">
            <v>?</v>
          </cell>
          <cell r="Q27" t="str">
            <v>?</v>
          </cell>
          <cell r="R27" t="str">
            <v>?</v>
          </cell>
          <cell r="S27" t="str">
            <v>?</v>
          </cell>
          <cell r="T27" t="str">
            <v>?</v>
          </cell>
          <cell r="U27" t="str">
            <v>?</v>
          </cell>
          <cell r="V27" t="str">
            <v>?</v>
          </cell>
          <cell r="W27" t="str">
            <v>?</v>
          </cell>
          <cell r="X27" t="str">
            <v>?</v>
          </cell>
          <cell r="Y27" t="str">
            <v>?</v>
          </cell>
          <cell r="Z27" t="str">
            <v>?</v>
          </cell>
          <cell r="AA27" t="str">
            <v>?</v>
          </cell>
          <cell r="AB27" t="str">
            <v>?</v>
          </cell>
          <cell r="AC27" t="str">
            <v>?</v>
          </cell>
          <cell r="AD27" t="str">
            <v>?</v>
          </cell>
          <cell r="AE27" t="str">
            <v>?</v>
          </cell>
          <cell r="AF27" t="str">
            <v>?</v>
          </cell>
          <cell r="AG27" t="str">
            <v>?</v>
          </cell>
          <cell r="AH27">
            <v>11.3</v>
          </cell>
          <cell r="AI27">
            <v>147</v>
          </cell>
          <cell r="AJ27">
            <v>2.8250000000000002</v>
          </cell>
          <cell r="AK27">
            <v>5.7</v>
          </cell>
          <cell r="AL27">
            <v>8.4750000000000014</v>
          </cell>
          <cell r="AM27">
            <v>18.429210000702689</v>
          </cell>
          <cell r="AN27">
            <v>36.9</v>
          </cell>
          <cell r="AO27">
            <v>55.287630002108067</v>
          </cell>
          <cell r="AP27">
            <v>23.090460000702688</v>
          </cell>
          <cell r="AQ27">
            <v>46.2</v>
          </cell>
          <cell r="AR27">
            <v>69.271380002108074</v>
          </cell>
          <cell r="AS27">
            <v>2.1187500000000004</v>
          </cell>
          <cell r="AT27">
            <v>4.2750000000000004</v>
          </cell>
          <cell r="AU27">
            <v>6.3562500000000011</v>
          </cell>
          <cell r="BZ27">
            <v>7.5</v>
          </cell>
          <cell r="CA27">
            <v>7.5</v>
          </cell>
          <cell r="CB27">
            <v>7.5</v>
          </cell>
          <cell r="CC27">
            <v>15.8</v>
          </cell>
          <cell r="CD27">
            <v>10.7</v>
          </cell>
          <cell r="CE27">
            <v>9</v>
          </cell>
          <cell r="CF27">
            <v>10</v>
          </cell>
          <cell r="CG27">
            <v>9.4</v>
          </cell>
          <cell r="CH27">
            <v>9.4</v>
          </cell>
          <cell r="CI27">
            <v>36.1</v>
          </cell>
          <cell r="CJ27">
            <v>27.1</v>
          </cell>
          <cell r="CK27">
            <v>24.3</v>
          </cell>
          <cell r="CL27">
            <v>11.39</v>
          </cell>
          <cell r="CM27">
            <v>20.43</v>
          </cell>
          <cell r="CN27">
            <v>24.83</v>
          </cell>
          <cell r="CO27">
            <v>67</v>
          </cell>
          <cell r="CP27">
            <v>45.4</v>
          </cell>
          <cell r="CQ27">
            <v>38.200000000000003</v>
          </cell>
          <cell r="CR27">
            <v>4.8789999999999996</v>
          </cell>
          <cell r="CS27">
            <v>12.914999999999999</v>
          </cell>
          <cell r="CT27">
            <v>18.135000000000002</v>
          </cell>
          <cell r="CU27">
            <v>28.7</v>
          </cell>
          <cell r="CV27">
            <v>28.7</v>
          </cell>
          <cell r="CW27">
            <v>27.9</v>
          </cell>
        </row>
        <row r="28">
          <cell r="A28" t="str">
            <v>AU</v>
          </cell>
          <cell r="B28" t="str">
            <v>SFBC</v>
          </cell>
          <cell r="C28" t="str">
            <v>µmol/L</v>
          </cell>
          <cell r="D28">
            <v>150</v>
          </cell>
          <cell r="E28">
            <v>300</v>
          </cell>
          <cell r="F28">
            <v>450</v>
          </cell>
          <cell r="G28">
            <v>2.7</v>
          </cell>
          <cell r="H28">
            <v>2.4</v>
          </cell>
          <cell r="I28">
            <v>2.1</v>
          </cell>
          <cell r="J28">
            <v>3.6</v>
          </cell>
          <cell r="K28">
            <v>3.2</v>
          </cell>
          <cell r="L28">
            <v>2.8</v>
          </cell>
          <cell r="M28">
            <v>7.1</v>
          </cell>
          <cell r="N28">
            <v>6.2</v>
          </cell>
          <cell r="O28">
            <v>5.3</v>
          </cell>
          <cell r="P28">
            <v>8</v>
          </cell>
          <cell r="Q28">
            <v>7</v>
          </cell>
          <cell r="R28">
            <v>6</v>
          </cell>
          <cell r="S28">
            <v>23</v>
          </cell>
          <cell r="T28">
            <v>41</v>
          </cell>
          <cell r="U28">
            <v>53</v>
          </cell>
          <cell r="V28">
            <v>15.333333333333334</v>
          </cell>
          <cell r="W28">
            <v>13.666666666666666</v>
          </cell>
          <cell r="X28">
            <v>11.777777777777779</v>
          </cell>
          <cell r="Y28">
            <v>21</v>
          </cell>
          <cell r="Z28">
            <v>37</v>
          </cell>
          <cell r="AA28">
            <v>48</v>
          </cell>
          <cell r="AB28">
            <v>14</v>
          </cell>
          <cell r="AC28">
            <v>12.333333333333334</v>
          </cell>
          <cell r="AD28">
            <v>10.666666666666666</v>
          </cell>
          <cell r="AE28">
            <v>16</v>
          </cell>
          <cell r="AF28">
            <v>14</v>
          </cell>
          <cell r="AG28">
            <v>12</v>
          </cell>
          <cell r="AH28">
            <v>8.6</v>
          </cell>
          <cell r="AI28">
            <v>17.5</v>
          </cell>
          <cell r="AJ28">
            <v>2.15</v>
          </cell>
          <cell r="AK28">
            <v>4.3</v>
          </cell>
          <cell r="AL28">
            <v>6.4499999999999993</v>
          </cell>
          <cell r="AM28">
            <v>2.4373717915000164</v>
          </cell>
          <cell r="AN28">
            <v>4.87</v>
          </cell>
          <cell r="AO28">
            <v>7.3121153745000491</v>
          </cell>
          <cell r="AP28">
            <v>5.9848717915000158</v>
          </cell>
          <cell r="AQ28">
            <v>11.97</v>
          </cell>
          <cell r="AR28">
            <v>17.954615374500047</v>
          </cell>
          <cell r="AS28">
            <v>1.6124999999999998</v>
          </cell>
          <cell r="AT28">
            <v>3.2249999999999996</v>
          </cell>
          <cell r="AU28">
            <v>4.8374999999999995</v>
          </cell>
        </row>
        <row r="29">
          <cell r="A29" t="str">
            <v>AUU</v>
          </cell>
          <cell r="B29" t="str">
            <v>SFBC</v>
          </cell>
          <cell r="C29" t="str">
            <v>mmol/L</v>
          </cell>
          <cell r="D29">
            <v>0.5</v>
          </cell>
          <cell r="E29">
            <v>1.5</v>
          </cell>
          <cell r="F29">
            <v>4</v>
          </cell>
          <cell r="G29">
            <v>4.5</v>
          </cell>
          <cell r="H29">
            <v>3.8</v>
          </cell>
          <cell r="I29">
            <v>3</v>
          </cell>
          <cell r="J29">
            <v>6</v>
          </cell>
          <cell r="K29">
            <v>5</v>
          </cell>
          <cell r="L29">
            <v>4</v>
          </cell>
          <cell r="M29">
            <v>10.4</v>
          </cell>
          <cell r="N29">
            <v>8.6999999999999993</v>
          </cell>
          <cell r="O29">
            <v>6.9</v>
          </cell>
          <cell r="P29">
            <v>12</v>
          </cell>
          <cell r="Q29">
            <v>10</v>
          </cell>
          <cell r="R29">
            <v>8</v>
          </cell>
          <cell r="S29">
            <v>0.1</v>
          </cell>
          <cell r="T29">
            <v>0.3</v>
          </cell>
          <cell r="U29">
            <v>0.7</v>
          </cell>
          <cell r="V29">
            <v>20</v>
          </cell>
          <cell r="W29">
            <v>20</v>
          </cell>
          <cell r="X29">
            <v>17.5</v>
          </cell>
          <cell r="Y29">
            <v>0.1</v>
          </cell>
          <cell r="Z29">
            <v>0.3</v>
          </cell>
          <cell r="AA29">
            <v>0.6</v>
          </cell>
          <cell r="AB29">
            <v>20</v>
          </cell>
          <cell r="AC29">
            <v>20</v>
          </cell>
          <cell r="AD29">
            <v>15</v>
          </cell>
          <cell r="AE29">
            <v>24</v>
          </cell>
          <cell r="AF29">
            <v>20</v>
          </cell>
          <cell r="AG29">
            <v>16</v>
          </cell>
          <cell r="AH29">
            <v>16.8</v>
          </cell>
          <cell r="AI29">
            <v>14.4</v>
          </cell>
          <cell r="AJ29">
            <v>4.2</v>
          </cell>
          <cell r="AK29">
            <v>8.4</v>
          </cell>
          <cell r="AL29">
            <v>12.600000000000001</v>
          </cell>
          <cell r="AM29">
            <v>2.7658633371878665</v>
          </cell>
          <cell r="AN29">
            <v>5.53</v>
          </cell>
          <cell r="AO29">
            <v>8.2975900115635994</v>
          </cell>
          <cell r="AP29">
            <v>9.6958633371878662</v>
          </cell>
          <cell r="AQ29">
            <v>19.39</v>
          </cell>
          <cell r="AR29">
            <v>29.087590011563602</v>
          </cell>
          <cell r="AS29">
            <v>3.1500000000000004</v>
          </cell>
          <cell r="AT29">
            <v>6.3000000000000007</v>
          </cell>
          <cell r="AU29">
            <v>9.4500000000000011</v>
          </cell>
        </row>
        <row r="30">
          <cell r="A30" t="str">
            <v>B12</v>
          </cell>
          <cell r="B30" t="str">
            <v>AEA</v>
          </cell>
          <cell r="C30" t="str">
            <v>pmol/L</v>
          </cell>
          <cell r="D30">
            <v>169.7</v>
          </cell>
          <cell r="E30">
            <v>442.7</v>
          </cell>
          <cell r="F30">
            <v>678.8</v>
          </cell>
          <cell r="G30" t="str">
            <v>?</v>
          </cell>
          <cell r="H30" t="str">
            <v>?</v>
          </cell>
          <cell r="I30" t="str">
            <v>?</v>
          </cell>
          <cell r="J30" t="str">
            <v>?</v>
          </cell>
          <cell r="K30" t="str">
            <v>?</v>
          </cell>
          <cell r="L30" t="str">
            <v>?</v>
          </cell>
          <cell r="M30" t="str">
            <v>?</v>
          </cell>
          <cell r="N30" t="str">
            <v>?</v>
          </cell>
          <cell r="O30" t="str">
            <v>?</v>
          </cell>
          <cell r="P30" t="str">
            <v>?</v>
          </cell>
          <cell r="Q30" t="str">
            <v>?</v>
          </cell>
          <cell r="R30" t="str">
            <v>?</v>
          </cell>
          <cell r="S30" t="str">
            <v>?</v>
          </cell>
          <cell r="T30" t="str">
            <v>?</v>
          </cell>
          <cell r="U30" t="str">
            <v>?</v>
          </cell>
          <cell r="V30" t="str">
            <v>?</v>
          </cell>
          <cell r="W30" t="str">
            <v>?</v>
          </cell>
          <cell r="X30" t="str">
            <v>?</v>
          </cell>
          <cell r="Y30" t="str">
            <v>?</v>
          </cell>
          <cell r="Z30" t="str">
            <v>?</v>
          </cell>
          <cell r="AA30" t="str">
            <v>?</v>
          </cell>
          <cell r="AB30" t="str">
            <v>?</v>
          </cell>
          <cell r="AC30" t="str">
            <v>?</v>
          </cell>
          <cell r="AD30" t="str">
            <v>?</v>
          </cell>
          <cell r="AE30" t="str">
            <v>?</v>
          </cell>
          <cell r="AF30" t="str">
            <v>?</v>
          </cell>
          <cell r="AG30" t="str">
            <v>?</v>
          </cell>
          <cell r="BZ30">
            <v>4.2</v>
          </cell>
          <cell r="CA30">
            <v>4</v>
          </cell>
          <cell r="CB30">
            <v>3.1</v>
          </cell>
          <cell r="CC30">
            <v>12.6</v>
          </cell>
          <cell r="CD30">
            <v>10.7</v>
          </cell>
          <cell r="CE30">
            <v>10.6</v>
          </cell>
          <cell r="CF30">
            <v>22.8</v>
          </cell>
          <cell r="CG30">
            <v>13.6</v>
          </cell>
          <cell r="CH30">
            <v>14</v>
          </cell>
          <cell r="CI30">
            <v>43.59</v>
          </cell>
          <cell r="CJ30">
            <v>31.254999999999995</v>
          </cell>
          <cell r="CK30">
            <v>31.49</v>
          </cell>
          <cell r="CL30">
            <v>90.78949999999999</v>
          </cell>
          <cell r="CM30">
            <v>200.98579999999998</v>
          </cell>
          <cell r="CN30">
            <v>305.45999999999998</v>
          </cell>
          <cell r="CO30">
            <v>53.5</v>
          </cell>
          <cell r="CP30">
            <v>45.4</v>
          </cell>
          <cell r="CQ30">
            <v>45</v>
          </cell>
          <cell r="CR30">
            <v>77.383200000000002</v>
          </cell>
          <cell r="CS30">
            <v>119.9717</v>
          </cell>
          <cell r="CT30">
            <v>190.06399999999996</v>
          </cell>
          <cell r="CU30">
            <v>45.6</v>
          </cell>
          <cell r="CV30">
            <v>27.1</v>
          </cell>
          <cell r="CW30">
            <v>28</v>
          </cell>
        </row>
        <row r="31">
          <cell r="A31" t="str">
            <v>B2M</v>
          </cell>
          <cell r="B31" t="str">
            <v>SFBC</v>
          </cell>
          <cell r="C31" t="str">
            <v>mg/L</v>
          </cell>
          <cell r="D31">
            <v>2</v>
          </cell>
          <cell r="E31">
            <v>10</v>
          </cell>
          <cell r="F31">
            <v>25</v>
          </cell>
          <cell r="G31">
            <v>6</v>
          </cell>
          <cell r="H31">
            <v>5.3</v>
          </cell>
          <cell r="I31">
            <v>5.3</v>
          </cell>
          <cell r="J31">
            <v>8</v>
          </cell>
          <cell r="K31">
            <v>7</v>
          </cell>
          <cell r="L31">
            <v>7</v>
          </cell>
          <cell r="M31">
            <v>8.9</v>
          </cell>
          <cell r="N31">
            <v>7.1</v>
          </cell>
          <cell r="O31">
            <v>7.1</v>
          </cell>
          <cell r="P31">
            <v>12</v>
          </cell>
          <cell r="Q31">
            <v>10</v>
          </cell>
          <cell r="R31">
            <v>10</v>
          </cell>
          <cell r="S31">
            <v>0.68</v>
          </cell>
          <cell r="T31">
            <v>2.97</v>
          </cell>
          <cell r="U31">
            <v>7.42</v>
          </cell>
          <cell r="V31">
            <v>34</v>
          </cell>
          <cell r="W31">
            <v>29.7</v>
          </cell>
          <cell r="X31">
            <v>29.68</v>
          </cell>
          <cell r="Y31">
            <v>0.36</v>
          </cell>
          <cell r="Z31">
            <v>1.43</v>
          </cell>
          <cell r="AA31">
            <v>3.57</v>
          </cell>
          <cell r="AB31">
            <v>18</v>
          </cell>
          <cell r="AC31">
            <v>14.3</v>
          </cell>
          <cell r="AD31">
            <v>14.28</v>
          </cell>
          <cell r="AE31">
            <v>24</v>
          </cell>
          <cell r="AF31">
            <v>20</v>
          </cell>
          <cell r="AG31">
            <v>20</v>
          </cell>
          <cell r="AH31">
            <v>5.9</v>
          </cell>
          <cell r="AI31">
            <v>15.5</v>
          </cell>
          <cell r="AJ31">
            <v>1.4750000000000001</v>
          </cell>
          <cell r="AK31">
            <v>3</v>
          </cell>
          <cell r="AL31">
            <v>4.4250000000000007</v>
          </cell>
          <cell r="AM31">
            <v>2.0731166151473488</v>
          </cell>
          <cell r="AN31">
            <v>4.0999999999999996</v>
          </cell>
          <cell r="AO31">
            <v>6.2193498454420464</v>
          </cell>
          <cell r="AP31">
            <v>4.5068666151473487</v>
          </cell>
          <cell r="AQ31">
            <v>9</v>
          </cell>
          <cell r="AR31">
            <v>13.520599845442046</v>
          </cell>
          <cell r="AS31">
            <v>1.1062500000000002</v>
          </cell>
          <cell r="AT31">
            <v>2.25</v>
          </cell>
          <cell r="AU31">
            <v>3.3187500000000005</v>
          </cell>
        </row>
        <row r="32">
          <cell r="A32" t="str">
            <v>BASO%</v>
          </cell>
          <cell r="B32" t="str">
            <v>AEA</v>
          </cell>
          <cell r="C32" t="str">
            <v>%</v>
          </cell>
          <cell r="D32">
            <v>0.5</v>
          </cell>
          <cell r="E32">
            <v>1</v>
          </cell>
          <cell r="F32">
            <v>2</v>
          </cell>
          <cell r="G32" t="str">
            <v>?</v>
          </cell>
          <cell r="H32" t="str">
            <v>?</v>
          </cell>
          <cell r="I32" t="str">
            <v>?</v>
          </cell>
          <cell r="J32" t="str">
            <v>?</v>
          </cell>
          <cell r="K32" t="str">
            <v>?</v>
          </cell>
          <cell r="L32" t="str">
            <v>?</v>
          </cell>
          <cell r="M32" t="str">
            <v>?</v>
          </cell>
          <cell r="N32" t="str">
            <v>?</v>
          </cell>
          <cell r="O32" t="str">
            <v>?</v>
          </cell>
          <cell r="P32" t="str">
            <v>?</v>
          </cell>
          <cell r="Q32" t="str">
            <v>?</v>
          </cell>
          <cell r="R32" t="str">
            <v>?</v>
          </cell>
          <cell r="S32" t="str">
            <v>?</v>
          </cell>
          <cell r="T32" t="str">
            <v>?</v>
          </cell>
          <cell r="U32" t="str">
            <v>?</v>
          </cell>
          <cell r="V32" t="str">
            <v>?</v>
          </cell>
          <cell r="W32" t="str">
            <v>?</v>
          </cell>
          <cell r="X32" t="str">
            <v>?</v>
          </cell>
          <cell r="Y32" t="str">
            <v>?</v>
          </cell>
          <cell r="Z32" t="str">
            <v>?</v>
          </cell>
          <cell r="AA32" t="str">
            <v>?</v>
          </cell>
          <cell r="AB32" t="str">
            <v>?</v>
          </cell>
          <cell r="AC32" t="str">
            <v>?</v>
          </cell>
          <cell r="AD32" t="str">
            <v>?</v>
          </cell>
          <cell r="AE32" t="str">
            <v>?</v>
          </cell>
          <cell r="AF32" t="str">
            <v>?</v>
          </cell>
          <cell r="AG32" t="str">
            <v>?</v>
          </cell>
          <cell r="AH32">
            <v>28</v>
          </cell>
          <cell r="AI32">
            <v>54.8</v>
          </cell>
          <cell r="AJ32">
            <v>7</v>
          </cell>
          <cell r="AK32">
            <v>14</v>
          </cell>
          <cell r="AL32">
            <v>21</v>
          </cell>
          <cell r="AM32">
            <v>7.6923663459302292</v>
          </cell>
          <cell r="AN32">
            <v>15.4</v>
          </cell>
          <cell r="AO32">
            <v>23.077099037790688</v>
          </cell>
          <cell r="AP32">
            <v>19.242366345930229</v>
          </cell>
          <cell r="AQ32">
            <v>38.5</v>
          </cell>
          <cell r="AR32">
            <v>57.727099037790687</v>
          </cell>
          <cell r="AS32">
            <v>5.25</v>
          </cell>
          <cell r="AT32">
            <v>10.5</v>
          </cell>
          <cell r="AU32">
            <v>15.75</v>
          </cell>
          <cell r="BZ32">
            <v>6.99</v>
          </cell>
          <cell r="CA32">
            <v>40</v>
          </cell>
          <cell r="CB32">
            <v>40</v>
          </cell>
          <cell r="CC32">
            <v>122.9</v>
          </cell>
          <cell r="CD32">
            <v>94.2</v>
          </cell>
          <cell r="CE32">
            <v>41.3</v>
          </cell>
          <cell r="CF32">
            <v>89.8</v>
          </cell>
          <cell r="CG32">
            <v>65.2</v>
          </cell>
          <cell r="CH32">
            <v>55.4</v>
          </cell>
          <cell r="CI32">
            <v>292.58499999999998</v>
          </cell>
          <cell r="CJ32">
            <v>220.63</v>
          </cell>
          <cell r="CK32">
            <v>123.54499999999999</v>
          </cell>
          <cell r="CL32">
            <v>2.6071027022348003</v>
          </cell>
          <cell r="CM32">
            <v>3.9965675272663668</v>
          </cell>
          <cell r="CN32">
            <v>3.5044212075605294</v>
          </cell>
          <cell r="CO32">
            <v>521.4205404469601</v>
          </cell>
          <cell r="CP32">
            <v>399.65675272663668</v>
          </cell>
          <cell r="CQ32">
            <v>175.22106037802646</v>
          </cell>
          <cell r="CR32">
            <v>0.89849999999999997</v>
          </cell>
          <cell r="CS32">
            <v>1.3030000000000002</v>
          </cell>
          <cell r="CT32">
            <v>2.2159999999999997</v>
          </cell>
          <cell r="CU32">
            <v>179.7</v>
          </cell>
          <cell r="CV32">
            <v>130.30000000000001</v>
          </cell>
          <cell r="CW32">
            <v>110.8</v>
          </cell>
        </row>
        <row r="33">
          <cell r="A33" t="str">
            <v>BASM</v>
          </cell>
          <cell r="B33" t="str">
            <v>AEA</v>
          </cell>
          <cell r="C33" t="str">
            <v>%</v>
          </cell>
          <cell r="D33">
            <v>0.5</v>
          </cell>
          <cell r="E33">
            <v>1</v>
          </cell>
          <cell r="F33">
            <v>2</v>
          </cell>
          <cell r="G33" t="str">
            <v>?</v>
          </cell>
          <cell r="H33" t="str">
            <v>?</v>
          </cell>
          <cell r="I33" t="str">
            <v>?</v>
          </cell>
          <cell r="J33" t="str">
            <v>?</v>
          </cell>
          <cell r="K33" t="str">
            <v>?</v>
          </cell>
          <cell r="L33" t="str">
            <v>?</v>
          </cell>
          <cell r="M33" t="str">
            <v>?</v>
          </cell>
          <cell r="N33" t="str">
            <v>?</v>
          </cell>
          <cell r="O33" t="str">
            <v>?</v>
          </cell>
          <cell r="P33" t="str">
            <v>?</v>
          </cell>
          <cell r="Q33" t="str">
            <v>?</v>
          </cell>
          <cell r="R33" t="str">
            <v>?</v>
          </cell>
          <cell r="S33" t="str">
            <v>?</v>
          </cell>
          <cell r="T33" t="str">
            <v>?</v>
          </cell>
          <cell r="U33" t="str">
            <v>?</v>
          </cell>
          <cell r="V33" t="str">
            <v>?</v>
          </cell>
          <cell r="W33" t="str">
            <v>?</v>
          </cell>
          <cell r="X33" t="str">
            <v>?</v>
          </cell>
          <cell r="Y33" t="str">
            <v>?</v>
          </cell>
          <cell r="Z33" t="str">
            <v>?</v>
          </cell>
          <cell r="AA33" t="str">
            <v>?</v>
          </cell>
          <cell r="AB33" t="str">
            <v>?</v>
          </cell>
          <cell r="AC33" t="str">
            <v>?</v>
          </cell>
          <cell r="AD33" t="str">
            <v>?</v>
          </cell>
          <cell r="AE33" t="str">
            <v>?</v>
          </cell>
          <cell r="AF33" t="str">
            <v>?</v>
          </cell>
          <cell r="AG33" t="str">
            <v>?</v>
          </cell>
          <cell r="BZ33">
            <v>40</v>
          </cell>
          <cell r="CA33">
            <v>40</v>
          </cell>
          <cell r="CB33">
            <v>40</v>
          </cell>
          <cell r="CC33">
            <v>141.1</v>
          </cell>
          <cell r="CD33">
            <v>99.5</v>
          </cell>
          <cell r="CE33">
            <v>70</v>
          </cell>
          <cell r="CF33">
            <v>215.3</v>
          </cell>
          <cell r="CG33">
            <v>172.2</v>
          </cell>
          <cell r="CH33">
            <v>124.4</v>
          </cell>
          <cell r="CI33">
            <v>448.11500000000001</v>
          </cell>
          <cell r="CJ33">
            <v>336.375</v>
          </cell>
          <cell r="CK33">
            <v>239.9</v>
          </cell>
          <cell r="CL33">
            <v>2.9931830047626558</v>
          </cell>
          <cell r="CM33">
            <v>4.2214274836836889</v>
          </cell>
          <cell r="CN33">
            <v>5.939696961966999</v>
          </cell>
          <cell r="CO33">
            <v>598.63660095253113</v>
          </cell>
          <cell r="CP33">
            <v>422.14274836836887</v>
          </cell>
          <cell r="CQ33">
            <v>296.98484809834997</v>
          </cell>
          <cell r="CR33">
            <v>2.153</v>
          </cell>
          <cell r="CS33">
            <v>3.444</v>
          </cell>
          <cell r="CT33">
            <v>4.976</v>
          </cell>
          <cell r="CU33">
            <v>430.6</v>
          </cell>
          <cell r="CV33">
            <v>344.4</v>
          </cell>
          <cell r="CW33">
            <v>248.8</v>
          </cell>
        </row>
        <row r="34">
          <cell r="A34" t="str">
            <v>BENZOS</v>
          </cell>
          <cell r="B34" t="str">
            <v>AEA</v>
          </cell>
          <cell r="C34" t="str">
            <v>ng/ml</v>
          </cell>
          <cell r="D34">
            <v>75</v>
          </cell>
          <cell r="E34">
            <v>125</v>
          </cell>
          <cell r="G34" t="str">
            <v>?</v>
          </cell>
          <cell r="H34" t="str">
            <v>?</v>
          </cell>
          <cell r="I34" t="str">
            <v>?</v>
          </cell>
          <cell r="J34" t="str">
            <v>?</v>
          </cell>
          <cell r="K34" t="str">
            <v>?</v>
          </cell>
          <cell r="L34" t="str">
            <v>?</v>
          </cell>
          <cell r="M34" t="str">
            <v>?</v>
          </cell>
          <cell r="N34" t="str">
            <v>?</v>
          </cell>
          <cell r="O34" t="str">
            <v>?</v>
          </cell>
          <cell r="P34" t="str">
            <v>?</v>
          </cell>
          <cell r="Q34" t="str">
            <v>?</v>
          </cell>
          <cell r="R34" t="str">
            <v>?</v>
          </cell>
          <cell r="S34" t="str">
            <v>?</v>
          </cell>
          <cell r="T34" t="str">
            <v>?</v>
          </cell>
          <cell r="U34" t="str">
            <v>?</v>
          </cell>
          <cell r="V34" t="str">
            <v>?</v>
          </cell>
          <cell r="W34" t="str">
            <v>?</v>
          </cell>
          <cell r="X34" t="str">
            <v>?</v>
          </cell>
          <cell r="Y34" t="str">
            <v>?</v>
          </cell>
          <cell r="Z34" t="str">
            <v>?</v>
          </cell>
          <cell r="AA34" t="str">
            <v>?</v>
          </cell>
          <cell r="AB34" t="str">
            <v>?</v>
          </cell>
          <cell r="AC34" t="str">
            <v>?</v>
          </cell>
          <cell r="AD34" t="str">
            <v>?</v>
          </cell>
          <cell r="AE34" t="str">
            <v>?</v>
          </cell>
          <cell r="AF34" t="str">
            <v>?</v>
          </cell>
          <cell r="AG34" t="str">
            <v>?</v>
          </cell>
          <cell r="BZ34">
            <v>1.1000000000000001</v>
          </cell>
          <cell r="CA34">
            <v>1.1000000000000001</v>
          </cell>
          <cell r="CC34">
            <v>15.8</v>
          </cell>
          <cell r="CD34">
            <v>10</v>
          </cell>
          <cell r="CI34">
            <v>31.6</v>
          </cell>
          <cell r="CJ34">
            <v>20</v>
          </cell>
          <cell r="CL34">
            <v>50.25</v>
          </cell>
          <cell r="CM34">
            <v>53</v>
          </cell>
          <cell r="CN34" t="str">
            <v/>
          </cell>
          <cell r="CO34">
            <v>67</v>
          </cell>
          <cell r="CP34">
            <v>42.4</v>
          </cell>
          <cell r="CR34" t="str">
            <v/>
          </cell>
          <cell r="CS34" t="str">
            <v/>
          </cell>
          <cell r="CT34" t="str">
            <v/>
          </cell>
        </row>
        <row r="35">
          <cell r="A35" t="str">
            <v>BILC</v>
          </cell>
          <cell r="B35" t="str">
            <v>SFBC</v>
          </cell>
          <cell r="C35" t="str">
            <v>µmol/L</v>
          </cell>
          <cell r="D35">
            <v>15</v>
          </cell>
          <cell r="E35">
            <v>50</v>
          </cell>
          <cell r="F35">
            <v>150</v>
          </cell>
          <cell r="G35">
            <v>5.0999999999999996</v>
          </cell>
          <cell r="H35">
            <v>4.2</v>
          </cell>
          <cell r="I35">
            <v>3.2</v>
          </cell>
          <cell r="J35">
            <v>6.8</v>
          </cell>
          <cell r="K35">
            <v>5.6</v>
          </cell>
          <cell r="L35">
            <v>4.2</v>
          </cell>
          <cell r="M35">
            <v>13.4</v>
          </cell>
          <cell r="N35">
            <v>10.6</v>
          </cell>
          <cell r="O35">
            <v>11.2</v>
          </cell>
          <cell r="P35">
            <v>15</v>
          </cell>
          <cell r="Q35">
            <v>12</v>
          </cell>
          <cell r="R35">
            <v>12</v>
          </cell>
          <cell r="S35">
            <v>4.3</v>
          </cell>
          <cell r="T35">
            <v>11.9</v>
          </cell>
          <cell r="U35">
            <v>26.7</v>
          </cell>
          <cell r="V35">
            <v>28.666666666666668</v>
          </cell>
          <cell r="W35">
            <v>23.8</v>
          </cell>
          <cell r="X35">
            <v>17.8</v>
          </cell>
          <cell r="Y35">
            <v>4</v>
          </cell>
          <cell r="Z35">
            <v>10.6</v>
          </cell>
          <cell r="AA35">
            <v>33.700000000000003</v>
          </cell>
          <cell r="AB35">
            <v>26.666666666666668</v>
          </cell>
          <cell r="AC35">
            <v>21.2</v>
          </cell>
          <cell r="AD35">
            <v>22.466666666666669</v>
          </cell>
          <cell r="AE35">
            <v>30</v>
          </cell>
          <cell r="AF35">
            <v>24</v>
          </cell>
          <cell r="AG35">
            <v>24</v>
          </cell>
          <cell r="AH35">
            <v>36.799999999999997</v>
          </cell>
          <cell r="AI35">
            <v>43.2</v>
          </cell>
          <cell r="AJ35">
            <v>9.1999999999999993</v>
          </cell>
          <cell r="AK35">
            <v>18.399999999999999</v>
          </cell>
          <cell r="AL35">
            <v>27.599999999999998</v>
          </cell>
          <cell r="AM35">
            <v>7.0936591403872793</v>
          </cell>
          <cell r="AN35">
            <v>14.2</v>
          </cell>
          <cell r="AO35">
            <v>21.280977421161836</v>
          </cell>
          <cell r="AP35">
            <v>22.273659140387277</v>
          </cell>
          <cell r="AQ35">
            <v>44.5</v>
          </cell>
          <cell r="AR35">
            <v>66.820977421161828</v>
          </cell>
          <cell r="AS35">
            <v>6.8999999999999995</v>
          </cell>
          <cell r="AT35">
            <v>13.799999999999999</v>
          </cell>
          <cell r="AU35">
            <v>20.7</v>
          </cell>
        </row>
        <row r="36">
          <cell r="A36" t="str">
            <v>BILT</v>
          </cell>
          <cell r="B36" t="str">
            <v>SFBC</v>
          </cell>
          <cell r="C36" t="str">
            <v>µmol/L</v>
          </cell>
          <cell r="D36">
            <v>15</v>
          </cell>
          <cell r="E36">
            <v>50</v>
          </cell>
          <cell r="F36">
            <v>150</v>
          </cell>
          <cell r="G36">
            <v>5.0999999999999996</v>
          </cell>
          <cell r="H36">
            <v>4.2</v>
          </cell>
          <cell r="I36">
            <v>3.2</v>
          </cell>
          <cell r="J36">
            <v>6.8</v>
          </cell>
          <cell r="K36">
            <v>5.6</v>
          </cell>
          <cell r="L36">
            <v>4.2</v>
          </cell>
          <cell r="M36">
            <v>13.4</v>
          </cell>
          <cell r="N36">
            <v>10.6</v>
          </cell>
          <cell r="O36">
            <v>11.2</v>
          </cell>
          <cell r="P36">
            <v>15</v>
          </cell>
          <cell r="Q36">
            <v>12</v>
          </cell>
          <cell r="R36">
            <v>12</v>
          </cell>
          <cell r="S36">
            <v>4.3</v>
          </cell>
          <cell r="T36">
            <v>11.9</v>
          </cell>
          <cell r="U36">
            <v>26.7</v>
          </cell>
          <cell r="V36">
            <v>28.666666666666668</v>
          </cell>
          <cell r="W36">
            <v>23.8</v>
          </cell>
          <cell r="X36">
            <v>17.8</v>
          </cell>
          <cell r="Y36">
            <v>4</v>
          </cell>
          <cell r="Z36">
            <v>10.6</v>
          </cell>
          <cell r="AA36">
            <v>33.700000000000003</v>
          </cell>
          <cell r="AB36">
            <v>26.666666666666668</v>
          </cell>
          <cell r="AC36">
            <v>21.2</v>
          </cell>
          <cell r="AD36">
            <v>22.466666666666669</v>
          </cell>
          <cell r="AE36">
            <v>30</v>
          </cell>
          <cell r="AF36">
            <v>24</v>
          </cell>
          <cell r="AG36">
            <v>24</v>
          </cell>
          <cell r="AH36">
            <v>21.8</v>
          </cell>
          <cell r="AI36">
            <v>28.4</v>
          </cell>
          <cell r="AJ36">
            <v>5.45</v>
          </cell>
          <cell r="AK36">
            <v>10.9</v>
          </cell>
          <cell r="AL36">
            <v>16.350000000000001</v>
          </cell>
          <cell r="AM36">
            <v>4.4752793208916017</v>
          </cell>
          <cell r="AN36">
            <v>8.9499999999999993</v>
          </cell>
          <cell r="AO36">
            <v>13.425837962674805</v>
          </cell>
          <cell r="AP36">
            <v>13.467779320891601</v>
          </cell>
          <cell r="AQ36">
            <v>26.94</v>
          </cell>
          <cell r="AR36">
            <v>40.403337962674804</v>
          </cell>
          <cell r="AS36">
            <v>4.0875000000000004</v>
          </cell>
          <cell r="AT36">
            <v>8.1750000000000007</v>
          </cell>
          <cell r="AU36">
            <v>12.262500000000001</v>
          </cell>
        </row>
        <row r="37">
          <cell r="A37" t="str">
            <v>BNP</v>
          </cell>
          <cell r="B37" t="str">
            <v>AEA</v>
          </cell>
          <cell r="C37" t="str">
            <v>pmol/L</v>
          </cell>
          <cell r="D37">
            <v>26</v>
          </cell>
          <cell r="E37">
            <v>144</v>
          </cell>
          <cell r="F37">
            <v>1000</v>
          </cell>
          <cell r="G37" t="str">
            <v>?</v>
          </cell>
          <cell r="H37" t="str">
            <v>?</v>
          </cell>
          <cell r="I37" t="str">
            <v>?</v>
          </cell>
          <cell r="J37" t="str">
            <v>?</v>
          </cell>
          <cell r="K37" t="str">
            <v>?</v>
          </cell>
          <cell r="L37" t="str">
            <v>?</v>
          </cell>
          <cell r="M37" t="str">
            <v>?</v>
          </cell>
          <cell r="N37" t="str">
            <v>?</v>
          </cell>
          <cell r="O37" t="str">
            <v>?</v>
          </cell>
          <cell r="P37" t="str">
            <v>?</v>
          </cell>
          <cell r="Q37" t="str">
            <v>?</v>
          </cell>
          <cell r="R37" t="str">
            <v>?</v>
          </cell>
          <cell r="S37" t="str">
            <v>?</v>
          </cell>
          <cell r="T37" t="str">
            <v>?</v>
          </cell>
          <cell r="U37" t="str">
            <v>?</v>
          </cell>
          <cell r="V37" t="str">
            <v>?</v>
          </cell>
          <cell r="W37" t="str">
            <v>?</v>
          </cell>
          <cell r="X37" t="str">
            <v>?</v>
          </cell>
          <cell r="Y37" t="str">
            <v>?</v>
          </cell>
          <cell r="Z37" t="str">
            <v>?</v>
          </cell>
          <cell r="AA37" t="str">
            <v>?</v>
          </cell>
          <cell r="AB37" t="str">
            <v>?</v>
          </cell>
          <cell r="AC37" t="str">
            <v>?</v>
          </cell>
          <cell r="AD37" t="str">
            <v>?</v>
          </cell>
          <cell r="AE37" t="str">
            <v>?</v>
          </cell>
          <cell r="AF37" t="str">
            <v>?</v>
          </cell>
          <cell r="AG37" t="str">
            <v>?</v>
          </cell>
          <cell r="BZ37">
            <v>3.4</v>
          </cell>
          <cell r="CA37">
            <v>3.5</v>
          </cell>
          <cell r="CB37">
            <v>1.9</v>
          </cell>
          <cell r="CC37">
            <v>12.7</v>
          </cell>
          <cell r="CD37">
            <v>10.199999999999999</v>
          </cell>
          <cell r="CE37">
            <v>10</v>
          </cell>
          <cell r="CF37">
            <v>22.8</v>
          </cell>
          <cell r="CG37">
            <v>19.3</v>
          </cell>
          <cell r="CH37" t="str">
            <v>(19,3)</v>
          </cell>
          <cell r="CI37">
            <v>43.8</v>
          </cell>
          <cell r="CJ37">
            <v>36.1</v>
          </cell>
          <cell r="CK37">
            <v>35.799999999999997</v>
          </cell>
          <cell r="CL37">
            <v>14.013999999999999</v>
          </cell>
          <cell r="CM37">
            <v>62.351999999999997</v>
          </cell>
          <cell r="CN37">
            <v>424</v>
          </cell>
          <cell r="CO37">
            <v>53.9</v>
          </cell>
          <cell r="CP37">
            <v>43.3</v>
          </cell>
          <cell r="CQ37">
            <v>42.4</v>
          </cell>
          <cell r="CR37">
            <v>11.882</v>
          </cell>
          <cell r="CS37">
            <v>55.584000000000003</v>
          </cell>
          <cell r="CT37">
            <v>386</v>
          </cell>
          <cell r="CU37">
            <v>45.7</v>
          </cell>
          <cell r="CV37">
            <v>38.6</v>
          </cell>
          <cell r="CW37">
            <v>38.6</v>
          </cell>
        </row>
        <row r="38">
          <cell r="A38" t="str">
            <v>C3</v>
          </cell>
          <cell r="B38" t="str">
            <v>SFBC</v>
          </cell>
          <cell r="C38" t="str">
            <v>g/L</v>
          </cell>
          <cell r="D38">
            <v>0.5</v>
          </cell>
          <cell r="E38">
            <v>1</v>
          </cell>
          <cell r="F38">
            <v>3</v>
          </cell>
          <cell r="G38">
            <v>6</v>
          </cell>
          <cell r="H38">
            <v>4.5</v>
          </cell>
          <cell r="I38">
            <v>3.8</v>
          </cell>
          <cell r="J38">
            <v>8</v>
          </cell>
          <cell r="K38">
            <v>6</v>
          </cell>
          <cell r="L38">
            <v>5</v>
          </cell>
          <cell r="M38">
            <v>6</v>
          </cell>
          <cell r="N38">
            <v>8</v>
          </cell>
          <cell r="O38">
            <v>8.6999999999999993</v>
          </cell>
          <cell r="P38">
            <v>10</v>
          </cell>
          <cell r="Q38">
            <v>10</v>
          </cell>
          <cell r="R38">
            <v>10</v>
          </cell>
          <cell r="S38">
            <v>0.2</v>
          </cell>
          <cell r="T38">
            <v>0.3</v>
          </cell>
          <cell r="U38">
            <v>0.6</v>
          </cell>
          <cell r="V38">
            <v>40</v>
          </cell>
          <cell r="W38">
            <v>30</v>
          </cell>
          <cell r="X38">
            <v>20</v>
          </cell>
          <cell r="Y38">
            <v>0.1</v>
          </cell>
          <cell r="Z38">
            <v>0.2</v>
          </cell>
          <cell r="AA38">
            <v>0.5</v>
          </cell>
          <cell r="AB38">
            <v>20</v>
          </cell>
          <cell r="AC38">
            <v>20</v>
          </cell>
          <cell r="AD38">
            <v>16.666666666666668</v>
          </cell>
          <cell r="AE38">
            <v>20</v>
          </cell>
          <cell r="AF38">
            <v>20</v>
          </cell>
          <cell r="AG38">
            <v>20</v>
          </cell>
          <cell r="AH38">
            <v>5.2</v>
          </cell>
          <cell r="AI38">
            <v>15.6</v>
          </cell>
          <cell r="AJ38">
            <v>1.3</v>
          </cell>
          <cell r="AK38">
            <v>2.6</v>
          </cell>
          <cell r="AL38">
            <v>3.9000000000000004</v>
          </cell>
          <cell r="AM38">
            <v>2.0554804791094465</v>
          </cell>
          <cell r="AN38">
            <v>4.0999999999999996</v>
          </cell>
          <cell r="AO38">
            <v>6.1664414373283396</v>
          </cell>
          <cell r="AP38">
            <v>4.2004804791094461</v>
          </cell>
          <cell r="AQ38">
            <v>8.4</v>
          </cell>
          <cell r="AR38">
            <v>12.60144143732834</v>
          </cell>
          <cell r="AS38">
            <v>0.97500000000000009</v>
          </cell>
          <cell r="AT38">
            <v>1.9500000000000002</v>
          </cell>
          <cell r="AU38">
            <v>2.9250000000000003</v>
          </cell>
        </row>
        <row r="39">
          <cell r="A39" t="str">
            <v>C4</v>
          </cell>
          <cell r="B39" t="str">
            <v>SFBC</v>
          </cell>
          <cell r="C39" t="str">
            <v>g/L</v>
          </cell>
          <cell r="D39">
            <v>0.2</v>
          </cell>
          <cell r="E39">
            <v>0.3</v>
          </cell>
          <cell r="F39">
            <v>0.6</v>
          </cell>
          <cell r="G39">
            <v>6</v>
          </cell>
          <cell r="H39">
            <v>4.5</v>
          </cell>
          <cell r="I39">
            <v>3.8</v>
          </cell>
          <cell r="J39">
            <v>8</v>
          </cell>
          <cell r="K39">
            <v>6</v>
          </cell>
          <cell r="L39">
            <v>5</v>
          </cell>
          <cell r="M39">
            <v>6</v>
          </cell>
          <cell r="N39">
            <v>8</v>
          </cell>
          <cell r="O39">
            <v>8.6999999999999993</v>
          </cell>
          <cell r="P39">
            <v>10</v>
          </cell>
          <cell r="Q39">
            <v>10</v>
          </cell>
          <cell r="R39">
            <v>10</v>
          </cell>
          <cell r="S39">
            <v>0.05</v>
          </cell>
          <cell r="T39">
            <v>0.08</v>
          </cell>
          <cell r="U39">
            <v>0.13</v>
          </cell>
          <cell r="V39">
            <v>25</v>
          </cell>
          <cell r="W39">
            <v>26.666666666666668</v>
          </cell>
          <cell r="X39">
            <v>21.666666666666668</v>
          </cell>
          <cell r="Y39">
            <v>0.02</v>
          </cell>
          <cell r="Z39">
            <v>0.05</v>
          </cell>
          <cell r="AA39">
            <v>0.1</v>
          </cell>
          <cell r="AB39">
            <v>10</v>
          </cell>
          <cell r="AC39">
            <v>16.666666666666668</v>
          </cell>
          <cell r="AD39">
            <v>16.666666666666668</v>
          </cell>
          <cell r="AE39">
            <v>20</v>
          </cell>
          <cell r="AF39">
            <v>20</v>
          </cell>
          <cell r="AG39">
            <v>20</v>
          </cell>
          <cell r="AH39">
            <v>8.9</v>
          </cell>
          <cell r="AI39">
            <v>33.4</v>
          </cell>
          <cell r="AJ39">
            <v>2.2250000000000001</v>
          </cell>
          <cell r="AK39">
            <v>4.5</v>
          </cell>
          <cell r="AL39">
            <v>6.6750000000000007</v>
          </cell>
          <cell r="AM39">
            <v>4.3206806466111329</v>
          </cell>
          <cell r="AN39">
            <v>8.6</v>
          </cell>
          <cell r="AO39">
            <v>12.962041939833398</v>
          </cell>
          <cell r="AP39">
            <v>7.9919306466111326</v>
          </cell>
          <cell r="AQ39">
            <v>16</v>
          </cell>
          <cell r="AR39">
            <v>23.9757919398334</v>
          </cell>
          <cell r="AS39">
            <v>1.6687500000000002</v>
          </cell>
          <cell r="AT39">
            <v>3.375</v>
          </cell>
          <cell r="AU39">
            <v>5.0062500000000005</v>
          </cell>
        </row>
        <row r="40">
          <cell r="A40" t="str">
            <v>CA</v>
          </cell>
          <cell r="B40" t="str">
            <v>SFBC</v>
          </cell>
          <cell r="C40" t="str">
            <v>mmol/L</v>
          </cell>
          <cell r="D40">
            <v>1.8</v>
          </cell>
          <cell r="E40">
            <v>2.4</v>
          </cell>
          <cell r="F40">
            <v>3.4</v>
          </cell>
          <cell r="G40">
            <v>1.2</v>
          </cell>
          <cell r="H40">
            <v>1.2</v>
          </cell>
          <cell r="I40">
            <v>1.2</v>
          </cell>
          <cell r="J40">
            <v>1.6</v>
          </cell>
          <cell r="K40">
            <v>1.6</v>
          </cell>
          <cell r="L40">
            <v>1.6</v>
          </cell>
          <cell r="M40">
            <v>1.7</v>
          </cell>
          <cell r="N40">
            <v>1.7</v>
          </cell>
          <cell r="O40">
            <v>1.7</v>
          </cell>
          <cell r="P40">
            <v>2.2999999999999998</v>
          </cell>
          <cell r="Q40">
            <v>2.2999999999999998</v>
          </cell>
          <cell r="R40">
            <v>2.2999999999999998</v>
          </cell>
          <cell r="S40">
            <v>0.12</v>
          </cell>
          <cell r="T40">
            <v>0.16</v>
          </cell>
          <cell r="U40">
            <v>0.23</v>
          </cell>
          <cell r="V40">
            <v>6.6666666666666661</v>
          </cell>
          <cell r="W40">
            <v>6.666666666666667</v>
          </cell>
          <cell r="X40">
            <v>6.7647058823529411</v>
          </cell>
          <cell r="Y40">
            <v>0.06</v>
          </cell>
          <cell r="Z40">
            <v>0.08</v>
          </cell>
          <cell r="AA40">
            <v>0.11</v>
          </cell>
          <cell r="AB40">
            <v>3.333333333333333</v>
          </cell>
          <cell r="AC40">
            <v>3.3333333333333335</v>
          </cell>
          <cell r="AD40">
            <v>3.2352941176470589</v>
          </cell>
          <cell r="AE40">
            <v>4.5999999999999996</v>
          </cell>
          <cell r="AF40">
            <v>4.5999999999999996</v>
          </cell>
          <cell r="AG40">
            <v>4.5999999999999996</v>
          </cell>
          <cell r="AH40">
            <v>2.1</v>
          </cell>
          <cell r="AI40">
            <v>2.5</v>
          </cell>
          <cell r="AJ40">
            <v>0.52500000000000002</v>
          </cell>
          <cell r="AK40">
            <v>1.05</v>
          </cell>
          <cell r="AL40">
            <v>1.5750000000000002</v>
          </cell>
          <cell r="AM40">
            <v>0.40812069293286268</v>
          </cell>
          <cell r="AN40">
            <v>0.82</v>
          </cell>
          <cell r="AO40">
            <v>1.224362078798588</v>
          </cell>
          <cell r="AP40">
            <v>1.2743706929328626</v>
          </cell>
          <cell r="AQ40">
            <v>2.5499999999999998</v>
          </cell>
          <cell r="AR40">
            <v>3.8231120787985882</v>
          </cell>
          <cell r="AS40">
            <v>0.39375000000000004</v>
          </cell>
          <cell r="AT40">
            <v>0.78750000000000009</v>
          </cell>
          <cell r="AU40">
            <v>1.1812500000000001</v>
          </cell>
        </row>
        <row r="41">
          <cell r="A41" t="str">
            <v>CA125</v>
          </cell>
          <cell r="B41" t="str">
            <v>SFBC</v>
          </cell>
          <cell r="C41" t="str">
            <v>kU/L</v>
          </cell>
          <cell r="D41">
            <v>20</v>
          </cell>
          <cell r="E41">
            <v>40</v>
          </cell>
          <cell r="F41">
            <v>100</v>
          </cell>
          <cell r="G41">
            <v>6.8</v>
          </cell>
          <cell r="H41">
            <v>5.3</v>
          </cell>
          <cell r="I41">
            <v>5.3</v>
          </cell>
          <cell r="J41">
            <v>9</v>
          </cell>
          <cell r="K41">
            <v>7</v>
          </cell>
          <cell r="L41">
            <v>7</v>
          </cell>
          <cell r="M41">
            <v>17.899999999999999</v>
          </cell>
          <cell r="N41">
            <v>12.1</v>
          </cell>
          <cell r="O41">
            <v>9.6999999999999993</v>
          </cell>
          <cell r="P41">
            <v>20</v>
          </cell>
          <cell r="Q41">
            <v>14</v>
          </cell>
          <cell r="R41">
            <v>12</v>
          </cell>
          <cell r="S41">
            <v>7.6</v>
          </cell>
          <cell r="T41">
            <v>11.9</v>
          </cell>
          <cell r="U41">
            <v>29.7</v>
          </cell>
          <cell r="V41">
            <v>38</v>
          </cell>
          <cell r="W41">
            <v>29.75</v>
          </cell>
          <cell r="X41">
            <v>29.7</v>
          </cell>
          <cell r="Y41">
            <v>7.1</v>
          </cell>
          <cell r="Z41">
            <v>9.6999999999999993</v>
          </cell>
          <cell r="AA41">
            <v>19.5</v>
          </cell>
          <cell r="AB41">
            <v>35.5</v>
          </cell>
          <cell r="AC41">
            <v>24.249999999999996</v>
          </cell>
          <cell r="AD41">
            <v>19.5</v>
          </cell>
          <cell r="AE41">
            <v>40</v>
          </cell>
          <cell r="AF41">
            <v>28</v>
          </cell>
          <cell r="AG41">
            <v>24</v>
          </cell>
          <cell r="AH41">
            <v>24.7</v>
          </cell>
          <cell r="AI41">
            <v>54.6</v>
          </cell>
          <cell r="AJ41">
            <v>6.1749999999999998</v>
          </cell>
          <cell r="AK41">
            <v>12.4</v>
          </cell>
          <cell r="AL41">
            <v>18.524999999999999</v>
          </cell>
          <cell r="AM41">
            <v>7.4908798715504705</v>
          </cell>
          <cell r="AN41">
            <v>15</v>
          </cell>
          <cell r="AO41">
            <v>22.472639614651413</v>
          </cell>
          <cell r="AP41">
            <v>17.679629871550468</v>
          </cell>
          <cell r="AQ41">
            <v>35.4</v>
          </cell>
          <cell r="AR41">
            <v>53.03888961465141</v>
          </cell>
          <cell r="AS41">
            <v>4.6312499999999996</v>
          </cell>
          <cell r="AT41">
            <v>9.3000000000000007</v>
          </cell>
          <cell r="AU41">
            <v>13.893749999999999</v>
          </cell>
        </row>
        <row r="42">
          <cell r="A42" t="str">
            <v>CA153</v>
          </cell>
          <cell r="B42" t="str">
            <v>SFBC</v>
          </cell>
          <cell r="C42" t="str">
            <v>kU/L</v>
          </cell>
          <cell r="D42">
            <v>20</v>
          </cell>
          <cell r="E42">
            <v>40</v>
          </cell>
          <cell r="F42">
            <v>100</v>
          </cell>
          <cell r="G42">
            <v>6.8</v>
          </cell>
          <cell r="H42">
            <v>5.3</v>
          </cell>
          <cell r="I42">
            <v>5.3</v>
          </cell>
          <cell r="J42">
            <v>9</v>
          </cell>
          <cell r="K42">
            <v>7</v>
          </cell>
          <cell r="L42">
            <v>7</v>
          </cell>
          <cell r="M42">
            <v>17.899999999999999</v>
          </cell>
          <cell r="N42">
            <v>12.1</v>
          </cell>
          <cell r="O42">
            <v>9.6999999999999993</v>
          </cell>
          <cell r="P42">
            <v>20</v>
          </cell>
          <cell r="Q42">
            <v>14</v>
          </cell>
          <cell r="R42">
            <v>12</v>
          </cell>
          <cell r="S42">
            <v>7.6</v>
          </cell>
          <cell r="T42">
            <v>11.9</v>
          </cell>
          <cell r="U42">
            <v>29.7</v>
          </cell>
          <cell r="V42">
            <v>38</v>
          </cell>
          <cell r="W42">
            <v>29.75</v>
          </cell>
          <cell r="X42">
            <v>29.7</v>
          </cell>
          <cell r="Y42">
            <v>7.1</v>
          </cell>
          <cell r="Z42">
            <v>9.6999999999999993</v>
          </cell>
          <cell r="AA42">
            <v>19.5</v>
          </cell>
          <cell r="AB42">
            <v>35.5</v>
          </cell>
          <cell r="AC42">
            <v>24.249999999999996</v>
          </cell>
          <cell r="AD42">
            <v>19.5</v>
          </cell>
          <cell r="AE42">
            <v>40</v>
          </cell>
          <cell r="AF42">
            <v>28</v>
          </cell>
          <cell r="AG42">
            <v>24</v>
          </cell>
          <cell r="AH42">
            <v>6.1</v>
          </cell>
          <cell r="AI42">
            <v>62.9</v>
          </cell>
          <cell r="AJ42">
            <v>1.5249999999999999</v>
          </cell>
          <cell r="AK42">
            <v>3.1</v>
          </cell>
          <cell r="AL42">
            <v>4.5749999999999993</v>
          </cell>
          <cell r="AM42">
            <v>7.8993868432935983</v>
          </cell>
          <cell r="AN42">
            <v>15.8</v>
          </cell>
          <cell r="AO42">
            <v>23.698160529880795</v>
          </cell>
          <cell r="AP42">
            <v>10.415636843293598</v>
          </cell>
          <cell r="AQ42">
            <v>20.8</v>
          </cell>
          <cell r="AR42">
            <v>31.246910529880793</v>
          </cell>
          <cell r="AS42">
            <v>1.1437499999999998</v>
          </cell>
          <cell r="AT42">
            <v>2.3250000000000002</v>
          </cell>
          <cell r="AU42">
            <v>3.4312499999999995</v>
          </cell>
        </row>
        <row r="43">
          <cell r="A43" t="str">
            <v>CA199</v>
          </cell>
          <cell r="B43" t="str">
            <v>SFBC</v>
          </cell>
          <cell r="C43" t="str">
            <v>kU/L</v>
          </cell>
          <cell r="D43">
            <v>20</v>
          </cell>
          <cell r="E43">
            <v>40</v>
          </cell>
          <cell r="F43">
            <v>150</v>
          </cell>
          <cell r="G43">
            <v>9</v>
          </cell>
          <cell r="H43">
            <v>7.5</v>
          </cell>
          <cell r="I43">
            <v>7.5</v>
          </cell>
          <cell r="J43">
            <v>12</v>
          </cell>
          <cell r="K43">
            <v>10</v>
          </cell>
          <cell r="L43">
            <v>10</v>
          </cell>
          <cell r="M43">
            <v>21.9</v>
          </cell>
          <cell r="N43">
            <v>11.2</v>
          </cell>
          <cell r="O43">
            <v>11.2</v>
          </cell>
          <cell r="P43">
            <v>25</v>
          </cell>
          <cell r="Q43">
            <v>15</v>
          </cell>
          <cell r="R43">
            <v>15</v>
          </cell>
          <cell r="S43">
            <v>10.199999999999999</v>
          </cell>
          <cell r="T43">
            <v>17</v>
          </cell>
          <cell r="U43">
            <v>63.6</v>
          </cell>
          <cell r="V43">
            <v>50.999999999999993</v>
          </cell>
          <cell r="W43">
            <v>42.5</v>
          </cell>
          <cell r="X43">
            <v>42.4</v>
          </cell>
          <cell r="Y43">
            <v>8.8000000000000007</v>
          </cell>
          <cell r="Z43">
            <v>8.9</v>
          </cell>
          <cell r="AA43">
            <v>33.5</v>
          </cell>
          <cell r="AB43">
            <v>44.000000000000007</v>
          </cell>
          <cell r="AC43">
            <v>22.25</v>
          </cell>
          <cell r="AD43">
            <v>22.333333333333332</v>
          </cell>
          <cell r="AE43">
            <v>50</v>
          </cell>
          <cell r="AF43">
            <v>30</v>
          </cell>
          <cell r="AG43">
            <v>30</v>
          </cell>
          <cell r="AH43">
            <v>16</v>
          </cell>
          <cell r="AI43">
            <v>130.5</v>
          </cell>
          <cell r="AJ43">
            <v>4</v>
          </cell>
          <cell r="AK43">
            <v>7.98</v>
          </cell>
          <cell r="AL43">
            <v>12</v>
          </cell>
          <cell r="AM43">
            <v>16.434648041561463</v>
          </cell>
          <cell r="AN43">
            <v>32.869999999999997</v>
          </cell>
          <cell r="AO43">
            <v>49.303944124684392</v>
          </cell>
          <cell r="AP43">
            <v>23.034648041561461</v>
          </cell>
          <cell r="AQ43">
            <v>46.03</v>
          </cell>
          <cell r="AR43">
            <v>69.103944124684389</v>
          </cell>
          <cell r="AS43">
            <v>3</v>
          </cell>
          <cell r="AT43">
            <v>5.9850000000000003</v>
          </cell>
          <cell r="AU43">
            <v>9</v>
          </cell>
        </row>
        <row r="44">
          <cell r="A44" t="str">
            <v>CAION</v>
          </cell>
          <cell r="B44" t="str">
            <v>SFBC</v>
          </cell>
          <cell r="C44" t="str">
            <v>mmol/l</v>
          </cell>
          <cell r="D44">
            <v>0.6</v>
          </cell>
          <cell r="E44">
            <v>1</v>
          </cell>
          <cell r="F44">
            <v>1.5</v>
          </cell>
          <cell r="G44">
            <v>1.2</v>
          </cell>
          <cell r="H44">
            <v>1.2</v>
          </cell>
          <cell r="I44">
            <v>1.2</v>
          </cell>
          <cell r="J44">
            <v>1.6</v>
          </cell>
          <cell r="K44">
            <v>1.6</v>
          </cell>
          <cell r="L44">
            <v>1.6</v>
          </cell>
          <cell r="M44">
            <v>1.7</v>
          </cell>
          <cell r="N44">
            <v>1.7</v>
          </cell>
          <cell r="O44">
            <v>1.7</v>
          </cell>
          <cell r="P44">
            <v>2.2999999999999998</v>
          </cell>
          <cell r="Q44">
            <v>2.2999999999999998</v>
          </cell>
          <cell r="R44">
            <v>2.2999999999999998</v>
          </cell>
          <cell r="S44">
            <v>0.04</v>
          </cell>
          <cell r="T44">
            <v>7.0000000000000007E-2</v>
          </cell>
          <cell r="U44">
            <v>0.1</v>
          </cell>
          <cell r="V44">
            <v>6.666666666666667</v>
          </cell>
          <cell r="W44">
            <v>7.0000000000000009</v>
          </cell>
          <cell r="X44">
            <v>6.666666666666667</v>
          </cell>
          <cell r="Y44">
            <v>0.03</v>
          </cell>
          <cell r="Z44">
            <v>0.05</v>
          </cell>
          <cell r="AA44">
            <v>7.0000000000000007E-2</v>
          </cell>
          <cell r="AB44">
            <v>5</v>
          </cell>
          <cell r="AC44">
            <v>5</v>
          </cell>
          <cell r="AD44">
            <v>4.666666666666667</v>
          </cell>
          <cell r="AE44">
            <v>4.5999999999999996</v>
          </cell>
          <cell r="AF44">
            <v>4.5999999999999996</v>
          </cell>
          <cell r="AG44">
            <v>4.5999999999999996</v>
          </cell>
          <cell r="AH44">
            <v>1.7</v>
          </cell>
          <cell r="AI44">
            <v>1.9</v>
          </cell>
          <cell r="AJ44">
            <v>0.42499999999999999</v>
          </cell>
          <cell r="AK44">
            <v>0.9</v>
          </cell>
          <cell r="AL44">
            <v>1.2749999999999999</v>
          </cell>
          <cell r="AM44">
            <v>0.31868871959954903</v>
          </cell>
          <cell r="AN44">
            <v>0.6</v>
          </cell>
          <cell r="AO44">
            <v>0.95606615879864709</v>
          </cell>
          <cell r="AP44">
            <v>1.0199387195995491</v>
          </cell>
          <cell r="AQ44">
            <v>2</v>
          </cell>
          <cell r="AR44">
            <v>3.0598161587986468</v>
          </cell>
          <cell r="AS44">
            <v>0.31874999999999998</v>
          </cell>
          <cell r="AT44">
            <v>0.67500000000000004</v>
          </cell>
          <cell r="AU44">
            <v>0.95624999999999993</v>
          </cell>
        </row>
        <row r="45">
          <cell r="A45" t="str">
            <v>CALCIT</v>
          </cell>
          <cell r="B45" t="str">
            <v>AEA</v>
          </cell>
          <cell r="C45" t="str">
            <v>ng/l</v>
          </cell>
          <cell r="D45">
            <v>20</v>
          </cell>
          <cell r="E45">
            <v>600</v>
          </cell>
          <cell r="G45" t="str">
            <v>?</v>
          </cell>
          <cell r="H45" t="str">
            <v>?</v>
          </cell>
          <cell r="I45" t="str">
            <v>?</v>
          </cell>
          <cell r="J45" t="str">
            <v>?</v>
          </cell>
          <cell r="K45" t="str">
            <v>?</v>
          </cell>
          <cell r="L45" t="str">
            <v>?</v>
          </cell>
          <cell r="M45" t="str">
            <v>?</v>
          </cell>
          <cell r="N45" t="str">
            <v>?</v>
          </cell>
          <cell r="O45" t="str">
            <v>?</v>
          </cell>
          <cell r="P45" t="str">
            <v>?</v>
          </cell>
          <cell r="Q45" t="str">
            <v>?</v>
          </cell>
          <cell r="R45" t="str">
            <v>?</v>
          </cell>
          <cell r="S45" t="str">
            <v>?</v>
          </cell>
          <cell r="T45" t="str">
            <v>?</v>
          </cell>
          <cell r="U45" t="str">
            <v>?</v>
          </cell>
          <cell r="V45" t="str">
            <v>?</v>
          </cell>
          <cell r="W45" t="str">
            <v>?</v>
          </cell>
          <cell r="X45" t="str">
            <v>?</v>
          </cell>
          <cell r="Y45" t="str">
            <v>?</v>
          </cell>
          <cell r="Z45" t="str">
            <v>?</v>
          </cell>
          <cell r="AA45" t="str">
            <v>?</v>
          </cell>
          <cell r="AB45" t="str">
            <v>?</v>
          </cell>
          <cell r="AC45" t="str">
            <v>?</v>
          </cell>
          <cell r="AD45" t="str">
            <v>?</v>
          </cell>
          <cell r="AE45" t="str">
            <v>?</v>
          </cell>
          <cell r="AF45" t="str">
            <v>?</v>
          </cell>
          <cell r="AG45" t="str">
            <v>?</v>
          </cell>
          <cell r="CC45">
            <v>21</v>
          </cell>
          <cell r="CD45">
            <v>12.5</v>
          </cell>
          <cell r="CF45">
            <v>19.7</v>
          </cell>
          <cell r="CG45">
            <v>19.7</v>
          </cell>
          <cell r="CI45">
            <v>54.4</v>
          </cell>
          <cell r="CJ45">
            <v>40.299999999999997</v>
          </cell>
          <cell r="CL45">
            <v>17.82</v>
          </cell>
          <cell r="CM45">
            <v>318</v>
          </cell>
          <cell r="CN45" t="str">
            <v/>
          </cell>
          <cell r="CO45">
            <v>89.1</v>
          </cell>
          <cell r="CP45">
            <v>53</v>
          </cell>
          <cell r="CR45">
            <v>7.86</v>
          </cell>
          <cell r="CS45">
            <v>235.8</v>
          </cell>
          <cell r="CT45" t="str">
            <v/>
          </cell>
          <cell r="CU45">
            <v>39.299999999999997</v>
          </cell>
          <cell r="CV45">
            <v>39.299999999999997</v>
          </cell>
        </row>
        <row r="46">
          <cell r="A46" t="str">
            <v>CARBA</v>
          </cell>
          <cell r="B46" t="str">
            <v>SFBC</v>
          </cell>
          <cell r="C46" t="str">
            <v>µg/ml</v>
          </cell>
          <cell r="D46">
            <v>3</v>
          </cell>
          <cell r="E46">
            <v>10</v>
          </cell>
          <cell r="F46">
            <v>15</v>
          </cell>
          <cell r="G46">
            <v>7.5</v>
          </cell>
          <cell r="H46">
            <v>5.3</v>
          </cell>
          <cell r="I46">
            <v>5.3</v>
          </cell>
          <cell r="J46">
            <v>10</v>
          </cell>
          <cell r="K46">
            <v>7</v>
          </cell>
          <cell r="L46">
            <v>7</v>
          </cell>
          <cell r="M46">
            <v>11.2</v>
          </cell>
          <cell r="N46">
            <v>9.6999999999999993</v>
          </cell>
          <cell r="O46">
            <v>13.3</v>
          </cell>
          <cell r="P46">
            <v>15</v>
          </cell>
          <cell r="Q46">
            <v>12</v>
          </cell>
          <cell r="R46">
            <v>15</v>
          </cell>
          <cell r="S46">
            <v>1.3</v>
          </cell>
          <cell r="T46">
            <v>3</v>
          </cell>
          <cell r="U46">
            <v>4.5</v>
          </cell>
          <cell r="V46">
            <v>43.333333333333336</v>
          </cell>
          <cell r="W46">
            <v>30</v>
          </cell>
          <cell r="X46">
            <v>30</v>
          </cell>
          <cell r="Y46">
            <v>0.7</v>
          </cell>
          <cell r="Z46">
            <v>1.9</v>
          </cell>
          <cell r="AA46">
            <v>4</v>
          </cell>
          <cell r="AB46">
            <v>23.333333333333332</v>
          </cell>
          <cell r="AC46">
            <v>19</v>
          </cell>
          <cell r="AD46">
            <v>26.666666666666668</v>
          </cell>
          <cell r="AE46">
            <v>30</v>
          </cell>
          <cell r="AF46">
            <v>24</v>
          </cell>
          <cell r="AG46">
            <v>30</v>
          </cell>
        </row>
        <row r="47">
          <cell r="A47" t="str">
            <v>CAU</v>
          </cell>
          <cell r="B47" t="str">
            <v>SFBC</v>
          </cell>
          <cell r="C47" t="str">
            <v>mmol/L</v>
          </cell>
          <cell r="D47">
            <v>1</v>
          </cell>
          <cell r="E47">
            <v>2.5</v>
          </cell>
          <cell r="F47">
            <v>4</v>
          </cell>
          <cell r="G47">
            <v>3</v>
          </cell>
          <cell r="H47">
            <v>3</v>
          </cell>
          <cell r="I47">
            <v>3</v>
          </cell>
          <cell r="J47">
            <v>4</v>
          </cell>
          <cell r="K47">
            <v>4</v>
          </cell>
          <cell r="L47">
            <v>4</v>
          </cell>
          <cell r="M47">
            <v>10</v>
          </cell>
          <cell r="N47">
            <v>10</v>
          </cell>
          <cell r="O47">
            <v>10</v>
          </cell>
          <cell r="P47">
            <v>8</v>
          </cell>
          <cell r="Q47">
            <v>7</v>
          </cell>
          <cell r="R47">
            <v>6</v>
          </cell>
          <cell r="S47">
            <v>0.2</v>
          </cell>
          <cell r="T47">
            <v>0.4</v>
          </cell>
          <cell r="U47">
            <v>0.7</v>
          </cell>
          <cell r="V47">
            <v>20</v>
          </cell>
          <cell r="W47">
            <v>16</v>
          </cell>
          <cell r="X47">
            <v>17.5</v>
          </cell>
          <cell r="Y47">
            <v>0.2</v>
          </cell>
          <cell r="Z47">
            <v>0.5</v>
          </cell>
          <cell r="AA47">
            <v>0.8</v>
          </cell>
          <cell r="AB47">
            <v>20</v>
          </cell>
          <cell r="AC47">
            <v>20</v>
          </cell>
          <cell r="AD47">
            <v>20</v>
          </cell>
          <cell r="AE47">
            <v>16</v>
          </cell>
          <cell r="AF47">
            <v>14</v>
          </cell>
          <cell r="AG47">
            <v>12</v>
          </cell>
          <cell r="AH47">
            <v>27.5</v>
          </cell>
          <cell r="AI47">
            <v>36.6</v>
          </cell>
          <cell r="AJ47">
            <v>6.875</v>
          </cell>
          <cell r="AK47">
            <v>13.8</v>
          </cell>
          <cell r="AL47">
            <v>20.625</v>
          </cell>
          <cell r="AM47">
            <v>5.7225021843595663</v>
          </cell>
          <cell r="AN47">
            <v>11.4</v>
          </cell>
          <cell r="AO47">
            <v>17.167506553078699</v>
          </cell>
          <cell r="AP47">
            <v>17.066252184359566</v>
          </cell>
          <cell r="AQ47">
            <v>34.1</v>
          </cell>
          <cell r="AR47">
            <v>51.198756553078695</v>
          </cell>
          <cell r="AS47">
            <v>5.15625</v>
          </cell>
          <cell r="AT47">
            <v>10.350000000000001</v>
          </cell>
          <cell r="AU47">
            <v>15.46875</v>
          </cell>
        </row>
        <row r="48">
          <cell r="A48" t="str">
            <v>CCMH</v>
          </cell>
          <cell r="B48" t="str">
            <v>AEA</v>
          </cell>
          <cell r="C48" t="str">
            <v>g/dl</v>
          </cell>
          <cell r="D48">
            <v>32.799999999999997</v>
          </cell>
          <cell r="E48">
            <v>34.299999999999997</v>
          </cell>
          <cell r="F48">
            <v>35.4</v>
          </cell>
          <cell r="G48" t="str">
            <v>?</v>
          </cell>
          <cell r="H48" t="str">
            <v>?</v>
          </cell>
          <cell r="I48" t="str">
            <v>?</v>
          </cell>
          <cell r="J48" t="str">
            <v>?</v>
          </cell>
          <cell r="K48" t="str">
            <v>?</v>
          </cell>
          <cell r="L48" t="str">
            <v>?</v>
          </cell>
          <cell r="M48" t="str">
            <v>?</v>
          </cell>
          <cell r="N48" t="str">
            <v>?</v>
          </cell>
          <cell r="O48" t="str">
            <v>?</v>
          </cell>
          <cell r="P48" t="str">
            <v>?</v>
          </cell>
          <cell r="Q48" t="str">
            <v>?</v>
          </cell>
          <cell r="R48" t="str">
            <v>?</v>
          </cell>
          <cell r="S48" t="str">
            <v>?</v>
          </cell>
          <cell r="T48" t="str">
            <v>?</v>
          </cell>
          <cell r="U48" t="str">
            <v>?</v>
          </cell>
          <cell r="V48" t="str">
            <v>?</v>
          </cell>
          <cell r="W48" t="str">
            <v>?</v>
          </cell>
          <cell r="X48" t="str">
            <v>?</v>
          </cell>
          <cell r="Y48" t="str">
            <v>?</v>
          </cell>
          <cell r="Z48" t="str">
            <v>?</v>
          </cell>
          <cell r="AA48" t="str">
            <v>?</v>
          </cell>
          <cell r="AB48" t="str">
            <v>?</v>
          </cell>
          <cell r="AC48" t="str">
            <v>?</v>
          </cell>
          <cell r="AD48" t="str">
            <v>?</v>
          </cell>
          <cell r="AE48" t="str">
            <v>?</v>
          </cell>
          <cell r="AF48" t="str">
            <v>?</v>
          </cell>
          <cell r="AG48" t="str">
            <v>?</v>
          </cell>
          <cell r="AH48">
            <v>1.06</v>
          </cell>
          <cell r="AI48">
            <v>1.2</v>
          </cell>
          <cell r="AJ48">
            <v>0.26500000000000001</v>
          </cell>
          <cell r="AK48">
            <v>0.53</v>
          </cell>
          <cell r="AL48">
            <v>0.79500000000000004</v>
          </cell>
          <cell r="AM48">
            <v>0.20014057559625434</v>
          </cell>
          <cell r="AN48">
            <v>0.4</v>
          </cell>
          <cell r="AO48">
            <v>0.60042172678876304</v>
          </cell>
          <cell r="AP48">
            <v>0.63739057559625434</v>
          </cell>
          <cell r="AQ48">
            <v>1.27</v>
          </cell>
          <cell r="AR48">
            <v>1.912171726788763</v>
          </cell>
          <cell r="AS48">
            <v>0.19875000000000001</v>
          </cell>
          <cell r="AT48">
            <v>0.39750000000000002</v>
          </cell>
          <cell r="AU48">
            <v>0.59625000000000006</v>
          </cell>
          <cell r="BZ48">
            <v>2</v>
          </cell>
          <cell r="CA48">
            <v>2</v>
          </cell>
          <cell r="CB48">
            <v>2</v>
          </cell>
          <cell r="CC48">
            <v>3.6</v>
          </cell>
          <cell r="CD48">
            <v>3.6</v>
          </cell>
          <cell r="CE48">
            <v>3.6</v>
          </cell>
          <cell r="CF48">
            <v>5.6</v>
          </cell>
          <cell r="CG48">
            <v>5.0999999999999996</v>
          </cell>
          <cell r="CH48">
            <v>4.8</v>
          </cell>
          <cell r="CI48">
            <v>11.54</v>
          </cell>
          <cell r="CJ48">
            <v>11.04</v>
          </cell>
          <cell r="CK48">
            <v>10.739999999999998</v>
          </cell>
          <cell r="CL48">
            <v>5.0097101233504508</v>
          </cell>
          <cell r="CM48">
            <v>5.2388127204548924</v>
          </cell>
          <cell r="CN48">
            <v>5.4068212916648166</v>
          </cell>
          <cell r="CO48">
            <v>15.273506473629425</v>
          </cell>
          <cell r="CP48">
            <v>15.273506473629425</v>
          </cell>
          <cell r="CQ48">
            <v>15.273506473629425</v>
          </cell>
          <cell r="CR48">
            <v>3.6735999999999995</v>
          </cell>
          <cell r="CS48">
            <v>3.5329000000000002</v>
          </cell>
          <cell r="CT48">
            <v>3.3983999999999996</v>
          </cell>
          <cell r="CU48">
            <v>11.2</v>
          </cell>
          <cell r="CV48">
            <v>10.3</v>
          </cell>
          <cell r="CW48">
            <v>9.6</v>
          </cell>
        </row>
        <row r="49">
          <cell r="A49" t="str">
            <v>CERU</v>
          </cell>
          <cell r="B49" t="str">
            <v>SFBC</v>
          </cell>
          <cell r="C49" t="str">
            <v>g/l</v>
          </cell>
          <cell r="D49">
            <v>0.2</v>
          </cell>
          <cell r="E49">
            <v>0.4</v>
          </cell>
          <cell r="F49">
            <v>0.8</v>
          </cell>
          <cell r="G49">
            <v>6</v>
          </cell>
          <cell r="H49">
            <v>4.5</v>
          </cell>
          <cell r="I49">
            <v>3.8</v>
          </cell>
          <cell r="J49">
            <v>8</v>
          </cell>
          <cell r="K49">
            <v>6</v>
          </cell>
          <cell r="L49">
            <v>5</v>
          </cell>
          <cell r="M49">
            <v>8.9</v>
          </cell>
          <cell r="N49">
            <v>8</v>
          </cell>
          <cell r="O49">
            <v>6.2</v>
          </cell>
          <cell r="P49">
            <v>12</v>
          </cell>
          <cell r="Q49">
            <v>10</v>
          </cell>
          <cell r="R49">
            <v>8</v>
          </cell>
          <cell r="S49">
            <v>0.1</v>
          </cell>
          <cell r="T49">
            <v>0.1</v>
          </cell>
          <cell r="U49">
            <v>0.2</v>
          </cell>
          <cell r="V49">
            <v>50</v>
          </cell>
          <cell r="W49">
            <v>25</v>
          </cell>
          <cell r="X49">
            <v>25</v>
          </cell>
          <cell r="Y49">
            <v>0</v>
          </cell>
          <cell r="Z49">
            <v>0.1</v>
          </cell>
          <cell r="AA49">
            <v>0.1</v>
          </cell>
          <cell r="AB49">
            <v>0</v>
          </cell>
          <cell r="AC49">
            <v>25</v>
          </cell>
          <cell r="AD49">
            <v>12.5</v>
          </cell>
          <cell r="AE49">
            <v>24</v>
          </cell>
          <cell r="AF49">
            <v>20</v>
          </cell>
          <cell r="AG49">
            <v>16</v>
          </cell>
          <cell r="AH49">
            <v>5.8</v>
          </cell>
          <cell r="AI49">
            <v>11.1</v>
          </cell>
          <cell r="AJ49">
            <v>1.45</v>
          </cell>
          <cell r="AK49">
            <v>2.9</v>
          </cell>
          <cell r="AL49">
            <v>4.3499999999999996</v>
          </cell>
          <cell r="AM49">
            <v>1.5654971255163646</v>
          </cell>
          <cell r="AN49">
            <v>3.1</v>
          </cell>
          <cell r="AO49">
            <v>4.6964913765490941</v>
          </cell>
          <cell r="AP49">
            <v>3.9579971255163642</v>
          </cell>
          <cell r="AQ49">
            <v>7.9</v>
          </cell>
          <cell r="AR49">
            <v>11.873991376549093</v>
          </cell>
          <cell r="AS49">
            <v>1.0874999999999999</v>
          </cell>
          <cell r="AT49">
            <v>2.1749999999999998</v>
          </cell>
          <cell r="AU49">
            <v>3.2624999999999997</v>
          </cell>
        </row>
        <row r="50">
          <cell r="A50" t="str">
            <v>CK</v>
          </cell>
          <cell r="B50" t="str">
            <v>SFBC</v>
          </cell>
          <cell r="C50" t="str">
            <v>U/L</v>
          </cell>
          <cell r="D50">
            <v>50</v>
          </cell>
          <cell r="E50">
            <v>100</v>
          </cell>
          <cell r="F50">
            <v>400</v>
          </cell>
          <cell r="G50">
            <v>4.5</v>
          </cell>
          <cell r="H50">
            <v>4.5</v>
          </cell>
          <cell r="I50">
            <v>3.8</v>
          </cell>
          <cell r="J50">
            <v>6</v>
          </cell>
          <cell r="K50">
            <v>6</v>
          </cell>
          <cell r="L50">
            <v>5</v>
          </cell>
          <cell r="M50">
            <v>8</v>
          </cell>
          <cell r="N50">
            <v>6.7</v>
          </cell>
          <cell r="O50">
            <v>6.2</v>
          </cell>
          <cell r="P50">
            <v>10</v>
          </cell>
          <cell r="Q50">
            <v>9</v>
          </cell>
          <cell r="R50">
            <v>8</v>
          </cell>
          <cell r="S50">
            <v>13</v>
          </cell>
          <cell r="T50">
            <v>26</v>
          </cell>
          <cell r="U50">
            <v>85</v>
          </cell>
          <cell r="V50">
            <v>26</v>
          </cell>
          <cell r="W50">
            <v>26</v>
          </cell>
          <cell r="X50">
            <v>21.25</v>
          </cell>
          <cell r="Y50">
            <v>8</v>
          </cell>
          <cell r="Z50">
            <v>13</v>
          </cell>
          <cell r="AA50">
            <v>50</v>
          </cell>
          <cell r="AB50">
            <v>16</v>
          </cell>
          <cell r="AC50">
            <v>13</v>
          </cell>
          <cell r="AD50">
            <v>12.5</v>
          </cell>
          <cell r="AE50">
            <v>20</v>
          </cell>
          <cell r="AF50">
            <v>18</v>
          </cell>
          <cell r="AG50">
            <v>16</v>
          </cell>
          <cell r="AH50">
            <v>22.8</v>
          </cell>
          <cell r="AI50">
            <v>40</v>
          </cell>
          <cell r="AJ50">
            <v>5.7</v>
          </cell>
          <cell r="AK50">
            <v>11.4</v>
          </cell>
          <cell r="AL50">
            <v>17.100000000000001</v>
          </cell>
          <cell r="AM50">
            <v>5.7552150263912818</v>
          </cell>
          <cell r="AN50">
            <v>11.5</v>
          </cell>
          <cell r="AO50">
            <v>17.265645079173844</v>
          </cell>
          <cell r="AP50">
            <v>15.160215026391281</v>
          </cell>
          <cell r="AQ50">
            <v>30.3</v>
          </cell>
          <cell r="AR50">
            <v>45.48064507917384</v>
          </cell>
          <cell r="AS50">
            <v>4.2750000000000004</v>
          </cell>
          <cell r="AT50">
            <v>8.5500000000000007</v>
          </cell>
          <cell r="AU50">
            <v>12.825000000000001</v>
          </cell>
        </row>
        <row r="51">
          <cell r="A51" t="str">
            <v>CKMB</v>
          </cell>
          <cell r="B51" t="str">
            <v>AEA</v>
          </cell>
          <cell r="C51" t="str">
            <v>U/L</v>
          </cell>
          <cell r="D51">
            <v>34</v>
          </cell>
          <cell r="E51">
            <v>180</v>
          </cell>
          <cell r="G51" t="str">
            <v>?</v>
          </cell>
          <cell r="H51" t="str">
            <v>?</v>
          </cell>
          <cell r="I51" t="str">
            <v>?</v>
          </cell>
          <cell r="J51" t="str">
            <v>?</v>
          </cell>
          <cell r="K51" t="str">
            <v>?</v>
          </cell>
          <cell r="L51" t="str">
            <v>?</v>
          </cell>
          <cell r="M51" t="str">
            <v>?</v>
          </cell>
          <cell r="N51" t="str">
            <v>?</v>
          </cell>
          <cell r="O51" t="str">
            <v>?</v>
          </cell>
          <cell r="P51" t="str">
            <v>?</v>
          </cell>
          <cell r="Q51" t="str">
            <v>?</v>
          </cell>
          <cell r="R51" t="str">
            <v>?</v>
          </cell>
          <cell r="S51" t="str">
            <v>?</v>
          </cell>
          <cell r="T51" t="str">
            <v>?</v>
          </cell>
          <cell r="U51" t="str">
            <v>?</v>
          </cell>
          <cell r="V51" t="str">
            <v>?</v>
          </cell>
          <cell r="W51" t="str">
            <v>?</v>
          </cell>
          <cell r="X51" t="str">
            <v>?</v>
          </cell>
          <cell r="Y51" t="str">
            <v>?</v>
          </cell>
          <cell r="Z51" t="str">
            <v>?</v>
          </cell>
          <cell r="AA51" t="str">
            <v>?</v>
          </cell>
          <cell r="AB51" t="str">
            <v>?</v>
          </cell>
          <cell r="AC51" t="str">
            <v>?</v>
          </cell>
          <cell r="AD51" t="str">
            <v>?</v>
          </cell>
          <cell r="AE51" t="str">
            <v>?</v>
          </cell>
          <cell r="AF51" t="str">
            <v>?</v>
          </cell>
          <cell r="AG51" t="str">
            <v>?</v>
          </cell>
          <cell r="BZ51">
            <v>2.4</v>
          </cell>
          <cell r="CA51">
            <v>1.1000000000000001</v>
          </cell>
          <cell r="CC51">
            <v>8.4</v>
          </cell>
          <cell r="CD51">
            <v>3.3</v>
          </cell>
          <cell r="CF51">
            <v>30.9</v>
          </cell>
          <cell r="CG51">
            <v>30.9</v>
          </cell>
          <cell r="CI51">
            <v>33.96</v>
          </cell>
          <cell r="CJ51">
            <v>25.545000000000002</v>
          </cell>
          <cell r="CL51">
            <v>12.116981802412679</v>
          </cell>
          <cell r="CM51">
            <v>25.201285681488553</v>
          </cell>
          <cell r="CN51" t="str">
            <v/>
          </cell>
          <cell r="CO51">
            <v>35.638181771801996</v>
          </cell>
          <cell r="CP51">
            <v>14.00071426749364</v>
          </cell>
          <cell r="CR51">
            <v>21.011999999999997</v>
          </cell>
          <cell r="CS51" t="str">
            <v/>
          </cell>
          <cell r="CT51" t="str">
            <v/>
          </cell>
          <cell r="CU51">
            <v>61.8</v>
          </cell>
          <cell r="CV51" t="str">
            <v>(61,8)</v>
          </cell>
        </row>
        <row r="52">
          <cell r="A52" t="str">
            <v>CL</v>
          </cell>
          <cell r="B52" t="str">
            <v>SFBC</v>
          </cell>
          <cell r="C52" t="str">
            <v>mmol/L</v>
          </cell>
          <cell r="D52">
            <v>80</v>
          </cell>
          <cell r="E52">
            <v>105</v>
          </cell>
          <cell r="F52">
            <v>120</v>
          </cell>
          <cell r="G52">
            <v>1.2</v>
          </cell>
          <cell r="H52">
            <v>1.2</v>
          </cell>
          <cell r="I52">
            <v>1.2</v>
          </cell>
          <cell r="J52">
            <v>1.6</v>
          </cell>
          <cell r="K52">
            <v>1.6</v>
          </cell>
          <cell r="L52">
            <v>1.6</v>
          </cell>
          <cell r="M52">
            <v>1.9</v>
          </cell>
          <cell r="N52">
            <v>1.9</v>
          </cell>
          <cell r="O52">
            <v>1.9</v>
          </cell>
          <cell r="P52">
            <v>2.5</v>
          </cell>
          <cell r="Q52">
            <v>2.5</v>
          </cell>
          <cell r="R52">
            <v>2.5</v>
          </cell>
          <cell r="S52">
            <v>5.4</v>
          </cell>
          <cell r="T52">
            <v>7.1</v>
          </cell>
          <cell r="U52">
            <v>8.1</v>
          </cell>
          <cell r="V52">
            <v>6.75</v>
          </cell>
          <cell r="W52">
            <v>6.7619047619047619</v>
          </cell>
          <cell r="X52">
            <v>6.75</v>
          </cell>
          <cell r="Y52">
            <v>3.1</v>
          </cell>
          <cell r="Z52">
            <v>4</v>
          </cell>
          <cell r="AA52">
            <v>4.5999999999999996</v>
          </cell>
          <cell r="AB52">
            <v>3.875</v>
          </cell>
          <cell r="AC52">
            <v>3.8095238095238093</v>
          </cell>
          <cell r="AD52">
            <v>3.833333333333333</v>
          </cell>
          <cell r="AE52">
            <v>5</v>
          </cell>
          <cell r="AF52">
            <v>5</v>
          </cell>
          <cell r="AG52">
            <v>5</v>
          </cell>
          <cell r="AH52">
            <v>1.2</v>
          </cell>
          <cell r="AI52">
            <v>1.5</v>
          </cell>
          <cell r="AJ52">
            <v>0.3</v>
          </cell>
          <cell r="AK52">
            <v>0.6</v>
          </cell>
          <cell r="AL52">
            <v>0.89999999999999991</v>
          </cell>
          <cell r="AM52">
            <v>0.24011715890373184</v>
          </cell>
          <cell r="AN52">
            <v>0.5</v>
          </cell>
          <cell r="AO52">
            <v>0.72035147671119548</v>
          </cell>
          <cell r="AP52">
            <v>0.73511715890373175</v>
          </cell>
          <cell r="AQ52">
            <v>1.5</v>
          </cell>
          <cell r="AR52">
            <v>2.2053514767111952</v>
          </cell>
          <cell r="AS52">
            <v>0.22499999999999998</v>
          </cell>
          <cell r="AT52">
            <v>0.44999999999999996</v>
          </cell>
          <cell r="AU52">
            <v>0.67499999999999993</v>
          </cell>
        </row>
        <row r="53">
          <cell r="A53" t="str">
            <v>CLU</v>
          </cell>
          <cell r="B53" t="str">
            <v>SFBC</v>
          </cell>
          <cell r="C53" t="str">
            <v>mmol/L</v>
          </cell>
          <cell r="D53">
            <v>30</v>
          </cell>
          <cell r="E53">
            <v>80</v>
          </cell>
          <cell r="F53">
            <v>140</v>
          </cell>
          <cell r="G53">
            <v>3.8</v>
          </cell>
          <cell r="H53">
            <v>3</v>
          </cell>
          <cell r="I53">
            <v>2.2999999999999998</v>
          </cell>
          <cell r="J53">
            <v>5</v>
          </cell>
          <cell r="K53">
            <v>4</v>
          </cell>
          <cell r="L53">
            <v>3</v>
          </cell>
          <cell r="M53">
            <v>8.6999999999999993</v>
          </cell>
          <cell r="N53">
            <v>4.5</v>
          </cell>
          <cell r="O53">
            <v>4</v>
          </cell>
          <cell r="P53">
            <v>10</v>
          </cell>
          <cell r="Q53">
            <v>6</v>
          </cell>
          <cell r="R53">
            <v>5</v>
          </cell>
          <cell r="S53">
            <v>6</v>
          </cell>
          <cell r="T53">
            <v>14</v>
          </cell>
          <cell r="U53">
            <v>18</v>
          </cell>
          <cell r="V53">
            <v>20</v>
          </cell>
          <cell r="W53">
            <v>17.5</v>
          </cell>
          <cell r="X53">
            <v>12.857142857142858</v>
          </cell>
          <cell r="Y53">
            <v>5</v>
          </cell>
          <cell r="Z53">
            <v>7</v>
          </cell>
          <cell r="AA53">
            <v>11</v>
          </cell>
          <cell r="AB53">
            <v>16.666666666666668</v>
          </cell>
          <cell r="AC53">
            <v>8.75</v>
          </cell>
          <cell r="AD53">
            <v>7.8571428571428568</v>
          </cell>
          <cell r="AE53">
            <v>20</v>
          </cell>
          <cell r="AF53">
            <v>12</v>
          </cell>
          <cell r="AG53">
            <v>10</v>
          </cell>
        </row>
        <row r="54">
          <cell r="A54" t="str">
            <v>CMVG</v>
          </cell>
          <cell r="B54" t="str">
            <v>AEA</v>
          </cell>
          <cell r="C54" t="str">
            <v>Index</v>
          </cell>
          <cell r="D54">
            <v>0.1</v>
          </cell>
          <cell r="E54">
            <v>30</v>
          </cell>
          <cell r="F54">
            <v>150</v>
          </cell>
          <cell r="G54" t="str">
            <v>?</v>
          </cell>
          <cell r="H54" t="str">
            <v>?</v>
          </cell>
          <cell r="I54" t="str">
            <v>?</v>
          </cell>
          <cell r="J54" t="str">
            <v>?</v>
          </cell>
          <cell r="K54" t="str">
            <v>?</v>
          </cell>
          <cell r="L54" t="str">
            <v>?</v>
          </cell>
          <cell r="M54" t="str">
            <v>?</v>
          </cell>
          <cell r="N54" t="str">
            <v>?</v>
          </cell>
          <cell r="O54" t="str">
            <v>?</v>
          </cell>
          <cell r="P54" t="str">
            <v>?</v>
          </cell>
          <cell r="Q54" t="str">
            <v>?</v>
          </cell>
          <cell r="R54" t="str">
            <v>?</v>
          </cell>
          <cell r="S54" t="str">
            <v>?</v>
          </cell>
          <cell r="T54" t="str">
            <v>?</v>
          </cell>
          <cell r="U54" t="str">
            <v>?</v>
          </cell>
          <cell r="V54" t="str">
            <v>?</v>
          </cell>
          <cell r="W54" t="str">
            <v>?</v>
          </cell>
          <cell r="X54" t="str">
            <v>?</v>
          </cell>
          <cell r="Y54" t="str">
            <v>?</v>
          </cell>
          <cell r="Z54" t="str">
            <v>?</v>
          </cell>
          <cell r="AA54" t="str">
            <v>?</v>
          </cell>
          <cell r="AB54" t="str">
            <v>?</v>
          </cell>
          <cell r="AC54" t="str">
            <v>?</v>
          </cell>
          <cell r="AD54" t="str">
            <v>?</v>
          </cell>
          <cell r="AE54" t="str">
            <v>?</v>
          </cell>
          <cell r="AF54" t="str">
            <v>?</v>
          </cell>
          <cell r="AG54" t="str">
            <v>?</v>
          </cell>
          <cell r="CA54">
            <v>3.6</v>
          </cell>
          <cell r="CB54">
            <v>2.5</v>
          </cell>
          <cell r="CC54">
            <v>168.8</v>
          </cell>
          <cell r="CD54">
            <v>11.9</v>
          </cell>
          <cell r="CE54">
            <v>11.9</v>
          </cell>
          <cell r="CG54">
            <v>28</v>
          </cell>
          <cell r="CH54">
            <v>30.9</v>
          </cell>
          <cell r="CI54">
            <v>306.52</v>
          </cell>
          <cell r="CJ54">
            <v>47.634999999999998</v>
          </cell>
          <cell r="CK54">
            <v>50.534999999999997</v>
          </cell>
          <cell r="CL54">
            <v>0.71620000000000006</v>
          </cell>
          <cell r="CM54">
            <v>15.14622725301585</v>
          </cell>
          <cell r="CN54">
            <v>75.731136265079243</v>
          </cell>
          <cell r="CO54">
            <v>716.2</v>
          </cell>
          <cell r="CP54">
            <v>50.4874241767195</v>
          </cell>
          <cell r="CQ54">
            <v>50.4874241767195</v>
          </cell>
          <cell r="CR54" t="str">
            <v/>
          </cell>
          <cell r="CS54">
            <v>16.829999999999998</v>
          </cell>
          <cell r="CT54">
            <v>92.7</v>
          </cell>
          <cell r="CV54">
            <v>56.1</v>
          </cell>
          <cell r="CW54">
            <v>61.8</v>
          </cell>
        </row>
        <row r="55">
          <cell r="A55" t="str">
            <v>CMVMI</v>
          </cell>
          <cell r="B55" t="str">
            <v>AEA</v>
          </cell>
          <cell r="C55" t="str">
            <v>Index</v>
          </cell>
          <cell r="D55">
            <v>0.3</v>
          </cell>
          <cell r="E55">
            <v>2.2999999999999998</v>
          </cell>
          <cell r="G55" t="str">
            <v>?</v>
          </cell>
          <cell r="H55" t="str">
            <v>?</v>
          </cell>
          <cell r="I55" t="str">
            <v>?</v>
          </cell>
          <cell r="J55" t="str">
            <v>?</v>
          </cell>
          <cell r="K55" t="str">
            <v>?</v>
          </cell>
          <cell r="L55" t="str">
            <v>?</v>
          </cell>
          <cell r="M55" t="str">
            <v>?</v>
          </cell>
          <cell r="N55" t="str">
            <v>?</v>
          </cell>
          <cell r="O55" t="str">
            <v>?</v>
          </cell>
          <cell r="P55" t="str">
            <v>?</v>
          </cell>
          <cell r="Q55" t="str">
            <v>?</v>
          </cell>
          <cell r="R55" t="str">
            <v>?</v>
          </cell>
          <cell r="S55" t="str">
            <v>?</v>
          </cell>
          <cell r="T55" t="str">
            <v>?</v>
          </cell>
          <cell r="U55" t="str">
            <v>?</v>
          </cell>
          <cell r="V55" t="str">
            <v>?</v>
          </cell>
          <cell r="W55" t="str">
            <v>?</v>
          </cell>
          <cell r="X55" t="str">
            <v>?</v>
          </cell>
          <cell r="Y55" t="str">
            <v>?</v>
          </cell>
          <cell r="Z55" t="str">
            <v>?</v>
          </cell>
          <cell r="AA55" t="str">
            <v>?</v>
          </cell>
          <cell r="AB55" t="str">
            <v>?</v>
          </cell>
          <cell r="AC55" t="str">
            <v>?</v>
          </cell>
          <cell r="AD55" t="str">
            <v>?</v>
          </cell>
          <cell r="AE55" t="str">
            <v>?</v>
          </cell>
          <cell r="AF55" t="str">
            <v>?</v>
          </cell>
          <cell r="AG55" t="str">
            <v>?</v>
          </cell>
          <cell r="BZ55">
            <v>4.4000000000000004</v>
          </cell>
          <cell r="CA55">
            <v>2</v>
          </cell>
          <cell r="CC55">
            <v>17</v>
          </cell>
          <cell r="CD55">
            <v>11.6</v>
          </cell>
          <cell r="CG55">
            <v>21.9</v>
          </cell>
          <cell r="CI55">
            <v>50</v>
          </cell>
          <cell r="CJ55">
            <v>41</v>
          </cell>
          <cell r="CL55">
            <v>0.21629999999999999</v>
          </cell>
          <cell r="CM55">
            <v>1.1319365353234252</v>
          </cell>
          <cell r="CN55" t="str">
            <v/>
          </cell>
          <cell r="CO55">
            <v>72.099999999999994</v>
          </cell>
          <cell r="CP55">
            <v>49.21463197058371</v>
          </cell>
          <cell r="CR55" t="str">
            <v/>
          </cell>
          <cell r="CS55">
            <v>1.0096999999999998</v>
          </cell>
          <cell r="CT55" t="str">
            <v/>
          </cell>
          <cell r="CV55">
            <v>43.9</v>
          </cell>
        </row>
        <row r="56">
          <cell r="A56" t="str">
            <v>CO2</v>
          </cell>
          <cell r="B56" t="str">
            <v>SFBC</v>
          </cell>
          <cell r="C56" t="str">
            <v>mmol/L</v>
          </cell>
          <cell r="D56">
            <v>10</v>
          </cell>
          <cell r="E56">
            <v>20</v>
          </cell>
          <cell r="F56">
            <v>30</v>
          </cell>
          <cell r="G56">
            <v>7.5</v>
          </cell>
          <cell r="H56">
            <v>6</v>
          </cell>
          <cell r="I56">
            <v>4.5</v>
          </cell>
          <cell r="J56">
            <v>10</v>
          </cell>
          <cell r="K56">
            <v>8</v>
          </cell>
          <cell r="L56">
            <v>6</v>
          </cell>
          <cell r="M56">
            <v>6.6</v>
          </cell>
          <cell r="N56">
            <v>6</v>
          </cell>
          <cell r="O56">
            <v>5.3</v>
          </cell>
          <cell r="P56">
            <v>12</v>
          </cell>
          <cell r="Q56">
            <v>10</v>
          </cell>
          <cell r="R56">
            <v>8</v>
          </cell>
          <cell r="S56">
            <v>4.2</v>
          </cell>
          <cell r="T56">
            <v>6.8</v>
          </cell>
          <cell r="U56">
            <v>7.6</v>
          </cell>
          <cell r="V56">
            <v>42</v>
          </cell>
          <cell r="W56">
            <v>34</v>
          </cell>
          <cell r="X56">
            <v>25.333333333333332</v>
          </cell>
          <cell r="Y56">
            <v>1.3</v>
          </cell>
          <cell r="Z56">
            <v>2.4</v>
          </cell>
          <cell r="AA56">
            <v>3.2</v>
          </cell>
          <cell r="AB56">
            <v>13</v>
          </cell>
          <cell r="AC56">
            <v>12</v>
          </cell>
          <cell r="AD56">
            <v>10.666666666666666</v>
          </cell>
          <cell r="AE56">
            <v>24</v>
          </cell>
          <cell r="AF56">
            <v>20</v>
          </cell>
          <cell r="AG56">
            <v>16</v>
          </cell>
          <cell r="AH56">
            <v>4</v>
          </cell>
          <cell r="AI56">
            <v>4.8</v>
          </cell>
          <cell r="AJ56">
            <v>1</v>
          </cell>
          <cell r="AK56">
            <v>2</v>
          </cell>
          <cell r="AL56">
            <v>3</v>
          </cell>
          <cell r="AM56">
            <v>0.78102496759066542</v>
          </cell>
          <cell r="AN56">
            <v>1.56</v>
          </cell>
          <cell r="AO56">
            <v>2.3430749027719964</v>
          </cell>
          <cell r="AP56">
            <v>2.4310249675906652</v>
          </cell>
          <cell r="AQ56">
            <v>4.8600000000000003</v>
          </cell>
          <cell r="AR56">
            <v>7.2930749027719957</v>
          </cell>
          <cell r="AS56">
            <v>0.75</v>
          </cell>
          <cell r="AT56">
            <v>1.5</v>
          </cell>
          <cell r="AU56">
            <v>2.25</v>
          </cell>
        </row>
        <row r="57">
          <cell r="A57" t="str">
            <v>COR</v>
          </cell>
          <cell r="B57" t="str">
            <v>SFBC</v>
          </cell>
          <cell r="C57" t="str">
            <v>mmol/L</v>
          </cell>
          <cell r="D57">
            <v>100</v>
          </cell>
          <cell r="E57">
            <v>500</v>
          </cell>
          <cell r="F57">
            <v>1000</v>
          </cell>
          <cell r="G57">
            <v>11.3</v>
          </cell>
          <cell r="H57">
            <v>7.5</v>
          </cell>
          <cell r="I57">
            <v>7.5</v>
          </cell>
          <cell r="J57">
            <v>15</v>
          </cell>
          <cell r="K57">
            <v>10</v>
          </cell>
          <cell r="L57">
            <v>10</v>
          </cell>
          <cell r="M57">
            <v>13.2</v>
          </cell>
          <cell r="N57">
            <v>11.2</v>
          </cell>
          <cell r="O57">
            <v>11.2</v>
          </cell>
          <cell r="P57">
            <v>20</v>
          </cell>
          <cell r="Q57">
            <v>15</v>
          </cell>
          <cell r="R57">
            <v>15</v>
          </cell>
          <cell r="S57">
            <v>64</v>
          </cell>
          <cell r="T57">
            <v>212</v>
          </cell>
          <cell r="U57">
            <v>424</v>
          </cell>
          <cell r="V57">
            <v>64</v>
          </cell>
          <cell r="W57">
            <v>42.4</v>
          </cell>
          <cell r="X57">
            <v>42.4</v>
          </cell>
          <cell r="Y57">
            <v>26</v>
          </cell>
          <cell r="Z57">
            <v>112</v>
          </cell>
          <cell r="AA57">
            <v>224</v>
          </cell>
          <cell r="AB57">
            <v>26</v>
          </cell>
          <cell r="AC57">
            <v>22.4</v>
          </cell>
          <cell r="AD57">
            <v>22.4</v>
          </cell>
          <cell r="AE57">
            <v>40</v>
          </cell>
          <cell r="AF57">
            <v>30</v>
          </cell>
          <cell r="AG57">
            <v>30</v>
          </cell>
          <cell r="AH57">
            <v>15.2</v>
          </cell>
          <cell r="AI57">
            <v>38.1</v>
          </cell>
          <cell r="AJ57">
            <v>3.8</v>
          </cell>
          <cell r="AK57">
            <v>7.6</v>
          </cell>
          <cell r="AL57">
            <v>11.399999999999999</v>
          </cell>
          <cell r="AM57">
            <v>5.1275146269903509</v>
          </cell>
          <cell r="AN57">
            <v>10.26</v>
          </cell>
          <cell r="AO57">
            <v>15.382543880971053</v>
          </cell>
          <cell r="AP57">
            <v>11.39751462699035</v>
          </cell>
          <cell r="AQ57">
            <v>22.8</v>
          </cell>
          <cell r="AR57">
            <v>34.192543880971044</v>
          </cell>
          <cell r="AS57">
            <v>2.8499999999999996</v>
          </cell>
          <cell r="AT57">
            <v>5.6999999999999993</v>
          </cell>
          <cell r="AU57">
            <v>8.5499999999999989</v>
          </cell>
        </row>
        <row r="58">
          <cell r="A58" t="str">
            <v>COTINU</v>
          </cell>
          <cell r="B58" t="str">
            <v>AEA</v>
          </cell>
          <cell r="C58" t="str">
            <v>ng/ml</v>
          </cell>
          <cell r="D58">
            <v>300</v>
          </cell>
          <cell r="E58">
            <v>700</v>
          </cell>
          <cell r="G58" t="str">
            <v>?</v>
          </cell>
          <cell r="H58" t="str">
            <v>?</v>
          </cell>
          <cell r="I58" t="str">
            <v>?</v>
          </cell>
          <cell r="J58" t="str">
            <v>?</v>
          </cell>
          <cell r="K58" t="str">
            <v>?</v>
          </cell>
          <cell r="L58" t="str">
            <v>?</v>
          </cell>
          <cell r="M58" t="str">
            <v>?</v>
          </cell>
          <cell r="N58" t="str">
            <v>?</v>
          </cell>
          <cell r="O58" t="str">
            <v>?</v>
          </cell>
          <cell r="P58" t="str">
            <v>?</v>
          </cell>
          <cell r="Q58" t="str">
            <v>?</v>
          </cell>
          <cell r="R58" t="str">
            <v>?</v>
          </cell>
          <cell r="S58" t="str">
            <v>?</v>
          </cell>
          <cell r="T58" t="str">
            <v>?</v>
          </cell>
          <cell r="U58" t="str">
            <v>?</v>
          </cell>
          <cell r="V58" t="str">
            <v>?</v>
          </cell>
          <cell r="W58" t="str">
            <v>?</v>
          </cell>
          <cell r="X58" t="str">
            <v>?</v>
          </cell>
          <cell r="Y58" t="str">
            <v>?</v>
          </cell>
          <cell r="Z58" t="str">
            <v>?</v>
          </cell>
          <cell r="AA58" t="str">
            <v>?</v>
          </cell>
          <cell r="AB58" t="str">
            <v>?</v>
          </cell>
          <cell r="AC58" t="str">
            <v>?</v>
          </cell>
          <cell r="AD58" t="str">
            <v>?</v>
          </cell>
          <cell r="AE58" t="str">
            <v>?</v>
          </cell>
          <cell r="AF58" t="str">
            <v>?</v>
          </cell>
          <cell r="AG58" t="str">
            <v>?</v>
          </cell>
          <cell r="CC58">
            <v>19.399999999999999</v>
          </cell>
          <cell r="CD58">
            <v>9.3000000000000007</v>
          </cell>
          <cell r="CF58">
            <v>45.3</v>
          </cell>
          <cell r="CG58">
            <v>28.1</v>
          </cell>
          <cell r="CI58">
            <v>77.3</v>
          </cell>
          <cell r="CJ58">
            <v>43.4</v>
          </cell>
          <cell r="CL58">
            <v>246.9</v>
          </cell>
          <cell r="CM58">
            <v>276.5</v>
          </cell>
          <cell r="CN58" t="str">
            <v/>
          </cell>
          <cell r="CO58">
            <v>82.3</v>
          </cell>
          <cell r="CP58">
            <v>39.5</v>
          </cell>
          <cell r="CR58">
            <v>271.8</v>
          </cell>
          <cell r="CS58">
            <v>393.4</v>
          </cell>
          <cell r="CT58" t="str">
            <v/>
          </cell>
          <cell r="CU58">
            <v>90.6</v>
          </cell>
          <cell r="CV58">
            <v>56.2</v>
          </cell>
        </row>
        <row r="59">
          <cell r="A59" t="str">
            <v>COVIGI</v>
          </cell>
          <cell r="B59" t="str">
            <v>AEA</v>
          </cell>
          <cell r="C59" t="str">
            <v>Index</v>
          </cell>
          <cell r="D59">
            <v>1.8</v>
          </cell>
          <cell r="E59">
            <v>165.3</v>
          </cell>
          <cell r="F59">
            <v>603.1</v>
          </cell>
          <cell r="G59" t="str">
            <v>?</v>
          </cell>
          <cell r="H59" t="str">
            <v>?</v>
          </cell>
          <cell r="I59" t="str">
            <v>?</v>
          </cell>
          <cell r="J59" t="str">
            <v>?</v>
          </cell>
          <cell r="K59" t="str">
            <v>?</v>
          </cell>
          <cell r="L59" t="str">
            <v>?</v>
          </cell>
          <cell r="M59" t="str">
            <v>?</v>
          </cell>
          <cell r="N59" t="str">
            <v>?</v>
          </cell>
          <cell r="O59" t="str">
            <v>?</v>
          </cell>
          <cell r="P59" t="str">
            <v>?</v>
          </cell>
          <cell r="Q59" t="str">
            <v>?</v>
          </cell>
          <cell r="R59" t="str">
            <v>?</v>
          </cell>
          <cell r="S59" t="str">
            <v>?</v>
          </cell>
          <cell r="T59" t="str">
            <v>?</v>
          </cell>
          <cell r="U59" t="str">
            <v>?</v>
          </cell>
          <cell r="V59" t="str">
            <v>?</v>
          </cell>
          <cell r="W59" t="str">
            <v>?</v>
          </cell>
          <cell r="X59" t="str">
            <v>?</v>
          </cell>
          <cell r="Y59" t="str">
            <v>?</v>
          </cell>
          <cell r="Z59" t="str">
            <v>?</v>
          </cell>
          <cell r="AA59" t="str">
            <v>?</v>
          </cell>
          <cell r="AB59" t="str">
            <v>?</v>
          </cell>
          <cell r="AC59" t="str">
            <v>?</v>
          </cell>
          <cell r="AD59" t="str">
            <v>?</v>
          </cell>
          <cell r="AE59" t="str">
            <v>?</v>
          </cell>
          <cell r="AF59" t="str">
            <v>?</v>
          </cell>
          <cell r="AG59" t="str">
            <v>?</v>
          </cell>
          <cell r="CA59">
            <v>2.4</v>
          </cell>
          <cell r="CB59">
            <v>2.4</v>
          </cell>
          <cell r="CD59">
            <v>9</v>
          </cell>
          <cell r="CE59">
            <v>9</v>
          </cell>
          <cell r="CF59">
            <v>148.30000000000001</v>
          </cell>
          <cell r="CG59">
            <v>40.299999999999997</v>
          </cell>
          <cell r="CH59">
            <v>12.1</v>
          </cell>
          <cell r="CJ59">
            <v>55.2</v>
          </cell>
          <cell r="CK59">
            <v>27</v>
          </cell>
          <cell r="CL59">
            <v>0</v>
          </cell>
          <cell r="CM59">
            <v>63.144600000000011</v>
          </cell>
          <cell r="CN59">
            <v>230.38420000000002</v>
          </cell>
          <cell r="CP59">
            <v>38.200000000000003</v>
          </cell>
          <cell r="CQ59">
            <v>38.200000000000003</v>
          </cell>
          <cell r="CR59">
            <v>5.3370000000000006</v>
          </cell>
          <cell r="CS59">
            <v>133.06650000000002</v>
          </cell>
          <cell r="CT59">
            <v>145.34710000000001</v>
          </cell>
          <cell r="CU59">
            <v>296.5</v>
          </cell>
          <cell r="CV59">
            <v>80.5</v>
          </cell>
          <cell r="CW59">
            <v>24.1</v>
          </cell>
        </row>
        <row r="60">
          <cell r="A60" t="str">
            <v>COVIDM</v>
          </cell>
          <cell r="B60" t="str">
            <v>AEA</v>
          </cell>
          <cell r="C60" t="str">
            <v>Index</v>
          </cell>
          <cell r="D60">
            <v>0.1</v>
          </cell>
          <cell r="E60">
            <v>4.03</v>
          </cell>
          <cell r="G60" t="str">
            <v>?</v>
          </cell>
          <cell r="H60" t="str">
            <v>?</v>
          </cell>
          <cell r="I60" t="str">
            <v>?</v>
          </cell>
          <cell r="J60" t="str">
            <v>?</v>
          </cell>
          <cell r="K60" t="str">
            <v>?</v>
          </cell>
          <cell r="L60" t="str">
            <v>?</v>
          </cell>
          <cell r="M60" t="str">
            <v>?</v>
          </cell>
          <cell r="N60" t="str">
            <v>?</v>
          </cell>
          <cell r="O60" t="str">
            <v>?</v>
          </cell>
          <cell r="P60" t="str">
            <v>?</v>
          </cell>
          <cell r="Q60" t="str">
            <v>?</v>
          </cell>
          <cell r="R60" t="str">
            <v>?</v>
          </cell>
          <cell r="S60" t="str">
            <v>?</v>
          </cell>
          <cell r="T60" t="str">
            <v>?</v>
          </cell>
          <cell r="U60" t="str">
            <v>?</v>
          </cell>
          <cell r="V60" t="str">
            <v>?</v>
          </cell>
          <cell r="W60" t="str">
            <v>?</v>
          </cell>
          <cell r="X60" t="str">
            <v>?</v>
          </cell>
          <cell r="Y60" t="str">
            <v>?</v>
          </cell>
          <cell r="Z60" t="str">
            <v>?</v>
          </cell>
          <cell r="AA60" t="str">
            <v>?</v>
          </cell>
          <cell r="AB60" t="str">
            <v>?</v>
          </cell>
          <cell r="AC60" t="str">
            <v>?</v>
          </cell>
          <cell r="AD60" t="str">
            <v>?</v>
          </cell>
          <cell r="AE60" t="str">
            <v>?</v>
          </cell>
          <cell r="AF60" t="str">
            <v>?</v>
          </cell>
          <cell r="AG60" t="str">
            <v>?</v>
          </cell>
          <cell r="CD60">
            <v>11.6</v>
          </cell>
          <cell r="CG60">
            <v>19.7</v>
          </cell>
          <cell r="CJ60">
            <v>38.799999999999997</v>
          </cell>
          <cell r="CL60">
            <v>0</v>
          </cell>
          <cell r="CM60">
            <v>1.9827600000000001</v>
          </cell>
          <cell r="CN60" t="str">
            <v/>
          </cell>
          <cell r="CP60">
            <v>49.2</v>
          </cell>
          <cell r="CR60" t="str">
            <v/>
          </cell>
          <cell r="CS60">
            <v>1.58782</v>
          </cell>
          <cell r="CT60" t="str">
            <v/>
          </cell>
          <cell r="CV60">
            <v>39.4</v>
          </cell>
        </row>
        <row r="61">
          <cell r="A61" t="str">
            <v>CR</v>
          </cell>
          <cell r="B61" t="str">
            <v>SFBC</v>
          </cell>
          <cell r="C61" t="str">
            <v>µmol/L</v>
          </cell>
          <cell r="D61">
            <v>50</v>
          </cell>
          <cell r="E61">
            <v>140</v>
          </cell>
          <cell r="F61">
            <v>590</v>
          </cell>
          <cell r="G61">
            <v>4.5</v>
          </cell>
          <cell r="H61">
            <v>3.4</v>
          </cell>
          <cell r="I61">
            <v>1.8</v>
          </cell>
          <cell r="J61">
            <v>6</v>
          </cell>
          <cell r="K61">
            <v>4.5</v>
          </cell>
          <cell r="L61">
            <v>2.4</v>
          </cell>
          <cell r="M61">
            <v>8</v>
          </cell>
          <cell r="N61">
            <v>7.8</v>
          </cell>
          <cell r="O61">
            <v>7.6</v>
          </cell>
          <cell r="P61">
            <v>10</v>
          </cell>
          <cell r="Q61">
            <v>9</v>
          </cell>
          <cell r="R61">
            <v>8</v>
          </cell>
          <cell r="S61">
            <v>13</v>
          </cell>
          <cell r="T61">
            <v>27</v>
          </cell>
          <cell r="U61">
            <v>60</v>
          </cell>
          <cell r="V61">
            <v>26</v>
          </cell>
          <cell r="W61">
            <v>19.285714285714285</v>
          </cell>
          <cell r="X61">
            <v>10.169491525423728</v>
          </cell>
          <cell r="Y61">
            <v>8</v>
          </cell>
          <cell r="Z61">
            <v>22</v>
          </cell>
          <cell r="AA61">
            <v>90</v>
          </cell>
          <cell r="AB61">
            <v>16</v>
          </cell>
          <cell r="AC61">
            <v>15.714285714285714</v>
          </cell>
          <cell r="AD61">
            <v>15.254237288135593</v>
          </cell>
          <cell r="AE61">
            <v>20</v>
          </cell>
          <cell r="AF61">
            <v>18</v>
          </cell>
          <cell r="AG61">
            <v>16</v>
          </cell>
          <cell r="AH61">
            <v>5.95</v>
          </cell>
          <cell r="AI61">
            <v>14.7</v>
          </cell>
          <cell r="AJ61">
            <v>1.4875</v>
          </cell>
          <cell r="AK61">
            <v>2.98</v>
          </cell>
          <cell r="AL61">
            <v>4.4625000000000004</v>
          </cell>
          <cell r="AM61">
            <v>1.9823143828616085</v>
          </cell>
          <cell r="AN61">
            <v>3.96</v>
          </cell>
          <cell r="AO61">
            <v>5.9469431485848254</v>
          </cell>
          <cell r="AP61">
            <v>4.4366893828616085</v>
          </cell>
          <cell r="AQ61">
            <v>8.8699999999999992</v>
          </cell>
          <cell r="AR61">
            <v>13.310068148584826</v>
          </cell>
          <cell r="AS61">
            <v>1.1156250000000001</v>
          </cell>
          <cell r="AT61">
            <v>2.2349999999999999</v>
          </cell>
          <cell r="AU61">
            <v>3.3468750000000003</v>
          </cell>
        </row>
        <row r="62">
          <cell r="A62" t="str">
            <v>CR Jaffe</v>
          </cell>
          <cell r="B62" t="str">
            <v>SFBC</v>
          </cell>
          <cell r="C62" t="str">
            <v>mmol/L</v>
          </cell>
          <cell r="D62">
            <v>50</v>
          </cell>
          <cell r="E62">
            <v>140</v>
          </cell>
          <cell r="F62">
            <v>590</v>
          </cell>
          <cell r="G62">
            <v>4.5</v>
          </cell>
          <cell r="H62">
            <v>3.4</v>
          </cell>
          <cell r="I62">
            <v>1.8</v>
          </cell>
          <cell r="J62">
            <v>6</v>
          </cell>
          <cell r="K62">
            <v>4.5</v>
          </cell>
          <cell r="L62">
            <v>2.4</v>
          </cell>
          <cell r="M62">
            <v>8</v>
          </cell>
          <cell r="N62">
            <v>7.8</v>
          </cell>
          <cell r="O62">
            <v>7.6</v>
          </cell>
          <cell r="P62">
            <v>10</v>
          </cell>
          <cell r="Q62">
            <v>9</v>
          </cell>
          <cell r="R62">
            <v>8</v>
          </cell>
          <cell r="S62">
            <v>13</v>
          </cell>
          <cell r="T62">
            <v>27</v>
          </cell>
          <cell r="U62">
            <v>60</v>
          </cell>
          <cell r="V62">
            <v>26</v>
          </cell>
          <cell r="W62">
            <v>19.285714285714285</v>
          </cell>
          <cell r="X62">
            <v>10.169491525423728</v>
          </cell>
          <cell r="Y62">
            <v>8</v>
          </cell>
          <cell r="Z62">
            <v>22</v>
          </cell>
          <cell r="AA62">
            <v>90</v>
          </cell>
          <cell r="AB62">
            <v>16</v>
          </cell>
          <cell r="AC62">
            <v>15.714285714285714</v>
          </cell>
          <cell r="AD62">
            <v>15.254237288135593</v>
          </cell>
          <cell r="AE62">
            <v>20</v>
          </cell>
          <cell r="AF62">
            <v>18</v>
          </cell>
          <cell r="AG62">
            <v>16</v>
          </cell>
          <cell r="AH62">
            <v>5.95</v>
          </cell>
          <cell r="AI62">
            <v>14.7</v>
          </cell>
          <cell r="AJ62">
            <v>1.4875</v>
          </cell>
          <cell r="AK62">
            <v>2.98</v>
          </cell>
          <cell r="AL62">
            <v>4.4625000000000004</v>
          </cell>
          <cell r="AM62">
            <v>1.9823143828616085</v>
          </cell>
          <cell r="AN62">
            <v>3.96</v>
          </cell>
          <cell r="AO62">
            <v>5.9469431485848254</v>
          </cell>
          <cell r="AP62">
            <v>4.4366893828616085</v>
          </cell>
          <cell r="AQ62">
            <v>8.8699999999999992</v>
          </cell>
          <cell r="AR62">
            <v>13.310068148584826</v>
          </cell>
          <cell r="AS62">
            <v>1.1156250000000001</v>
          </cell>
          <cell r="AT62">
            <v>2.2349999999999999</v>
          </cell>
          <cell r="AU62">
            <v>3.3468750000000003</v>
          </cell>
        </row>
        <row r="63">
          <cell r="A63" t="str">
            <v>CRP</v>
          </cell>
          <cell r="B63" t="str">
            <v>SFBC</v>
          </cell>
          <cell r="C63" t="str">
            <v>µmol/L</v>
          </cell>
          <cell r="D63">
            <v>15</v>
          </cell>
          <cell r="E63">
            <v>50</v>
          </cell>
          <cell r="F63">
            <v>100</v>
          </cell>
          <cell r="G63">
            <v>9</v>
          </cell>
          <cell r="H63">
            <v>4.5</v>
          </cell>
          <cell r="I63">
            <v>3.8</v>
          </cell>
          <cell r="J63">
            <v>12</v>
          </cell>
          <cell r="K63">
            <v>6</v>
          </cell>
          <cell r="L63">
            <v>5</v>
          </cell>
          <cell r="M63">
            <v>9</v>
          </cell>
          <cell r="N63">
            <v>8</v>
          </cell>
          <cell r="O63">
            <v>7.5</v>
          </cell>
          <cell r="P63">
            <v>15</v>
          </cell>
          <cell r="Q63">
            <v>10</v>
          </cell>
          <cell r="R63">
            <v>9</v>
          </cell>
          <cell r="S63">
            <v>7.6</v>
          </cell>
          <cell r="T63">
            <v>12.7</v>
          </cell>
          <cell r="U63">
            <v>21.2</v>
          </cell>
          <cell r="V63">
            <v>50.666666666666664</v>
          </cell>
          <cell r="W63">
            <v>25.4</v>
          </cell>
          <cell r="X63">
            <v>21.2</v>
          </cell>
          <cell r="Y63">
            <v>2.7</v>
          </cell>
          <cell r="Z63">
            <v>8</v>
          </cell>
          <cell r="AA63">
            <v>15</v>
          </cell>
          <cell r="AB63">
            <v>18</v>
          </cell>
          <cell r="AC63">
            <v>16</v>
          </cell>
          <cell r="AD63">
            <v>15</v>
          </cell>
          <cell r="AE63">
            <v>30</v>
          </cell>
          <cell r="AF63">
            <v>20</v>
          </cell>
          <cell r="AG63">
            <v>18</v>
          </cell>
          <cell r="AH63">
            <v>42.2</v>
          </cell>
          <cell r="AI63">
            <v>76.3</v>
          </cell>
          <cell r="AJ63">
            <v>10.55</v>
          </cell>
          <cell r="AK63">
            <v>21.1</v>
          </cell>
          <cell r="AL63">
            <v>31.650000000000002</v>
          </cell>
          <cell r="AM63">
            <v>10.89906102607009</v>
          </cell>
          <cell r="AN63">
            <v>21.8</v>
          </cell>
          <cell r="AO63">
            <v>32.697183078210273</v>
          </cell>
          <cell r="AP63">
            <v>28.306561026070089</v>
          </cell>
          <cell r="AQ63">
            <v>56.6</v>
          </cell>
          <cell r="AR63">
            <v>84.919683078210284</v>
          </cell>
          <cell r="AS63">
            <v>7.9125000000000005</v>
          </cell>
          <cell r="AT63">
            <v>15.825000000000001</v>
          </cell>
          <cell r="AU63">
            <v>23.737500000000001</v>
          </cell>
        </row>
        <row r="64">
          <cell r="A64" t="str">
            <v>CRU</v>
          </cell>
          <cell r="B64" t="str">
            <v>SFBC</v>
          </cell>
          <cell r="C64" t="str">
            <v>mmol/L</v>
          </cell>
          <cell r="D64">
            <v>1</v>
          </cell>
          <cell r="E64">
            <v>8</v>
          </cell>
          <cell r="F64">
            <v>20</v>
          </cell>
          <cell r="G64">
            <v>4.5</v>
          </cell>
          <cell r="H64">
            <v>3.8</v>
          </cell>
          <cell r="I64">
            <v>3.8</v>
          </cell>
          <cell r="J64">
            <v>6</v>
          </cell>
          <cell r="K64">
            <v>5</v>
          </cell>
          <cell r="L64">
            <v>5</v>
          </cell>
          <cell r="M64">
            <v>8</v>
          </cell>
          <cell r="N64">
            <v>6.2</v>
          </cell>
          <cell r="O64">
            <v>6.2</v>
          </cell>
          <cell r="P64">
            <v>10</v>
          </cell>
          <cell r="Q64">
            <v>8</v>
          </cell>
          <cell r="R64">
            <v>8</v>
          </cell>
          <cell r="S64">
            <v>0</v>
          </cell>
          <cell r="T64">
            <v>2</v>
          </cell>
          <cell r="U64">
            <v>4</v>
          </cell>
          <cell r="V64">
            <v>0</v>
          </cell>
          <cell r="W64">
            <v>25</v>
          </cell>
          <cell r="X64">
            <v>20</v>
          </cell>
          <cell r="Y64">
            <v>0</v>
          </cell>
          <cell r="Z64">
            <v>1</v>
          </cell>
          <cell r="AA64">
            <v>3</v>
          </cell>
          <cell r="AB64">
            <v>0</v>
          </cell>
          <cell r="AC64">
            <v>12.5</v>
          </cell>
          <cell r="AD64">
            <v>15</v>
          </cell>
          <cell r="AE64">
            <v>20</v>
          </cell>
          <cell r="AF64">
            <v>16</v>
          </cell>
          <cell r="AG64">
            <v>16</v>
          </cell>
          <cell r="AH64">
            <v>24</v>
          </cell>
          <cell r="AI64">
            <v>24.5</v>
          </cell>
          <cell r="AJ64">
            <v>6</v>
          </cell>
          <cell r="AK64">
            <v>12</v>
          </cell>
          <cell r="AL64">
            <v>18</v>
          </cell>
          <cell r="AM64">
            <v>4.287062659910629</v>
          </cell>
          <cell r="AN64">
            <v>8.6</v>
          </cell>
          <cell r="AO64">
            <v>12.861187979731888</v>
          </cell>
          <cell r="AP64">
            <v>14.187062659910627</v>
          </cell>
          <cell r="AQ64">
            <v>28.4</v>
          </cell>
          <cell r="AR64">
            <v>42.561187979731884</v>
          </cell>
          <cell r="AS64">
            <v>4.5</v>
          </cell>
          <cell r="AT64">
            <v>9</v>
          </cell>
          <cell r="AU64">
            <v>13.5</v>
          </cell>
        </row>
        <row r="65">
          <cell r="A65" t="str">
            <v>CT</v>
          </cell>
          <cell r="B65" t="str">
            <v>SFBC</v>
          </cell>
          <cell r="C65" t="str">
            <v>mmol/L</v>
          </cell>
          <cell r="D65">
            <v>3</v>
          </cell>
          <cell r="E65">
            <v>5</v>
          </cell>
          <cell r="F65">
            <v>8</v>
          </cell>
          <cell r="G65">
            <v>3</v>
          </cell>
          <cell r="H65">
            <v>3</v>
          </cell>
          <cell r="I65">
            <v>3</v>
          </cell>
          <cell r="J65">
            <v>4</v>
          </cell>
          <cell r="K65">
            <v>4</v>
          </cell>
          <cell r="L65">
            <v>4</v>
          </cell>
          <cell r="M65">
            <v>5.7</v>
          </cell>
          <cell r="N65">
            <v>5.7</v>
          </cell>
          <cell r="O65">
            <v>5.7</v>
          </cell>
          <cell r="P65">
            <v>7</v>
          </cell>
          <cell r="Q65">
            <v>7</v>
          </cell>
          <cell r="R65">
            <v>7</v>
          </cell>
          <cell r="S65">
            <v>0.51</v>
          </cell>
          <cell r="T65">
            <v>0.85</v>
          </cell>
          <cell r="U65">
            <v>1.36</v>
          </cell>
          <cell r="V65">
            <v>17</v>
          </cell>
          <cell r="W65">
            <v>17</v>
          </cell>
          <cell r="X65">
            <v>17</v>
          </cell>
          <cell r="Y65">
            <v>0.34</v>
          </cell>
          <cell r="Z65">
            <v>0.56999999999999995</v>
          </cell>
          <cell r="AA65">
            <v>0.92</v>
          </cell>
          <cell r="AB65">
            <v>11.333333333333334</v>
          </cell>
          <cell r="AC65">
            <v>11.399999999999999</v>
          </cell>
          <cell r="AD65">
            <v>11.5</v>
          </cell>
          <cell r="AE65">
            <v>14</v>
          </cell>
          <cell r="AF65">
            <v>14</v>
          </cell>
          <cell r="AG65">
            <v>14</v>
          </cell>
          <cell r="AH65">
            <v>5.95</v>
          </cell>
          <cell r="AI65">
            <v>15.3</v>
          </cell>
          <cell r="AJ65">
            <v>1.4875</v>
          </cell>
          <cell r="AK65">
            <v>2.98</v>
          </cell>
          <cell r="AL65">
            <v>4.4625000000000004</v>
          </cell>
          <cell r="AM65">
            <v>2.0520283410567215</v>
          </cell>
          <cell r="AN65">
            <v>4.0999999999999996</v>
          </cell>
          <cell r="AO65">
            <v>6.1560850231701645</v>
          </cell>
          <cell r="AP65">
            <v>4.5064033410567212</v>
          </cell>
          <cell r="AQ65">
            <v>9.01</v>
          </cell>
          <cell r="AR65">
            <v>13.519210023170164</v>
          </cell>
          <cell r="AS65">
            <v>1.1156250000000001</v>
          </cell>
          <cell r="AT65">
            <v>2.2349999999999999</v>
          </cell>
          <cell r="AU65">
            <v>3.3468750000000003</v>
          </cell>
        </row>
        <row r="66">
          <cell r="A66" t="str">
            <v>DIGO</v>
          </cell>
          <cell r="B66" t="str">
            <v>SFBC</v>
          </cell>
          <cell r="C66" t="str">
            <v>ng/ml</v>
          </cell>
          <cell r="D66">
            <v>0.5</v>
          </cell>
          <cell r="E66">
            <v>1.5</v>
          </cell>
          <cell r="F66">
            <v>3</v>
          </cell>
          <cell r="G66">
            <v>9</v>
          </cell>
          <cell r="H66">
            <v>5.3</v>
          </cell>
          <cell r="I66">
            <v>5.3</v>
          </cell>
          <cell r="J66">
            <v>12</v>
          </cell>
          <cell r="K66">
            <v>7</v>
          </cell>
          <cell r="L66">
            <v>7</v>
          </cell>
          <cell r="M66">
            <v>9</v>
          </cell>
          <cell r="N66">
            <v>12.1</v>
          </cell>
          <cell r="O66">
            <v>12.1</v>
          </cell>
          <cell r="P66">
            <v>15</v>
          </cell>
          <cell r="Q66">
            <v>14</v>
          </cell>
          <cell r="R66">
            <v>14</v>
          </cell>
          <cell r="S66">
            <v>0.3</v>
          </cell>
          <cell r="T66">
            <v>0.5</v>
          </cell>
          <cell r="U66">
            <v>0.9</v>
          </cell>
          <cell r="V66">
            <v>60</v>
          </cell>
          <cell r="W66">
            <v>33.333333333333336</v>
          </cell>
          <cell r="X66">
            <v>30</v>
          </cell>
          <cell r="Y66">
            <v>0.1</v>
          </cell>
          <cell r="Z66">
            <v>0.4</v>
          </cell>
          <cell r="AA66">
            <v>0.7</v>
          </cell>
          <cell r="AB66">
            <v>20</v>
          </cell>
          <cell r="AC66">
            <v>26.666666666666668</v>
          </cell>
          <cell r="AD66">
            <v>23.333333333333332</v>
          </cell>
          <cell r="AE66">
            <v>30</v>
          </cell>
          <cell r="AF66">
            <v>28</v>
          </cell>
          <cell r="AG66">
            <v>28</v>
          </cell>
        </row>
        <row r="67">
          <cell r="A67" t="str">
            <v>DDI</v>
          </cell>
          <cell r="B67" t="str">
            <v>AEA</v>
          </cell>
          <cell r="C67" t="str">
            <v>µg/L</v>
          </cell>
          <cell r="D67">
            <v>600</v>
          </cell>
          <cell r="E67">
            <v>2000</v>
          </cell>
          <cell r="F67">
            <v>2500</v>
          </cell>
          <cell r="G67" t="str">
            <v>?</v>
          </cell>
          <cell r="H67" t="str">
            <v>?</v>
          </cell>
          <cell r="I67" t="str">
            <v>?</v>
          </cell>
          <cell r="J67" t="str">
            <v>?</v>
          </cell>
          <cell r="K67" t="str">
            <v>?</v>
          </cell>
          <cell r="L67" t="str">
            <v>?</v>
          </cell>
          <cell r="M67" t="str">
            <v>?</v>
          </cell>
          <cell r="N67" t="str">
            <v>?</v>
          </cell>
          <cell r="O67" t="str">
            <v>?</v>
          </cell>
          <cell r="P67" t="str">
            <v>?</v>
          </cell>
          <cell r="Q67" t="str">
            <v>?</v>
          </cell>
          <cell r="R67" t="str">
            <v>?</v>
          </cell>
          <cell r="S67" t="str">
            <v>?</v>
          </cell>
          <cell r="T67" t="str">
            <v>?</v>
          </cell>
          <cell r="U67" t="str">
            <v>?</v>
          </cell>
          <cell r="V67" t="str">
            <v>?</v>
          </cell>
          <cell r="W67" t="str">
            <v>?</v>
          </cell>
          <cell r="X67" t="str">
            <v>?</v>
          </cell>
          <cell r="Y67" t="str">
            <v>?</v>
          </cell>
          <cell r="Z67" t="str">
            <v>?</v>
          </cell>
          <cell r="AA67" t="str">
            <v>?</v>
          </cell>
          <cell r="AB67" t="str">
            <v>?</v>
          </cell>
          <cell r="AC67" t="str">
            <v>?</v>
          </cell>
          <cell r="AD67" t="str">
            <v>?</v>
          </cell>
          <cell r="AE67" t="str">
            <v>?</v>
          </cell>
          <cell r="AF67" t="str">
            <v>?</v>
          </cell>
          <cell r="AG67" t="str">
            <v>?</v>
          </cell>
          <cell r="AH67">
            <v>23.3</v>
          </cell>
          <cell r="AI67">
            <v>26.5</v>
          </cell>
          <cell r="AJ67">
            <v>5.8250000000000002</v>
          </cell>
          <cell r="AK67">
            <v>11.65</v>
          </cell>
          <cell r="AL67">
            <v>17.475000000000001</v>
          </cell>
          <cell r="AM67">
            <v>4.4108176679613491</v>
          </cell>
          <cell r="AN67">
            <v>8.82</v>
          </cell>
          <cell r="AO67">
            <v>13.232453003884046</v>
          </cell>
          <cell r="AP67">
            <v>14.022067667961348</v>
          </cell>
          <cell r="AQ67">
            <v>28.04</v>
          </cell>
          <cell r="AR67">
            <v>42.066203003884048</v>
          </cell>
          <cell r="AS67">
            <v>4.3687500000000004</v>
          </cell>
          <cell r="AT67">
            <v>8.7375000000000007</v>
          </cell>
          <cell r="AU67">
            <v>13.106250000000001</v>
          </cell>
          <cell r="BZ67">
            <v>6.6</v>
          </cell>
          <cell r="CA67">
            <v>2.4</v>
          </cell>
          <cell r="CC67">
            <v>14.4</v>
          </cell>
          <cell r="CD67">
            <v>8.1</v>
          </cell>
          <cell r="CE67">
            <v>8.1</v>
          </cell>
          <cell r="CF67">
            <v>21.9</v>
          </cell>
          <cell r="CG67">
            <v>15.8</v>
          </cell>
          <cell r="CI67">
            <v>45.7</v>
          </cell>
          <cell r="CJ67">
            <v>29.2</v>
          </cell>
          <cell r="CL67">
            <v>366.6</v>
          </cell>
          <cell r="CM67">
            <v>688</v>
          </cell>
          <cell r="CN67" t="e">
            <v>#REF!</v>
          </cell>
          <cell r="CO67">
            <v>61.1</v>
          </cell>
          <cell r="CP67">
            <v>34.4</v>
          </cell>
          <cell r="CR67">
            <v>263.39999999999998</v>
          </cell>
          <cell r="CS67">
            <v>632</v>
          </cell>
          <cell r="CT67" t="str">
            <v/>
          </cell>
          <cell r="CU67">
            <v>43.9</v>
          </cell>
          <cell r="CV67">
            <v>31.6</v>
          </cell>
        </row>
        <row r="68">
          <cell r="A68" t="str">
            <v>E2</v>
          </cell>
          <cell r="B68" t="str">
            <v>SFBC</v>
          </cell>
          <cell r="C68" t="str">
            <v>pmol/L</v>
          </cell>
          <cell r="D68">
            <v>100</v>
          </cell>
          <cell r="E68">
            <v>1000</v>
          </cell>
          <cell r="F68">
            <v>10000</v>
          </cell>
          <cell r="G68">
            <v>18.8</v>
          </cell>
          <cell r="H68">
            <v>7.5</v>
          </cell>
          <cell r="I68">
            <v>7.5</v>
          </cell>
          <cell r="J68">
            <v>25</v>
          </cell>
          <cell r="K68">
            <v>10</v>
          </cell>
          <cell r="L68">
            <v>10</v>
          </cell>
          <cell r="M68">
            <v>24.5</v>
          </cell>
          <cell r="N68">
            <v>11.2</v>
          </cell>
          <cell r="O68">
            <v>11.2</v>
          </cell>
          <cell r="P68">
            <v>35</v>
          </cell>
          <cell r="Q68">
            <v>15</v>
          </cell>
          <cell r="R68">
            <v>15</v>
          </cell>
          <cell r="S68">
            <v>106</v>
          </cell>
          <cell r="T68">
            <v>424</v>
          </cell>
          <cell r="U68">
            <v>4243</v>
          </cell>
          <cell r="V68">
            <v>106</v>
          </cell>
          <cell r="W68">
            <v>42.4</v>
          </cell>
          <cell r="X68">
            <v>42.43</v>
          </cell>
          <cell r="Y68">
            <v>49</v>
          </cell>
          <cell r="Z68">
            <v>224</v>
          </cell>
          <cell r="AA68">
            <v>2236</v>
          </cell>
          <cell r="AB68">
            <v>49</v>
          </cell>
          <cell r="AC68">
            <v>22.4</v>
          </cell>
          <cell r="AD68">
            <v>22.36</v>
          </cell>
          <cell r="AE68">
            <v>70</v>
          </cell>
          <cell r="AF68">
            <v>30</v>
          </cell>
          <cell r="AG68">
            <v>30</v>
          </cell>
          <cell r="AH68">
            <v>22.5</v>
          </cell>
          <cell r="AI68">
            <v>24.4</v>
          </cell>
          <cell r="AJ68">
            <v>5.625</v>
          </cell>
          <cell r="AK68">
            <v>11.25</v>
          </cell>
          <cell r="AL68">
            <v>16.875</v>
          </cell>
          <cell r="AM68">
            <v>4.1488138365079719</v>
          </cell>
          <cell r="AN68">
            <v>8.3000000000000007</v>
          </cell>
          <cell r="AO68">
            <v>12.446441509523915</v>
          </cell>
          <cell r="AP68">
            <v>13.430063836507973</v>
          </cell>
          <cell r="AQ68">
            <v>26.86</v>
          </cell>
          <cell r="AR68">
            <v>40.290191509523915</v>
          </cell>
          <cell r="AS68">
            <v>4.21875</v>
          </cell>
          <cell r="AT68">
            <v>8.4375</v>
          </cell>
          <cell r="AU68">
            <v>12.65625</v>
          </cell>
        </row>
        <row r="69">
          <cell r="A69" t="str">
            <v>EBNAI</v>
          </cell>
          <cell r="B69" t="str">
            <v>AEA</v>
          </cell>
          <cell r="C69" t="str">
            <v>Index</v>
          </cell>
          <cell r="D69">
            <v>0.25</v>
          </cell>
          <cell r="E69">
            <v>2.74</v>
          </cell>
          <cell r="G69" t="str">
            <v>?</v>
          </cell>
          <cell r="H69" t="str">
            <v>?</v>
          </cell>
          <cell r="I69" t="str">
            <v>?</v>
          </cell>
          <cell r="J69" t="str">
            <v>?</v>
          </cell>
          <cell r="K69" t="str">
            <v>?</v>
          </cell>
          <cell r="L69" t="str">
            <v>?</v>
          </cell>
          <cell r="M69" t="str">
            <v>?</v>
          </cell>
          <cell r="N69" t="str">
            <v>?</v>
          </cell>
          <cell r="O69" t="str">
            <v>?</v>
          </cell>
          <cell r="P69" t="str">
            <v>?</v>
          </cell>
          <cell r="Q69" t="str">
            <v>?</v>
          </cell>
          <cell r="R69" t="str">
            <v>?</v>
          </cell>
          <cell r="S69" t="str">
            <v>?</v>
          </cell>
          <cell r="T69" t="str">
            <v>?</v>
          </cell>
          <cell r="U69" t="str">
            <v>?</v>
          </cell>
          <cell r="V69" t="str">
            <v>?</v>
          </cell>
          <cell r="W69" t="str">
            <v>?</v>
          </cell>
          <cell r="X69" t="str">
            <v>?</v>
          </cell>
          <cell r="Y69" t="str">
            <v>?</v>
          </cell>
          <cell r="Z69" t="str">
            <v>?</v>
          </cell>
          <cell r="AA69" t="str">
            <v>?</v>
          </cell>
          <cell r="AB69" t="str">
            <v>?</v>
          </cell>
          <cell r="AC69" t="str">
            <v>?</v>
          </cell>
          <cell r="AD69" t="str">
            <v>?</v>
          </cell>
          <cell r="AE69" t="str">
            <v>?</v>
          </cell>
          <cell r="AF69" t="str">
            <v>?</v>
          </cell>
          <cell r="AG69" t="str">
            <v>?</v>
          </cell>
          <cell r="BZ69">
            <v>53.5</v>
          </cell>
          <cell r="CA69">
            <v>1.9</v>
          </cell>
          <cell r="CC69">
            <v>68.099999999999994</v>
          </cell>
          <cell r="CD69">
            <v>10.3</v>
          </cell>
          <cell r="CG69">
            <v>28.9</v>
          </cell>
          <cell r="CI69">
            <v>141.26499999999999</v>
          </cell>
          <cell r="CJ69">
            <v>45.894999999999996</v>
          </cell>
          <cell r="CL69">
            <v>0.72224999999999995</v>
          </cell>
          <cell r="CM69">
            <v>1.1973800000000001</v>
          </cell>
          <cell r="CN69" t="str">
            <v/>
          </cell>
          <cell r="CO69">
            <v>288.89999999999998</v>
          </cell>
          <cell r="CP69">
            <v>43.7</v>
          </cell>
          <cell r="CR69" t="str">
            <v/>
          </cell>
          <cell r="CS69">
            <v>1.5837200000000002</v>
          </cell>
          <cell r="CT69" t="str">
            <v/>
          </cell>
          <cell r="CV69">
            <v>57.8</v>
          </cell>
        </row>
        <row r="70">
          <cell r="A70" t="str">
            <v>EOSI%</v>
          </cell>
          <cell r="B70" t="str">
            <v>AEA</v>
          </cell>
          <cell r="C70" t="str">
            <v>%</v>
          </cell>
          <cell r="D70">
            <v>2</v>
          </cell>
          <cell r="E70">
            <v>5</v>
          </cell>
          <cell r="F70">
            <v>10</v>
          </cell>
          <cell r="G70" t="str">
            <v>?</v>
          </cell>
          <cell r="H70" t="str">
            <v>?</v>
          </cell>
          <cell r="I70" t="str">
            <v>?</v>
          </cell>
          <cell r="J70" t="str">
            <v>?</v>
          </cell>
          <cell r="K70" t="str">
            <v>?</v>
          </cell>
          <cell r="L70" t="str">
            <v>?</v>
          </cell>
          <cell r="M70" t="str">
            <v>?</v>
          </cell>
          <cell r="N70" t="str">
            <v>?</v>
          </cell>
          <cell r="O70" t="str">
            <v>?</v>
          </cell>
          <cell r="P70" t="str">
            <v>?</v>
          </cell>
          <cell r="Q70" t="str">
            <v>?</v>
          </cell>
          <cell r="R70" t="str">
            <v>?</v>
          </cell>
          <cell r="S70" t="str">
            <v>?</v>
          </cell>
          <cell r="T70" t="str">
            <v>?</v>
          </cell>
          <cell r="U70" t="str">
            <v>?</v>
          </cell>
          <cell r="V70" t="str">
            <v>?</v>
          </cell>
          <cell r="W70" t="str">
            <v>?</v>
          </cell>
          <cell r="X70" t="str">
            <v>?</v>
          </cell>
          <cell r="Y70" t="str">
            <v>?</v>
          </cell>
          <cell r="Z70" t="str">
            <v>?</v>
          </cell>
          <cell r="AA70" t="str">
            <v>?</v>
          </cell>
          <cell r="AB70" t="str">
            <v>?</v>
          </cell>
          <cell r="AC70" t="str">
            <v>?</v>
          </cell>
          <cell r="AD70" t="str">
            <v>?</v>
          </cell>
          <cell r="AE70" t="str">
            <v>?</v>
          </cell>
          <cell r="AF70" t="str">
            <v>?</v>
          </cell>
          <cell r="AG70" t="str">
            <v>?</v>
          </cell>
          <cell r="AH70">
            <v>21</v>
          </cell>
          <cell r="AI70">
            <v>76.400000000000006</v>
          </cell>
          <cell r="AJ70">
            <v>5.25</v>
          </cell>
          <cell r="AK70">
            <v>10.5</v>
          </cell>
          <cell r="AL70">
            <v>15.75</v>
          </cell>
          <cell r="AM70">
            <v>9.9041973425411918</v>
          </cell>
          <cell r="AN70">
            <v>19.8</v>
          </cell>
          <cell r="AO70">
            <v>29.712592027623575</v>
          </cell>
          <cell r="AP70">
            <v>18.56669734254119</v>
          </cell>
          <cell r="AQ70">
            <v>37.1</v>
          </cell>
          <cell r="AR70">
            <v>55.700092027623569</v>
          </cell>
          <cell r="AS70">
            <v>3.9375</v>
          </cell>
          <cell r="AT70">
            <v>7.875</v>
          </cell>
          <cell r="AU70">
            <v>11.8125</v>
          </cell>
          <cell r="BZ70">
            <v>8.5</v>
          </cell>
          <cell r="CA70">
            <v>25</v>
          </cell>
          <cell r="CB70">
            <v>25</v>
          </cell>
          <cell r="CC70">
            <v>47.7</v>
          </cell>
          <cell r="CD70">
            <v>14</v>
          </cell>
          <cell r="CE70">
            <v>8.1999999999999993</v>
          </cell>
          <cell r="CF70">
            <v>32.5</v>
          </cell>
          <cell r="CG70">
            <v>29.4</v>
          </cell>
          <cell r="CH70">
            <v>24.1</v>
          </cell>
          <cell r="CI70">
            <v>111.205</v>
          </cell>
          <cell r="CJ70">
            <v>52.5</v>
          </cell>
          <cell r="CK70">
            <v>37.629999999999995</v>
          </cell>
          <cell r="CL70">
            <v>4.0474792155117987</v>
          </cell>
          <cell r="CM70">
            <v>2.9698484809834995</v>
          </cell>
          <cell r="CN70">
            <v>3.4789653634378142</v>
          </cell>
          <cell r="CO70">
            <v>202.37396077558992</v>
          </cell>
          <cell r="CP70">
            <v>59.396969619669989</v>
          </cell>
          <cell r="CQ70">
            <v>34.789653634378141</v>
          </cell>
          <cell r="CR70">
            <v>1.3</v>
          </cell>
          <cell r="CS70">
            <v>2.9449999999999998</v>
          </cell>
          <cell r="CT70">
            <v>4.8099999999999996</v>
          </cell>
          <cell r="CU70">
            <v>65</v>
          </cell>
          <cell r="CV70">
            <v>58.9</v>
          </cell>
          <cell r="CW70">
            <v>48.1</v>
          </cell>
        </row>
        <row r="71">
          <cell r="A71" t="str">
            <v>EOSM</v>
          </cell>
          <cell r="B71" t="str">
            <v>AEA</v>
          </cell>
          <cell r="C71" t="str">
            <v>%</v>
          </cell>
          <cell r="D71">
            <v>2</v>
          </cell>
          <cell r="E71">
            <v>5</v>
          </cell>
          <cell r="F71">
            <v>10</v>
          </cell>
          <cell r="G71" t="str">
            <v>?</v>
          </cell>
          <cell r="H71" t="str">
            <v>?</v>
          </cell>
          <cell r="I71" t="str">
            <v>?</v>
          </cell>
          <cell r="J71" t="str">
            <v>?</v>
          </cell>
          <cell r="K71" t="str">
            <v>?</v>
          </cell>
          <cell r="L71" t="str">
            <v>?</v>
          </cell>
          <cell r="M71" t="str">
            <v>?</v>
          </cell>
          <cell r="N71" t="str">
            <v>?</v>
          </cell>
          <cell r="O71" t="str">
            <v>?</v>
          </cell>
          <cell r="P71" t="str">
            <v>?</v>
          </cell>
          <cell r="Q71" t="str">
            <v>?</v>
          </cell>
          <cell r="R71" t="str">
            <v>?</v>
          </cell>
          <cell r="S71" t="str">
            <v>?</v>
          </cell>
          <cell r="T71" t="str">
            <v>?</v>
          </cell>
          <cell r="U71" t="str">
            <v>?</v>
          </cell>
          <cell r="V71" t="str">
            <v>?</v>
          </cell>
          <cell r="W71" t="str">
            <v>?</v>
          </cell>
          <cell r="X71" t="str">
            <v>?</v>
          </cell>
          <cell r="Y71" t="str">
            <v>?</v>
          </cell>
          <cell r="Z71" t="str">
            <v>?</v>
          </cell>
          <cell r="AA71" t="str">
            <v>?</v>
          </cell>
          <cell r="AB71" t="str">
            <v>?</v>
          </cell>
          <cell r="AC71" t="str">
            <v>?</v>
          </cell>
          <cell r="AD71" t="str">
            <v>?</v>
          </cell>
          <cell r="AE71" t="str">
            <v>?</v>
          </cell>
          <cell r="AF71" t="str">
            <v>?</v>
          </cell>
          <cell r="AG71" t="str">
            <v>?</v>
          </cell>
          <cell r="AH71">
            <v>21</v>
          </cell>
          <cell r="AI71">
            <v>76.400000000000006</v>
          </cell>
          <cell r="AJ71">
            <v>5.25</v>
          </cell>
          <cell r="AK71">
            <v>10.5</v>
          </cell>
          <cell r="AL71">
            <v>15.75</v>
          </cell>
          <cell r="AM71">
            <v>9.9041973425411918</v>
          </cell>
          <cell r="AN71">
            <v>19.8</v>
          </cell>
          <cell r="AO71">
            <v>29.712592027623575</v>
          </cell>
          <cell r="AP71">
            <v>18.56669734254119</v>
          </cell>
          <cell r="AQ71">
            <v>37.1</v>
          </cell>
          <cell r="AR71">
            <v>55.700092027623569</v>
          </cell>
          <cell r="AS71">
            <v>3.9375</v>
          </cell>
          <cell r="AT71">
            <v>7.875</v>
          </cell>
          <cell r="AU71">
            <v>11.8125</v>
          </cell>
          <cell r="BZ71">
            <v>25</v>
          </cell>
          <cell r="CA71">
            <v>25</v>
          </cell>
          <cell r="CB71">
            <v>25</v>
          </cell>
          <cell r="CC71">
            <v>70</v>
          </cell>
          <cell r="CD71">
            <v>43.6</v>
          </cell>
          <cell r="CE71">
            <v>30</v>
          </cell>
          <cell r="CF71">
            <v>102.5</v>
          </cell>
          <cell r="CG71">
            <v>78.5</v>
          </cell>
          <cell r="CH71">
            <v>48</v>
          </cell>
          <cell r="CI71">
            <v>218</v>
          </cell>
          <cell r="CJ71">
            <v>150.44</v>
          </cell>
          <cell r="CK71">
            <v>97.5</v>
          </cell>
          <cell r="CL71">
            <v>5.939696961966999</v>
          </cell>
          <cell r="CM71">
            <v>9.2489566979200415</v>
          </cell>
          <cell r="CN71">
            <v>12.727922061357855</v>
          </cell>
          <cell r="CO71">
            <v>296.98484809834997</v>
          </cell>
          <cell r="CP71">
            <v>184.97913395840084</v>
          </cell>
          <cell r="CQ71">
            <v>127.27922061357856</v>
          </cell>
          <cell r="CR71">
            <v>4.1020000000000003</v>
          </cell>
          <cell r="CS71">
            <v>7.8449999999999998</v>
          </cell>
          <cell r="CT71">
            <v>9.6</v>
          </cell>
          <cell r="CU71">
            <v>205.1</v>
          </cell>
          <cell r="CV71">
            <v>156.9</v>
          </cell>
          <cell r="CW71">
            <v>96</v>
          </cell>
        </row>
        <row r="72">
          <cell r="A72" t="str">
            <v>FER</v>
          </cell>
          <cell r="B72" t="str">
            <v>SFBC</v>
          </cell>
          <cell r="C72" t="str">
            <v>µmol/L</v>
          </cell>
          <cell r="D72">
            <v>5</v>
          </cell>
          <cell r="E72">
            <v>20</v>
          </cell>
          <cell r="F72">
            <v>40</v>
          </cell>
          <cell r="G72">
            <v>6</v>
          </cell>
          <cell r="H72">
            <v>3.8</v>
          </cell>
          <cell r="I72">
            <v>3</v>
          </cell>
          <cell r="J72">
            <v>8</v>
          </cell>
          <cell r="K72">
            <v>5</v>
          </cell>
          <cell r="L72">
            <v>4</v>
          </cell>
          <cell r="M72">
            <v>12.7</v>
          </cell>
          <cell r="N72">
            <v>8.6999999999999993</v>
          </cell>
          <cell r="O72">
            <v>6.9</v>
          </cell>
          <cell r="P72">
            <v>15</v>
          </cell>
          <cell r="Q72">
            <v>10</v>
          </cell>
          <cell r="R72">
            <v>8</v>
          </cell>
          <cell r="S72">
            <v>1.7</v>
          </cell>
          <cell r="T72">
            <v>4.2</v>
          </cell>
          <cell r="U72">
            <v>6.8</v>
          </cell>
          <cell r="V72">
            <v>34</v>
          </cell>
          <cell r="W72">
            <v>21</v>
          </cell>
          <cell r="X72">
            <v>17</v>
          </cell>
          <cell r="Y72">
            <v>1.3</v>
          </cell>
          <cell r="Z72">
            <v>3.5</v>
          </cell>
          <cell r="AA72">
            <v>5.5</v>
          </cell>
          <cell r="AB72">
            <v>26</v>
          </cell>
          <cell r="AC72">
            <v>17.5</v>
          </cell>
          <cell r="AD72">
            <v>13.75</v>
          </cell>
          <cell r="AE72">
            <v>30</v>
          </cell>
          <cell r="AF72">
            <v>20</v>
          </cell>
          <cell r="AG72">
            <v>16</v>
          </cell>
          <cell r="AH72">
            <v>26.5</v>
          </cell>
          <cell r="AI72">
            <v>23.2</v>
          </cell>
          <cell r="AJ72">
            <v>6.625</v>
          </cell>
          <cell r="AK72">
            <v>13.3</v>
          </cell>
          <cell r="AL72">
            <v>19.875</v>
          </cell>
          <cell r="AM72">
            <v>4.4025738210733047</v>
          </cell>
          <cell r="AN72">
            <v>8.8000000000000007</v>
          </cell>
          <cell r="AO72">
            <v>13.207721463219915</v>
          </cell>
          <cell r="AP72">
            <v>15.333823821073302</v>
          </cell>
          <cell r="AQ72">
            <v>30.7</v>
          </cell>
          <cell r="AR72">
            <v>46.001471463219914</v>
          </cell>
          <cell r="AS72">
            <v>4.96875</v>
          </cell>
          <cell r="AT72">
            <v>9.9750000000000014</v>
          </cell>
          <cell r="AU72">
            <v>14.90625</v>
          </cell>
        </row>
        <row r="73">
          <cell r="A73" t="str">
            <v>FERR</v>
          </cell>
          <cell r="B73" t="str">
            <v>SFBC</v>
          </cell>
          <cell r="C73" t="str">
            <v>ng/ml</v>
          </cell>
          <cell r="D73">
            <v>20</v>
          </cell>
          <cell r="E73">
            <v>200</v>
          </cell>
          <cell r="F73">
            <v>800</v>
          </cell>
          <cell r="G73">
            <v>7.5</v>
          </cell>
          <cell r="H73">
            <v>6</v>
          </cell>
          <cell r="I73">
            <v>6</v>
          </cell>
          <cell r="J73">
            <v>10</v>
          </cell>
          <cell r="K73">
            <v>8</v>
          </cell>
          <cell r="L73">
            <v>8</v>
          </cell>
          <cell r="M73">
            <v>8.3000000000000007</v>
          </cell>
          <cell r="N73">
            <v>6</v>
          </cell>
          <cell r="O73">
            <v>6</v>
          </cell>
          <cell r="P73">
            <v>13</v>
          </cell>
          <cell r="Q73">
            <v>10</v>
          </cell>
          <cell r="R73">
            <v>10</v>
          </cell>
          <cell r="S73">
            <v>8.5</v>
          </cell>
          <cell r="T73">
            <v>68</v>
          </cell>
          <cell r="U73">
            <v>272</v>
          </cell>
          <cell r="V73">
            <v>42.5</v>
          </cell>
          <cell r="W73">
            <v>34</v>
          </cell>
          <cell r="X73">
            <v>34</v>
          </cell>
          <cell r="Y73">
            <v>3.3</v>
          </cell>
          <cell r="Z73">
            <v>24</v>
          </cell>
          <cell r="AA73">
            <v>96</v>
          </cell>
          <cell r="AB73">
            <v>16.5</v>
          </cell>
          <cell r="AC73">
            <v>12</v>
          </cell>
          <cell r="AD73">
            <v>12</v>
          </cell>
          <cell r="AE73">
            <v>26</v>
          </cell>
          <cell r="AF73">
            <v>20</v>
          </cell>
          <cell r="AG73">
            <v>20</v>
          </cell>
          <cell r="AH73">
            <v>14.2</v>
          </cell>
          <cell r="AI73">
            <v>15</v>
          </cell>
          <cell r="AJ73">
            <v>3.55</v>
          </cell>
          <cell r="AK73">
            <v>7.1</v>
          </cell>
          <cell r="AL73">
            <v>10.649999999999999</v>
          </cell>
          <cell r="AM73">
            <v>2.5819082090577892</v>
          </cell>
          <cell r="AN73">
            <v>5.2</v>
          </cell>
          <cell r="AO73">
            <v>7.7457246271733675</v>
          </cell>
          <cell r="AP73">
            <v>8.4394082090577882</v>
          </cell>
          <cell r="AQ73">
            <v>16.899999999999999</v>
          </cell>
          <cell r="AR73">
            <v>25.318224627173365</v>
          </cell>
          <cell r="AS73">
            <v>2.6624999999999996</v>
          </cell>
          <cell r="AT73">
            <v>5.3249999999999993</v>
          </cell>
          <cell r="AU73">
            <v>7.9874999999999989</v>
          </cell>
        </row>
        <row r="74">
          <cell r="A74" t="str">
            <v>FIB</v>
          </cell>
          <cell r="B74" t="str">
            <v>GEHT</v>
          </cell>
          <cell r="C74" t="str">
            <v>g/l</v>
          </cell>
          <cell r="D74">
            <v>1.59</v>
          </cell>
          <cell r="E74">
            <v>2</v>
          </cell>
          <cell r="F74">
            <v>2.2999999999999998</v>
          </cell>
          <cell r="G74" t="str">
            <v>?</v>
          </cell>
          <cell r="H74" t="str">
            <v>?</v>
          </cell>
          <cell r="I74" t="str">
            <v>?</v>
          </cell>
          <cell r="J74" t="str">
            <v>?</v>
          </cell>
          <cell r="K74" t="str">
            <v>?</v>
          </cell>
          <cell r="L74" t="str">
            <v>?</v>
          </cell>
          <cell r="M74" t="str">
            <v>?</v>
          </cell>
          <cell r="N74" t="str">
            <v>?</v>
          </cell>
          <cell r="O74" t="str">
            <v>?</v>
          </cell>
          <cell r="P74" t="str">
            <v>?</v>
          </cell>
          <cell r="Q74" t="str">
            <v>?</v>
          </cell>
          <cell r="R74" t="str">
            <v>?</v>
          </cell>
          <cell r="S74" t="str">
            <v>?</v>
          </cell>
          <cell r="T74" t="str">
            <v>?</v>
          </cell>
          <cell r="U74" t="str">
            <v>?</v>
          </cell>
          <cell r="V74" t="str">
            <v>?</v>
          </cell>
          <cell r="W74" t="str">
            <v>?</v>
          </cell>
          <cell r="X74" t="str">
            <v>?</v>
          </cell>
          <cell r="Y74" t="str">
            <v>?</v>
          </cell>
          <cell r="Z74" t="str">
            <v>?</v>
          </cell>
          <cell r="AA74" t="str">
            <v>?</v>
          </cell>
          <cell r="AB74" t="str">
            <v>?</v>
          </cell>
          <cell r="AC74" t="str">
            <v>?</v>
          </cell>
          <cell r="AD74" t="str">
            <v>?</v>
          </cell>
          <cell r="AE74" t="str">
            <v>?</v>
          </cell>
          <cell r="AF74" t="str">
            <v>?</v>
          </cell>
          <cell r="AG74" t="str">
            <v>?</v>
          </cell>
          <cell r="AH74">
            <v>10.7</v>
          </cell>
          <cell r="AI74">
            <v>15.8</v>
          </cell>
          <cell r="AJ74">
            <v>2.6749999999999998</v>
          </cell>
          <cell r="AK74">
            <v>5.4</v>
          </cell>
          <cell r="AL74">
            <v>8.0249999999999986</v>
          </cell>
          <cell r="AM74">
            <v>2.3852738312403461</v>
          </cell>
          <cell r="AN74">
            <v>4.8</v>
          </cell>
          <cell r="AO74">
            <v>7.1558214937210387</v>
          </cell>
          <cell r="AP74">
            <v>6.7990238312403459</v>
          </cell>
          <cell r="AQ74">
            <v>13.6</v>
          </cell>
          <cell r="AR74">
            <v>20.397071493721036</v>
          </cell>
          <cell r="AS74">
            <v>2.0062499999999996</v>
          </cell>
          <cell r="AT74">
            <v>4.0500000000000007</v>
          </cell>
          <cell r="AU74">
            <v>6.0187499999999989</v>
          </cell>
          <cell r="AV74">
            <v>4.875</v>
          </cell>
          <cell r="AW74">
            <v>4.875</v>
          </cell>
          <cell r="AX74">
            <v>4.875</v>
          </cell>
          <cell r="AY74">
            <v>6.5</v>
          </cell>
          <cell r="AZ74">
            <v>6.5</v>
          </cell>
          <cell r="BA74">
            <v>6.5</v>
          </cell>
          <cell r="BB74">
            <v>7.6</v>
          </cell>
          <cell r="BC74">
            <v>7.6</v>
          </cell>
          <cell r="BD74">
            <v>7.6</v>
          </cell>
          <cell r="BE74">
            <v>31.2</v>
          </cell>
          <cell r="BF74">
            <v>16.3</v>
          </cell>
          <cell r="BG74">
            <v>11.4</v>
          </cell>
          <cell r="BH74">
            <v>38.9</v>
          </cell>
          <cell r="BI74">
            <v>19.8</v>
          </cell>
          <cell r="BJ74">
            <v>14.8</v>
          </cell>
          <cell r="BK74">
            <v>51.44</v>
          </cell>
          <cell r="BL74">
            <v>32.340000000000003</v>
          </cell>
          <cell r="BM74">
            <v>27.34</v>
          </cell>
          <cell r="BN74">
            <v>0.5126807006314944</v>
          </cell>
          <cell r="BO74">
            <v>0.64488138444213139</v>
          </cell>
          <cell r="BP74">
            <v>0.74161359210845101</v>
          </cell>
          <cell r="BQ74">
            <v>32.244069222106567</v>
          </cell>
          <cell r="BR74">
            <v>32.244069222106567</v>
          </cell>
          <cell r="BS74">
            <v>32.244069222106567</v>
          </cell>
          <cell r="BT74">
            <v>1.23702</v>
          </cell>
          <cell r="BU74">
            <v>0.79200000000000004</v>
          </cell>
          <cell r="BV74">
            <v>0.68079999999999996</v>
          </cell>
          <cell r="BW74">
            <v>77.8</v>
          </cell>
          <cell r="BX74">
            <v>39.6</v>
          </cell>
          <cell r="BY74">
            <v>29.6</v>
          </cell>
        </row>
        <row r="75">
          <cell r="A75" t="str">
            <v>FII</v>
          </cell>
          <cell r="B75" t="str">
            <v>GEHT</v>
          </cell>
          <cell r="C75" t="str">
            <v>%</v>
          </cell>
          <cell r="D75">
            <v>41</v>
          </cell>
          <cell r="E75">
            <v>90</v>
          </cell>
          <cell r="F75">
            <v>91</v>
          </cell>
          <cell r="G75" t="str">
            <v>?</v>
          </cell>
          <cell r="H75" t="str">
            <v>?</v>
          </cell>
          <cell r="I75" t="str">
            <v>?</v>
          </cell>
          <cell r="J75" t="str">
            <v>?</v>
          </cell>
          <cell r="K75" t="str">
            <v>?</v>
          </cell>
          <cell r="L75" t="str">
            <v>?</v>
          </cell>
          <cell r="M75" t="str">
            <v>?</v>
          </cell>
          <cell r="N75" t="str">
            <v>?</v>
          </cell>
          <cell r="O75" t="str">
            <v>?</v>
          </cell>
          <cell r="P75" t="str">
            <v>?</v>
          </cell>
          <cell r="Q75" t="str">
            <v>?</v>
          </cell>
          <cell r="R75" t="str">
            <v>?</v>
          </cell>
          <cell r="S75" t="str">
            <v>?</v>
          </cell>
          <cell r="T75" t="str">
            <v>?</v>
          </cell>
          <cell r="U75" t="str">
            <v>?</v>
          </cell>
          <cell r="V75" t="str">
            <v>?</v>
          </cell>
          <cell r="W75" t="str">
            <v>?</v>
          </cell>
          <cell r="X75" t="str">
            <v>?</v>
          </cell>
          <cell r="Y75" t="str">
            <v>?</v>
          </cell>
          <cell r="Z75" t="str">
            <v>?</v>
          </cell>
          <cell r="AA75" t="str">
            <v>?</v>
          </cell>
          <cell r="AB75" t="str">
            <v>?</v>
          </cell>
          <cell r="AC75" t="str">
            <v>?</v>
          </cell>
          <cell r="AD75" t="str">
            <v>?</v>
          </cell>
          <cell r="AE75" t="str">
            <v>?</v>
          </cell>
          <cell r="AF75" t="str">
            <v>?</v>
          </cell>
          <cell r="AG75" t="str">
            <v>?</v>
          </cell>
          <cell r="AV75">
            <v>4.9499999999999993</v>
          </cell>
          <cell r="AW75">
            <v>4.9499999999999993</v>
          </cell>
          <cell r="AX75">
            <v>4.2750000000000004</v>
          </cell>
          <cell r="AY75">
            <v>6.6</v>
          </cell>
          <cell r="AZ75">
            <v>6.6</v>
          </cell>
          <cell r="BA75">
            <v>5.7</v>
          </cell>
          <cell r="BB75">
            <v>7.5</v>
          </cell>
          <cell r="BC75">
            <v>7.5</v>
          </cell>
          <cell r="BD75">
            <v>6.3</v>
          </cell>
          <cell r="BE75">
            <v>16</v>
          </cell>
          <cell r="BF75">
            <v>10</v>
          </cell>
          <cell r="BG75">
            <v>10</v>
          </cell>
          <cell r="BH75">
            <v>27.4</v>
          </cell>
          <cell r="BI75">
            <v>12.4</v>
          </cell>
          <cell r="BJ75">
            <v>12.4</v>
          </cell>
          <cell r="BK75">
            <v>39.774999999999999</v>
          </cell>
          <cell r="BL75">
            <v>24.774999999999999</v>
          </cell>
          <cell r="BM75">
            <v>22.795000000000002</v>
          </cell>
          <cell r="BN75">
            <v>13.046120112891801</v>
          </cell>
          <cell r="BO75">
            <v>28.637824638055175</v>
          </cell>
          <cell r="BP75">
            <v>24.323059059254859</v>
          </cell>
          <cell r="BQ75">
            <v>31.81980515339464</v>
          </cell>
          <cell r="BR75">
            <v>31.81980515339464</v>
          </cell>
          <cell r="BS75">
            <v>26.728636328851497</v>
          </cell>
          <cell r="BT75">
            <v>22.467999999999996</v>
          </cell>
          <cell r="BU75">
            <v>22.32</v>
          </cell>
          <cell r="BV75">
            <v>22.568000000000001</v>
          </cell>
          <cell r="BW75">
            <v>54.8</v>
          </cell>
          <cell r="BX75">
            <v>24.8</v>
          </cell>
          <cell r="BY75">
            <v>24.8</v>
          </cell>
        </row>
        <row r="76">
          <cell r="A76" t="str">
            <v>FIX</v>
          </cell>
          <cell r="B76" t="str">
            <v>GEHT</v>
          </cell>
          <cell r="C76" t="str">
            <v>%</v>
          </cell>
          <cell r="D76">
            <v>54</v>
          </cell>
          <cell r="E76">
            <v>102</v>
          </cell>
          <cell r="F76">
            <v>103</v>
          </cell>
          <cell r="G76" t="str">
            <v>?</v>
          </cell>
          <cell r="H76" t="str">
            <v>?</v>
          </cell>
          <cell r="I76" t="str">
            <v>?</v>
          </cell>
          <cell r="J76" t="str">
            <v>?</v>
          </cell>
          <cell r="K76" t="str">
            <v>?</v>
          </cell>
          <cell r="L76" t="str">
            <v>?</v>
          </cell>
          <cell r="M76" t="str">
            <v>?</v>
          </cell>
          <cell r="N76" t="str">
            <v>?</v>
          </cell>
          <cell r="O76" t="str">
            <v>?</v>
          </cell>
          <cell r="P76" t="str">
            <v>?</v>
          </cell>
          <cell r="Q76" t="str">
            <v>?</v>
          </cell>
          <cell r="R76" t="str">
            <v>?</v>
          </cell>
          <cell r="S76" t="str">
            <v>?</v>
          </cell>
          <cell r="T76" t="str">
            <v>?</v>
          </cell>
          <cell r="U76" t="str">
            <v>?</v>
          </cell>
          <cell r="V76" t="str">
            <v>?</v>
          </cell>
          <cell r="W76" t="str">
            <v>?</v>
          </cell>
          <cell r="X76" t="str">
            <v>?</v>
          </cell>
          <cell r="Y76" t="str">
            <v>?</v>
          </cell>
          <cell r="Z76" t="str">
            <v>?</v>
          </cell>
          <cell r="AA76" t="str">
            <v>?</v>
          </cell>
          <cell r="AB76" t="str">
            <v>?</v>
          </cell>
          <cell r="AC76" t="str">
            <v>?</v>
          </cell>
          <cell r="AD76" t="str">
            <v>?</v>
          </cell>
          <cell r="AE76" t="str">
            <v>?</v>
          </cell>
          <cell r="AF76" t="str">
            <v>?</v>
          </cell>
          <cell r="AG76" t="str">
            <v>?</v>
          </cell>
          <cell r="AV76">
            <v>6.3000000000000007</v>
          </cell>
          <cell r="AW76">
            <v>6.3000000000000007</v>
          </cell>
          <cell r="AX76">
            <v>5.0999999999999996</v>
          </cell>
          <cell r="AY76">
            <v>8.4</v>
          </cell>
          <cell r="AZ76">
            <v>8.4</v>
          </cell>
          <cell r="BA76">
            <v>6.8</v>
          </cell>
          <cell r="BB76">
            <v>10.1</v>
          </cell>
          <cell r="BC76">
            <v>10.1</v>
          </cell>
          <cell r="BD76">
            <v>7.5</v>
          </cell>
          <cell r="BE76">
            <v>28.3</v>
          </cell>
          <cell r="BF76">
            <v>14</v>
          </cell>
          <cell r="BG76">
            <v>14</v>
          </cell>
          <cell r="BH76">
            <v>32.5</v>
          </cell>
          <cell r="BI76">
            <v>18.7</v>
          </cell>
          <cell r="BJ76">
            <v>18.7</v>
          </cell>
          <cell r="BK76">
            <v>49.164999999999999</v>
          </cell>
          <cell r="BL76">
            <v>35.364999999999995</v>
          </cell>
          <cell r="BM76">
            <v>31.074999999999999</v>
          </cell>
          <cell r="BN76">
            <v>23.139362307548581</v>
          </cell>
          <cell r="BO76">
            <v>43.70768435870287</v>
          </cell>
          <cell r="BP76">
            <v>32.774399307996475</v>
          </cell>
          <cell r="BQ76">
            <v>42.850670939904781</v>
          </cell>
          <cell r="BR76">
            <v>42.850670939904781</v>
          </cell>
          <cell r="BS76">
            <v>31.81980515339464</v>
          </cell>
          <cell r="BT76">
            <v>35.1</v>
          </cell>
          <cell r="BU76">
            <v>38.147999999999996</v>
          </cell>
          <cell r="BV76">
            <v>38.521999999999998</v>
          </cell>
          <cell r="BW76">
            <v>65</v>
          </cell>
          <cell r="BX76">
            <v>37.4</v>
          </cell>
          <cell r="BY76">
            <v>37.4</v>
          </cell>
        </row>
        <row r="77">
          <cell r="A77" t="str">
            <v>FOLAT</v>
          </cell>
          <cell r="B77" t="str">
            <v>SFBC</v>
          </cell>
          <cell r="C77" t="str">
            <v>ng/ml</v>
          </cell>
          <cell r="D77">
            <v>1</v>
          </cell>
          <cell r="E77">
            <v>4</v>
          </cell>
          <cell r="F77">
            <v>15</v>
          </cell>
          <cell r="G77">
            <v>7.5</v>
          </cell>
          <cell r="H77">
            <v>6</v>
          </cell>
          <cell r="I77">
            <v>6</v>
          </cell>
          <cell r="J77">
            <v>10</v>
          </cell>
          <cell r="K77">
            <v>8</v>
          </cell>
          <cell r="L77">
            <v>8</v>
          </cell>
          <cell r="M77">
            <v>11</v>
          </cell>
          <cell r="N77">
            <v>8.9</v>
          </cell>
          <cell r="O77">
            <v>8.9</v>
          </cell>
          <cell r="P77">
            <v>15</v>
          </cell>
          <cell r="Q77">
            <v>12</v>
          </cell>
          <cell r="R77">
            <v>12</v>
          </cell>
          <cell r="S77">
            <v>0.42</v>
          </cell>
          <cell r="T77">
            <v>1.35</v>
          </cell>
          <cell r="U77">
            <v>5</v>
          </cell>
          <cell r="V77">
            <v>42</v>
          </cell>
          <cell r="W77">
            <v>33.75</v>
          </cell>
          <cell r="X77">
            <v>33.333333333333336</v>
          </cell>
          <cell r="Y77">
            <v>0.3</v>
          </cell>
          <cell r="Z77">
            <v>0.7</v>
          </cell>
          <cell r="AA77">
            <v>2.7</v>
          </cell>
          <cell r="AB77">
            <v>30</v>
          </cell>
          <cell r="AC77">
            <v>17.5</v>
          </cell>
          <cell r="AD77">
            <v>18</v>
          </cell>
          <cell r="AE77">
            <v>30</v>
          </cell>
          <cell r="AF77">
            <v>24</v>
          </cell>
          <cell r="AG77">
            <v>24</v>
          </cell>
          <cell r="AH77">
            <v>24</v>
          </cell>
          <cell r="AI77">
            <v>73</v>
          </cell>
          <cell r="AJ77">
            <v>6</v>
          </cell>
          <cell r="AK77">
            <v>12</v>
          </cell>
          <cell r="AL77">
            <v>18</v>
          </cell>
          <cell r="AM77">
            <v>9.6054997267190636</v>
          </cell>
          <cell r="AN77">
            <v>19.2</v>
          </cell>
          <cell r="AO77">
            <v>28.816499180157191</v>
          </cell>
          <cell r="AP77">
            <v>19.505499726719062</v>
          </cell>
          <cell r="AQ77">
            <v>39</v>
          </cell>
          <cell r="AR77">
            <v>58.51649918015719</v>
          </cell>
          <cell r="AS77">
            <v>4.5</v>
          </cell>
          <cell r="AT77">
            <v>9</v>
          </cell>
          <cell r="AU77">
            <v>13.5</v>
          </cell>
        </row>
        <row r="78">
          <cell r="A78" t="str">
            <v>FR</v>
          </cell>
          <cell r="B78" t="str">
            <v>RICOS</v>
          </cell>
          <cell r="C78" t="str">
            <v>UI/ml</v>
          </cell>
          <cell r="D78">
            <v>20</v>
          </cell>
          <cell r="E78">
            <v>50</v>
          </cell>
          <cell r="F78">
            <v>100</v>
          </cell>
          <cell r="G78" t="str">
            <v>?</v>
          </cell>
          <cell r="H78" t="str">
            <v>?</v>
          </cell>
          <cell r="I78" t="str">
            <v>?</v>
          </cell>
          <cell r="J78" t="str">
            <v>?</v>
          </cell>
          <cell r="K78" t="str">
            <v>?</v>
          </cell>
          <cell r="L78" t="str">
            <v>?</v>
          </cell>
          <cell r="M78" t="str">
            <v>?</v>
          </cell>
          <cell r="N78" t="str">
            <v>?</v>
          </cell>
          <cell r="O78" t="str">
            <v>?</v>
          </cell>
          <cell r="P78" t="str">
            <v>?</v>
          </cell>
          <cell r="Q78" t="str">
            <v>?</v>
          </cell>
          <cell r="R78" t="str">
            <v>?</v>
          </cell>
          <cell r="S78" t="str">
            <v>?</v>
          </cell>
          <cell r="T78" t="str">
            <v>?</v>
          </cell>
          <cell r="U78" t="str">
            <v>?</v>
          </cell>
          <cell r="V78" t="str">
            <v>?</v>
          </cell>
          <cell r="W78" t="str">
            <v>?</v>
          </cell>
          <cell r="X78" t="str">
            <v>?</v>
          </cell>
          <cell r="Y78" t="str">
            <v>?</v>
          </cell>
          <cell r="Z78" t="str">
            <v>?</v>
          </cell>
          <cell r="AA78" t="str">
            <v>?</v>
          </cell>
          <cell r="AB78" t="str">
            <v>?</v>
          </cell>
          <cell r="AC78" t="str">
            <v>?</v>
          </cell>
          <cell r="AD78" t="str">
            <v>?</v>
          </cell>
          <cell r="AE78" t="str">
            <v>?</v>
          </cell>
          <cell r="AF78" t="str">
            <v>?</v>
          </cell>
          <cell r="AG78" t="str">
            <v>?</v>
          </cell>
          <cell r="AH78">
            <v>8.5</v>
          </cell>
          <cell r="AI78">
            <v>24.5</v>
          </cell>
          <cell r="AJ78">
            <v>2.125</v>
          </cell>
          <cell r="AK78">
            <v>4.3</v>
          </cell>
          <cell r="AL78">
            <v>6.375</v>
          </cell>
          <cell r="AM78">
            <v>3.241575619972485</v>
          </cell>
          <cell r="AN78">
            <v>6.5</v>
          </cell>
          <cell r="AO78">
            <v>9.724726859917455</v>
          </cell>
          <cell r="AP78">
            <v>6.7478256199724846</v>
          </cell>
          <cell r="AQ78">
            <v>13.5</v>
          </cell>
          <cell r="AR78">
            <v>20.243476859917454</v>
          </cell>
          <cell r="AS78">
            <v>1.59375</v>
          </cell>
          <cell r="AT78">
            <v>3.2249999999999996</v>
          </cell>
          <cell r="AU78">
            <v>4.78125</v>
          </cell>
          <cell r="CA78">
            <v>0.5</v>
          </cell>
          <cell r="CB78">
            <v>0.4</v>
          </cell>
          <cell r="CC78">
            <v>11</v>
          </cell>
          <cell r="CD78">
            <v>11.6</v>
          </cell>
          <cell r="CE78">
            <v>11</v>
          </cell>
          <cell r="CF78">
            <v>17.600000000000001</v>
          </cell>
          <cell r="CG78">
            <v>9.9</v>
          </cell>
          <cell r="CH78" t="str">
            <v>(9,9)</v>
          </cell>
          <cell r="CI78">
            <v>35.75</v>
          </cell>
          <cell r="CJ78">
            <v>29.04</v>
          </cell>
          <cell r="CK78">
            <v>28.049999999999997</v>
          </cell>
          <cell r="CL78">
            <v>9.3338095116624284</v>
          </cell>
          <cell r="CM78">
            <v>24.607315985291859</v>
          </cell>
          <cell r="CN78">
            <v>46.669047558312144</v>
          </cell>
          <cell r="CO78">
            <v>46.669047558312137</v>
          </cell>
          <cell r="CP78">
            <v>49.21463197058371</v>
          </cell>
          <cell r="CQ78">
            <v>46.669047558312137</v>
          </cell>
          <cell r="CR78">
            <v>7.04</v>
          </cell>
          <cell r="CS78">
            <v>9.85</v>
          </cell>
          <cell r="CT78">
            <v>19.7</v>
          </cell>
          <cell r="CU78">
            <v>35.200000000000003</v>
          </cell>
          <cell r="CV78">
            <v>19.7</v>
          </cell>
          <cell r="CW78">
            <v>19.7</v>
          </cell>
        </row>
        <row r="79">
          <cell r="A79" t="str">
            <v>FRUC</v>
          </cell>
          <cell r="B79" t="str">
            <v>SFBC</v>
          </cell>
          <cell r="C79" t="str">
            <v>µmol/l</v>
          </cell>
          <cell r="D79">
            <v>200</v>
          </cell>
          <cell r="E79">
            <v>400</v>
          </cell>
          <cell r="F79">
            <v>600</v>
          </cell>
          <cell r="G79">
            <v>3.8</v>
          </cell>
          <cell r="H79">
            <v>3.8</v>
          </cell>
          <cell r="I79">
            <v>3.8</v>
          </cell>
          <cell r="J79">
            <v>5</v>
          </cell>
          <cell r="K79">
            <v>5</v>
          </cell>
          <cell r="L79">
            <v>5</v>
          </cell>
          <cell r="M79">
            <v>8.6999999999999993</v>
          </cell>
          <cell r="N79">
            <v>7.5</v>
          </cell>
          <cell r="O79">
            <v>6.2</v>
          </cell>
          <cell r="P79">
            <v>10</v>
          </cell>
          <cell r="Q79">
            <v>9</v>
          </cell>
          <cell r="R79">
            <v>8</v>
          </cell>
          <cell r="S79">
            <v>42</v>
          </cell>
          <cell r="T79">
            <v>85</v>
          </cell>
          <cell r="U79">
            <v>127</v>
          </cell>
          <cell r="V79">
            <v>21</v>
          </cell>
          <cell r="W79">
            <v>21.25</v>
          </cell>
          <cell r="X79">
            <v>21.166666666666668</v>
          </cell>
          <cell r="Y79">
            <v>35</v>
          </cell>
          <cell r="Z79">
            <v>60</v>
          </cell>
          <cell r="AA79">
            <v>75</v>
          </cell>
          <cell r="AB79">
            <v>17.5</v>
          </cell>
          <cell r="AC79">
            <v>15</v>
          </cell>
          <cell r="AD79">
            <v>12.5</v>
          </cell>
          <cell r="AE79">
            <v>20</v>
          </cell>
          <cell r="AF79">
            <v>18</v>
          </cell>
          <cell r="AG79">
            <v>16</v>
          </cell>
          <cell r="AH79">
            <v>3.4</v>
          </cell>
          <cell r="AI79">
            <v>5.9</v>
          </cell>
          <cell r="AJ79">
            <v>0.85</v>
          </cell>
          <cell r="AK79">
            <v>1.7</v>
          </cell>
          <cell r="AL79">
            <v>2.5499999999999998</v>
          </cell>
          <cell r="AM79">
            <v>0.85119401431166097</v>
          </cell>
          <cell r="AN79">
            <v>1.7</v>
          </cell>
          <cell r="AO79">
            <v>2.5535820429349831</v>
          </cell>
          <cell r="AP79">
            <v>2.2536940143116606</v>
          </cell>
          <cell r="AQ79">
            <v>4.5</v>
          </cell>
          <cell r="AR79">
            <v>6.7610820429349827</v>
          </cell>
          <cell r="AS79">
            <v>0.63749999999999996</v>
          </cell>
          <cell r="AT79">
            <v>1.2749999999999999</v>
          </cell>
          <cell r="AU79">
            <v>1.9124999999999999</v>
          </cell>
        </row>
        <row r="80">
          <cell r="A80" t="str">
            <v>FSH</v>
          </cell>
          <cell r="B80" t="str">
            <v>SFBC</v>
          </cell>
          <cell r="C80" t="str">
            <v>UI/L</v>
          </cell>
          <cell r="D80">
            <v>2</v>
          </cell>
          <cell r="E80">
            <v>20</v>
          </cell>
          <cell r="F80">
            <v>50</v>
          </cell>
          <cell r="G80">
            <v>7.5</v>
          </cell>
          <cell r="H80">
            <v>6</v>
          </cell>
          <cell r="I80">
            <v>6</v>
          </cell>
          <cell r="J80">
            <v>10</v>
          </cell>
          <cell r="K80">
            <v>8</v>
          </cell>
          <cell r="L80">
            <v>8</v>
          </cell>
          <cell r="M80">
            <v>17.3</v>
          </cell>
          <cell r="N80">
            <v>12.7</v>
          </cell>
          <cell r="O80">
            <v>12.7</v>
          </cell>
          <cell r="P80">
            <v>20</v>
          </cell>
          <cell r="Q80">
            <v>15</v>
          </cell>
          <cell r="R80">
            <v>15</v>
          </cell>
          <cell r="S80">
            <v>0.8</v>
          </cell>
          <cell r="T80">
            <v>10.8</v>
          </cell>
          <cell r="U80">
            <v>17</v>
          </cell>
          <cell r="V80">
            <v>40</v>
          </cell>
          <cell r="W80">
            <v>54</v>
          </cell>
          <cell r="X80">
            <v>34</v>
          </cell>
          <cell r="Y80">
            <v>0.7</v>
          </cell>
          <cell r="Z80">
            <v>5.0999999999999996</v>
          </cell>
          <cell r="AA80">
            <v>12.7</v>
          </cell>
          <cell r="AB80">
            <v>35</v>
          </cell>
          <cell r="AC80">
            <v>25.499999999999996</v>
          </cell>
          <cell r="AD80">
            <v>25.4</v>
          </cell>
          <cell r="AE80">
            <v>40</v>
          </cell>
          <cell r="AF80">
            <v>30</v>
          </cell>
          <cell r="AG80">
            <v>30</v>
          </cell>
          <cell r="AH80">
            <v>11</v>
          </cell>
          <cell r="AI80">
            <v>47.2</v>
          </cell>
          <cell r="AJ80">
            <v>2.75</v>
          </cell>
          <cell r="AK80">
            <v>5.5</v>
          </cell>
          <cell r="AL80">
            <v>8.25</v>
          </cell>
          <cell r="AM80">
            <v>6.0581040763592036</v>
          </cell>
          <cell r="AN80">
            <v>12.12</v>
          </cell>
          <cell r="AO80">
            <v>18.174312229077611</v>
          </cell>
          <cell r="AP80">
            <v>10.595604076359203</v>
          </cell>
          <cell r="AQ80">
            <v>21.19</v>
          </cell>
          <cell r="AR80">
            <v>31.786812229077611</v>
          </cell>
          <cell r="AS80">
            <v>2.0625</v>
          </cell>
          <cell r="AT80">
            <v>4.125</v>
          </cell>
          <cell r="AU80">
            <v>6.1875</v>
          </cell>
        </row>
        <row r="81">
          <cell r="A81" t="str">
            <v>FV</v>
          </cell>
          <cell r="B81" t="str">
            <v>GEHT</v>
          </cell>
          <cell r="C81" t="str">
            <v>%</v>
          </cell>
          <cell r="D81">
            <v>40</v>
          </cell>
          <cell r="E81">
            <v>89</v>
          </cell>
          <cell r="F81">
            <v>90</v>
          </cell>
          <cell r="G81" t="str">
            <v>?</v>
          </cell>
          <cell r="H81" t="str">
            <v>?</v>
          </cell>
          <cell r="I81" t="str">
            <v>?</v>
          </cell>
          <cell r="J81" t="str">
            <v>?</v>
          </cell>
          <cell r="K81" t="str">
            <v>?</v>
          </cell>
          <cell r="L81" t="str">
            <v>?</v>
          </cell>
          <cell r="M81" t="str">
            <v>?</v>
          </cell>
          <cell r="N81" t="str">
            <v>?</v>
          </cell>
          <cell r="O81" t="str">
            <v>?</v>
          </cell>
          <cell r="P81" t="str">
            <v>?</v>
          </cell>
          <cell r="Q81" t="str">
            <v>?</v>
          </cell>
          <cell r="R81" t="str">
            <v>?</v>
          </cell>
          <cell r="S81" t="str">
            <v>?</v>
          </cell>
          <cell r="T81" t="str">
            <v>?</v>
          </cell>
          <cell r="U81" t="str">
            <v>?</v>
          </cell>
          <cell r="V81" t="str">
            <v>?</v>
          </cell>
          <cell r="W81" t="str">
            <v>?</v>
          </cell>
          <cell r="X81" t="str">
            <v>?</v>
          </cell>
          <cell r="Y81" t="str">
            <v>?</v>
          </cell>
          <cell r="Z81" t="str">
            <v>?</v>
          </cell>
          <cell r="AA81" t="str">
            <v>?</v>
          </cell>
          <cell r="AB81" t="str">
            <v>?</v>
          </cell>
          <cell r="AC81" t="str">
            <v>?</v>
          </cell>
          <cell r="AD81" t="str">
            <v>?</v>
          </cell>
          <cell r="AE81" t="str">
            <v>?</v>
          </cell>
          <cell r="AF81" t="str">
            <v>?</v>
          </cell>
          <cell r="AG81" t="str">
            <v>?</v>
          </cell>
          <cell r="AH81">
            <v>3.6</v>
          </cell>
          <cell r="AJ81">
            <v>0.9</v>
          </cell>
          <cell r="AK81">
            <v>1.8</v>
          </cell>
          <cell r="AL81">
            <v>2.7</v>
          </cell>
          <cell r="AS81">
            <v>0.67500000000000004</v>
          </cell>
          <cell r="AT81">
            <v>1.35</v>
          </cell>
          <cell r="AU81">
            <v>2.0250000000000004</v>
          </cell>
          <cell r="AV81">
            <v>5.4</v>
          </cell>
          <cell r="AW81">
            <v>5.4</v>
          </cell>
          <cell r="AX81">
            <v>5.0250000000000004</v>
          </cell>
          <cell r="AY81">
            <v>7.2</v>
          </cell>
          <cell r="AZ81">
            <v>7.2</v>
          </cell>
          <cell r="BA81">
            <v>6.7</v>
          </cell>
          <cell r="BB81">
            <v>8.3000000000000007</v>
          </cell>
          <cell r="BC81">
            <v>8.3000000000000007</v>
          </cell>
          <cell r="BD81">
            <v>7.2</v>
          </cell>
          <cell r="BE81">
            <v>12.5</v>
          </cell>
          <cell r="BF81">
            <v>12.5</v>
          </cell>
          <cell r="BG81">
            <v>12.5</v>
          </cell>
          <cell r="BH81">
            <v>17.7</v>
          </cell>
          <cell r="BI81">
            <v>17.7</v>
          </cell>
          <cell r="BJ81">
            <v>17.7</v>
          </cell>
          <cell r="BK81">
            <v>31.395</v>
          </cell>
          <cell r="BL81">
            <v>31.395</v>
          </cell>
          <cell r="BM81">
            <v>29.58</v>
          </cell>
          <cell r="BN81">
            <v>14.085567081236031</v>
          </cell>
          <cell r="BO81">
            <v>31.340386755750171</v>
          </cell>
          <cell r="BP81">
            <v>27.492311652532962</v>
          </cell>
          <cell r="BQ81">
            <v>35.213917703090075</v>
          </cell>
          <cell r="BR81">
            <v>35.213917703090075</v>
          </cell>
          <cell r="BS81">
            <v>30.54701294725885</v>
          </cell>
          <cell r="BT81">
            <v>14.16</v>
          </cell>
          <cell r="BU81">
            <v>31.506</v>
          </cell>
          <cell r="BV81">
            <v>31.86</v>
          </cell>
          <cell r="BW81">
            <v>35.4</v>
          </cell>
          <cell r="BX81">
            <v>35.4</v>
          </cell>
          <cell r="BY81">
            <v>35.4</v>
          </cell>
        </row>
        <row r="82">
          <cell r="A82" t="str">
            <v>FVII</v>
          </cell>
          <cell r="B82" t="str">
            <v>GEHT</v>
          </cell>
          <cell r="C82" t="str">
            <v>%</v>
          </cell>
          <cell r="D82">
            <v>49</v>
          </cell>
          <cell r="E82">
            <v>97</v>
          </cell>
          <cell r="F82">
            <v>98</v>
          </cell>
          <cell r="G82" t="str">
            <v>?</v>
          </cell>
          <cell r="H82" t="str">
            <v>?</v>
          </cell>
          <cell r="I82" t="str">
            <v>?</v>
          </cell>
          <cell r="J82" t="str">
            <v>?</v>
          </cell>
          <cell r="K82" t="str">
            <v>?</v>
          </cell>
          <cell r="L82" t="str">
            <v>?</v>
          </cell>
          <cell r="M82" t="str">
            <v>?</v>
          </cell>
          <cell r="N82" t="str">
            <v>?</v>
          </cell>
          <cell r="O82" t="str">
            <v>?</v>
          </cell>
          <cell r="P82" t="str">
            <v>?</v>
          </cell>
          <cell r="Q82" t="str">
            <v>?</v>
          </cell>
          <cell r="R82" t="str">
            <v>?</v>
          </cell>
          <cell r="S82" t="str">
            <v>?</v>
          </cell>
          <cell r="T82" t="str">
            <v>?</v>
          </cell>
          <cell r="U82" t="str">
            <v>?</v>
          </cell>
          <cell r="V82" t="str">
            <v>?</v>
          </cell>
          <cell r="W82" t="str">
            <v>?</v>
          </cell>
          <cell r="X82" t="str">
            <v>?</v>
          </cell>
          <cell r="Y82" t="str">
            <v>?</v>
          </cell>
          <cell r="Z82" t="str">
            <v>?</v>
          </cell>
          <cell r="AA82" t="str">
            <v>?</v>
          </cell>
          <cell r="AB82" t="str">
            <v>?</v>
          </cell>
          <cell r="AC82" t="str">
            <v>?</v>
          </cell>
          <cell r="AD82" t="str">
            <v>?</v>
          </cell>
          <cell r="AE82" t="str">
            <v>?</v>
          </cell>
          <cell r="AF82" t="str">
            <v>?</v>
          </cell>
          <cell r="AG82" t="str">
            <v>?</v>
          </cell>
          <cell r="AH82">
            <v>6.8</v>
          </cell>
          <cell r="AI82">
            <v>19.399999999999999</v>
          </cell>
          <cell r="AJ82">
            <v>1.7</v>
          </cell>
          <cell r="AK82">
            <v>3.4</v>
          </cell>
          <cell r="AL82">
            <v>5.0999999999999996</v>
          </cell>
          <cell r="AM82">
            <v>2.5696546460565473</v>
          </cell>
          <cell r="AN82">
            <v>5.0999999999999996</v>
          </cell>
          <cell r="AO82">
            <v>7.7089639381696422</v>
          </cell>
          <cell r="AP82">
            <v>5.3746546460565465</v>
          </cell>
          <cell r="AQ82">
            <v>10.7</v>
          </cell>
          <cell r="AR82">
            <v>16.123963938169641</v>
          </cell>
          <cell r="AS82">
            <v>1.2749999999999999</v>
          </cell>
          <cell r="AT82">
            <v>2.5499999999999998</v>
          </cell>
          <cell r="AU82">
            <v>3.8249999999999997</v>
          </cell>
          <cell r="AV82">
            <v>6.0749999999999993</v>
          </cell>
          <cell r="AW82">
            <v>6.0749999999999993</v>
          </cell>
          <cell r="AX82">
            <v>4.9499999999999993</v>
          </cell>
          <cell r="AY82">
            <v>8.1</v>
          </cell>
          <cell r="AZ82">
            <v>8.1</v>
          </cell>
          <cell r="BA82">
            <v>6.6</v>
          </cell>
          <cell r="BB82">
            <v>8.9</v>
          </cell>
          <cell r="BC82">
            <v>8.9</v>
          </cell>
          <cell r="BD82">
            <v>7.6</v>
          </cell>
          <cell r="BE82">
            <v>11</v>
          </cell>
          <cell r="BF82">
            <v>11</v>
          </cell>
          <cell r="BG82">
            <v>11</v>
          </cell>
          <cell r="BH82">
            <v>15</v>
          </cell>
          <cell r="BI82">
            <v>15</v>
          </cell>
          <cell r="BJ82">
            <v>15</v>
          </cell>
          <cell r="BK82">
            <v>29.685000000000002</v>
          </cell>
          <cell r="BL82">
            <v>29.685000000000002</v>
          </cell>
          <cell r="BM82">
            <v>27.54</v>
          </cell>
          <cell r="BN82">
            <v>18.502156036527204</v>
          </cell>
          <cell r="BO82">
            <v>36.626717051900791</v>
          </cell>
          <cell r="BP82">
            <v>31.599187837664434</v>
          </cell>
          <cell r="BQ82">
            <v>37.759502115361641</v>
          </cell>
          <cell r="BR82">
            <v>37.759502115361641</v>
          </cell>
          <cell r="BS82">
            <v>32.244069222106567</v>
          </cell>
          <cell r="BT82">
            <v>14.7</v>
          </cell>
          <cell r="BU82">
            <v>29.1</v>
          </cell>
          <cell r="BV82">
            <v>29.4</v>
          </cell>
          <cell r="BW82">
            <v>30</v>
          </cell>
          <cell r="BX82">
            <v>30</v>
          </cell>
          <cell r="BY82">
            <v>30</v>
          </cell>
        </row>
        <row r="83">
          <cell r="A83" t="str">
            <v>FVIII</v>
          </cell>
          <cell r="B83" t="str">
            <v>GEHT</v>
          </cell>
          <cell r="C83" t="str">
            <v>%</v>
          </cell>
          <cell r="D83">
            <v>39</v>
          </cell>
          <cell r="E83">
            <v>92</v>
          </cell>
          <cell r="F83">
            <v>93</v>
          </cell>
          <cell r="G83" t="str">
            <v>?</v>
          </cell>
          <cell r="H83" t="str">
            <v>?</v>
          </cell>
          <cell r="I83" t="str">
            <v>?</v>
          </cell>
          <cell r="J83" t="str">
            <v>?</v>
          </cell>
          <cell r="K83" t="str">
            <v>?</v>
          </cell>
          <cell r="L83" t="str">
            <v>?</v>
          </cell>
          <cell r="M83" t="str">
            <v>?</v>
          </cell>
          <cell r="N83" t="str">
            <v>?</v>
          </cell>
          <cell r="O83" t="str">
            <v>?</v>
          </cell>
          <cell r="P83" t="str">
            <v>?</v>
          </cell>
          <cell r="Q83" t="str">
            <v>?</v>
          </cell>
          <cell r="R83" t="str">
            <v>?</v>
          </cell>
          <cell r="S83" t="str">
            <v>?</v>
          </cell>
          <cell r="T83" t="str">
            <v>?</v>
          </cell>
          <cell r="U83" t="str">
            <v>?</v>
          </cell>
          <cell r="V83" t="str">
            <v>?</v>
          </cell>
          <cell r="W83" t="str">
            <v>?</v>
          </cell>
          <cell r="X83" t="str">
            <v>?</v>
          </cell>
          <cell r="Y83" t="str">
            <v>?</v>
          </cell>
          <cell r="Z83" t="str">
            <v>?</v>
          </cell>
          <cell r="AA83" t="str">
            <v>?</v>
          </cell>
          <cell r="AB83" t="str">
            <v>?</v>
          </cell>
          <cell r="AC83" t="str">
            <v>?</v>
          </cell>
          <cell r="AD83" t="str">
            <v>?</v>
          </cell>
          <cell r="AE83" t="str">
            <v>?</v>
          </cell>
          <cell r="AF83" t="str">
            <v>?</v>
          </cell>
          <cell r="AG83" t="str">
            <v>?</v>
          </cell>
          <cell r="AH83">
            <v>4.8</v>
          </cell>
          <cell r="AI83">
            <v>19.100000000000001</v>
          </cell>
          <cell r="AJ83">
            <v>1.2</v>
          </cell>
          <cell r="AK83">
            <v>2.4</v>
          </cell>
          <cell r="AL83">
            <v>3.5999999999999996</v>
          </cell>
          <cell r="AM83">
            <v>2.4617384609255306</v>
          </cell>
          <cell r="AN83">
            <v>4.9000000000000004</v>
          </cell>
          <cell r="AO83">
            <v>7.3852153827765914</v>
          </cell>
          <cell r="AP83">
            <v>4.4417384609255306</v>
          </cell>
          <cell r="AQ83">
            <v>8.9</v>
          </cell>
          <cell r="AR83">
            <v>13.325215382776591</v>
          </cell>
          <cell r="AS83">
            <v>0.89999999999999991</v>
          </cell>
          <cell r="AT83">
            <v>1.7999999999999998</v>
          </cell>
          <cell r="AU83">
            <v>2.6999999999999997</v>
          </cell>
          <cell r="AV83">
            <v>5.9250000000000007</v>
          </cell>
          <cell r="AW83">
            <v>5.9250000000000007</v>
          </cell>
          <cell r="AX83">
            <v>5.9250000000000007</v>
          </cell>
          <cell r="AY83">
            <v>7.9</v>
          </cell>
          <cell r="AZ83">
            <v>7.9</v>
          </cell>
          <cell r="BA83">
            <v>7.9</v>
          </cell>
          <cell r="BB83">
            <v>9.5</v>
          </cell>
          <cell r="BC83">
            <v>9.5</v>
          </cell>
          <cell r="BD83">
            <v>9.5</v>
          </cell>
          <cell r="BE83">
            <v>15.5</v>
          </cell>
          <cell r="BF83">
            <v>15.5</v>
          </cell>
          <cell r="BG83">
            <v>15.5</v>
          </cell>
          <cell r="BH83">
            <v>18.8</v>
          </cell>
          <cell r="BI83">
            <v>18.8</v>
          </cell>
          <cell r="BJ83">
            <v>18.8</v>
          </cell>
          <cell r="BK83">
            <v>34.475000000000001</v>
          </cell>
          <cell r="BL83">
            <v>34.475000000000001</v>
          </cell>
          <cell r="BM83">
            <v>34.475000000000001</v>
          </cell>
          <cell r="BN83">
            <v>15.718983745776949</v>
          </cell>
          <cell r="BO83">
            <v>37.080679605422553</v>
          </cell>
          <cell r="BP83">
            <v>37.48373047069888</v>
          </cell>
          <cell r="BQ83">
            <v>40.305086527633208</v>
          </cell>
          <cell r="BR83">
            <v>40.305086527633208</v>
          </cell>
          <cell r="BS83">
            <v>40.305086527633208</v>
          </cell>
          <cell r="BT83">
            <v>14.664000000000001</v>
          </cell>
          <cell r="BU83">
            <v>34.592000000000006</v>
          </cell>
          <cell r="BV83">
            <v>34.968000000000004</v>
          </cell>
          <cell r="BW83">
            <v>37.6</v>
          </cell>
          <cell r="BX83">
            <v>37.6</v>
          </cell>
          <cell r="BY83">
            <v>37.6</v>
          </cell>
        </row>
        <row r="84">
          <cell r="A84" t="str">
            <v>FX</v>
          </cell>
          <cell r="B84" t="str">
            <v>GEHT</v>
          </cell>
          <cell r="C84" t="str">
            <v>%</v>
          </cell>
          <cell r="D84">
            <v>49</v>
          </cell>
          <cell r="E84">
            <v>90</v>
          </cell>
          <cell r="F84">
            <v>91</v>
          </cell>
          <cell r="G84" t="str">
            <v>?</v>
          </cell>
          <cell r="H84" t="str">
            <v>?</v>
          </cell>
          <cell r="I84" t="str">
            <v>?</v>
          </cell>
          <cell r="J84" t="str">
            <v>?</v>
          </cell>
          <cell r="K84" t="str">
            <v>?</v>
          </cell>
          <cell r="L84" t="str">
            <v>?</v>
          </cell>
          <cell r="M84" t="str">
            <v>?</v>
          </cell>
          <cell r="N84" t="str">
            <v>?</v>
          </cell>
          <cell r="O84" t="str">
            <v>?</v>
          </cell>
          <cell r="P84" t="str">
            <v>?</v>
          </cell>
          <cell r="Q84" t="str">
            <v>?</v>
          </cell>
          <cell r="R84" t="str">
            <v>?</v>
          </cell>
          <cell r="S84" t="str">
            <v>?</v>
          </cell>
          <cell r="T84" t="str">
            <v>?</v>
          </cell>
          <cell r="U84" t="str">
            <v>?</v>
          </cell>
          <cell r="V84" t="str">
            <v>?</v>
          </cell>
          <cell r="W84" t="str">
            <v>?</v>
          </cell>
          <cell r="X84" t="str">
            <v>?</v>
          </cell>
          <cell r="Y84" t="str">
            <v>?</v>
          </cell>
          <cell r="Z84" t="str">
            <v>?</v>
          </cell>
          <cell r="AA84" t="str">
            <v>?</v>
          </cell>
          <cell r="AB84" t="str">
            <v>?</v>
          </cell>
          <cell r="AC84" t="str">
            <v>?</v>
          </cell>
          <cell r="AD84" t="str">
            <v>?</v>
          </cell>
          <cell r="AE84" t="str">
            <v>?</v>
          </cell>
          <cell r="AF84" t="str">
            <v>?</v>
          </cell>
          <cell r="AG84" t="str">
            <v>?</v>
          </cell>
          <cell r="AH84">
            <v>5.9</v>
          </cell>
          <cell r="AJ84">
            <v>1.4750000000000001</v>
          </cell>
          <cell r="AK84">
            <v>3</v>
          </cell>
          <cell r="AL84">
            <v>4.4250000000000007</v>
          </cell>
          <cell r="AS84">
            <v>1.1062500000000002</v>
          </cell>
          <cell r="AT84">
            <v>2.25</v>
          </cell>
          <cell r="AU84">
            <v>3.3187500000000005</v>
          </cell>
          <cell r="AV84">
            <v>5.4749999999999996</v>
          </cell>
          <cell r="AW84">
            <v>5.4749999999999996</v>
          </cell>
          <cell r="AX84">
            <v>4.5749999999999993</v>
          </cell>
          <cell r="AY84">
            <v>7.3</v>
          </cell>
          <cell r="AZ84">
            <v>7.3</v>
          </cell>
          <cell r="BA84">
            <v>6.1</v>
          </cell>
          <cell r="BB84">
            <v>8</v>
          </cell>
          <cell r="BC84">
            <v>8</v>
          </cell>
          <cell r="BD84">
            <v>7</v>
          </cell>
          <cell r="BE84">
            <v>8.6999999999999993</v>
          </cell>
          <cell r="BF84">
            <v>8.6999999999999993</v>
          </cell>
          <cell r="BG84">
            <v>8.6999999999999993</v>
          </cell>
          <cell r="BH84">
            <v>11.7</v>
          </cell>
          <cell r="BI84">
            <v>11.7</v>
          </cell>
          <cell r="BJ84">
            <v>11.7</v>
          </cell>
          <cell r="BK84">
            <v>24.9</v>
          </cell>
          <cell r="BL84">
            <v>24.9</v>
          </cell>
          <cell r="BM84">
            <v>23.25</v>
          </cell>
          <cell r="BN84">
            <v>16.631151493507602</v>
          </cell>
          <cell r="BO84">
            <v>30.54701294725886</v>
          </cell>
          <cell r="BP84">
            <v>27.025621176949844</v>
          </cell>
          <cell r="BQ84">
            <v>33.941125496954285</v>
          </cell>
          <cell r="BR84">
            <v>33.941125496954285</v>
          </cell>
          <cell r="BS84">
            <v>29.698484809834994</v>
          </cell>
          <cell r="BT84">
            <v>11.465999999999999</v>
          </cell>
          <cell r="BU84">
            <v>21.06</v>
          </cell>
          <cell r="BV84">
            <v>21.294</v>
          </cell>
          <cell r="BW84">
            <v>23.4</v>
          </cell>
          <cell r="BX84">
            <v>23.4</v>
          </cell>
          <cell r="BY84">
            <v>23.4</v>
          </cell>
        </row>
        <row r="85">
          <cell r="A85" t="str">
            <v>FXI</v>
          </cell>
          <cell r="B85" t="str">
            <v>GEHT</v>
          </cell>
          <cell r="C85" t="str">
            <v>%</v>
          </cell>
          <cell r="D85">
            <v>39</v>
          </cell>
          <cell r="E85">
            <v>92</v>
          </cell>
          <cell r="F85">
            <v>93</v>
          </cell>
          <cell r="G85" t="str">
            <v>?</v>
          </cell>
          <cell r="H85" t="str">
            <v>?</v>
          </cell>
          <cell r="I85" t="str">
            <v>?</v>
          </cell>
          <cell r="J85" t="str">
            <v>?</v>
          </cell>
          <cell r="K85" t="str">
            <v>?</v>
          </cell>
          <cell r="L85" t="str">
            <v>?</v>
          </cell>
          <cell r="M85" t="str">
            <v>?</v>
          </cell>
          <cell r="N85" t="str">
            <v>?</v>
          </cell>
          <cell r="O85" t="str">
            <v>?</v>
          </cell>
          <cell r="P85" t="str">
            <v>?</v>
          </cell>
          <cell r="Q85" t="str">
            <v>?</v>
          </cell>
          <cell r="R85" t="str">
            <v>?</v>
          </cell>
          <cell r="S85" t="str">
            <v>?</v>
          </cell>
          <cell r="T85" t="str">
            <v>?</v>
          </cell>
          <cell r="U85" t="str">
            <v>?</v>
          </cell>
          <cell r="V85" t="str">
            <v>?</v>
          </cell>
          <cell r="W85" t="str">
            <v>?</v>
          </cell>
          <cell r="X85" t="str">
            <v>?</v>
          </cell>
          <cell r="Y85" t="str">
            <v>?</v>
          </cell>
          <cell r="Z85" t="str">
            <v>?</v>
          </cell>
          <cell r="AA85" t="str">
            <v>?</v>
          </cell>
          <cell r="AB85" t="str">
            <v>?</v>
          </cell>
          <cell r="AC85" t="str">
            <v>?</v>
          </cell>
          <cell r="AD85" t="str">
            <v>?</v>
          </cell>
          <cell r="AE85" t="str">
            <v>?</v>
          </cell>
          <cell r="AF85" t="str">
            <v>?</v>
          </cell>
          <cell r="AG85" t="str">
            <v>?</v>
          </cell>
          <cell r="AV85">
            <v>6.3000000000000007</v>
          </cell>
          <cell r="AW85">
            <v>6.3000000000000007</v>
          </cell>
          <cell r="AX85">
            <v>5.5500000000000007</v>
          </cell>
          <cell r="AY85">
            <v>8.4</v>
          </cell>
          <cell r="AZ85">
            <v>8.4</v>
          </cell>
          <cell r="BA85">
            <v>7.4</v>
          </cell>
          <cell r="BB85">
            <v>9.6999999999999993</v>
          </cell>
          <cell r="BC85">
            <v>9.6999999999999993</v>
          </cell>
          <cell r="BD85">
            <v>8</v>
          </cell>
          <cell r="BE85">
            <v>18.8</v>
          </cell>
          <cell r="BF85">
            <v>14.7</v>
          </cell>
          <cell r="BG85">
            <v>14.7</v>
          </cell>
          <cell r="BH85">
            <v>24.7</v>
          </cell>
          <cell r="BI85">
            <v>17.899999999999999</v>
          </cell>
          <cell r="BJ85">
            <v>17.899999999999999</v>
          </cell>
          <cell r="BK85">
            <v>40.704999999999998</v>
          </cell>
          <cell r="BL85">
            <v>33.905000000000001</v>
          </cell>
          <cell r="BM85">
            <v>31.099999999999998</v>
          </cell>
          <cell r="BN85">
            <v>16.049909719372252</v>
          </cell>
          <cell r="BO85">
            <v>37.861325491852497</v>
          </cell>
          <cell r="BP85">
            <v>31.565246712167486</v>
          </cell>
          <cell r="BQ85">
            <v>41.153614665057063</v>
          </cell>
          <cell r="BR85">
            <v>41.153614665057063</v>
          </cell>
          <cell r="BS85">
            <v>33.941125496954285</v>
          </cell>
          <cell r="BT85">
            <v>19.265999999999998</v>
          </cell>
          <cell r="BU85">
            <v>32.936</v>
          </cell>
          <cell r="BV85">
            <v>33.293999999999997</v>
          </cell>
          <cell r="BW85">
            <v>49.4</v>
          </cell>
          <cell r="BX85">
            <v>35.799999999999997</v>
          </cell>
          <cell r="BY85">
            <v>35.799999999999997</v>
          </cell>
        </row>
        <row r="86">
          <cell r="A86" t="str">
            <v>FXII</v>
          </cell>
          <cell r="B86" t="str">
            <v>GEHT</v>
          </cell>
          <cell r="C86" t="str">
            <v>%</v>
          </cell>
          <cell r="D86">
            <v>49</v>
          </cell>
          <cell r="E86">
            <v>100</v>
          </cell>
          <cell r="F86">
            <v>101</v>
          </cell>
          <cell r="G86" t="str">
            <v>?</v>
          </cell>
          <cell r="H86" t="str">
            <v>?</v>
          </cell>
          <cell r="I86" t="str">
            <v>?</v>
          </cell>
          <cell r="J86" t="str">
            <v>?</v>
          </cell>
          <cell r="K86" t="str">
            <v>?</v>
          </cell>
          <cell r="L86" t="str">
            <v>?</v>
          </cell>
          <cell r="M86" t="str">
            <v>?</v>
          </cell>
          <cell r="N86" t="str">
            <v>?</v>
          </cell>
          <cell r="O86" t="str">
            <v>?</v>
          </cell>
          <cell r="P86" t="str">
            <v>?</v>
          </cell>
          <cell r="Q86" t="str">
            <v>?</v>
          </cell>
          <cell r="R86" t="str">
            <v>?</v>
          </cell>
          <cell r="S86" t="str">
            <v>?</v>
          </cell>
          <cell r="T86" t="str">
            <v>?</v>
          </cell>
          <cell r="U86" t="str">
            <v>?</v>
          </cell>
          <cell r="V86" t="str">
            <v>?</v>
          </cell>
          <cell r="W86" t="str">
            <v>?</v>
          </cell>
          <cell r="X86" t="str">
            <v>?</v>
          </cell>
          <cell r="Y86" t="str">
            <v>?</v>
          </cell>
          <cell r="Z86" t="str">
            <v>?</v>
          </cell>
          <cell r="AA86" t="str">
            <v>?</v>
          </cell>
          <cell r="AB86" t="str">
            <v>?</v>
          </cell>
          <cell r="AC86" t="str">
            <v>?</v>
          </cell>
          <cell r="AD86" t="str">
            <v>?</v>
          </cell>
          <cell r="AE86" t="str">
            <v>?</v>
          </cell>
          <cell r="AF86" t="str">
            <v>?</v>
          </cell>
          <cell r="AG86" t="str">
            <v>?</v>
          </cell>
          <cell r="AV86">
            <v>6.8249999999999993</v>
          </cell>
          <cell r="AW86">
            <v>6.8249999999999993</v>
          </cell>
          <cell r="AX86">
            <v>5.625</v>
          </cell>
          <cell r="AY86">
            <v>9.1</v>
          </cell>
          <cell r="AZ86">
            <v>9.1</v>
          </cell>
          <cell r="BA86">
            <v>7.5</v>
          </cell>
          <cell r="BB86">
            <v>12.3</v>
          </cell>
          <cell r="BC86">
            <v>12.3</v>
          </cell>
          <cell r="BD86">
            <v>7.9</v>
          </cell>
          <cell r="BE86">
            <v>13</v>
          </cell>
          <cell r="BF86">
            <v>13</v>
          </cell>
          <cell r="BG86">
            <v>13</v>
          </cell>
          <cell r="BH86">
            <v>16</v>
          </cell>
          <cell r="BI86">
            <v>16</v>
          </cell>
          <cell r="BJ86">
            <v>16</v>
          </cell>
          <cell r="BK86">
            <v>36.295000000000002</v>
          </cell>
          <cell r="BL86">
            <v>36.295000000000002</v>
          </cell>
          <cell r="BM86">
            <v>29.035</v>
          </cell>
          <cell r="BN86">
            <v>25.570395421267936</v>
          </cell>
          <cell r="BO86">
            <v>52.184480451567218</v>
          </cell>
          <cell r="BP86">
            <v>33.852030042524781</v>
          </cell>
          <cell r="BQ86">
            <v>52.184480451567211</v>
          </cell>
          <cell r="BR86">
            <v>52.184480451567211</v>
          </cell>
          <cell r="BS86">
            <v>33.516861428242358</v>
          </cell>
          <cell r="BT86">
            <v>15.68</v>
          </cell>
          <cell r="BU86">
            <v>32</v>
          </cell>
          <cell r="BV86">
            <v>32.32</v>
          </cell>
          <cell r="BW86">
            <v>32</v>
          </cell>
          <cell r="BX86">
            <v>32</v>
          </cell>
          <cell r="BY86">
            <v>32</v>
          </cell>
        </row>
        <row r="87">
          <cell r="A87" t="str">
            <v>G</v>
          </cell>
          <cell r="B87" t="str">
            <v>SFBC</v>
          </cell>
          <cell r="C87" t="str">
            <v>mmol/L</v>
          </cell>
          <cell r="D87">
            <v>2</v>
          </cell>
          <cell r="E87">
            <v>6</v>
          </cell>
          <cell r="F87">
            <v>16</v>
          </cell>
          <cell r="G87">
            <v>2.4</v>
          </cell>
          <cell r="H87">
            <v>1.8</v>
          </cell>
          <cell r="I87">
            <v>1.2</v>
          </cell>
          <cell r="J87">
            <v>3.2</v>
          </cell>
          <cell r="K87">
            <v>2.4</v>
          </cell>
          <cell r="L87">
            <v>1.6</v>
          </cell>
          <cell r="M87">
            <v>5.0999999999999996</v>
          </cell>
          <cell r="N87">
            <v>4.4000000000000004</v>
          </cell>
          <cell r="O87">
            <v>3.7</v>
          </cell>
          <cell r="P87">
            <v>6</v>
          </cell>
          <cell r="Q87">
            <v>5</v>
          </cell>
          <cell r="R87">
            <v>4</v>
          </cell>
          <cell r="S87">
            <v>0.3</v>
          </cell>
          <cell r="T87">
            <v>0.6</v>
          </cell>
          <cell r="U87">
            <v>1.1000000000000001</v>
          </cell>
          <cell r="V87">
            <v>15</v>
          </cell>
          <cell r="W87">
            <v>10</v>
          </cell>
          <cell r="X87">
            <v>6.8750000000000009</v>
          </cell>
          <cell r="Y87">
            <v>0.2</v>
          </cell>
          <cell r="Z87">
            <v>0.5</v>
          </cell>
          <cell r="AA87">
            <v>1.2</v>
          </cell>
          <cell r="AB87">
            <v>10</v>
          </cell>
          <cell r="AC87">
            <v>8.3333333333333339</v>
          </cell>
          <cell r="AD87">
            <v>7.5</v>
          </cell>
          <cell r="AE87">
            <v>12</v>
          </cell>
          <cell r="AF87">
            <v>10</v>
          </cell>
          <cell r="AG87">
            <v>8</v>
          </cell>
          <cell r="AH87">
            <v>4.5</v>
          </cell>
          <cell r="AI87">
            <v>5.8</v>
          </cell>
          <cell r="AJ87">
            <v>1.125</v>
          </cell>
          <cell r="AK87">
            <v>2.2999999999999998</v>
          </cell>
          <cell r="AL87">
            <v>3.375</v>
          </cell>
          <cell r="AM87">
            <v>0.91762260761164771</v>
          </cell>
          <cell r="AN87">
            <v>1.8</v>
          </cell>
          <cell r="AO87">
            <v>2.752867822834943</v>
          </cell>
          <cell r="AP87">
            <v>2.7738726076116476</v>
          </cell>
          <cell r="AQ87">
            <v>5.5</v>
          </cell>
          <cell r="AR87">
            <v>8.3216178228349431</v>
          </cell>
          <cell r="AS87">
            <v>0.84375</v>
          </cell>
          <cell r="AT87">
            <v>1.7249999999999999</v>
          </cell>
          <cell r="AU87">
            <v>2.53125</v>
          </cell>
        </row>
        <row r="88">
          <cell r="A88" t="str">
            <v>GB</v>
          </cell>
          <cell r="B88" t="str">
            <v>AEA</v>
          </cell>
          <cell r="C88" t="str">
            <v>k/µl</v>
          </cell>
          <cell r="D88">
            <v>3.3</v>
          </cell>
          <cell r="E88">
            <v>6.9</v>
          </cell>
          <cell r="F88">
            <v>15.8</v>
          </cell>
          <cell r="G88" t="str">
            <v>?</v>
          </cell>
          <cell r="H88" t="str">
            <v>?</v>
          </cell>
          <cell r="I88" t="str">
            <v>?</v>
          </cell>
          <cell r="J88" t="str">
            <v>?</v>
          </cell>
          <cell r="K88" t="str">
            <v>?</v>
          </cell>
          <cell r="L88" t="str">
            <v>?</v>
          </cell>
          <cell r="M88" t="str">
            <v>?</v>
          </cell>
          <cell r="N88" t="str">
            <v>?</v>
          </cell>
          <cell r="O88" t="str">
            <v>?</v>
          </cell>
          <cell r="P88" t="str">
            <v>?</v>
          </cell>
          <cell r="Q88" t="str">
            <v>?</v>
          </cell>
          <cell r="R88" t="str">
            <v>?</v>
          </cell>
          <cell r="S88" t="str">
            <v>?</v>
          </cell>
          <cell r="T88" t="str">
            <v>?</v>
          </cell>
          <cell r="U88" t="str">
            <v>?</v>
          </cell>
          <cell r="V88" t="str">
            <v>?</v>
          </cell>
          <cell r="W88" t="str">
            <v>?</v>
          </cell>
          <cell r="X88" t="str">
            <v>?</v>
          </cell>
          <cell r="Y88" t="str">
            <v>?</v>
          </cell>
          <cell r="Z88" t="str">
            <v>?</v>
          </cell>
          <cell r="AA88" t="str">
            <v>?</v>
          </cell>
          <cell r="AB88" t="str">
            <v>?</v>
          </cell>
          <cell r="AC88" t="str">
            <v>?</v>
          </cell>
          <cell r="AD88" t="str">
            <v>?</v>
          </cell>
          <cell r="AE88" t="str">
            <v>?</v>
          </cell>
          <cell r="AF88" t="str">
            <v>?</v>
          </cell>
          <cell r="AG88" t="str">
            <v>?</v>
          </cell>
          <cell r="AH88">
            <v>11.4</v>
          </cell>
          <cell r="AI88">
            <v>21.3</v>
          </cell>
          <cell r="AJ88">
            <v>2.85</v>
          </cell>
          <cell r="AK88">
            <v>5.73</v>
          </cell>
          <cell r="AL88">
            <v>8.5500000000000007</v>
          </cell>
          <cell r="AM88">
            <v>3.0198561637932362</v>
          </cell>
          <cell r="AN88">
            <v>6.05</v>
          </cell>
          <cell r="AO88">
            <v>9.059568491379709</v>
          </cell>
          <cell r="AP88">
            <v>7.7223561637932363</v>
          </cell>
          <cell r="AQ88">
            <v>15.49</v>
          </cell>
          <cell r="AR88">
            <v>23.167068491379709</v>
          </cell>
          <cell r="AS88">
            <v>2.1375000000000002</v>
          </cell>
          <cell r="AT88">
            <v>4.2975000000000003</v>
          </cell>
          <cell r="AU88">
            <v>6.4125000000000005</v>
          </cell>
          <cell r="BZ88">
            <v>6.09</v>
          </cell>
          <cell r="CA88">
            <v>3</v>
          </cell>
          <cell r="CB88">
            <v>3</v>
          </cell>
          <cell r="CC88">
            <v>4</v>
          </cell>
          <cell r="CD88">
            <v>4</v>
          </cell>
          <cell r="CE88">
            <v>4</v>
          </cell>
          <cell r="CF88">
            <v>9.6</v>
          </cell>
          <cell r="CG88">
            <v>8.4</v>
          </cell>
          <cell r="CH88">
            <v>8.3000000000000007</v>
          </cell>
          <cell r="CI88">
            <v>16.2</v>
          </cell>
          <cell r="CJ88">
            <v>15</v>
          </cell>
          <cell r="CK88">
            <v>14.9</v>
          </cell>
          <cell r="CL88">
            <v>0.56099999999999994</v>
          </cell>
          <cell r="CM88">
            <v>1.173</v>
          </cell>
          <cell r="CN88">
            <v>2.6860000000000004</v>
          </cell>
          <cell r="CO88">
            <v>17</v>
          </cell>
          <cell r="CP88">
            <v>17</v>
          </cell>
          <cell r="CQ88">
            <v>17</v>
          </cell>
          <cell r="CR88">
            <v>0.63690000000000002</v>
          </cell>
          <cell r="CS88">
            <v>1.1592000000000002</v>
          </cell>
          <cell r="CT88">
            <v>2.6069999999999998</v>
          </cell>
          <cell r="CU88">
            <v>19.3</v>
          </cell>
          <cell r="CV88">
            <v>16.8</v>
          </cell>
          <cell r="CW88">
            <v>16.5</v>
          </cell>
        </row>
        <row r="89">
          <cell r="A89" t="str">
            <v>GENTA</v>
          </cell>
          <cell r="B89" t="str">
            <v>SFBC</v>
          </cell>
          <cell r="C89" t="str">
            <v>µg/ml</v>
          </cell>
          <cell r="D89">
            <v>2</v>
          </cell>
          <cell r="E89">
            <v>5</v>
          </cell>
          <cell r="F89">
            <v>10</v>
          </cell>
          <cell r="G89">
            <v>7.5</v>
          </cell>
          <cell r="H89">
            <v>6</v>
          </cell>
          <cell r="I89">
            <v>6</v>
          </cell>
          <cell r="J89">
            <v>10</v>
          </cell>
          <cell r="K89">
            <v>8</v>
          </cell>
          <cell r="L89">
            <v>8</v>
          </cell>
          <cell r="M89">
            <v>11.2</v>
          </cell>
          <cell r="N89">
            <v>12.7</v>
          </cell>
          <cell r="O89">
            <v>12.7</v>
          </cell>
          <cell r="P89">
            <v>15</v>
          </cell>
          <cell r="Q89">
            <v>15</v>
          </cell>
          <cell r="R89">
            <v>15</v>
          </cell>
          <cell r="S89">
            <v>0.8</v>
          </cell>
          <cell r="T89">
            <v>1.7</v>
          </cell>
          <cell r="U89">
            <v>3.4</v>
          </cell>
          <cell r="V89">
            <v>40</v>
          </cell>
          <cell r="W89">
            <v>34</v>
          </cell>
          <cell r="X89">
            <v>34</v>
          </cell>
          <cell r="Y89">
            <v>40</v>
          </cell>
          <cell r="Z89">
            <v>34</v>
          </cell>
          <cell r="AA89">
            <v>34</v>
          </cell>
          <cell r="AB89">
            <v>2000</v>
          </cell>
          <cell r="AC89">
            <v>680</v>
          </cell>
          <cell r="AD89">
            <v>340</v>
          </cell>
          <cell r="AE89">
            <v>30</v>
          </cell>
          <cell r="AF89">
            <v>30</v>
          </cell>
          <cell r="AG89">
            <v>30</v>
          </cell>
        </row>
        <row r="90">
          <cell r="A90" t="str">
            <v>GGT</v>
          </cell>
          <cell r="B90" t="str">
            <v>SFBC</v>
          </cell>
          <cell r="C90" t="str">
            <v>U/L</v>
          </cell>
          <cell r="D90">
            <v>20</v>
          </cell>
          <cell r="E90">
            <v>50</v>
          </cell>
          <cell r="F90">
            <v>390</v>
          </cell>
          <cell r="G90">
            <v>4.5</v>
          </cell>
          <cell r="H90">
            <v>4.5</v>
          </cell>
          <cell r="I90">
            <v>3.8</v>
          </cell>
          <cell r="J90">
            <v>6</v>
          </cell>
          <cell r="K90">
            <v>6</v>
          </cell>
          <cell r="L90">
            <v>5</v>
          </cell>
          <cell r="M90">
            <v>8</v>
          </cell>
          <cell r="N90">
            <v>6.7</v>
          </cell>
          <cell r="O90">
            <v>6.2</v>
          </cell>
          <cell r="P90">
            <v>10</v>
          </cell>
          <cell r="Q90">
            <v>9</v>
          </cell>
          <cell r="R90">
            <v>8</v>
          </cell>
          <cell r="S90">
            <v>5</v>
          </cell>
          <cell r="T90">
            <v>13</v>
          </cell>
          <cell r="U90">
            <v>83</v>
          </cell>
          <cell r="V90">
            <v>25</v>
          </cell>
          <cell r="W90">
            <v>26</v>
          </cell>
          <cell r="X90">
            <v>21.282051282051281</v>
          </cell>
          <cell r="Y90">
            <v>25</v>
          </cell>
          <cell r="Z90">
            <v>26</v>
          </cell>
          <cell r="AA90">
            <v>21.282051282051281</v>
          </cell>
          <cell r="AB90">
            <v>125</v>
          </cell>
          <cell r="AC90">
            <v>52</v>
          </cell>
          <cell r="AD90">
            <v>5.4569362261669951</v>
          </cell>
          <cell r="AE90">
            <v>20</v>
          </cell>
          <cell r="AF90">
            <v>18</v>
          </cell>
          <cell r="AG90">
            <v>16</v>
          </cell>
          <cell r="AH90">
            <v>13.4</v>
          </cell>
          <cell r="AI90">
            <v>42.15</v>
          </cell>
          <cell r="AJ90">
            <v>3.35</v>
          </cell>
          <cell r="AK90">
            <v>6.7</v>
          </cell>
          <cell r="AL90">
            <v>10.050000000000001</v>
          </cell>
          <cell r="AM90">
            <v>5.5285939950859113</v>
          </cell>
          <cell r="AN90">
            <v>11.06</v>
          </cell>
          <cell r="AO90">
            <v>16.585781985257732</v>
          </cell>
          <cell r="AP90">
            <v>11.056093995085911</v>
          </cell>
          <cell r="AQ90">
            <v>22.11</v>
          </cell>
          <cell r="AR90">
            <v>33.168281985257735</v>
          </cell>
          <cell r="AS90">
            <v>2.5125000000000002</v>
          </cell>
          <cell r="AT90">
            <v>5.0250000000000004</v>
          </cell>
          <cell r="AU90">
            <v>7.5375000000000005</v>
          </cell>
        </row>
        <row r="91">
          <cell r="A91" t="str">
            <v>GH</v>
          </cell>
          <cell r="B91" t="str">
            <v>SFBC</v>
          </cell>
          <cell r="C91" t="str">
            <v>mUI/l</v>
          </cell>
          <cell r="D91">
            <v>5</v>
          </cell>
          <cell r="E91">
            <v>20</v>
          </cell>
          <cell r="F91">
            <v>50</v>
          </cell>
          <cell r="G91">
            <v>7.5</v>
          </cell>
          <cell r="H91">
            <v>4.5</v>
          </cell>
          <cell r="I91">
            <v>4.5</v>
          </cell>
          <cell r="J91">
            <v>10</v>
          </cell>
          <cell r="K91">
            <v>6</v>
          </cell>
          <cell r="L91">
            <v>6</v>
          </cell>
          <cell r="M91">
            <v>11.2</v>
          </cell>
          <cell r="N91">
            <v>10.4</v>
          </cell>
          <cell r="O91">
            <v>10.4</v>
          </cell>
          <cell r="P91">
            <v>15</v>
          </cell>
          <cell r="Q91">
            <v>12</v>
          </cell>
          <cell r="R91">
            <v>12</v>
          </cell>
          <cell r="S91">
            <v>2.1</v>
          </cell>
          <cell r="T91">
            <v>5.0999999999999996</v>
          </cell>
          <cell r="U91">
            <v>12.7</v>
          </cell>
          <cell r="V91">
            <v>42</v>
          </cell>
          <cell r="W91">
            <v>25.499999999999996</v>
          </cell>
          <cell r="X91">
            <v>25.4</v>
          </cell>
          <cell r="Y91">
            <v>1.1000000000000001</v>
          </cell>
          <cell r="Z91">
            <v>4.2</v>
          </cell>
          <cell r="AA91">
            <v>10.4</v>
          </cell>
          <cell r="AB91">
            <v>22.000000000000004</v>
          </cell>
          <cell r="AC91">
            <v>21</v>
          </cell>
          <cell r="AD91">
            <v>20.8</v>
          </cell>
          <cell r="AE91">
            <v>30</v>
          </cell>
          <cell r="AF91">
            <v>24</v>
          </cell>
          <cell r="AG91">
            <v>24</v>
          </cell>
        </row>
        <row r="92">
          <cell r="A92" t="str">
            <v>GR</v>
          </cell>
          <cell r="B92" t="str">
            <v>AEA</v>
          </cell>
          <cell r="C92" t="str">
            <v>M/µl</v>
          </cell>
          <cell r="D92">
            <v>2.2999999999999998</v>
          </cell>
          <cell r="E92">
            <v>4.3</v>
          </cell>
          <cell r="F92">
            <v>5.3</v>
          </cell>
          <cell r="G92" t="str">
            <v>?</v>
          </cell>
          <cell r="H92" t="str">
            <v>?</v>
          </cell>
          <cell r="I92" t="str">
            <v>?</v>
          </cell>
          <cell r="J92" t="str">
            <v>?</v>
          </cell>
          <cell r="K92" t="str">
            <v>?</v>
          </cell>
          <cell r="L92" t="str">
            <v>?</v>
          </cell>
          <cell r="M92" t="str">
            <v>?</v>
          </cell>
          <cell r="N92" t="str">
            <v>?</v>
          </cell>
          <cell r="O92" t="str">
            <v>?</v>
          </cell>
          <cell r="P92" t="str">
            <v>?</v>
          </cell>
          <cell r="Q92" t="str">
            <v>?</v>
          </cell>
          <cell r="R92" t="str">
            <v>?</v>
          </cell>
          <cell r="S92" t="str">
            <v>?</v>
          </cell>
          <cell r="T92" t="str">
            <v>?</v>
          </cell>
          <cell r="U92" t="str">
            <v>?</v>
          </cell>
          <cell r="V92" t="str">
            <v>?</v>
          </cell>
          <cell r="W92" t="str">
            <v>?</v>
          </cell>
          <cell r="X92" t="str">
            <v>?</v>
          </cell>
          <cell r="Y92" t="str">
            <v>?</v>
          </cell>
          <cell r="Z92" t="str">
            <v>?</v>
          </cell>
          <cell r="AA92" t="str">
            <v>?</v>
          </cell>
          <cell r="AB92" t="str">
            <v>?</v>
          </cell>
          <cell r="AC92" t="str">
            <v>?</v>
          </cell>
          <cell r="AD92" t="str">
            <v>?</v>
          </cell>
          <cell r="AE92" t="str">
            <v>?</v>
          </cell>
          <cell r="AF92" t="str">
            <v>?</v>
          </cell>
          <cell r="AG92" t="str">
            <v>?</v>
          </cell>
          <cell r="AH92">
            <v>3.2</v>
          </cell>
          <cell r="AI92">
            <v>6.3</v>
          </cell>
          <cell r="AJ92">
            <v>0.8</v>
          </cell>
          <cell r="AK92">
            <v>1.6</v>
          </cell>
          <cell r="AL92">
            <v>2.4000000000000004</v>
          </cell>
          <cell r="AM92">
            <v>0.8832645413464757</v>
          </cell>
          <cell r="AN92">
            <v>1.7</v>
          </cell>
          <cell r="AO92">
            <v>2.6497936240394271</v>
          </cell>
          <cell r="AP92">
            <v>2.203264541346476</v>
          </cell>
          <cell r="AQ92">
            <v>4.4000000000000004</v>
          </cell>
          <cell r="AR92">
            <v>6.6097936240394279</v>
          </cell>
          <cell r="AS92">
            <v>0.60000000000000009</v>
          </cell>
          <cell r="AT92">
            <v>1.2000000000000002</v>
          </cell>
          <cell r="AU92">
            <v>1.8000000000000003</v>
          </cell>
          <cell r="BZ92">
            <v>1.5</v>
          </cell>
          <cell r="CA92">
            <v>1.5</v>
          </cell>
          <cell r="CB92">
            <v>1.5</v>
          </cell>
          <cell r="CC92">
            <v>2.5</v>
          </cell>
          <cell r="CD92">
            <v>2.5</v>
          </cell>
          <cell r="CE92">
            <v>2.5</v>
          </cell>
          <cell r="CF92">
            <v>5.5</v>
          </cell>
          <cell r="CG92">
            <v>3.4</v>
          </cell>
          <cell r="CH92">
            <v>3.4</v>
          </cell>
          <cell r="CI92">
            <v>9.625</v>
          </cell>
          <cell r="CJ92">
            <v>7.5250000000000004</v>
          </cell>
          <cell r="CK92">
            <v>7.5250000000000004</v>
          </cell>
          <cell r="CL92">
            <v>0.24395183950935886</v>
          </cell>
          <cell r="CM92">
            <v>0.45608387386532312</v>
          </cell>
          <cell r="CN92">
            <v>0.56214989104330526</v>
          </cell>
          <cell r="CO92">
            <v>10.606601717798213</v>
          </cell>
          <cell r="CP92">
            <v>10.606601717798213</v>
          </cell>
          <cell r="CQ92">
            <v>10.606601717798213</v>
          </cell>
          <cell r="CR92">
            <v>0.25529999999999997</v>
          </cell>
          <cell r="CS92">
            <v>0.29670000000000002</v>
          </cell>
          <cell r="CT92">
            <v>0.36570000000000003</v>
          </cell>
          <cell r="CU92">
            <v>11.1</v>
          </cell>
          <cell r="CV92">
            <v>6.9</v>
          </cell>
          <cell r="CW92">
            <v>6.9</v>
          </cell>
        </row>
        <row r="93">
          <cell r="A93" t="str">
            <v>GU</v>
          </cell>
          <cell r="B93" t="str">
            <v>SFBC</v>
          </cell>
          <cell r="C93" t="str">
            <v>mmol/L</v>
          </cell>
          <cell r="D93">
            <v>1</v>
          </cell>
          <cell r="E93">
            <v>10</v>
          </cell>
          <cell r="F93">
            <v>30</v>
          </cell>
          <cell r="G93">
            <v>4.5</v>
          </cell>
          <cell r="H93">
            <v>3.8</v>
          </cell>
          <cell r="I93">
            <v>3.8</v>
          </cell>
          <cell r="J93">
            <v>6</v>
          </cell>
          <cell r="K93">
            <v>5</v>
          </cell>
          <cell r="L93">
            <v>5</v>
          </cell>
          <cell r="M93">
            <v>5.3</v>
          </cell>
          <cell r="N93">
            <v>4.9000000000000004</v>
          </cell>
          <cell r="O93">
            <v>6.2</v>
          </cell>
          <cell r="P93">
            <v>8</v>
          </cell>
          <cell r="Q93">
            <v>7</v>
          </cell>
          <cell r="R93">
            <v>8</v>
          </cell>
          <cell r="S93">
            <v>0.3</v>
          </cell>
          <cell r="T93">
            <v>2.1</v>
          </cell>
          <cell r="U93">
            <v>6.4</v>
          </cell>
          <cell r="V93">
            <v>30</v>
          </cell>
          <cell r="W93">
            <v>21</v>
          </cell>
          <cell r="X93">
            <v>21.333333333333332</v>
          </cell>
          <cell r="Y93">
            <v>0.1</v>
          </cell>
          <cell r="Z93">
            <v>1</v>
          </cell>
          <cell r="AA93">
            <v>3.7</v>
          </cell>
          <cell r="AB93">
            <v>10</v>
          </cell>
          <cell r="AC93">
            <v>10</v>
          </cell>
          <cell r="AD93">
            <v>12.333333333333334</v>
          </cell>
          <cell r="AE93">
            <v>16</v>
          </cell>
          <cell r="AF93">
            <v>14</v>
          </cell>
          <cell r="AG93">
            <v>16</v>
          </cell>
        </row>
        <row r="94">
          <cell r="A94" t="str">
            <v>HAPTO</v>
          </cell>
          <cell r="B94" t="str">
            <v>SFBC</v>
          </cell>
          <cell r="C94" t="str">
            <v>g/L</v>
          </cell>
          <cell r="D94">
            <v>0.5</v>
          </cell>
          <cell r="E94">
            <v>1.5</v>
          </cell>
          <cell r="F94">
            <v>3</v>
          </cell>
          <cell r="G94">
            <v>4.5</v>
          </cell>
          <cell r="H94">
            <v>3.8</v>
          </cell>
          <cell r="I94">
            <v>3</v>
          </cell>
          <cell r="J94">
            <v>6</v>
          </cell>
          <cell r="K94">
            <v>5</v>
          </cell>
          <cell r="L94">
            <v>4</v>
          </cell>
          <cell r="M94">
            <v>10.4</v>
          </cell>
          <cell r="N94">
            <v>8.6999999999999993</v>
          </cell>
          <cell r="O94">
            <v>6.9</v>
          </cell>
          <cell r="P94">
            <v>12</v>
          </cell>
          <cell r="Q94">
            <v>10</v>
          </cell>
          <cell r="R94">
            <v>8</v>
          </cell>
          <cell r="S94">
            <v>0.13</v>
          </cell>
          <cell r="T94">
            <v>0.32</v>
          </cell>
          <cell r="U94">
            <v>0.51</v>
          </cell>
          <cell r="V94">
            <v>26</v>
          </cell>
          <cell r="W94">
            <v>21.333333333333332</v>
          </cell>
          <cell r="X94">
            <v>17</v>
          </cell>
          <cell r="Y94">
            <v>0.1</v>
          </cell>
          <cell r="Z94">
            <v>0.26</v>
          </cell>
          <cell r="AA94">
            <v>0.42</v>
          </cell>
          <cell r="AB94">
            <v>20</v>
          </cell>
          <cell r="AC94">
            <v>17.333333333333332</v>
          </cell>
          <cell r="AD94">
            <v>14</v>
          </cell>
          <cell r="AE94">
            <v>24</v>
          </cell>
          <cell r="AF94">
            <v>20</v>
          </cell>
          <cell r="AG94">
            <v>16</v>
          </cell>
          <cell r="AH94">
            <v>20.399999999999999</v>
          </cell>
          <cell r="AI94">
            <v>36.4</v>
          </cell>
          <cell r="AJ94">
            <v>5.0999999999999996</v>
          </cell>
          <cell r="AK94">
            <v>10.199999999999999</v>
          </cell>
          <cell r="AL94">
            <v>15.299999999999999</v>
          </cell>
          <cell r="AM94">
            <v>5.2158412552530775</v>
          </cell>
          <cell r="AN94">
            <v>10.4</v>
          </cell>
          <cell r="AO94">
            <v>15.647523765759232</v>
          </cell>
          <cell r="AP94">
            <v>13.630841255253078</v>
          </cell>
          <cell r="AQ94">
            <v>27.3</v>
          </cell>
          <cell r="AR94">
            <v>40.892523765759229</v>
          </cell>
          <cell r="AS94">
            <v>3.8249999999999997</v>
          </cell>
          <cell r="AT94">
            <v>7.6499999999999995</v>
          </cell>
          <cell r="AU94">
            <v>11.475</v>
          </cell>
        </row>
        <row r="95">
          <cell r="A95" t="str">
            <v>HAVGI</v>
          </cell>
          <cell r="B95" t="str">
            <v>AEA</v>
          </cell>
          <cell r="C95" t="str">
            <v>Index</v>
          </cell>
          <cell r="D95">
            <v>0.4</v>
          </cell>
          <cell r="E95">
            <v>2.2799999999999998</v>
          </cell>
          <cell r="G95" t="str">
            <v>?</v>
          </cell>
          <cell r="H95" t="str">
            <v>?</v>
          </cell>
          <cell r="I95" t="str">
            <v>?</v>
          </cell>
          <cell r="J95" t="str">
            <v>?</v>
          </cell>
          <cell r="K95" t="str">
            <v>?</v>
          </cell>
          <cell r="L95" t="str">
            <v>?</v>
          </cell>
          <cell r="M95" t="str">
            <v>?</v>
          </cell>
          <cell r="N95" t="str">
            <v>?</v>
          </cell>
          <cell r="O95" t="str">
            <v>?</v>
          </cell>
          <cell r="P95" t="str">
            <v>?</v>
          </cell>
          <cell r="Q95" t="str">
            <v>?</v>
          </cell>
          <cell r="R95" t="str">
            <v>?</v>
          </cell>
          <cell r="S95" t="str">
            <v>?</v>
          </cell>
          <cell r="T95" t="str">
            <v>?</v>
          </cell>
          <cell r="U95" t="str">
            <v>?</v>
          </cell>
          <cell r="V95" t="str">
            <v>?</v>
          </cell>
          <cell r="W95" t="str">
            <v>?</v>
          </cell>
          <cell r="X95" t="str">
            <v>?</v>
          </cell>
          <cell r="Y95" t="str">
            <v>?</v>
          </cell>
          <cell r="Z95" t="str">
            <v>?</v>
          </cell>
          <cell r="AA95" t="str">
            <v>?</v>
          </cell>
          <cell r="AB95" t="str">
            <v>?</v>
          </cell>
          <cell r="AC95" t="str">
            <v>?</v>
          </cell>
          <cell r="AD95" t="str">
            <v>?</v>
          </cell>
          <cell r="AE95" t="str">
            <v>?</v>
          </cell>
          <cell r="AF95" t="str">
            <v>?</v>
          </cell>
          <cell r="AG95" t="str">
            <v>?</v>
          </cell>
          <cell r="BZ95">
            <v>14.7</v>
          </cell>
          <cell r="CA95">
            <v>4.3</v>
          </cell>
          <cell r="CC95">
            <v>102.3</v>
          </cell>
          <cell r="CD95">
            <v>10.5</v>
          </cell>
          <cell r="CF95">
            <v>74.3</v>
          </cell>
          <cell r="CG95">
            <v>22.3</v>
          </cell>
          <cell r="CI95">
            <v>243.1</v>
          </cell>
          <cell r="CJ95">
            <v>39.6</v>
          </cell>
          <cell r="CL95">
            <v>1.7360000000000002</v>
          </cell>
          <cell r="CM95">
            <v>1.0156881804963567</v>
          </cell>
          <cell r="CN95" t="str">
            <v/>
          </cell>
          <cell r="CO95">
            <v>434</v>
          </cell>
          <cell r="CP95">
            <v>44.547727214752491</v>
          </cell>
          <cell r="CR95">
            <v>0.59439999999999993</v>
          </cell>
          <cell r="CS95">
            <v>1.0168799999999998</v>
          </cell>
          <cell r="CT95" t="str">
            <v/>
          </cell>
          <cell r="CU95">
            <v>148.6</v>
          </cell>
          <cell r="CV95">
            <v>44.6</v>
          </cell>
        </row>
        <row r="96">
          <cell r="A96" t="str">
            <v>HAVMI</v>
          </cell>
          <cell r="B96" t="str">
            <v>AEA</v>
          </cell>
          <cell r="C96" t="str">
            <v>Index</v>
          </cell>
          <cell r="D96">
            <v>0.1</v>
          </cell>
          <cell r="E96">
            <v>1.88</v>
          </cell>
          <cell r="G96" t="str">
            <v>?</v>
          </cell>
          <cell r="H96" t="str">
            <v>?</v>
          </cell>
          <cell r="I96" t="str">
            <v>?</v>
          </cell>
          <cell r="J96" t="str">
            <v>?</v>
          </cell>
          <cell r="K96" t="str">
            <v>?</v>
          </cell>
          <cell r="L96" t="str">
            <v>?</v>
          </cell>
          <cell r="M96" t="str">
            <v>?</v>
          </cell>
          <cell r="N96" t="str">
            <v>?</v>
          </cell>
          <cell r="O96" t="str">
            <v>?</v>
          </cell>
          <cell r="P96" t="str">
            <v>?</v>
          </cell>
          <cell r="Q96" t="str">
            <v>?</v>
          </cell>
          <cell r="R96" t="str">
            <v>?</v>
          </cell>
          <cell r="S96" t="str">
            <v>?</v>
          </cell>
          <cell r="T96" t="str">
            <v>?</v>
          </cell>
          <cell r="U96" t="str">
            <v>?</v>
          </cell>
          <cell r="V96" t="str">
            <v>?</v>
          </cell>
          <cell r="W96" t="str">
            <v>?</v>
          </cell>
          <cell r="X96" t="str">
            <v>?</v>
          </cell>
          <cell r="Y96" t="str">
            <v>?</v>
          </cell>
          <cell r="Z96" t="str">
            <v>?</v>
          </cell>
          <cell r="AA96" t="str">
            <v>?</v>
          </cell>
          <cell r="AB96" t="str">
            <v>?</v>
          </cell>
          <cell r="AC96" t="str">
            <v>?</v>
          </cell>
          <cell r="AD96" t="str">
            <v>?</v>
          </cell>
          <cell r="AE96" t="str">
            <v>?</v>
          </cell>
          <cell r="AF96" t="str">
            <v>?</v>
          </cell>
          <cell r="AG96" t="str">
            <v>?</v>
          </cell>
          <cell r="BZ96">
            <v>12</v>
          </cell>
          <cell r="CA96">
            <v>5.0999999999999996</v>
          </cell>
          <cell r="CC96">
            <v>39.4</v>
          </cell>
          <cell r="CD96">
            <v>14.5</v>
          </cell>
          <cell r="CF96">
            <v>43.9</v>
          </cell>
          <cell r="CG96">
            <v>21.1</v>
          </cell>
          <cell r="CI96">
            <v>108.91</v>
          </cell>
          <cell r="CJ96">
            <v>45.024999999999999</v>
          </cell>
          <cell r="CL96">
            <v>0.16719999999999999</v>
          </cell>
          <cell r="CM96">
            <v>1.156543851308717</v>
          </cell>
          <cell r="CN96" t="str">
            <v/>
          </cell>
          <cell r="CO96">
            <v>167.2</v>
          </cell>
          <cell r="CP96">
            <v>61.518289963229634</v>
          </cell>
          <cell r="CR96">
            <v>8.7900000000000006E-2</v>
          </cell>
          <cell r="CS96">
            <v>0.79335999999999995</v>
          </cell>
          <cell r="CT96" t="str">
            <v/>
          </cell>
          <cell r="CU96">
            <v>87.9</v>
          </cell>
          <cell r="CV96">
            <v>42.2</v>
          </cell>
        </row>
        <row r="97">
          <cell r="A97" t="str">
            <v>HB</v>
          </cell>
          <cell r="B97" t="str">
            <v>AEA</v>
          </cell>
          <cell r="C97" t="str">
            <v>g/dl</v>
          </cell>
          <cell r="D97">
            <v>5.6</v>
          </cell>
          <cell r="E97">
            <v>11.5</v>
          </cell>
          <cell r="F97">
            <v>16.7</v>
          </cell>
          <cell r="G97" t="str">
            <v>?</v>
          </cell>
          <cell r="H97" t="str">
            <v>?</v>
          </cell>
          <cell r="I97" t="str">
            <v>?</v>
          </cell>
          <cell r="J97" t="str">
            <v>?</v>
          </cell>
          <cell r="K97" t="str">
            <v>?</v>
          </cell>
          <cell r="L97" t="str">
            <v>?</v>
          </cell>
          <cell r="M97" t="str">
            <v>?</v>
          </cell>
          <cell r="N97" t="str">
            <v>?</v>
          </cell>
          <cell r="O97" t="str">
            <v>?</v>
          </cell>
          <cell r="P97" t="str">
            <v>?</v>
          </cell>
          <cell r="Q97" t="str">
            <v>?</v>
          </cell>
          <cell r="R97" t="str">
            <v>?</v>
          </cell>
          <cell r="S97" t="str">
            <v>?</v>
          </cell>
          <cell r="T97" t="str">
            <v>?</v>
          </cell>
          <cell r="U97" t="str">
            <v>?</v>
          </cell>
          <cell r="V97" t="str">
            <v>?</v>
          </cell>
          <cell r="W97" t="str">
            <v>?</v>
          </cell>
          <cell r="X97" t="str">
            <v>?</v>
          </cell>
          <cell r="Y97" t="str">
            <v>?</v>
          </cell>
          <cell r="Z97" t="str">
            <v>?</v>
          </cell>
          <cell r="AA97" t="str">
            <v>?</v>
          </cell>
          <cell r="AB97" t="str">
            <v>?</v>
          </cell>
          <cell r="AC97" t="str">
            <v>?</v>
          </cell>
          <cell r="AD97" t="str">
            <v>?</v>
          </cell>
          <cell r="AE97" t="str">
            <v>?</v>
          </cell>
          <cell r="AF97" t="str">
            <v>?</v>
          </cell>
          <cell r="AG97" t="str">
            <v>?</v>
          </cell>
          <cell r="AH97">
            <v>2.85</v>
          </cell>
          <cell r="AI97">
            <v>6.8</v>
          </cell>
          <cell r="AJ97">
            <v>0.71250000000000002</v>
          </cell>
          <cell r="AK97">
            <v>1.43</v>
          </cell>
          <cell r="AL97">
            <v>2.1375000000000002</v>
          </cell>
          <cell r="AM97">
            <v>0.92163662172246608</v>
          </cell>
          <cell r="AN97">
            <v>1.84</v>
          </cell>
          <cell r="AO97">
            <v>2.7649098651673985</v>
          </cell>
          <cell r="AP97">
            <v>2.097261621722466</v>
          </cell>
          <cell r="AQ97">
            <v>4.1900000000000004</v>
          </cell>
          <cell r="AR97">
            <v>6.2917848651673989</v>
          </cell>
          <cell r="AS97">
            <v>0.53437500000000004</v>
          </cell>
          <cell r="AT97">
            <v>1.0725</v>
          </cell>
          <cell r="AU97">
            <v>1.6031250000000001</v>
          </cell>
          <cell r="BZ97">
            <v>1</v>
          </cell>
          <cell r="CA97">
            <v>1</v>
          </cell>
          <cell r="CB97">
            <v>1</v>
          </cell>
          <cell r="CC97">
            <v>2</v>
          </cell>
          <cell r="CD97">
            <v>2</v>
          </cell>
          <cell r="CE97">
            <v>2</v>
          </cell>
          <cell r="CF97">
            <v>4.2</v>
          </cell>
          <cell r="CG97">
            <v>3.4</v>
          </cell>
          <cell r="CH97">
            <v>3.1</v>
          </cell>
          <cell r="CI97">
            <v>7.5</v>
          </cell>
          <cell r="CJ97">
            <v>6.6999999999999993</v>
          </cell>
          <cell r="CK97">
            <v>6.4</v>
          </cell>
          <cell r="CL97">
            <v>0.47599999999999992</v>
          </cell>
          <cell r="CM97">
            <v>0.97750000000000004</v>
          </cell>
          <cell r="CN97">
            <v>1.4195</v>
          </cell>
          <cell r="CO97">
            <v>8.5</v>
          </cell>
          <cell r="CP97">
            <v>8.5</v>
          </cell>
          <cell r="CQ97">
            <v>8.5</v>
          </cell>
          <cell r="CR97">
            <v>0.47039999999999998</v>
          </cell>
          <cell r="CS97">
            <v>0.77049999999999996</v>
          </cell>
          <cell r="CT97">
            <v>1.0521</v>
          </cell>
          <cell r="CU97">
            <v>8.4</v>
          </cell>
          <cell r="CV97">
            <v>6.7</v>
          </cell>
          <cell r="CW97">
            <v>6.3</v>
          </cell>
        </row>
        <row r="98">
          <cell r="A98" t="str">
            <v>Carboxyhémoglobine</v>
          </cell>
          <cell r="B98" t="str">
            <v>SFBC</v>
          </cell>
          <cell r="C98" t="str">
            <v>%</v>
          </cell>
          <cell r="D98">
            <v>5</v>
          </cell>
          <cell r="E98">
            <v>10</v>
          </cell>
          <cell r="F98">
            <v>15</v>
          </cell>
          <cell r="G98">
            <v>7.5</v>
          </cell>
          <cell r="H98">
            <v>3.8</v>
          </cell>
          <cell r="I98">
            <v>3.8</v>
          </cell>
          <cell r="J98">
            <v>10</v>
          </cell>
          <cell r="K98">
            <v>5</v>
          </cell>
          <cell r="L98">
            <v>5</v>
          </cell>
          <cell r="M98">
            <v>17.3</v>
          </cell>
          <cell r="N98">
            <v>14.1</v>
          </cell>
          <cell r="O98">
            <v>8.6999999999999993</v>
          </cell>
          <cell r="P98">
            <v>200</v>
          </cell>
          <cell r="Q98">
            <v>15</v>
          </cell>
          <cell r="R98">
            <v>10</v>
          </cell>
          <cell r="S98">
            <v>2.12</v>
          </cell>
          <cell r="T98">
            <v>2.12</v>
          </cell>
          <cell r="U98">
            <v>3.18</v>
          </cell>
          <cell r="V98">
            <v>42.4</v>
          </cell>
          <cell r="W98">
            <v>21.2</v>
          </cell>
          <cell r="X98">
            <v>21.2</v>
          </cell>
          <cell r="Y98">
            <v>1.73</v>
          </cell>
          <cell r="Z98">
            <v>2.83</v>
          </cell>
          <cell r="AA98">
            <v>2.6</v>
          </cell>
          <cell r="AB98">
            <v>34.6</v>
          </cell>
          <cell r="AC98">
            <v>28.3</v>
          </cell>
          <cell r="AD98">
            <v>17.333333333333332</v>
          </cell>
          <cell r="AE98">
            <v>400</v>
          </cell>
          <cell r="AF98">
            <v>30</v>
          </cell>
          <cell r="AG98">
            <v>20</v>
          </cell>
        </row>
        <row r="99">
          <cell r="A99" t="str">
            <v>HBEAC</v>
          </cell>
          <cell r="B99" t="str">
            <v>AEA</v>
          </cell>
          <cell r="C99" t="str">
            <v>Index</v>
          </cell>
          <cell r="D99">
            <v>0.51</v>
          </cell>
          <cell r="E99">
            <v>2</v>
          </cell>
          <cell r="G99" t="str">
            <v>?</v>
          </cell>
          <cell r="H99" t="str">
            <v>?</v>
          </cell>
          <cell r="I99" t="str">
            <v>?</v>
          </cell>
          <cell r="J99" t="str">
            <v>?</v>
          </cell>
          <cell r="K99" t="str">
            <v>?</v>
          </cell>
          <cell r="L99" t="str">
            <v>?</v>
          </cell>
          <cell r="M99" t="str">
            <v>?</v>
          </cell>
          <cell r="N99" t="str">
            <v>?</v>
          </cell>
          <cell r="O99" t="str">
            <v>?</v>
          </cell>
          <cell r="P99" t="str">
            <v>?</v>
          </cell>
          <cell r="Q99" t="str">
            <v>?</v>
          </cell>
          <cell r="R99" t="str">
            <v>?</v>
          </cell>
          <cell r="S99" t="str">
            <v>?</v>
          </cell>
          <cell r="T99" t="str">
            <v>?</v>
          </cell>
          <cell r="U99" t="str">
            <v>?</v>
          </cell>
          <cell r="V99" t="str">
            <v>?</v>
          </cell>
          <cell r="W99" t="str">
            <v>?</v>
          </cell>
          <cell r="X99" t="str">
            <v>?</v>
          </cell>
          <cell r="Y99" t="str">
            <v>?</v>
          </cell>
          <cell r="Z99" t="str">
            <v>?</v>
          </cell>
          <cell r="AA99" t="str">
            <v>?</v>
          </cell>
          <cell r="AB99" t="str">
            <v>?</v>
          </cell>
          <cell r="AC99" t="str">
            <v>?</v>
          </cell>
          <cell r="AD99" t="str">
            <v>?</v>
          </cell>
          <cell r="AE99" t="str">
            <v>?</v>
          </cell>
          <cell r="AF99" t="str">
            <v>?</v>
          </cell>
          <cell r="AG99" t="str">
            <v>?</v>
          </cell>
          <cell r="BZ99">
            <v>2.4</v>
          </cell>
          <cell r="CA99">
            <v>1.9</v>
          </cell>
          <cell r="CC99">
            <v>14.2</v>
          </cell>
          <cell r="CD99">
            <v>11.6</v>
          </cell>
          <cell r="CF99">
            <v>24.7</v>
          </cell>
          <cell r="CG99">
            <v>24.7</v>
          </cell>
          <cell r="CI99">
            <v>48.1</v>
          </cell>
          <cell r="CJ99">
            <v>43.8</v>
          </cell>
          <cell r="CL99">
            <v>0.30702000000000002</v>
          </cell>
          <cell r="CM99">
            <v>0.9840000000000001</v>
          </cell>
          <cell r="CN99" t="str">
            <v/>
          </cell>
          <cell r="CO99">
            <v>60.2</v>
          </cell>
          <cell r="CP99">
            <v>49.2</v>
          </cell>
          <cell r="CR99">
            <v>0.25194</v>
          </cell>
          <cell r="CS99">
            <v>0.98799999999999999</v>
          </cell>
          <cell r="CT99" t="str">
            <v/>
          </cell>
          <cell r="CU99">
            <v>49.4</v>
          </cell>
          <cell r="CV99">
            <v>49.4</v>
          </cell>
        </row>
        <row r="100">
          <cell r="A100" t="str">
            <v>HBEAG</v>
          </cell>
          <cell r="B100" t="str">
            <v>AEA</v>
          </cell>
          <cell r="C100" t="str">
            <v>Index</v>
          </cell>
          <cell r="D100">
            <v>0.4</v>
          </cell>
          <cell r="E100">
            <v>4.05</v>
          </cell>
          <cell r="G100" t="str">
            <v>?</v>
          </cell>
          <cell r="H100" t="str">
            <v>?</v>
          </cell>
          <cell r="I100" t="str">
            <v>?</v>
          </cell>
          <cell r="J100" t="str">
            <v>?</v>
          </cell>
          <cell r="K100" t="str">
            <v>?</v>
          </cell>
          <cell r="L100" t="str">
            <v>?</v>
          </cell>
          <cell r="M100" t="str">
            <v>?</v>
          </cell>
          <cell r="N100" t="str">
            <v>?</v>
          </cell>
          <cell r="O100" t="str">
            <v>?</v>
          </cell>
          <cell r="P100" t="str">
            <v>?</v>
          </cell>
          <cell r="Q100" t="str">
            <v>?</v>
          </cell>
          <cell r="R100" t="str">
            <v>?</v>
          </cell>
          <cell r="S100" t="str">
            <v>?</v>
          </cell>
          <cell r="T100" t="str">
            <v>?</v>
          </cell>
          <cell r="U100" t="str">
            <v>?</v>
          </cell>
          <cell r="V100" t="str">
            <v>?</v>
          </cell>
          <cell r="W100" t="str">
            <v>?</v>
          </cell>
          <cell r="X100" t="str">
            <v>?</v>
          </cell>
          <cell r="Y100" t="str">
            <v>?</v>
          </cell>
          <cell r="Z100" t="str">
            <v>?</v>
          </cell>
          <cell r="AA100" t="str">
            <v>?</v>
          </cell>
          <cell r="AB100" t="str">
            <v>?</v>
          </cell>
          <cell r="AC100" t="str">
            <v>?</v>
          </cell>
          <cell r="AD100" t="str">
            <v>?</v>
          </cell>
          <cell r="AE100" t="str">
            <v>?</v>
          </cell>
          <cell r="AF100" t="str">
            <v>?</v>
          </cell>
          <cell r="AG100" t="str">
            <v>?</v>
          </cell>
          <cell r="BZ100">
            <v>6.6</v>
          </cell>
          <cell r="CA100">
            <v>3.5</v>
          </cell>
          <cell r="CC100">
            <v>27</v>
          </cell>
          <cell r="CD100">
            <v>16.2</v>
          </cell>
          <cell r="CG100">
            <v>21.6</v>
          </cell>
          <cell r="CI100">
            <v>66.2</v>
          </cell>
          <cell r="CJ100">
            <v>48.3</v>
          </cell>
          <cell r="CL100">
            <v>0.45840000000000003</v>
          </cell>
          <cell r="CM100">
            <v>2.7823500000000001</v>
          </cell>
          <cell r="CN100" t="str">
            <v/>
          </cell>
          <cell r="CO100">
            <v>114.6</v>
          </cell>
          <cell r="CP100">
            <v>68.7</v>
          </cell>
          <cell r="CR100" t="str">
            <v/>
          </cell>
          <cell r="CS100">
            <v>1.7496</v>
          </cell>
          <cell r="CT100" t="str">
            <v/>
          </cell>
          <cell r="CV100">
            <v>43.2</v>
          </cell>
        </row>
        <row r="101">
          <cell r="A101" t="str">
            <v>HBG</v>
          </cell>
          <cell r="B101" t="str">
            <v>SFBC</v>
          </cell>
          <cell r="C101" t="str">
            <v>%</v>
          </cell>
          <cell r="D101">
            <v>4</v>
          </cell>
          <cell r="E101">
            <v>7</v>
          </cell>
          <cell r="F101">
            <v>10</v>
          </cell>
          <cell r="G101">
            <v>3.8</v>
          </cell>
          <cell r="H101">
            <v>3.8</v>
          </cell>
          <cell r="I101">
            <v>3.8</v>
          </cell>
          <cell r="J101">
            <v>5</v>
          </cell>
          <cell r="K101">
            <v>5</v>
          </cell>
          <cell r="L101">
            <v>5</v>
          </cell>
          <cell r="M101">
            <v>6.2</v>
          </cell>
          <cell r="N101">
            <v>6.2</v>
          </cell>
          <cell r="O101">
            <v>6.2</v>
          </cell>
          <cell r="P101">
            <v>8</v>
          </cell>
          <cell r="Q101">
            <v>8</v>
          </cell>
          <cell r="R101">
            <v>8</v>
          </cell>
          <cell r="S101">
            <v>0.8</v>
          </cell>
          <cell r="T101">
            <v>1.5</v>
          </cell>
          <cell r="U101">
            <v>2.1</v>
          </cell>
          <cell r="V101">
            <v>20</v>
          </cell>
          <cell r="W101">
            <v>21.428571428571427</v>
          </cell>
          <cell r="X101">
            <v>21</v>
          </cell>
          <cell r="Y101">
            <v>0.5</v>
          </cell>
          <cell r="Z101">
            <v>0.9</v>
          </cell>
          <cell r="AA101">
            <v>1.2</v>
          </cell>
          <cell r="AB101">
            <v>12.5</v>
          </cell>
          <cell r="AC101">
            <v>12.857142857142858</v>
          </cell>
          <cell r="AD101">
            <v>12</v>
          </cell>
          <cell r="AE101">
            <v>16</v>
          </cell>
          <cell r="AF101">
            <v>16</v>
          </cell>
          <cell r="AG101">
            <v>16</v>
          </cell>
          <cell r="AH101">
            <v>1.9</v>
          </cell>
          <cell r="AI101">
            <v>5.7</v>
          </cell>
          <cell r="AJ101">
            <v>0.47499999999999998</v>
          </cell>
          <cell r="AK101">
            <v>0.9</v>
          </cell>
          <cell r="AL101">
            <v>1.4249999999999998</v>
          </cell>
          <cell r="AM101">
            <v>0.75104094428999013</v>
          </cell>
          <cell r="AN101">
            <v>1.5</v>
          </cell>
          <cell r="AO101">
            <v>2.2531228328699706</v>
          </cell>
          <cell r="AP101">
            <v>1.5347909442899901</v>
          </cell>
          <cell r="AQ101">
            <v>3</v>
          </cell>
          <cell r="AR101">
            <v>4.60437283286997</v>
          </cell>
          <cell r="AS101">
            <v>0.35624999999999996</v>
          </cell>
          <cell r="AT101">
            <v>0.67500000000000004</v>
          </cell>
          <cell r="AU101">
            <v>1.0687499999999999</v>
          </cell>
        </row>
        <row r="102">
          <cell r="A102" t="str">
            <v>HBGIFCC</v>
          </cell>
          <cell r="B102" t="str">
            <v>SFBC</v>
          </cell>
          <cell r="C102" t="str">
            <v>%</v>
          </cell>
          <cell r="D102">
            <v>4</v>
          </cell>
          <cell r="E102">
            <v>7</v>
          </cell>
          <cell r="F102">
            <v>10</v>
          </cell>
          <cell r="G102">
            <v>3.8</v>
          </cell>
          <cell r="H102">
            <v>3.8</v>
          </cell>
          <cell r="I102">
            <v>3.8</v>
          </cell>
          <cell r="J102">
            <v>5</v>
          </cell>
          <cell r="K102">
            <v>5</v>
          </cell>
          <cell r="L102">
            <v>5</v>
          </cell>
          <cell r="M102">
            <v>6.2</v>
          </cell>
          <cell r="N102">
            <v>6.2</v>
          </cell>
          <cell r="O102">
            <v>6.2</v>
          </cell>
          <cell r="P102">
            <v>8</v>
          </cell>
          <cell r="Q102">
            <v>8</v>
          </cell>
          <cell r="R102">
            <v>8</v>
          </cell>
          <cell r="S102">
            <v>0.8</v>
          </cell>
          <cell r="T102">
            <v>1.5</v>
          </cell>
          <cell r="U102">
            <v>2.1</v>
          </cell>
          <cell r="V102">
            <v>20</v>
          </cell>
          <cell r="W102">
            <v>21.428571428571427</v>
          </cell>
          <cell r="X102">
            <v>21</v>
          </cell>
          <cell r="Y102">
            <v>0.5</v>
          </cell>
          <cell r="Z102">
            <v>0.9</v>
          </cell>
          <cell r="AA102">
            <v>1.2</v>
          </cell>
          <cell r="AB102">
            <v>12.5</v>
          </cell>
          <cell r="AC102">
            <v>12.857142857142858</v>
          </cell>
          <cell r="AD102">
            <v>12</v>
          </cell>
          <cell r="AE102">
            <v>16</v>
          </cell>
          <cell r="AF102">
            <v>16</v>
          </cell>
          <cell r="AG102">
            <v>16</v>
          </cell>
          <cell r="AH102">
            <v>1.9</v>
          </cell>
          <cell r="AI102">
            <v>5.7</v>
          </cell>
          <cell r="AJ102">
            <v>0.47499999999999998</v>
          </cell>
          <cell r="AK102">
            <v>0.9</v>
          </cell>
          <cell r="AL102">
            <v>1.4249999999999998</v>
          </cell>
          <cell r="AM102">
            <v>0.75104094428999013</v>
          </cell>
          <cell r="AN102">
            <v>1.5</v>
          </cell>
          <cell r="AO102">
            <v>2.2531228328699706</v>
          </cell>
          <cell r="AP102">
            <v>1.5347909442899901</v>
          </cell>
          <cell r="AQ102">
            <v>3</v>
          </cell>
          <cell r="AR102">
            <v>4.60437283286997</v>
          </cell>
          <cell r="AS102">
            <v>0.35624999999999996</v>
          </cell>
          <cell r="AT102">
            <v>0.67500000000000004</v>
          </cell>
          <cell r="AU102">
            <v>1.0687499999999999</v>
          </cell>
        </row>
        <row r="103">
          <cell r="A103" t="str">
            <v>O2HB</v>
          </cell>
          <cell r="B103" t="str">
            <v>SFBC</v>
          </cell>
          <cell r="C103" t="str">
            <v>%</v>
          </cell>
          <cell r="D103">
            <v>40</v>
          </cell>
          <cell r="E103">
            <v>70</v>
          </cell>
          <cell r="F103">
            <v>100</v>
          </cell>
          <cell r="G103">
            <v>3.8</v>
          </cell>
          <cell r="H103">
            <v>3.8</v>
          </cell>
          <cell r="I103">
            <v>3.8</v>
          </cell>
          <cell r="J103">
            <v>8.6999999999999993</v>
          </cell>
          <cell r="K103">
            <v>8.6999999999999993</v>
          </cell>
          <cell r="L103">
            <v>8.6999999999999993</v>
          </cell>
          <cell r="M103">
            <v>10</v>
          </cell>
          <cell r="N103">
            <v>10</v>
          </cell>
          <cell r="O103">
            <v>10</v>
          </cell>
          <cell r="P103">
            <v>8.5</v>
          </cell>
          <cell r="Q103">
            <v>14.8</v>
          </cell>
          <cell r="R103">
            <v>21.2</v>
          </cell>
          <cell r="S103">
            <v>8.5</v>
          </cell>
          <cell r="T103">
            <v>14.8</v>
          </cell>
          <cell r="U103">
            <v>21.2</v>
          </cell>
          <cell r="V103">
            <v>21.25</v>
          </cell>
          <cell r="W103">
            <v>21.142857142857142</v>
          </cell>
          <cell r="X103">
            <v>21.2</v>
          </cell>
          <cell r="Y103">
            <v>6.9</v>
          </cell>
          <cell r="Z103">
            <v>12.1</v>
          </cell>
          <cell r="AA103">
            <v>17.3</v>
          </cell>
          <cell r="AB103">
            <v>17.25</v>
          </cell>
          <cell r="AC103">
            <v>17.285714285714285</v>
          </cell>
          <cell r="AD103">
            <v>17.3</v>
          </cell>
          <cell r="AE103">
            <v>17</v>
          </cell>
          <cell r="AF103">
            <v>29.6</v>
          </cell>
          <cell r="AG103">
            <v>42.4</v>
          </cell>
        </row>
        <row r="104">
          <cell r="A104" t="str">
            <v>HBPM</v>
          </cell>
          <cell r="B104" t="str">
            <v>AEA</v>
          </cell>
          <cell r="C104" t="str">
            <v>UI/ml</v>
          </cell>
          <cell r="D104">
            <v>0.5</v>
          </cell>
          <cell r="E104">
            <v>1</v>
          </cell>
          <cell r="G104" t="str">
            <v>?</v>
          </cell>
          <cell r="H104" t="str">
            <v>?</v>
          </cell>
          <cell r="I104" t="str">
            <v>?</v>
          </cell>
          <cell r="J104" t="str">
            <v>?</v>
          </cell>
          <cell r="K104" t="str">
            <v>?</v>
          </cell>
          <cell r="L104" t="str">
            <v>?</v>
          </cell>
          <cell r="M104" t="str">
            <v>?</v>
          </cell>
          <cell r="N104" t="str">
            <v>?</v>
          </cell>
          <cell r="O104" t="str">
            <v>?</v>
          </cell>
          <cell r="P104" t="str">
            <v>?</v>
          </cell>
          <cell r="Q104" t="str">
            <v>?</v>
          </cell>
          <cell r="R104" t="str">
            <v>?</v>
          </cell>
          <cell r="S104" t="str">
            <v>?</v>
          </cell>
          <cell r="T104" t="str">
            <v>?</v>
          </cell>
          <cell r="U104" t="str">
            <v>?</v>
          </cell>
          <cell r="V104" t="str">
            <v>?</v>
          </cell>
          <cell r="W104" t="str">
            <v>?</v>
          </cell>
          <cell r="X104" t="str">
            <v>?</v>
          </cell>
          <cell r="Y104" t="str">
            <v>?</v>
          </cell>
          <cell r="Z104" t="str">
            <v>?</v>
          </cell>
          <cell r="AA104" t="str">
            <v>?</v>
          </cell>
          <cell r="AB104" t="str">
            <v>?</v>
          </cell>
          <cell r="AC104" t="str">
            <v>?</v>
          </cell>
          <cell r="AD104" t="str">
            <v>?</v>
          </cell>
          <cell r="AE104" t="str">
            <v>?</v>
          </cell>
          <cell r="AF104" t="str">
            <v>?</v>
          </cell>
          <cell r="AG104" t="str">
            <v>?</v>
          </cell>
          <cell r="BZ104">
            <v>3</v>
          </cell>
          <cell r="CA104">
            <v>3.8</v>
          </cell>
          <cell r="CC104">
            <v>8</v>
          </cell>
          <cell r="CD104">
            <v>8</v>
          </cell>
          <cell r="CF104">
            <v>9</v>
          </cell>
          <cell r="CG104">
            <v>7.5</v>
          </cell>
          <cell r="CI104">
            <v>22.2</v>
          </cell>
          <cell r="CJ104">
            <v>20.7</v>
          </cell>
          <cell r="CL104">
            <v>0.16970562748477142</v>
          </cell>
          <cell r="CM104">
            <v>0.33941125496954283</v>
          </cell>
          <cell r="CN104" t="str">
            <v/>
          </cell>
          <cell r="CO104">
            <v>33.941125496954285</v>
          </cell>
          <cell r="CP104">
            <v>33.941125496954285</v>
          </cell>
          <cell r="CR104">
            <v>0.09</v>
          </cell>
          <cell r="CS104">
            <v>0.15</v>
          </cell>
          <cell r="CT104" t="str">
            <v/>
          </cell>
          <cell r="CU104">
            <v>18</v>
          </cell>
          <cell r="CV104">
            <v>15</v>
          </cell>
        </row>
        <row r="105">
          <cell r="A105" t="str">
            <v>HCG</v>
          </cell>
          <cell r="B105" t="str">
            <v>SFBC</v>
          </cell>
          <cell r="C105" t="str">
            <v>UI/L</v>
          </cell>
          <cell r="D105">
            <v>2</v>
          </cell>
          <cell r="E105">
            <v>100</v>
          </cell>
          <cell r="F105">
            <v>900</v>
          </cell>
          <cell r="G105">
            <v>11.3</v>
          </cell>
          <cell r="H105">
            <v>7.5</v>
          </cell>
          <cell r="I105">
            <v>7.5</v>
          </cell>
          <cell r="J105">
            <v>15</v>
          </cell>
          <cell r="K105">
            <v>10</v>
          </cell>
          <cell r="L105">
            <v>10</v>
          </cell>
          <cell r="M105">
            <v>26</v>
          </cell>
          <cell r="N105">
            <v>11.2</v>
          </cell>
          <cell r="O105">
            <v>11.2</v>
          </cell>
          <cell r="P105">
            <v>30</v>
          </cell>
          <cell r="Q105">
            <v>15</v>
          </cell>
          <cell r="R105">
            <v>15</v>
          </cell>
          <cell r="S105">
            <v>1.3</v>
          </cell>
          <cell r="T105">
            <v>42</v>
          </cell>
          <cell r="U105">
            <v>382</v>
          </cell>
          <cell r="V105">
            <v>65</v>
          </cell>
          <cell r="W105">
            <v>42</v>
          </cell>
          <cell r="X105">
            <v>42.444444444444443</v>
          </cell>
          <cell r="Y105">
            <v>1</v>
          </cell>
          <cell r="Z105">
            <v>22</v>
          </cell>
          <cell r="AA105">
            <v>201</v>
          </cell>
          <cell r="AB105">
            <v>50</v>
          </cell>
          <cell r="AC105">
            <v>22</v>
          </cell>
          <cell r="AD105">
            <v>22.333333333333332</v>
          </cell>
          <cell r="AE105">
            <v>60</v>
          </cell>
          <cell r="AF105">
            <v>30</v>
          </cell>
          <cell r="AG105">
            <v>30</v>
          </cell>
        </row>
        <row r="106">
          <cell r="A106" t="str">
            <v>HCVI</v>
          </cell>
          <cell r="B106" t="str">
            <v>AEA</v>
          </cell>
          <cell r="C106" t="str">
            <v>Index</v>
          </cell>
          <cell r="D106">
            <v>0.1</v>
          </cell>
          <cell r="E106">
            <v>3.42</v>
          </cell>
          <cell r="F106" t="str">
            <v>?</v>
          </cell>
          <cell r="G106" t="str">
            <v>?</v>
          </cell>
          <cell r="H106" t="str">
            <v>?</v>
          </cell>
          <cell r="I106" t="str">
            <v>?</v>
          </cell>
          <cell r="J106" t="str">
            <v>?</v>
          </cell>
          <cell r="K106" t="str">
            <v>?</v>
          </cell>
          <cell r="L106" t="str">
            <v>?</v>
          </cell>
          <cell r="M106" t="str">
            <v>?</v>
          </cell>
          <cell r="N106" t="str">
            <v>?</v>
          </cell>
          <cell r="O106" t="str">
            <v>?</v>
          </cell>
          <cell r="P106" t="str">
            <v>?</v>
          </cell>
          <cell r="Q106" t="str">
            <v>?</v>
          </cell>
          <cell r="R106" t="str">
            <v>?</v>
          </cell>
          <cell r="S106" t="str">
            <v>?</v>
          </cell>
          <cell r="T106" t="str">
            <v>?</v>
          </cell>
          <cell r="U106" t="str">
            <v>?</v>
          </cell>
          <cell r="V106" t="str">
            <v>?</v>
          </cell>
          <cell r="W106" t="str">
            <v>?</v>
          </cell>
          <cell r="X106" t="str">
            <v>?</v>
          </cell>
          <cell r="Y106" t="str">
            <v>?</v>
          </cell>
          <cell r="Z106" t="str">
            <v>?</v>
          </cell>
          <cell r="AA106" t="str">
            <v>?</v>
          </cell>
          <cell r="AB106" t="str">
            <v>?</v>
          </cell>
          <cell r="AC106" t="str">
            <v>?</v>
          </cell>
          <cell r="AD106" t="str">
            <v>?</v>
          </cell>
          <cell r="AE106" t="str">
            <v>?</v>
          </cell>
          <cell r="AF106" t="str">
            <v>?</v>
          </cell>
          <cell r="AG106" t="str">
            <v>?</v>
          </cell>
          <cell r="BZ106">
            <v>16.2</v>
          </cell>
          <cell r="CA106">
            <v>3.7</v>
          </cell>
          <cell r="CC106">
            <v>37.1</v>
          </cell>
          <cell r="CD106">
            <v>15.1</v>
          </cell>
          <cell r="CF106">
            <v>69</v>
          </cell>
          <cell r="CG106">
            <v>22.9</v>
          </cell>
          <cell r="CI106">
            <v>130.19999999999999</v>
          </cell>
          <cell r="CJ106">
            <v>47.8</v>
          </cell>
          <cell r="CL106">
            <v>0.15740196949212548</v>
          </cell>
          <cell r="CM106">
            <v>2.1922199999999998</v>
          </cell>
          <cell r="CN106" t="e">
            <v>#VALUE!</v>
          </cell>
          <cell r="CO106">
            <v>157.40196949212549</v>
          </cell>
          <cell r="CP106">
            <v>64.099999999999994</v>
          </cell>
          <cell r="CR106">
            <v>0.13800000000000001</v>
          </cell>
          <cell r="CS106">
            <v>1.56636</v>
          </cell>
          <cell r="CT106" t="str">
            <v/>
          </cell>
          <cell r="CU106">
            <v>138</v>
          </cell>
          <cell r="CV106">
            <v>45.8</v>
          </cell>
        </row>
        <row r="107">
          <cell r="A107" t="str">
            <v>HDL</v>
          </cell>
          <cell r="B107" t="str">
            <v>SFBC</v>
          </cell>
          <cell r="C107" t="str">
            <v>mmol/L</v>
          </cell>
          <cell r="D107">
            <v>0.8</v>
          </cell>
          <cell r="E107">
            <v>1.4</v>
          </cell>
          <cell r="F107">
            <v>2.2000000000000002</v>
          </cell>
          <cell r="G107">
            <v>4.5</v>
          </cell>
          <cell r="H107">
            <v>4.5</v>
          </cell>
          <cell r="I107">
            <v>4.5</v>
          </cell>
          <cell r="J107">
            <v>6</v>
          </cell>
          <cell r="K107">
            <v>6</v>
          </cell>
          <cell r="L107">
            <v>6</v>
          </cell>
          <cell r="M107">
            <v>8</v>
          </cell>
          <cell r="N107">
            <v>8</v>
          </cell>
          <cell r="O107">
            <v>8</v>
          </cell>
          <cell r="P107">
            <v>10</v>
          </cell>
          <cell r="Q107">
            <v>10</v>
          </cell>
          <cell r="R107">
            <v>10</v>
          </cell>
          <cell r="S107">
            <v>0.2</v>
          </cell>
          <cell r="T107">
            <v>0.36</v>
          </cell>
          <cell r="U107">
            <v>0.56000000000000005</v>
          </cell>
          <cell r="V107">
            <v>25</v>
          </cell>
          <cell r="W107">
            <v>25.714285714285715</v>
          </cell>
          <cell r="X107">
            <v>25.454545454545457</v>
          </cell>
          <cell r="Y107">
            <v>0.13</v>
          </cell>
          <cell r="Z107">
            <v>0.22</v>
          </cell>
          <cell r="AA107">
            <v>0.35</v>
          </cell>
          <cell r="AB107">
            <v>16.25</v>
          </cell>
          <cell r="AC107">
            <v>15.714285714285715</v>
          </cell>
          <cell r="AD107">
            <v>15.909090909090908</v>
          </cell>
          <cell r="AE107">
            <v>20</v>
          </cell>
          <cell r="AF107">
            <v>20</v>
          </cell>
          <cell r="AG107">
            <v>20</v>
          </cell>
          <cell r="AH107">
            <v>7.3</v>
          </cell>
          <cell r="AI107">
            <v>21.2</v>
          </cell>
          <cell r="AJ107">
            <v>1.825</v>
          </cell>
          <cell r="AK107">
            <v>3.65</v>
          </cell>
          <cell r="AL107">
            <v>5.4749999999999996</v>
          </cell>
          <cell r="AM107">
            <v>2.8027051664418789</v>
          </cell>
          <cell r="AN107">
            <v>5.61</v>
          </cell>
          <cell r="AO107">
            <v>8.4081154993256373</v>
          </cell>
          <cell r="AP107">
            <v>5.8139551664418789</v>
          </cell>
          <cell r="AQ107">
            <v>11.63</v>
          </cell>
          <cell r="AR107">
            <v>17.441865499325637</v>
          </cell>
          <cell r="AS107">
            <v>1.3687499999999999</v>
          </cell>
          <cell r="AT107">
            <v>2.7374999999999998</v>
          </cell>
          <cell r="AU107">
            <v>4.1062499999999993</v>
          </cell>
        </row>
        <row r="108">
          <cell r="A108" t="str">
            <v>HIVI</v>
          </cell>
          <cell r="B108" t="str">
            <v>AEA</v>
          </cell>
          <cell r="C108" t="str">
            <v>Index</v>
          </cell>
          <cell r="D108">
            <v>0.1</v>
          </cell>
          <cell r="E108">
            <v>4.8</v>
          </cell>
          <cell r="F108">
            <v>25</v>
          </cell>
          <cell r="G108" t="str">
            <v>?</v>
          </cell>
          <cell r="H108" t="str">
            <v>?</v>
          </cell>
          <cell r="I108" t="str">
            <v>?</v>
          </cell>
          <cell r="J108" t="str">
            <v>?</v>
          </cell>
          <cell r="K108" t="str">
            <v>?</v>
          </cell>
          <cell r="L108" t="str">
            <v>?</v>
          </cell>
          <cell r="M108" t="str">
            <v>?</v>
          </cell>
          <cell r="N108" t="str">
            <v>?</v>
          </cell>
          <cell r="O108" t="str">
            <v>?</v>
          </cell>
          <cell r="P108" t="str">
            <v>?</v>
          </cell>
          <cell r="Q108" t="str">
            <v>?</v>
          </cell>
          <cell r="R108" t="str">
            <v>?</v>
          </cell>
          <cell r="S108" t="str">
            <v>?</v>
          </cell>
          <cell r="T108" t="str">
            <v>?</v>
          </cell>
          <cell r="U108" t="str">
            <v>?</v>
          </cell>
          <cell r="V108" t="str">
            <v>?</v>
          </cell>
          <cell r="W108" t="str">
            <v>?</v>
          </cell>
          <cell r="X108" t="str">
            <v>?</v>
          </cell>
          <cell r="Y108" t="str">
            <v>?</v>
          </cell>
          <cell r="Z108" t="str">
            <v>?</v>
          </cell>
          <cell r="AA108" t="str">
            <v>?</v>
          </cell>
          <cell r="AB108" t="str">
            <v>?</v>
          </cell>
          <cell r="AC108" t="str">
            <v>?</v>
          </cell>
          <cell r="AD108" t="str">
            <v>?</v>
          </cell>
          <cell r="AE108" t="str">
            <v>?</v>
          </cell>
          <cell r="AF108" t="str">
            <v>?</v>
          </cell>
          <cell r="AG108" t="str">
            <v>?</v>
          </cell>
          <cell r="BZ108">
            <v>11.6</v>
          </cell>
          <cell r="CA108">
            <v>2.4</v>
          </cell>
          <cell r="CB108">
            <v>2.4</v>
          </cell>
          <cell r="CC108">
            <v>41.1</v>
          </cell>
          <cell r="CD108">
            <v>17.899999999999999</v>
          </cell>
          <cell r="CE108">
            <v>12.6</v>
          </cell>
          <cell r="CF108">
            <v>112.6</v>
          </cell>
          <cell r="CG108">
            <v>43</v>
          </cell>
          <cell r="CH108">
            <v>34.9</v>
          </cell>
          <cell r="CI108">
            <v>180.41499999999999</v>
          </cell>
          <cell r="CJ108">
            <v>72.534999999999997</v>
          </cell>
          <cell r="CK108">
            <v>55.69</v>
          </cell>
          <cell r="CL108">
            <v>0.17437253224060265</v>
          </cell>
          <cell r="CM108">
            <v>3.6452768783728895</v>
          </cell>
          <cell r="CN108">
            <v>13.364318164425748</v>
          </cell>
          <cell r="CO108">
            <v>174.37253224060262</v>
          </cell>
          <cell r="CP108">
            <v>75.943268299435204</v>
          </cell>
          <cell r="CQ108">
            <v>53.457272657702994</v>
          </cell>
          <cell r="CR108">
            <v>0.22540000000000002</v>
          </cell>
          <cell r="CS108">
            <v>4.1231999999999998</v>
          </cell>
          <cell r="CT108">
            <v>17.45</v>
          </cell>
          <cell r="CU108">
            <v>225.4</v>
          </cell>
          <cell r="CV108">
            <v>85.9</v>
          </cell>
          <cell r="CW108">
            <v>69.8</v>
          </cell>
        </row>
        <row r="109">
          <cell r="A109" t="str">
            <v>HIVP24</v>
          </cell>
          <cell r="B109" t="str">
            <v>AEA</v>
          </cell>
          <cell r="C109" t="str">
            <v>Index</v>
          </cell>
          <cell r="D109">
            <v>0.4</v>
          </cell>
          <cell r="E109">
            <v>2.2000000000000002</v>
          </cell>
          <cell r="G109" t="str">
            <v>?</v>
          </cell>
          <cell r="H109" t="str">
            <v>?</v>
          </cell>
          <cell r="I109" t="str">
            <v>?</v>
          </cell>
          <cell r="J109" t="str">
            <v>?</v>
          </cell>
          <cell r="K109" t="str">
            <v>?</v>
          </cell>
          <cell r="L109" t="str">
            <v>?</v>
          </cell>
          <cell r="M109" t="str">
            <v>?</v>
          </cell>
          <cell r="N109" t="str">
            <v>?</v>
          </cell>
          <cell r="O109" t="str">
            <v>?</v>
          </cell>
          <cell r="P109" t="str">
            <v>?</v>
          </cell>
          <cell r="Q109" t="str">
            <v>?</v>
          </cell>
          <cell r="R109" t="str">
            <v>?</v>
          </cell>
          <cell r="S109" t="str">
            <v>?</v>
          </cell>
          <cell r="T109" t="str">
            <v>?</v>
          </cell>
          <cell r="U109" t="str">
            <v>?</v>
          </cell>
          <cell r="V109" t="str">
            <v>?</v>
          </cell>
          <cell r="W109" t="str">
            <v>?</v>
          </cell>
          <cell r="X109" t="str">
            <v>?</v>
          </cell>
          <cell r="Y109" t="str">
            <v>?</v>
          </cell>
          <cell r="Z109" t="str">
            <v>?</v>
          </cell>
          <cell r="AA109" t="str">
            <v>?</v>
          </cell>
          <cell r="AB109" t="str">
            <v>?</v>
          </cell>
          <cell r="AC109" t="str">
            <v>?</v>
          </cell>
          <cell r="AD109" t="str">
            <v>?</v>
          </cell>
          <cell r="AE109" t="str">
            <v>?</v>
          </cell>
          <cell r="AF109" t="str">
            <v>?</v>
          </cell>
          <cell r="AG109" t="str">
            <v>?</v>
          </cell>
          <cell r="CC109">
            <v>14.5</v>
          </cell>
          <cell r="CD109">
            <v>14</v>
          </cell>
          <cell r="CF109">
            <v>19.600000000000001</v>
          </cell>
          <cell r="CG109">
            <v>12.4</v>
          </cell>
          <cell r="CI109">
            <v>43.5</v>
          </cell>
          <cell r="CJ109">
            <v>35.5</v>
          </cell>
          <cell r="CL109">
            <v>0.24600000000000002</v>
          </cell>
          <cell r="CM109">
            <v>1.3068</v>
          </cell>
          <cell r="CN109" t="str">
            <v/>
          </cell>
          <cell r="CO109">
            <v>61.5</v>
          </cell>
          <cell r="CP109">
            <v>59.4</v>
          </cell>
          <cell r="CR109">
            <v>0.15640000000000001</v>
          </cell>
          <cell r="CS109">
            <v>0.54560000000000008</v>
          </cell>
          <cell r="CT109" t="str">
            <v/>
          </cell>
          <cell r="CU109">
            <v>39.1</v>
          </cell>
          <cell r="CV109">
            <v>24.8</v>
          </cell>
        </row>
        <row r="110">
          <cell r="A110" t="str">
            <v>HNF</v>
          </cell>
          <cell r="B110" t="str">
            <v>AEA</v>
          </cell>
          <cell r="C110" t="str">
            <v>UI/ml</v>
          </cell>
          <cell r="D110">
            <v>0.3</v>
          </cell>
          <cell r="E110">
            <v>0.5</v>
          </cell>
          <cell r="G110" t="str">
            <v>?</v>
          </cell>
          <cell r="H110" t="str">
            <v>?</v>
          </cell>
          <cell r="I110" t="str">
            <v>?</v>
          </cell>
          <cell r="J110" t="str">
            <v>?</v>
          </cell>
          <cell r="K110" t="str">
            <v>?</v>
          </cell>
          <cell r="L110" t="str">
            <v>?</v>
          </cell>
          <cell r="M110" t="str">
            <v>?</v>
          </cell>
          <cell r="N110" t="str">
            <v>?</v>
          </cell>
          <cell r="O110" t="str">
            <v>?</v>
          </cell>
          <cell r="P110" t="str">
            <v>?</v>
          </cell>
          <cell r="Q110" t="str">
            <v>?</v>
          </cell>
          <cell r="R110" t="str">
            <v>?</v>
          </cell>
          <cell r="S110" t="str">
            <v>?</v>
          </cell>
          <cell r="T110" t="str">
            <v>?</v>
          </cell>
          <cell r="U110" t="str">
            <v>?</v>
          </cell>
          <cell r="V110" t="str">
            <v>?</v>
          </cell>
          <cell r="W110" t="str">
            <v>?</v>
          </cell>
          <cell r="X110" t="str">
            <v>?</v>
          </cell>
          <cell r="Y110" t="str">
            <v>?</v>
          </cell>
          <cell r="Z110" t="str">
            <v>?</v>
          </cell>
          <cell r="AA110" t="str">
            <v>?</v>
          </cell>
          <cell r="AB110" t="str">
            <v>?</v>
          </cell>
          <cell r="AC110" t="str">
            <v>?</v>
          </cell>
          <cell r="AD110" t="str">
            <v>?</v>
          </cell>
          <cell r="AE110" t="str">
            <v>?</v>
          </cell>
          <cell r="AF110" t="str">
            <v>?</v>
          </cell>
          <cell r="AG110" t="str">
            <v>?</v>
          </cell>
          <cell r="BZ110">
            <v>5.9</v>
          </cell>
          <cell r="CA110">
            <v>2.6</v>
          </cell>
          <cell r="CC110">
            <v>12</v>
          </cell>
          <cell r="CD110">
            <v>8</v>
          </cell>
          <cell r="CF110">
            <v>12.5</v>
          </cell>
          <cell r="CG110">
            <v>7.5</v>
          </cell>
          <cell r="CI110">
            <v>32.299999999999997</v>
          </cell>
          <cell r="CJ110">
            <v>20.7</v>
          </cell>
          <cell r="CL110">
            <v>0.15273506473629425</v>
          </cell>
          <cell r="CM110">
            <v>0.16970562748477142</v>
          </cell>
          <cell r="CN110" t="str">
            <v/>
          </cell>
          <cell r="CO110">
            <v>50.911688245431421</v>
          </cell>
          <cell r="CP110">
            <v>33.941125496954285</v>
          </cell>
          <cell r="CR110">
            <v>7.4999999999999997E-2</v>
          </cell>
          <cell r="CS110">
            <v>7.4999999999999997E-2</v>
          </cell>
          <cell r="CT110" t="str">
            <v/>
          </cell>
          <cell r="CU110">
            <v>25</v>
          </cell>
          <cell r="CV110">
            <v>15</v>
          </cell>
        </row>
        <row r="111">
          <cell r="A111" t="str">
            <v>HOMOC</v>
          </cell>
          <cell r="B111" t="str">
            <v>RICOS</v>
          </cell>
          <cell r="C111" t="str">
            <v>µmol/L</v>
          </cell>
          <cell r="D111">
            <v>12</v>
          </cell>
          <cell r="E111">
            <v>16</v>
          </cell>
          <cell r="F111">
            <v>22</v>
          </cell>
          <cell r="G111" t="str">
            <v>?</v>
          </cell>
          <cell r="H111" t="str">
            <v>?</v>
          </cell>
          <cell r="I111" t="str">
            <v>?</v>
          </cell>
          <cell r="J111" t="str">
            <v>?</v>
          </cell>
          <cell r="K111" t="str">
            <v>?</v>
          </cell>
          <cell r="L111" t="str">
            <v>?</v>
          </cell>
          <cell r="M111" t="str">
            <v>?</v>
          </cell>
          <cell r="N111" t="str">
            <v>?</v>
          </cell>
          <cell r="O111" t="str">
            <v>?</v>
          </cell>
          <cell r="P111" t="str">
            <v>?</v>
          </cell>
          <cell r="Q111" t="str">
            <v>?</v>
          </cell>
          <cell r="R111" t="str">
            <v>?</v>
          </cell>
          <cell r="S111" t="str">
            <v>?</v>
          </cell>
          <cell r="T111" t="str">
            <v>?</v>
          </cell>
          <cell r="U111" t="str">
            <v>?</v>
          </cell>
          <cell r="V111" t="str">
            <v>?</v>
          </cell>
          <cell r="W111" t="str">
            <v>?</v>
          </cell>
          <cell r="X111" t="str">
            <v>?</v>
          </cell>
          <cell r="Y111" t="str">
            <v>?</v>
          </cell>
          <cell r="Z111" t="str">
            <v>?</v>
          </cell>
          <cell r="AA111" t="str">
            <v>?</v>
          </cell>
          <cell r="AB111" t="str">
            <v>?</v>
          </cell>
          <cell r="AC111" t="str">
            <v>?</v>
          </cell>
          <cell r="AD111" t="str">
            <v>?</v>
          </cell>
          <cell r="AE111" t="str">
            <v>?</v>
          </cell>
          <cell r="AF111" t="str">
            <v>?</v>
          </cell>
          <cell r="AG111" t="str">
            <v>?</v>
          </cell>
          <cell r="AH111">
            <v>8.3000000000000007</v>
          </cell>
          <cell r="AI111">
            <v>33.5</v>
          </cell>
          <cell r="AJ111">
            <v>2.0750000000000002</v>
          </cell>
          <cell r="AK111">
            <v>4.1500000000000004</v>
          </cell>
          <cell r="AL111">
            <v>6.2250000000000005</v>
          </cell>
          <cell r="AM111">
            <v>4.3141120175535548</v>
          </cell>
          <cell r="AN111">
            <v>8.6300000000000008</v>
          </cell>
          <cell r="AO111">
            <v>12.942336052660664</v>
          </cell>
          <cell r="AP111">
            <v>7.7378620175535548</v>
          </cell>
          <cell r="AQ111">
            <v>15.48</v>
          </cell>
          <cell r="AR111">
            <v>23.213586052660666</v>
          </cell>
          <cell r="AS111">
            <v>1.5562500000000001</v>
          </cell>
          <cell r="AT111">
            <v>3.1125000000000003</v>
          </cell>
          <cell r="AU111">
            <v>4.6687500000000002</v>
          </cell>
          <cell r="CC111">
            <v>12.1</v>
          </cell>
          <cell r="CD111">
            <v>10</v>
          </cell>
          <cell r="CE111">
            <v>10</v>
          </cell>
          <cell r="CF111">
            <v>16.600000000000001</v>
          </cell>
          <cell r="CG111">
            <v>16.5</v>
          </cell>
          <cell r="CH111">
            <v>14.6</v>
          </cell>
          <cell r="CI111">
            <v>36.564999999999998</v>
          </cell>
          <cell r="CJ111">
            <v>33</v>
          </cell>
          <cell r="CK111">
            <v>31.1</v>
          </cell>
          <cell r="CL111">
            <v>6.1603142776972</v>
          </cell>
          <cell r="CM111">
            <v>6.7882250993908562</v>
          </cell>
          <cell r="CN111">
            <v>9.3338095116624284</v>
          </cell>
          <cell r="CO111">
            <v>51.335952314143341</v>
          </cell>
          <cell r="CP111">
            <v>42.426406871192853</v>
          </cell>
          <cell r="CQ111">
            <v>42.426406871192853</v>
          </cell>
          <cell r="CR111">
            <v>3.9840000000000004</v>
          </cell>
          <cell r="CS111">
            <v>5.28</v>
          </cell>
          <cell r="CT111">
            <v>6.4239999999999995</v>
          </cell>
          <cell r="CU111">
            <v>33.200000000000003</v>
          </cell>
          <cell r="CV111">
            <v>33</v>
          </cell>
          <cell r="CW111">
            <v>29.2</v>
          </cell>
        </row>
        <row r="112">
          <cell r="A112" t="str">
            <v>HTE</v>
          </cell>
          <cell r="B112" t="str">
            <v>AEA</v>
          </cell>
          <cell r="C112" t="str">
            <v>%</v>
          </cell>
          <cell r="D112">
            <v>16.600000000000001</v>
          </cell>
          <cell r="E112">
            <v>33.700000000000003</v>
          </cell>
          <cell r="F112">
            <v>47.3</v>
          </cell>
          <cell r="G112" t="str">
            <v>?</v>
          </cell>
          <cell r="H112" t="str">
            <v>?</v>
          </cell>
          <cell r="I112" t="str">
            <v>?</v>
          </cell>
          <cell r="J112" t="str">
            <v>?</v>
          </cell>
          <cell r="K112" t="str">
            <v>?</v>
          </cell>
          <cell r="L112" t="str">
            <v>?</v>
          </cell>
          <cell r="M112" t="str">
            <v>?</v>
          </cell>
          <cell r="N112" t="str">
            <v>?</v>
          </cell>
          <cell r="O112" t="str">
            <v>?</v>
          </cell>
          <cell r="P112" t="str">
            <v>?</v>
          </cell>
          <cell r="Q112" t="str">
            <v>?</v>
          </cell>
          <cell r="R112" t="str">
            <v>?</v>
          </cell>
          <cell r="S112" t="str">
            <v>?</v>
          </cell>
          <cell r="T112" t="str">
            <v>?</v>
          </cell>
          <cell r="U112" t="str">
            <v>?</v>
          </cell>
          <cell r="V112" t="str">
            <v>?</v>
          </cell>
          <cell r="W112" t="str">
            <v>?</v>
          </cell>
          <cell r="X112" t="str">
            <v>?</v>
          </cell>
          <cell r="Y112" t="str">
            <v>?</v>
          </cell>
          <cell r="Z112" t="str">
            <v>?</v>
          </cell>
          <cell r="AA112" t="str">
            <v>?</v>
          </cell>
          <cell r="AB112" t="str">
            <v>?</v>
          </cell>
          <cell r="AC112" t="str">
            <v>?</v>
          </cell>
          <cell r="AD112" t="str">
            <v>?</v>
          </cell>
          <cell r="AE112" t="str">
            <v>?</v>
          </cell>
          <cell r="AF112" t="str">
            <v>?</v>
          </cell>
          <cell r="AG112" t="str">
            <v>?</v>
          </cell>
          <cell r="AH112">
            <v>2.7</v>
          </cell>
          <cell r="AI112">
            <v>6.41</v>
          </cell>
          <cell r="AJ112">
            <v>0.67500000000000004</v>
          </cell>
          <cell r="AK112">
            <v>1.35</v>
          </cell>
          <cell r="AL112">
            <v>2.0250000000000004</v>
          </cell>
          <cell r="AM112">
            <v>0.86942959030619615</v>
          </cell>
          <cell r="AN112">
            <v>1.74</v>
          </cell>
          <cell r="AO112">
            <v>2.6082887709185885</v>
          </cell>
          <cell r="AP112">
            <v>1.9831795903061962</v>
          </cell>
          <cell r="AQ112">
            <v>3.97</v>
          </cell>
          <cell r="AR112">
            <v>5.949538770918589</v>
          </cell>
          <cell r="AS112">
            <v>0.50625000000000009</v>
          </cell>
          <cell r="AT112">
            <v>1.0125000000000002</v>
          </cell>
          <cell r="AU112">
            <v>1.5187500000000003</v>
          </cell>
          <cell r="BZ112">
            <v>1.5</v>
          </cell>
          <cell r="CA112">
            <v>1.5</v>
          </cell>
          <cell r="CB112">
            <v>1.5</v>
          </cell>
          <cell r="CC112">
            <v>3</v>
          </cell>
          <cell r="CD112">
            <v>3</v>
          </cell>
          <cell r="CE112">
            <v>3</v>
          </cell>
          <cell r="CF112">
            <v>5.0999999999999996</v>
          </cell>
          <cell r="CG112">
            <v>4.8</v>
          </cell>
          <cell r="CH112">
            <v>4.8</v>
          </cell>
          <cell r="CI112">
            <v>10.049999999999999</v>
          </cell>
          <cell r="CJ112">
            <v>9.75</v>
          </cell>
          <cell r="CK112">
            <v>9.75</v>
          </cell>
          <cell r="CL112">
            <v>2.1128350621854044</v>
          </cell>
          <cell r="CM112">
            <v>4.2893097346775981</v>
          </cell>
          <cell r="CN112">
            <v>6.0203071350222652</v>
          </cell>
          <cell r="CO112">
            <v>12.727922061357855</v>
          </cell>
          <cell r="CP112">
            <v>12.727922061357855</v>
          </cell>
          <cell r="CQ112">
            <v>12.727922061357855</v>
          </cell>
          <cell r="CR112">
            <v>1.6765999999999999</v>
          </cell>
          <cell r="CS112">
            <v>3.2352000000000003</v>
          </cell>
          <cell r="CT112">
            <v>4.5407999999999999</v>
          </cell>
          <cell r="CU112">
            <v>10.1</v>
          </cell>
          <cell r="CV112">
            <v>9.6</v>
          </cell>
          <cell r="CW112">
            <v>9.6</v>
          </cell>
        </row>
        <row r="113">
          <cell r="A113" t="str">
            <v>HTLVI</v>
          </cell>
          <cell r="B113" t="str">
            <v>AEA</v>
          </cell>
          <cell r="C113" t="str">
            <v>S/CO</v>
          </cell>
          <cell r="D113">
            <v>0.1</v>
          </cell>
          <cell r="E113">
            <v>4.2</v>
          </cell>
          <cell r="G113" t="str">
            <v>?</v>
          </cell>
          <cell r="H113" t="str">
            <v>?</v>
          </cell>
          <cell r="I113" t="str">
            <v>?</v>
          </cell>
          <cell r="J113" t="str">
            <v>?</v>
          </cell>
          <cell r="K113" t="str">
            <v>?</v>
          </cell>
          <cell r="L113" t="str">
            <v>?</v>
          </cell>
          <cell r="M113" t="str">
            <v>?</v>
          </cell>
          <cell r="N113" t="str">
            <v>?</v>
          </cell>
          <cell r="O113" t="str">
            <v>?</v>
          </cell>
          <cell r="P113" t="str">
            <v>?</v>
          </cell>
          <cell r="Q113" t="str">
            <v>?</v>
          </cell>
          <cell r="R113" t="str">
            <v>?</v>
          </cell>
          <cell r="S113" t="str">
            <v>?</v>
          </cell>
          <cell r="T113" t="str">
            <v>?</v>
          </cell>
          <cell r="U113" t="str">
            <v>?</v>
          </cell>
          <cell r="V113" t="str">
            <v>?</v>
          </cell>
          <cell r="W113" t="str">
            <v>?</v>
          </cell>
          <cell r="X113" t="str">
            <v>?</v>
          </cell>
          <cell r="Y113" t="str">
            <v>?</v>
          </cell>
          <cell r="Z113" t="str">
            <v>?</v>
          </cell>
          <cell r="AA113" t="str">
            <v>?</v>
          </cell>
          <cell r="AB113" t="str">
            <v>?</v>
          </cell>
          <cell r="AC113" t="str">
            <v>?</v>
          </cell>
          <cell r="AD113" t="str">
            <v>?</v>
          </cell>
          <cell r="AE113" t="str">
            <v>?</v>
          </cell>
          <cell r="AF113" t="str">
            <v>?</v>
          </cell>
          <cell r="AG113" t="str">
            <v>?</v>
          </cell>
          <cell r="BZ113">
            <v>11</v>
          </cell>
          <cell r="CA113">
            <v>3.4</v>
          </cell>
          <cell r="CC113">
            <v>10</v>
          </cell>
          <cell r="CD113">
            <v>10</v>
          </cell>
          <cell r="CK113">
            <v>20</v>
          </cell>
          <cell r="CL113">
            <v>4.2426406871192854E-2</v>
          </cell>
          <cell r="CM113">
            <v>1.7819090885900999</v>
          </cell>
          <cell r="CN113" t="str">
            <v/>
          </cell>
          <cell r="CO113">
            <v>42.426406871192853</v>
          </cell>
          <cell r="CP113">
            <v>42.426406871192853</v>
          </cell>
          <cell r="CQ113">
            <v>0</v>
          </cell>
          <cell r="CR113" t="str">
            <v/>
          </cell>
          <cell r="CS113" t="str">
            <v/>
          </cell>
          <cell r="CT113" t="str">
            <v/>
          </cell>
        </row>
        <row r="114">
          <cell r="A114" t="str">
            <v>IDR</v>
          </cell>
          <cell r="B114" t="str">
            <v>AEA</v>
          </cell>
          <cell r="C114" t="str">
            <v>%</v>
          </cell>
          <cell r="D114">
            <v>14.3</v>
          </cell>
          <cell r="E114">
            <v>15.2</v>
          </cell>
          <cell r="F114">
            <v>16.5</v>
          </cell>
          <cell r="G114" t="str">
            <v>?</v>
          </cell>
          <cell r="H114" t="str">
            <v>?</v>
          </cell>
          <cell r="I114" t="str">
            <v>?</v>
          </cell>
          <cell r="J114" t="str">
            <v>?</v>
          </cell>
          <cell r="K114" t="str">
            <v>?</v>
          </cell>
          <cell r="L114" t="str">
            <v>?</v>
          </cell>
          <cell r="M114" t="str">
            <v>?</v>
          </cell>
          <cell r="N114" t="str">
            <v>?</v>
          </cell>
          <cell r="O114" t="str">
            <v>?</v>
          </cell>
          <cell r="P114" t="str">
            <v>?</v>
          </cell>
          <cell r="Q114" t="str">
            <v>?</v>
          </cell>
          <cell r="R114" t="str">
            <v>?</v>
          </cell>
          <cell r="S114" t="str">
            <v>?</v>
          </cell>
          <cell r="T114" t="str">
            <v>?</v>
          </cell>
          <cell r="U114" t="str">
            <v>?</v>
          </cell>
          <cell r="V114" t="str">
            <v>?</v>
          </cell>
          <cell r="W114" t="str">
            <v>?</v>
          </cell>
          <cell r="X114" t="str">
            <v>?</v>
          </cell>
          <cell r="Y114" t="str">
            <v>?</v>
          </cell>
          <cell r="Z114" t="str">
            <v>?</v>
          </cell>
          <cell r="AA114" t="str">
            <v>?</v>
          </cell>
          <cell r="AB114" t="str">
            <v>?</v>
          </cell>
          <cell r="AC114" t="str">
            <v>?</v>
          </cell>
          <cell r="AD114" t="str">
            <v>?</v>
          </cell>
          <cell r="AE114" t="str">
            <v>?</v>
          </cell>
          <cell r="AF114" t="str">
            <v>?</v>
          </cell>
          <cell r="AG114" t="str">
            <v>?</v>
          </cell>
          <cell r="CC114">
            <v>2.2999999999999998</v>
          </cell>
          <cell r="CD114">
            <v>2.8</v>
          </cell>
          <cell r="CE114">
            <v>2.2000000000000002</v>
          </cell>
          <cell r="CF114">
            <v>11.9</v>
          </cell>
          <cell r="CG114">
            <v>9.1999999999999993</v>
          </cell>
          <cell r="CH114">
            <v>8.9</v>
          </cell>
          <cell r="CI114">
            <v>15.695</v>
          </cell>
          <cell r="CJ114">
            <v>13.819999999999999</v>
          </cell>
          <cell r="CK114">
            <v>12.530000000000001</v>
          </cell>
          <cell r="CL114">
            <v>1.3954045219935327</v>
          </cell>
          <cell r="CM114">
            <v>1.8056678764379677</v>
          </cell>
          <cell r="CN114">
            <v>1.5400785694243004</v>
          </cell>
          <cell r="CO114">
            <v>9.7580735803743543</v>
          </cell>
          <cell r="CP114">
            <v>11.879393923933998</v>
          </cell>
          <cell r="CQ114">
            <v>9.3338095116624267</v>
          </cell>
          <cell r="CR114">
            <v>3.3891000000000004</v>
          </cell>
          <cell r="CS114">
            <v>2.7967999999999993</v>
          </cell>
          <cell r="CT114">
            <v>2.9534999999999996</v>
          </cell>
          <cell r="CU114">
            <v>23.7</v>
          </cell>
          <cell r="CV114">
            <v>18.399999999999999</v>
          </cell>
          <cell r="CW114">
            <v>17.899999999999999</v>
          </cell>
        </row>
        <row r="115">
          <cell r="A115" t="str">
            <v>IGA</v>
          </cell>
          <cell r="B115" t="str">
            <v>SFBC</v>
          </cell>
          <cell r="C115" t="str">
            <v>g/L</v>
          </cell>
          <cell r="D115">
            <v>1</v>
          </cell>
          <cell r="E115">
            <v>2</v>
          </cell>
          <cell r="F115">
            <v>4</v>
          </cell>
          <cell r="G115">
            <v>4.5</v>
          </cell>
          <cell r="H115">
            <v>3.8</v>
          </cell>
          <cell r="I115">
            <v>3</v>
          </cell>
          <cell r="J115">
            <v>6</v>
          </cell>
          <cell r="K115">
            <v>5</v>
          </cell>
          <cell r="L115">
            <v>4</v>
          </cell>
          <cell r="M115">
            <v>8</v>
          </cell>
          <cell r="N115">
            <v>7.5</v>
          </cell>
          <cell r="O115">
            <v>6.9</v>
          </cell>
          <cell r="P115">
            <v>10</v>
          </cell>
          <cell r="Q115">
            <v>9</v>
          </cell>
          <cell r="R115">
            <v>8</v>
          </cell>
          <cell r="S115">
            <v>0.3</v>
          </cell>
          <cell r="T115">
            <v>0.4</v>
          </cell>
          <cell r="U115">
            <v>0.7</v>
          </cell>
          <cell r="V115">
            <v>30</v>
          </cell>
          <cell r="W115">
            <v>20</v>
          </cell>
          <cell r="X115">
            <v>17.5</v>
          </cell>
          <cell r="Y115">
            <v>0.2</v>
          </cell>
          <cell r="Z115">
            <v>0.3</v>
          </cell>
          <cell r="AA115">
            <v>0.6</v>
          </cell>
          <cell r="AB115">
            <v>20</v>
          </cell>
          <cell r="AC115">
            <v>15</v>
          </cell>
          <cell r="AD115">
            <v>15</v>
          </cell>
          <cell r="AE115">
            <v>20</v>
          </cell>
          <cell r="AF115">
            <v>18</v>
          </cell>
          <cell r="AG115">
            <v>16</v>
          </cell>
          <cell r="AH115">
            <v>5.4</v>
          </cell>
          <cell r="AI115">
            <v>35.9</v>
          </cell>
          <cell r="AJ115">
            <v>1.35</v>
          </cell>
          <cell r="AK115">
            <v>2.7</v>
          </cell>
          <cell r="AL115">
            <v>4.0500000000000007</v>
          </cell>
          <cell r="AM115">
            <v>4.537982068056241</v>
          </cell>
          <cell r="AN115">
            <v>9.1</v>
          </cell>
          <cell r="AO115">
            <v>13.613946204168723</v>
          </cell>
          <cell r="AP115">
            <v>6.7654820680562411</v>
          </cell>
          <cell r="AQ115">
            <v>13.5</v>
          </cell>
          <cell r="AR115">
            <v>20.296446204168724</v>
          </cell>
          <cell r="AS115">
            <v>1.0125000000000002</v>
          </cell>
          <cell r="AT115">
            <v>2.0250000000000004</v>
          </cell>
          <cell r="AU115">
            <v>3.0375000000000005</v>
          </cell>
        </row>
        <row r="116">
          <cell r="A116" t="str">
            <v>IGE</v>
          </cell>
          <cell r="B116" t="str">
            <v>SFBC</v>
          </cell>
          <cell r="C116" t="str">
            <v>kUI/L</v>
          </cell>
          <cell r="D116">
            <v>20</v>
          </cell>
          <cell r="E116">
            <v>200</v>
          </cell>
          <cell r="F116">
            <v>500</v>
          </cell>
          <cell r="G116">
            <v>9</v>
          </cell>
          <cell r="H116">
            <v>6</v>
          </cell>
          <cell r="I116">
            <v>6</v>
          </cell>
          <cell r="J116">
            <v>12</v>
          </cell>
          <cell r="K116">
            <v>8</v>
          </cell>
          <cell r="L116">
            <v>8</v>
          </cell>
          <cell r="M116">
            <v>9</v>
          </cell>
          <cell r="N116">
            <v>6</v>
          </cell>
          <cell r="O116">
            <v>6</v>
          </cell>
          <cell r="P116">
            <v>15</v>
          </cell>
          <cell r="Q116">
            <v>10</v>
          </cell>
          <cell r="R116">
            <v>10</v>
          </cell>
          <cell r="S116">
            <v>10</v>
          </cell>
          <cell r="T116">
            <v>68</v>
          </cell>
          <cell r="U116">
            <v>170</v>
          </cell>
          <cell r="V116">
            <v>50</v>
          </cell>
          <cell r="W116">
            <v>34</v>
          </cell>
          <cell r="X116">
            <v>34</v>
          </cell>
          <cell r="Y116">
            <v>4</v>
          </cell>
          <cell r="Z116">
            <v>24</v>
          </cell>
          <cell r="AA116">
            <v>60</v>
          </cell>
          <cell r="AB116">
            <v>20</v>
          </cell>
          <cell r="AC116">
            <v>12</v>
          </cell>
          <cell r="AD116">
            <v>12</v>
          </cell>
          <cell r="AE116">
            <v>30</v>
          </cell>
          <cell r="AF116">
            <v>20</v>
          </cell>
          <cell r="AG116">
            <v>20</v>
          </cell>
        </row>
        <row r="117">
          <cell r="A117" t="str">
            <v>IGG</v>
          </cell>
          <cell r="B117" t="str">
            <v>SFBC</v>
          </cell>
          <cell r="C117" t="str">
            <v>g/L</v>
          </cell>
          <cell r="D117">
            <v>5</v>
          </cell>
          <cell r="E117">
            <v>10</v>
          </cell>
          <cell r="F117">
            <v>20</v>
          </cell>
          <cell r="G117">
            <v>4.5</v>
          </cell>
          <cell r="H117">
            <v>3.8</v>
          </cell>
          <cell r="I117">
            <v>3</v>
          </cell>
          <cell r="J117">
            <v>6</v>
          </cell>
          <cell r="K117">
            <v>5</v>
          </cell>
          <cell r="L117">
            <v>4</v>
          </cell>
          <cell r="M117">
            <v>10.4</v>
          </cell>
          <cell r="N117">
            <v>8.6999999999999993</v>
          </cell>
          <cell r="O117">
            <v>6.9</v>
          </cell>
          <cell r="P117">
            <v>12</v>
          </cell>
          <cell r="Q117">
            <v>10</v>
          </cell>
          <cell r="R117">
            <v>8</v>
          </cell>
          <cell r="S117">
            <v>1.27</v>
          </cell>
          <cell r="T117">
            <v>2.12</v>
          </cell>
          <cell r="U117">
            <v>3.39</v>
          </cell>
          <cell r="V117">
            <v>25.4</v>
          </cell>
          <cell r="W117">
            <v>21.2</v>
          </cell>
          <cell r="X117">
            <v>16.95</v>
          </cell>
          <cell r="Y117">
            <v>1.04</v>
          </cell>
          <cell r="Z117">
            <v>1.73</v>
          </cell>
          <cell r="AA117">
            <v>2.77</v>
          </cell>
          <cell r="AB117">
            <v>20.8</v>
          </cell>
          <cell r="AC117">
            <v>17.3</v>
          </cell>
          <cell r="AD117">
            <v>13.85</v>
          </cell>
          <cell r="AE117">
            <v>24</v>
          </cell>
          <cell r="AF117">
            <v>20</v>
          </cell>
          <cell r="AG117">
            <v>16</v>
          </cell>
          <cell r="AH117">
            <v>4.5</v>
          </cell>
          <cell r="AI117">
            <v>16.5</v>
          </cell>
          <cell r="AJ117">
            <v>1.125</v>
          </cell>
          <cell r="AK117">
            <v>2.2999999999999998</v>
          </cell>
          <cell r="AL117">
            <v>3.375</v>
          </cell>
          <cell r="AM117">
            <v>2.1378289220608839</v>
          </cell>
          <cell r="AN117">
            <v>4.3</v>
          </cell>
          <cell r="AO117">
            <v>6.4134867661826522</v>
          </cell>
          <cell r="AP117">
            <v>3.9940789220608837</v>
          </cell>
          <cell r="AQ117">
            <v>8</v>
          </cell>
          <cell r="AR117">
            <v>11.982236766182652</v>
          </cell>
          <cell r="AS117">
            <v>0.84375</v>
          </cell>
          <cell r="AT117">
            <v>1.7249999999999999</v>
          </cell>
          <cell r="AU117">
            <v>2.53125</v>
          </cell>
        </row>
        <row r="118">
          <cell r="A118" t="str">
            <v>IGM</v>
          </cell>
          <cell r="B118" t="str">
            <v>SFBC</v>
          </cell>
          <cell r="C118" t="str">
            <v>g/L</v>
          </cell>
          <cell r="D118">
            <v>1</v>
          </cell>
          <cell r="E118">
            <v>2</v>
          </cell>
          <cell r="F118">
            <v>4</v>
          </cell>
          <cell r="G118">
            <v>4.5</v>
          </cell>
          <cell r="H118">
            <v>3.8</v>
          </cell>
          <cell r="I118">
            <v>3</v>
          </cell>
          <cell r="J118">
            <v>6</v>
          </cell>
          <cell r="K118">
            <v>5</v>
          </cell>
          <cell r="L118">
            <v>4</v>
          </cell>
          <cell r="M118">
            <v>8</v>
          </cell>
          <cell r="N118">
            <v>7.5</v>
          </cell>
          <cell r="O118">
            <v>6.9</v>
          </cell>
          <cell r="P118">
            <v>10</v>
          </cell>
          <cell r="Q118">
            <v>9</v>
          </cell>
          <cell r="R118">
            <v>8</v>
          </cell>
          <cell r="S118">
            <v>0.3</v>
          </cell>
          <cell r="T118">
            <v>0.4</v>
          </cell>
          <cell r="U118">
            <v>0.7</v>
          </cell>
          <cell r="V118">
            <v>30</v>
          </cell>
          <cell r="W118">
            <v>20</v>
          </cell>
          <cell r="X118">
            <v>17.5</v>
          </cell>
          <cell r="Y118">
            <v>0.2</v>
          </cell>
          <cell r="Z118">
            <v>0.3</v>
          </cell>
          <cell r="AA118">
            <v>0.6</v>
          </cell>
          <cell r="AB118">
            <v>20</v>
          </cell>
          <cell r="AC118">
            <v>15</v>
          </cell>
          <cell r="AD118">
            <v>15</v>
          </cell>
          <cell r="AE118">
            <v>20</v>
          </cell>
          <cell r="AF118">
            <v>18</v>
          </cell>
          <cell r="AG118">
            <v>16</v>
          </cell>
          <cell r="AH118">
            <v>5.9</v>
          </cell>
          <cell r="AI118">
            <v>47.3</v>
          </cell>
          <cell r="AJ118">
            <v>1.4750000000000001</v>
          </cell>
          <cell r="AK118">
            <v>3</v>
          </cell>
          <cell r="AL118">
            <v>4.4250000000000007</v>
          </cell>
          <cell r="AM118">
            <v>5.9583187645509526</v>
          </cell>
          <cell r="AN118">
            <v>11.9</v>
          </cell>
          <cell r="AO118">
            <v>17.874956293652858</v>
          </cell>
          <cell r="AP118">
            <v>8.3920687645509524</v>
          </cell>
          <cell r="AQ118">
            <v>16.8</v>
          </cell>
          <cell r="AR118">
            <v>25.176206293652857</v>
          </cell>
          <cell r="AS118">
            <v>1.1062500000000002</v>
          </cell>
          <cell r="AT118">
            <v>2.25</v>
          </cell>
          <cell r="AU118">
            <v>3.3187500000000005</v>
          </cell>
        </row>
        <row r="119">
          <cell r="A119" t="str">
            <v>INR</v>
          </cell>
          <cell r="B119" t="str">
            <v>GEHT</v>
          </cell>
          <cell r="C119" t="str">
            <v>INR</v>
          </cell>
          <cell r="D119">
            <v>1</v>
          </cell>
          <cell r="E119">
            <v>1.9</v>
          </cell>
          <cell r="F119">
            <v>2</v>
          </cell>
          <cell r="G119" t="str">
            <v>?</v>
          </cell>
          <cell r="H119" t="str">
            <v>?</v>
          </cell>
          <cell r="I119" t="str">
            <v>?</v>
          </cell>
          <cell r="J119" t="str">
            <v>?</v>
          </cell>
          <cell r="K119" t="str">
            <v>?</v>
          </cell>
          <cell r="L119" t="str">
            <v>?</v>
          </cell>
          <cell r="M119" t="str">
            <v>?</v>
          </cell>
          <cell r="N119" t="str">
            <v>?</v>
          </cell>
          <cell r="O119" t="str">
            <v>?</v>
          </cell>
          <cell r="P119" t="str">
            <v>?</v>
          </cell>
          <cell r="Q119" t="str">
            <v>?</v>
          </cell>
          <cell r="R119" t="str">
            <v>?</v>
          </cell>
          <cell r="S119" t="str">
            <v>?</v>
          </cell>
          <cell r="T119" t="str">
            <v>?</v>
          </cell>
          <cell r="U119" t="str">
            <v>?</v>
          </cell>
          <cell r="V119" t="str">
            <v>?</v>
          </cell>
          <cell r="W119" t="str">
            <v>?</v>
          </cell>
          <cell r="X119" t="str">
            <v>?</v>
          </cell>
          <cell r="Y119" t="str">
            <v>?</v>
          </cell>
          <cell r="Z119" t="str">
            <v>?</v>
          </cell>
          <cell r="AA119" t="str">
            <v>?</v>
          </cell>
          <cell r="AB119" t="str">
            <v>?</v>
          </cell>
          <cell r="AC119" t="str">
            <v>?</v>
          </cell>
          <cell r="AD119" t="str">
            <v>?</v>
          </cell>
          <cell r="AE119" t="str">
            <v>?</v>
          </cell>
          <cell r="AF119" t="str">
            <v>?</v>
          </cell>
          <cell r="AG119" t="str">
            <v>?</v>
          </cell>
          <cell r="AV119">
            <v>3.3000000000000003</v>
          </cell>
          <cell r="AW119">
            <v>3.9749999999999996</v>
          </cell>
          <cell r="AX119">
            <v>5.625</v>
          </cell>
          <cell r="AY119">
            <v>4.4000000000000004</v>
          </cell>
          <cell r="AZ119">
            <v>5.3</v>
          </cell>
          <cell r="BA119">
            <v>7.5</v>
          </cell>
          <cell r="BB119">
            <v>5</v>
          </cell>
          <cell r="BC119">
            <v>7.2</v>
          </cell>
          <cell r="BD119">
            <v>8.5</v>
          </cell>
          <cell r="BE119">
            <v>6</v>
          </cell>
          <cell r="BF119">
            <v>7.3</v>
          </cell>
          <cell r="BG119">
            <v>10.7</v>
          </cell>
          <cell r="BH119">
            <v>7</v>
          </cell>
          <cell r="BI119">
            <v>9.1</v>
          </cell>
          <cell r="BJ119">
            <v>13.4</v>
          </cell>
          <cell r="BK119">
            <v>15.25</v>
          </cell>
          <cell r="BL119">
            <v>20.979999999999997</v>
          </cell>
          <cell r="BM119">
            <v>27.424999999999997</v>
          </cell>
          <cell r="BN119">
            <v>0.21213203435596426</v>
          </cell>
          <cell r="BO119">
            <v>0.58039324599791808</v>
          </cell>
          <cell r="BP119">
            <v>0.72124891681027847</v>
          </cell>
          <cell r="BQ119">
            <v>21.213203435596427</v>
          </cell>
          <cell r="BR119">
            <v>30.54701294725885</v>
          </cell>
          <cell r="BS119">
            <v>36.062445840513924</v>
          </cell>
          <cell r="BT119">
            <v>0.14000000000000001</v>
          </cell>
          <cell r="BU119">
            <v>0.3458</v>
          </cell>
          <cell r="BV119">
            <v>0.53600000000000003</v>
          </cell>
          <cell r="BW119">
            <v>14</v>
          </cell>
          <cell r="BX119">
            <v>18.2</v>
          </cell>
          <cell r="BY119">
            <v>26.8</v>
          </cell>
        </row>
        <row r="120">
          <cell r="A120" t="str">
            <v>INSUL</v>
          </cell>
          <cell r="B120" t="str">
            <v>SFBC</v>
          </cell>
          <cell r="C120" t="str">
            <v>mUI/L</v>
          </cell>
          <cell r="D120">
            <v>10</v>
          </cell>
          <cell r="E120">
            <v>50</v>
          </cell>
          <cell r="F120">
            <v>100</v>
          </cell>
          <cell r="G120">
            <v>7.5</v>
          </cell>
          <cell r="H120">
            <v>7.5</v>
          </cell>
          <cell r="I120">
            <v>6</v>
          </cell>
          <cell r="J120">
            <v>10</v>
          </cell>
          <cell r="K120">
            <v>8</v>
          </cell>
          <cell r="L120">
            <v>8</v>
          </cell>
          <cell r="M120">
            <v>17.3</v>
          </cell>
          <cell r="N120">
            <v>12.7</v>
          </cell>
          <cell r="O120">
            <v>12.7</v>
          </cell>
          <cell r="P120">
            <v>20</v>
          </cell>
          <cell r="Q120">
            <v>15</v>
          </cell>
          <cell r="R120">
            <v>15</v>
          </cell>
          <cell r="S120">
            <v>4.2</v>
          </cell>
          <cell r="T120">
            <v>17</v>
          </cell>
          <cell r="U120">
            <v>33.9</v>
          </cell>
          <cell r="V120">
            <v>42</v>
          </cell>
          <cell r="W120">
            <v>34</v>
          </cell>
          <cell r="X120">
            <v>33.9</v>
          </cell>
          <cell r="Y120">
            <v>3.5</v>
          </cell>
          <cell r="Z120">
            <v>12.7</v>
          </cell>
          <cell r="AA120">
            <v>25.4</v>
          </cell>
          <cell r="AB120">
            <v>35</v>
          </cell>
          <cell r="AC120">
            <v>25.4</v>
          </cell>
          <cell r="AD120">
            <v>25.4</v>
          </cell>
          <cell r="AE120">
            <v>40</v>
          </cell>
          <cell r="AF120">
            <v>30</v>
          </cell>
          <cell r="AG120">
            <v>30</v>
          </cell>
          <cell r="AH120">
            <v>21.1</v>
          </cell>
          <cell r="AI120">
            <v>58.3</v>
          </cell>
          <cell r="AJ120">
            <v>5.2750000000000004</v>
          </cell>
          <cell r="AK120">
            <v>10.6</v>
          </cell>
          <cell r="AL120">
            <v>15.825000000000001</v>
          </cell>
          <cell r="AM120">
            <v>7.7501008057960119</v>
          </cell>
          <cell r="AN120">
            <v>15.5</v>
          </cell>
          <cell r="AO120">
            <v>23.250302417388035</v>
          </cell>
          <cell r="AP120">
            <v>16.453850805796012</v>
          </cell>
          <cell r="AQ120">
            <v>32.9</v>
          </cell>
          <cell r="AR120">
            <v>49.36155241738804</v>
          </cell>
          <cell r="AS120">
            <v>3.9562500000000003</v>
          </cell>
          <cell r="AT120">
            <v>7.9499999999999993</v>
          </cell>
          <cell r="AU120">
            <v>11.86875</v>
          </cell>
        </row>
        <row r="121">
          <cell r="A121" t="str">
            <v>K</v>
          </cell>
          <cell r="B121" t="str">
            <v>SFBC</v>
          </cell>
          <cell r="C121" t="str">
            <v>mmol/L</v>
          </cell>
          <cell r="D121">
            <v>2</v>
          </cell>
          <cell r="E121">
            <v>4</v>
          </cell>
          <cell r="F121">
            <v>6</v>
          </cell>
          <cell r="G121">
            <v>1.5</v>
          </cell>
          <cell r="H121">
            <v>1.2</v>
          </cell>
          <cell r="I121">
            <v>1.2</v>
          </cell>
          <cell r="J121">
            <v>2</v>
          </cell>
          <cell r="K121">
            <v>1.6</v>
          </cell>
          <cell r="L121">
            <v>1.6</v>
          </cell>
          <cell r="M121">
            <v>2.9</v>
          </cell>
          <cell r="N121">
            <v>3.1</v>
          </cell>
          <cell r="O121">
            <v>3.1</v>
          </cell>
          <cell r="P121">
            <v>3.5</v>
          </cell>
          <cell r="Q121">
            <v>3.5</v>
          </cell>
          <cell r="R121">
            <v>3.5</v>
          </cell>
          <cell r="S121">
            <v>0.17</v>
          </cell>
          <cell r="T121">
            <v>0.27</v>
          </cell>
          <cell r="U121">
            <v>0.41</v>
          </cell>
          <cell r="V121">
            <v>8.5</v>
          </cell>
          <cell r="W121">
            <v>6.75</v>
          </cell>
          <cell r="X121">
            <v>6.833333333333333</v>
          </cell>
          <cell r="Y121">
            <v>0.11</v>
          </cell>
          <cell r="Z121">
            <v>0.25</v>
          </cell>
          <cell r="AA121">
            <v>0.37</v>
          </cell>
          <cell r="AB121">
            <v>5.5</v>
          </cell>
          <cell r="AC121">
            <v>6.25</v>
          </cell>
          <cell r="AD121">
            <v>6.166666666666667</v>
          </cell>
          <cell r="AE121">
            <v>7</v>
          </cell>
          <cell r="AF121">
            <v>7</v>
          </cell>
          <cell r="AG121">
            <v>7</v>
          </cell>
          <cell r="AH121">
            <v>4.5999999999999996</v>
          </cell>
          <cell r="AI121">
            <v>5.6</v>
          </cell>
          <cell r="AJ121">
            <v>1.1499999999999999</v>
          </cell>
          <cell r="AK121">
            <v>2.2999999999999998</v>
          </cell>
          <cell r="AL121">
            <v>3.4499999999999997</v>
          </cell>
          <cell r="AM121">
            <v>0.90588354659967185</v>
          </cell>
          <cell r="AN121">
            <v>1.81</v>
          </cell>
          <cell r="AO121">
            <v>2.7176506397990154</v>
          </cell>
          <cell r="AP121">
            <v>2.8033835465996715</v>
          </cell>
          <cell r="AQ121">
            <v>5.61</v>
          </cell>
          <cell r="AR121">
            <v>8.4101506397990136</v>
          </cell>
          <cell r="AS121">
            <v>0.86249999999999993</v>
          </cell>
          <cell r="AT121">
            <v>1.7249999999999999</v>
          </cell>
          <cell r="AU121">
            <v>2.5874999999999999</v>
          </cell>
        </row>
        <row r="122">
          <cell r="A122" t="str">
            <v>KU</v>
          </cell>
          <cell r="B122" t="str">
            <v>SFBC</v>
          </cell>
          <cell r="C122" t="str">
            <v>mmol/L</v>
          </cell>
          <cell r="D122">
            <v>20</v>
          </cell>
          <cell r="E122">
            <v>100</v>
          </cell>
          <cell r="F122">
            <v>200</v>
          </cell>
          <cell r="G122">
            <v>3.8</v>
          </cell>
          <cell r="H122">
            <v>3.8</v>
          </cell>
          <cell r="I122">
            <v>3</v>
          </cell>
          <cell r="J122">
            <v>5</v>
          </cell>
          <cell r="K122">
            <v>5</v>
          </cell>
          <cell r="L122">
            <v>4</v>
          </cell>
          <cell r="M122">
            <v>4.9000000000000004</v>
          </cell>
          <cell r="N122">
            <v>4.9000000000000004</v>
          </cell>
          <cell r="O122">
            <v>4.5</v>
          </cell>
          <cell r="P122">
            <v>7</v>
          </cell>
          <cell r="Q122">
            <v>7</v>
          </cell>
          <cell r="R122">
            <v>6</v>
          </cell>
          <cell r="S122">
            <v>4</v>
          </cell>
          <cell r="T122">
            <v>21</v>
          </cell>
          <cell r="U122">
            <v>34</v>
          </cell>
          <cell r="V122">
            <v>20</v>
          </cell>
          <cell r="W122">
            <v>21</v>
          </cell>
          <cell r="X122">
            <v>17</v>
          </cell>
          <cell r="Y122">
            <v>2</v>
          </cell>
          <cell r="Z122">
            <v>10</v>
          </cell>
          <cell r="AA122">
            <v>18</v>
          </cell>
          <cell r="AB122">
            <v>10</v>
          </cell>
          <cell r="AC122">
            <v>10</v>
          </cell>
          <cell r="AD122">
            <v>9</v>
          </cell>
          <cell r="AE122">
            <v>14</v>
          </cell>
          <cell r="AF122">
            <v>14</v>
          </cell>
          <cell r="AG122">
            <v>12</v>
          </cell>
          <cell r="AH122">
            <v>24.4</v>
          </cell>
          <cell r="AI122">
            <v>22.2</v>
          </cell>
          <cell r="AJ122">
            <v>6.1</v>
          </cell>
          <cell r="AK122">
            <v>12.2</v>
          </cell>
          <cell r="AL122">
            <v>18.299999999999997</v>
          </cell>
          <cell r="AM122">
            <v>4.1234845701178511</v>
          </cell>
          <cell r="AN122">
            <v>8.1999999999999993</v>
          </cell>
          <cell r="AO122">
            <v>12.370453710353553</v>
          </cell>
          <cell r="AP122">
            <v>14.188484570117851</v>
          </cell>
          <cell r="AQ122">
            <v>28.4</v>
          </cell>
          <cell r="AR122">
            <v>42.565453710353545</v>
          </cell>
          <cell r="AS122">
            <v>4.5749999999999993</v>
          </cell>
          <cell r="AT122">
            <v>9.1499999999999986</v>
          </cell>
          <cell r="AU122">
            <v>13.724999999999998</v>
          </cell>
        </row>
        <row r="123">
          <cell r="A123" t="str">
            <v>Lactate</v>
          </cell>
          <cell r="B123" t="str">
            <v>SFBC</v>
          </cell>
          <cell r="C123" t="str">
            <v>mmol/L</v>
          </cell>
          <cell r="D123">
            <v>1</v>
          </cell>
          <cell r="E123">
            <v>3</v>
          </cell>
          <cell r="F123">
            <v>8</v>
          </cell>
          <cell r="G123">
            <v>3.8</v>
          </cell>
          <cell r="H123">
            <v>3.8</v>
          </cell>
          <cell r="I123">
            <v>3.8</v>
          </cell>
          <cell r="J123">
            <v>5</v>
          </cell>
          <cell r="K123">
            <v>5</v>
          </cell>
          <cell r="L123">
            <v>5</v>
          </cell>
          <cell r="M123">
            <v>8.6999999999999993</v>
          </cell>
          <cell r="N123">
            <v>8.6999999999999993</v>
          </cell>
          <cell r="O123">
            <v>8.6999999999999993</v>
          </cell>
          <cell r="P123">
            <v>10</v>
          </cell>
          <cell r="Q123">
            <v>10</v>
          </cell>
          <cell r="R123">
            <v>10</v>
          </cell>
          <cell r="S123">
            <v>0.21</v>
          </cell>
          <cell r="T123">
            <v>0.64</v>
          </cell>
          <cell r="U123">
            <v>1.7</v>
          </cell>
          <cell r="V123">
            <v>21</v>
          </cell>
          <cell r="W123">
            <v>21.333333333333332</v>
          </cell>
          <cell r="X123">
            <v>21.25</v>
          </cell>
          <cell r="Y123">
            <v>0.17</v>
          </cell>
          <cell r="Z123">
            <v>0.52</v>
          </cell>
          <cell r="AA123">
            <v>1.39</v>
          </cell>
          <cell r="AB123">
            <v>17</v>
          </cell>
          <cell r="AC123">
            <v>17.333333333333332</v>
          </cell>
          <cell r="AD123">
            <v>17.375</v>
          </cell>
          <cell r="AE123">
            <v>20</v>
          </cell>
          <cell r="AF123">
            <v>20</v>
          </cell>
          <cell r="AG123">
            <v>20</v>
          </cell>
          <cell r="AH123">
            <v>27.2</v>
          </cell>
          <cell r="AI123">
            <v>16.7</v>
          </cell>
          <cell r="AJ123">
            <v>6.8</v>
          </cell>
          <cell r="AK123">
            <v>13.6</v>
          </cell>
          <cell r="AL123">
            <v>20.399999999999999</v>
          </cell>
          <cell r="AM123">
            <v>3.9896937539114452</v>
          </cell>
          <cell r="AN123">
            <v>8</v>
          </cell>
          <cell r="AO123">
            <v>11.969081261734335</v>
          </cell>
          <cell r="AP123">
            <v>15.209693753911445</v>
          </cell>
          <cell r="AQ123">
            <v>30.4</v>
          </cell>
          <cell r="AR123">
            <v>45.629081261734328</v>
          </cell>
          <cell r="AS123">
            <v>5.0999999999999996</v>
          </cell>
          <cell r="AT123">
            <v>10.199999999999999</v>
          </cell>
          <cell r="AU123">
            <v>15.299999999999999</v>
          </cell>
        </row>
        <row r="124">
          <cell r="A124" t="str">
            <v>LDH</v>
          </cell>
          <cell r="B124" t="str">
            <v>SFBC</v>
          </cell>
          <cell r="C124" t="str">
            <v>U/L</v>
          </cell>
          <cell r="D124">
            <v>150</v>
          </cell>
          <cell r="E124">
            <v>300</v>
          </cell>
          <cell r="F124">
            <v>900</v>
          </cell>
          <cell r="G124">
            <v>4.5</v>
          </cell>
          <cell r="H124">
            <v>4.5</v>
          </cell>
          <cell r="I124">
            <v>3.8</v>
          </cell>
          <cell r="J124">
            <v>6</v>
          </cell>
          <cell r="K124">
            <v>6</v>
          </cell>
          <cell r="L124">
            <v>5</v>
          </cell>
          <cell r="M124">
            <v>8</v>
          </cell>
          <cell r="N124">
            <v>6.7</v>
          </cell>
          <cell r="O124">
            <v>6.2</v>
          </cell>
          <cell r="P124">
            <v>10</v>
          </cell>
          <cell r="Q124">
            <v>9</v>
          </cell>
          <cell r="R124">
            <v>8</v>
          </cell>
          <cell r="S124">
            <v>38</v>
          </cell>
          <cell r="T124">
            <v>76</v>
          </cell>
          <cell r="U124">
            <v>191</v>
          </cell>
          <cell r="V124">
            <v>25.333333333333332</v>
          </cell>
          <cell r="W124">
            <v>25.333333333333332</v>
          </cell>
          <cell r="X124">
            <v>21.222222222222221</v>
          </cell>
          <cell r="Y124">
            <v>24</v>
          </cell>
          <cell r="Z124">
            <v>40</v>
          </cell>
          <cell r="AA124">
            <v>112</v>
          </cell>
          <cell r="AB124">
            <v>16</v>
          </cell>
          <cell r="AC124">
            <v>13.333333333333334</v>
          </cell>
          <cell r="AD124">
            <v>12.444444444444445</v>
          </cell>
          <cell r="AE124">
            <v>20</v>
          </cell>
          <cell r="AF124">
            <v>18</v>
          </cell>
          <cell r="AG124">
            <v>16</v>
          </cell>
          <cell r="AH124">
            <v>8.6</v>
          </cell>
          <cell r="AI124">
            <v>14.7</v>
          </cell>
          <cell r="AJ124">
            <v>2.15</v>
          </cell>
          <cell r="AK124">
            <v>4.3</v>
          </cell>
          <cell r="AL124">
            <v>6.4499999999999993</v>
          </cell>
          <cell r="AM124">
            <v>2.1288567941503249</v>
          </cell>
          <cell r="AN124">
            <v>4.3</v>
          </cell>
          <cell r="AO124">
            <v>6.3865703824509747</v>
          </cell>
          <cell r="AP124">
            <v>5.6763567941503243</v>
          </cell>
          <cell r="AQ124">
            <v>11.4</v>
          </cell>
          <cell r="AR124">
            <v>17.029070382450975</v>
          </cell>
          <cell r="AS124">
            <v>1.6124999999999998</v>
          </cell>
          <cell r="AT124">
            <v>3.2249999999999996</v>
          </cell>
          <cell r="AU124">
            <v>4.8374999999999995</v>
          </cell>
        </row>
        <row r="125">
          <cell r="A125" t="str">
            <v>LDLM</v>
          </cell>
          <cell r="B125" t="str">
            <v>RICOS</v>
          </cell>
          <cell r="C125" t="str">
            <v>mmol/L</v>
          </cell>
          <cell r="D125">
            <v>1.4</v>
          </cell>
          <cell r="E125">
            <v>2.4</v>
          </cell>
          <cell r="F125">
            <v>3.5</v>
          </cell>
          <cell r="G125" t="str">
            <v>?</v>
          </cell>
          <cell r="H125" t="str">
            <v>?</v>
          </cell>
          <cell r="I125" t="str">
            <v>?</v>
          </cell>
          <cell r="J125" t="str">
            <v>?</v>
          </cell>
          <cell r="K125" t="str">
            <v>?</v>
          </cell>
          <cell r="L125" t="str">
            <v>?</v>
          </cell>
          <cell r="M125" t="str">
            <v>?</v>
          </cell>
          <cell r="N125" t="str">
            <v>?</v>
          </cell>
          <cell r="O125" t="str">
            <v>?</v>
          </cell>
          <cell r="P125" t="str">
            <v>?</v>
          </cell>
          <cell r="Q125" t="str">
            <v>?</v>
          </cell>
          <cell r="R125" t="str">
            <v>?</v>
          </cell>
          <cell r="S125" t="str">
            <v>?</v>
          </cell>
          <cell r="T125" t="str">
            <v>?</v>
          </cell>
          <cell r="U125" t="str">
            <v>?</v>
          </cell>
          <cell r="V125" t="str">
            <v>?</v>
          </cell>
          <cell r="W125" t="str">
            <v>?</v>
          </cell>
          <cell r="X125" t="str">
            <v>?</v>
          </cell>
          <cell r="Y125" t="str">
            <v>?</v>
          </cell>
          <cell r="Z125" t="str">
            <v>?</v>
          </cell>
          <cell r="AA125" t="str">
            <v>?</v>
          </cell>
          <cell r="AB125" t="str">
            <v>?</v>
          </cell>
          <cell r="AC125" t="str">
            <v>?</v>
          </cell>
          <cell r="AD125" t="str">
            <v>?</v>
          </cell>
          <cell r="AE125" t="str">
            <v>?</v>
          </cell>
          <cell r="AF125" t="str">
            <v>?</v>
          </cell>
          <cell r="AG125" t="str">
            <v>?</v>
          </cell>
          <cell r="AH125">
            <v>7.8</v>
          </cell>
          <cell r="AI125">
            <v>20.399999999999999</v>
          </cell>
          <cell r="AJ125">
            <v>1.95</v>
          </cell>
          <cell r="AK125">
            <v>3.9</v>
          </cell>
          <cell r="AL125">
            <v>5.85</v>
          </cell>
          <cell r="AM125">
            <v>2.7300412084801944</v>
          </cell>
          <cell r="AN125">
            <v>5.46</v>
          </cell>
          <cell r="AO125">
            <v>8.1901236254405827</v>
          </cell>
          <cell r="AP125">
            <v>5.9475412084801942</v>
          </cell>
          <cell r="AQ125">
            <v>11.9</v>
          </cell>
          <cell r="AR125">
            <v>17.842623625440581</v>
          </cell>
          <cell r="AS125">
            <v>1.4624999999999999</v>
          </cell>
          <cell r="AT125">
            <v>2.9249999999999998</v>
          </cell>
          <cell r="AU125">
            <v>4.3874999999999993</v>
          </cell>
          <cell r="BZ125">
            <v>0.8</v>
          </cell>
          <cell r="CA125">
            <v>0.7</v>
          </cell>
          <cell r="CB125">
            <v>0.6</v>
          </cell>
          <cell r="CC125">
            <v>4.7</v>
          </cell>
          <cell r="CD125">
            <v>4.0999999999999996</v>
          </cell>
          <cell r="CE125">
            <v>3.9</v>
          </cell>
          <cell r="CF125">
            <v>13.3</v>
          </cell>
          <cell r="CG125">
            <v>11.1</v>
          </cell>
          <cell r="CH125">
            <v>11.4</v>
          </cell>
          <cell r="CI125">
            <v>21.055</v>
          </cell>
          <cell r="CJ125">
            <v>17.864999999999998</v>
          </cell>
          <cell r="CK125">
            <v>17.835000000000001</v>
          </cell>
          <cell r="CL125">
            <v>0.27916575721244891</v>
          </cell>
          <cell r="CM125">
            <v>0.41747584361253764</v>
          </cell>
          <cell r="CN125">
            <v>0.57912045379178234</v>
          </cell>
          <cell r="CO125">
            <v>19.94041122946064</v>
          </cell>
          <cell r="CP125">
            <v>17.39482681718907</v>
          </cell>
          <cell r="CQ125">
            <v>16.546298679765211</v>
          </cell>
          <cell r="CR125">
            <v>0.37240000000000001</v>
          </cell>
          <cell r="CS125">
            <v>0.53039999999999998</v>
          </cell>
          <cell r="CT125">
            <v>0.80149999999999988</v>
          </cell>
          <cell r="CU125">
            <v>26.6</v>
          </cell>
          <cell r="CV125">
            <v>22.1</v>
          </cell>
          <cell r="CW125">
            <v>22.9</v>
          </cell>
        </row>
        <row r="126">
          <cell r="A126" t="str">
            <v>LH</v>
          </cell>
          <cell r="B126" t="str">
            <v>SFBC</v>
          </cell>
          <cell r="C126" t="str">
            <v>UI/L</v>
          </cell>
          <cell r="D126">
            <v>5</v>
          </cell>
          <cell r="E126">
            <v>20</v>
          </cell>
          <cell r="F126">
            <v>50</v>
          </cell>
          <cell r="G126">
            <v>7.5</v>
          </cell>
          <cell r="H126">
            <v>6</v>
          </cell>
          <cell r="I126">
            <v>6</v>
          </cell>
          <cell r="J126">
            <v>10</v>
          </cell>
          <cell r="K126">
            <v>8</v>
          </cell>
          <cell r="L126">
            <v>8</v>
          </cell>
          <cell r="M126">
            <v>17.3</v>
          </cell>
          <cell r="N126">
            <v>12.7</v>
          </cell>
          <cell r="O126">
            <v>12.7</v>
          </cell>
          <cell r="P126">
            <v>20</v>
          </cell>
          <cell r="Q126">
            <v>15</v>
          </cell>
          <cell r="R126">
            <v>15</v>
          </cell>
          <cell r="S126">
            <v>2.1</v>
          </cell>
          <cell r="T126">
            <v>6.8</v>
          </cell>
          <cell r="U126">
            <v>17</v>
          </cell>
          <cell r="V126">
            <v>42</v>
          </cell>
          <cell r="W126">
            <v>34</v>
          </cell>
          <cell r="X126">
            <v>34</v>
          </cell>
          <cell r="Y126">
            <v>1.7</v>
          </cell>
          <cell r="Z126">
            <v>5.0999999999999996</v>
          </cell>
          <cell r="AA126">
            <v>12.7</v>
          </cell>
          <cell r="AB126">
            <v>34</v>
          </cell>
          <cell r="AC126">
            <v>25.499999999999996</v>
          </cell>
          <cell r="AD126">
            <v>25.4</v>
          </cell>
          <cell r="AE126">
            <v>40</v>
          </cell>
          <cell r="AF126">
            <v>30</v>
          </cell>
          <cell r="AG126">
            <v>30</v>
          </cell>
          <cell r="AH126">
            <v>23</v>
          </cell>
          <cell r="AI126">
            <v>27.4</v>
          </cell>
          <cell r="AJ126">
            <v>5.75</v>
          </cell>
          <cell r="AK126">
            <v>11.5</v>
          </cell>
          <cell r="AL126">
            <v>17.25</v>
          </cell>
          <cell r="AM126">
            <v>4.4717166725990136</v>
          </cell>
          <cell r="AN126">
            <v>8.94</v>
          </cell>
          <cell r="AO126">
            <v>13.415150017797041</v>
          </cell>
          <cell r="AP126">
            <v>13.959216672599013</v>
          </cell>
          <cell r="AQ126">
            <v>27.92</v>
          </cell>
          <cell r="AR126">
            <v>41.877650017797038</v>
          </cell>
          <cell r="AS126">
            <v>4.3125</v>
          </cell>
          <cell r="AT126">
            <v>8.625</v>
          </cell>
          <cell r="AU126">
            <v>12.9375</v>
          </cell>
        </row>
        <row r="127">
          <cell r="A127" t="str">
            <v>LIPA</v>
          </cell>
          <cell r="B127" t="str">
            <v>SFBC</v>
          </cell>
          <cell r="C127" t="str">
            <v>U/L</v>
          </cell>
          <cell r="D127">
            <v>80</v>
          </cell>
          <cell r="E127">
            <v>200</v>
          </cell>
          <cell r="F127">
            <v>400</v>
          </cell>
          <cell r="G127">
            <v>4.5</v>
          </cell>
          <cell r="H127">
            <v>4.5</v>
          </cell>
          <cell r="I127">
            <v>3.8</v>
          </cell>
          <cell r="J127">
            <v>6</v>
          </cell>
          <cell r="K127">
            <v>6</v>
          </cell>
          <cell r="L127">
            <v>5</v>
          </cell>
          <cell r="M127">
            <v>8</v>
          </cell>
          <cell r="N127">
            <v>6.7</v>
          </cell>
          <cell r="O127">
            <v>6.2</v>
          </cell>
          <cell r="P127">
            <v>10</v>
          </cell>
          <cell r="Q127">
            <v>9</v>
          </cell>
          <cell r="R127">
            <v>8</v>
          </cell>
          <cell r="S127">
            <v>20</v>
          </cell>
          <cell r="T127">
            <v>51</v>
          </cell>
          <cell r="U127">
            <v>85</v>
          </cell>
          <cell r="V127">
            <v>25</v>
          </cell>
          <cell r="W127">
            <v>25.5</v>
          </cell>
          <cell r="X127">
            <v>21.25</v>
          </cell>
          <cell r="Y127">
            <v>13</v>
          </cell>
          <cell r="Z127">
            <v>27</v>
          </cell>
          <cell r="AA127">
            <v>50</v>
          </cell>
          <cell r="AB127">
            <v>16.25</v>
          </cell>
          <cell r="AC127">
            <v>13.5</v>
          </cell>
          <cell r="AD127">
            <v>12.5</v>
          </cell>
          <cell r="AE127">
            <v>20</v>
          </cell>
          <cell r="AF127">
            <v>18</v>
          </cell>
          <cell r="AG127">
            <v>16</v>
          </cell>
          <cell r="AH127">
            <v>32.200000000000003</v>
          </cell>
          <cell r="AI127">
            <v>31.8</v>
          </cell>
          <cell r="AJ127">
            <v>8.0500000000000007</v>
          </cell>
          <cell r="AK127">
            <v>16.100000000000001</v>
          </cell>
          <cell r="AL127">
            <v>24.150000000000002</v>
          </cell>
          <cell r="AM127">
            <v>5.6569647338480022</v>
          </cell>
          <cell r="AN127">
            <v>11.31</v>
          </cell>
          <cell r="AO127">
            <v>16.970894201544006</v>
          </cell>
          <cell r="AP127">
            <v>18.939464733848002</v>
          </cell>
          <cell r="AQ127">
            <v>37.880000000000003</v>
          </cell>
          <cell r="AR127">
            <v>56.81839420154401</v>
          </cell>
          <cell r="AS127">
            <v>6.0375000000000005</v>
          </cell>
          <cell r="AT127">
            <v>12.075000000000001</v>
          </cell>
          <cell r="AU127">
            <v>18.112500000000001</v>
          </cell>
        </row>
        <row r="128">
          <cell r="A128" t="str">
            <v>LIT</v>
          </cell>
          <cell r="B128" t="str">
            <v>SFBC</v>
          </cell>
          <cell r="C128" t="str">
            <v>mmol/L</v>
          </cell>
          <cell r="D128">
            <v>0.2</v>
          </cell>
          <cell r="E128">
            <v>0.6</v>
          </cell>
          <cell r="F128">
            <v>1.2</v>
          </cell>
          <cell r="G128">
            <v>7.5</v>
          </cell>
          <cell r="H128">
            <v>3.8</v>
          </cell>
          <cell r="I128">
            <v>3.8</v>
          </cell>
          <cell r="J128">
            <v>10</v>
          </cell>
          <cell r="K128">
            <v>5</v>
          </cell>
          <cell r="L128">
            <v>5</v>
          </cell>
          <cell r="M128">
            <v>11.2</v>
          </cell>
          <cell r="N128">
            <v>6.2</v>
          </cell>
          <cell r="O128">
            <v>6.2</v>
          </cell>
          <cell r="P128">
            <v>15</v>
          </cell>
          <cell r="Q128">
            <v>8</v>
          </cell>
          <cell r="R128">
            <v>8</v>
          </cell>
          <cell r="S128">
            <v>0.08</v>
          </cell>
          <cell r="T128">
            <v>0.13</v>
          </cell>
          <cell r="U128">
            <v>0.25</v>
          </cell>
          <cell r="V128">
            <v>40</v>
          </cell>
          <cell r="W128">
            <v>21.666666666666668</v>
          </cell>
          <cell r="X128">
            <v>20.833333333333336</v>
          </cell>
          <cell r="Y128">
            <v>0.04</v>
          </cell>
          <cell r="Z128">
            <v>7.0000000000000007E-2</v>
          </cell>
          <cell r="AA128">
            <v>0.15</v>
          </cell>
          <cell r="AB128">
            <v>20</v>
          </cell>
          <cell r="AC128">
            <v>11.666666666666668</v>
          </cell>
          <cell r="AD128">
            <v>12.5</v>
          </cell>
          <cell r="AE128">
            <v>30</v>
          </cell>
          <cell r="AF128">
            <v>16</v>
          </cell>
          <cell r="AG128">
            <v>16</v>
          </cell>
        </row>
        <row r="129">
          <cell r="A129" t="str">
            <v>LYMPH%</v>
          </cell>
          <cell r="B129" t="str">
            <v>AEA</v>
          </cell>
          <cell r="C129" t="str">
            <v>%</v>
          </cell>
          <cell r="D129">
            <v>20</v>
          </cell>
          <cell r="E129">
            <v>35</v>
          </cell>
          <cell r="F129">
            <v>50</v>
          </cell>
          <cell r="G129" t="str">
            <v>?</v>
          </cell>
          <cell r="H129" t="str">
            <v>?</v>
          </cell>
          <cell r="I129" t="str">
            <v>?</v>
          </cell>
          <cell r="J129" t="str">
            <v>?</v>
          </cell>
          <cell r="K129" t="str">
            <v>?</v>
          </cell>
          <cell r="L129" t="str">
            <v>?</v>
          </cell>
          <cell r="M129" t="str">
            <v>?</v>
          </cell>
          <cell r="N129" t="str">
            <v>?</v>
          </cell>
          <cell r="O129" t="str">
            <v>?</v>
          </cell>
          <cell r="P129" t="str">
            <v>?</v>
          </cell>
          <cell r="Q129" t="str">
            <v>?</v>
          </cell>
          <cell r="R129" t="str">
            <v>?</v>
          </cell>
          <cell r="S129" t="str">
            <v>?</v>
          </cell>
          <cell r="T129" t="str">
            <v>?</v>
          </cell>
          <cell r="U129" t="str">
            <v>?</v>
          </cell>
          <cell r="V129" t="str">
            <v>?</v>
          </cell>
          <cell r="W129" t="str">
            <v>?</v>
          </cell>
          <cell r="X129" t="str">
            <v>?</v>
          </cell>
          <cell r="Y129" t="str">
            <v>?</v>
          </cell>
          <cell r="Z129" t="str">
            <v>?</v>
          </cell>
          <cell r="AA129" t="str">
            <v>?</v>
          </cell>
          <cell r="AB129" t="str">
            <v>?</v>
          </cell>
          <cell r="AC129" t="str">
            <v>?</v>
          </cell>
          <cell r="AD129" t="str">
            <v>?</v>
          </cell>
          <cell r="AE129" t="str">
            <v>?</v>
          </cell>
          <cell r="AF129" t="str">
            <v>?</v>
          </cell>
          <cell r="AG129" t="str">
            <v>?</v>
          </cell>
          <cell r="AH129">
            <v>10.199999999999999</v>
          </cell>
          <cell r="AI129">
            <v>35.299999999999997</v>
          </cell>
          <cell r="AJ129">
            <v>2.5499999999999998</v>
          </cell>
          <cell r="AK129">
            <v>5.0999999999999996</v>
          </cell>
          <cell r="AL129">
            <v>7.6499999999999995</v>
          </cell>
          <cell r="AM129">
            <v>4.5930143968857742</v>
          </cell>
          <cell r="AN129">
            <v>9.19</v>
          </cell>
          <cell r="AO129">
            <v>13.779043190657323</v>
          </cell>
          <cell r="AP129">
            <v>8.8005143968857737</v>
          </cell>
          <cell r="AQ129">
            <v>17.600000000000001</v>
          </cell>
          <cell r="AR129">
            <v>26.401543190657321</v>
          </cell>
          <cell r="AS129">
            <v>1.9124999999999999</v>
          </cell>
          <cell r="AT129">
            <v>3.8249999999999997</v>
          </cell>
          <cell r="AU129">
            <v>5.7374999999999998</v>
          </cell>
          <cell r="BZ129">
            <v>6.09</v>
          </cell>
          <cell r="CA129">
            <v>8</v>
          </cell>
          <cell r="CB129">
            <v>8</v>
          </cell>
          <cell r="CC129">
            <v>8</v>
          </cell>
          <cell r="CD129">
            <v>6.6</v>
          </cell>
          <cell r="CE129">
            <v>4.5999999999999996</v>
          </cell>
          <cell r="CF129">
            <v>16.600000000000001</v>
          </cell>
          <cell r="CG129">
            <v>14.7</v>
          </cell>
          <cell r="CH129">
            <v>8.6999999999999993</v>
          </cell>
          <cell r="CI129">
            <v>29.8</v>
          </cell>
          <cell r="CJ129">
            <v>25.589999999999996</v>
          </cell>
          <cell r="CK129">
            <v>16.29</v>
          </cell>
          <cell r="CL129">
            <v>6.7882250993908562</v>
          </cell>
          <cell r="CM129">
            <v>9.8004999872455478</v>
          </cell>
          <cell r="CN129">
            <v>9.7580735803743543</v>
          </cell>
          <cell r="CO129">
            <v>33.941125496954285</v>
          </cell>
          <cell r="CP129">
            <v>28.00142853498728</v>
          </cell>
          <cell r="CQ129">
            <v>19.516147160748709</v>
          </cell>
          <cell r="CR129">
            <v>6.64</v>
          </cell>
          <cell r="CS129">
            <v>10.324999999999999</v>
          </cell>
          <cell r="CT129">
            <v>8.6999999999999993</v>
          </cell>
          <cell r="CU129">
            <v>33.200000000000003</v>
          </cell>
          <cell r="CV129">
            <v>29.5</v>
          </cell>
          <cell r="CW129">
            <v>17.399999999999999</v>
          </cell>
        </row>
        <row r="130">
          <cell r="A130" t="str">
            <v>LYMM</v>
          </cell>
          <cell r="B130" t="str">
            <v>AEA</v>
          </cell>
          <cell r="C130" t="str">
            <v>%</v>
          </cell>
          <cell r="D130">
            <v>20</v>
          </cell>
          <cell r="E130">
            <v>35</v>
          </cell>
          <cell r="F130">
            <v>50</v>
          </cell>
          <cell r="G130" t="str">
            <v>?</v>
          </cell>
          <cell r="H130" t="str">
            <v>?</v>
          </cell>
          <cell r="I130" t="str">
            <v>?</v>
          </cell>
          <cell r="J130" t="str">
            <v>?</v>
          </cell>
          <cell r="K130" t="str">
            <v>?</v>
          </cell>
          <cell r="L130" t="str">
            <v>?</v>
          </cell>
          <cell r="M130" t="str">
            <v>?</v>
          </cell>
          <cell r="N130" t="str">
            <v>?</v>
          </cell>
          <cell r="O130" t="str">
            <v>?</v>
          </cell>
          <cell r="P130" t="str">
            <v>?</v>
          </cell>
          <cell r="Q130" t="str">
            <v>?</v>
          </cell>
          <cell r="R130" t="str">
            <v>?</v>
          </cell>
          <cell r="S130" t="str">
            <v>?</v>
          </cell>
          <cell r="T130" t="str">
            <v>?</v>
          </cell>
          <cell r="U130" t="str">
            <v>?</v>
          </cell>
          <cell r="V130" t="str">
            <v>?</v>
          </cell>
          <cell r="W130" t="str">
            <v>?</v>
          </cell>
          <cell r="X130" t="str">
            <v>?</v>
          </cell>
          <cell r="Y130" t="str">
            <v>?</v>
          </cell>
          <cell r="Z130" t="str">
            <v>?</v>
          </cell>
          <cell r="AA130" t="str">
            <v>?</v>
          </cell>
          <cell r="AB130" t="str">
            <v>?</v>
          </cell>
          <cell r="AC130" t="str">
            <v>?</v>
          </cell>
          <cell r="AD130" t="str">
            <v>?</v>
          </cell>
          <cell r="AE130" t="str">
            <v>?</v>
          </cell>
          <cell r="AF130" t="str">
            <v>?</v>
          </cell>
          <cell r="AG130" t="str">
            <v>?</v>
          </cell>
          <cell r="AH130">
            <v>10.199999999999999</v>
          </cell>
          <cell r="AI130">
            <v>35.299999999999997</v>
          </cell>
          <cell r="AJ130">
            <v>2.5499999999999998</v>
          </cell>
          <cell r="AK130">
            <v>5.0999999999999996</v>
          </cell>
          <cell r="AL130">
            <v>7.6499999999999995</v>
          </cell>
          <cell r="AM130">
            <v>4.5930143968857742</v>
          </cell>
          <cell r="AN130">
            <v>9.19</v>
          </cell>
          <cell r="AO130">
            <v>13.779043190657323</v>
          </cell>
          <cell r="AP130">
            <v>8.8005143968857737</v>
          </cell>
          <cell r="AQ130">
            <v>17.600000000000001</v>
          </cell>
          <cell r="AR130">
            <v>26.401543190657321</v>
          </cell>
          <cell r="AS130">
            <v>1.9124999999999999</v>
          </cell>
          <cell r="AT130">
            <v>3.8249999999999997</v>
          </cell>
          <cell r="AU130">
            <v>5.7374999999999998</v>
          </cell>
          <cell r="BZ130">
            <v>12</v>
          </cell>
          <cell r="CA130">
            <v>8</v>
          </cell>
          <cell r="CB130">
            <v>8</v>
          </cell>
          <cell r="CC130">
            <v>20</v>
          </cell>
          <cell r="CD130">
            <v>13.6</v>
          </cell>
          <cell r="CE130">
            <v>10</v>
          </cell>
          <cell r="CF130">
            <v>31.4</v>
          </cell>
          <cell r="CG130">
            <v>21.5</v>
          </cell>
          <cell r="CH130">
            <v>16.3</v>
          </cell>
          <cell r="CI130">
            <v>64.400000000000006</v>
          </cell>
          <cell r="CJ130">
            <v>43.94</v>
          </cell>
          <cell r="CK130">
            <v>32.799999999999997</v>
          </cell>
          <cell r="CL130">
            <v>16.970562748477143</v>
          </cell>
          <cell r="CM130">
            <v>20.194969670687794</v>
          </cell>
          <cell r="CN130">
            <v>21.213203435596423</v>
          </cell>
          <cell r="CO130">
            <v>84.852813742385706</v>
          </cell>
          <cell r="CP130">
            <v>57.699913344822271</v>
          </cell>
          <cell r="CQ130">
            <v>42.426406871192853</v>
          </cell>
          <cell r="CR130">
            <v>12.56</v>
          </cell>
          <cell r="CS130">
            <v>15.085000000000001</v>
          </cell>
          <cell r="CT130">
            <v>16.3</v>
          </cell>
          <cell r="CU130">
            <v>62.8</v>
          </cell>
          <cell r="CV130">
            <v>43.1</v>
          </cell>
          <cell r="CW130">
            <v>32.6</v>
          </cell>
        </row>
        <row r="131">
          <cell r="A131" t="str">
            <v>MALB</v>
          </cell>
          <cell r="B131" t="str">
            <v>SFBC</v>
          </cell>
          <cell r="C131" t="str">
            <v>mg/L</v>
          </cell>
          <cell r="D131">
            <v>20</v>
          </cell>
          <cell r="E131">
            <v>50</v>
          </cell>
          <cell r="F131">
            <v>100</v>
          </cell>
          <cell r="G131">
            <v>6</v>
          </cell>
          <cell r="H131">
            <v>4.5</v>
          </cell>
          <cell r="I131">
            <v>4.5</v>
          </cell>
          <cell r="J131">
            <v>8</v>
          </cell>
          <cell r="K131">
            <v>6</v>
          </cell>
          <cell r="L131">
            <v>6</v>
          </cell>
          <cell r="M131">
            <v>8.9</v>
          </cell>
          <cell r="N131">
            <v>8</v>
          </cell>
          <cell r="O131">
            <v>8</v>
          </cell>
          <cell r="P131">
            <v>12</v>
          </cell>
          <cell r="Q131">
            <v>10</v>
          </cell>
          <cell r="R131">
            <v>10</v>
          </cell>
          <cell r="S131">
            <v>7</v>
          </cell>
          <cell r="T131">
            <v>13</v>
          </cell>
          <cell r="U131">
            <v>26</v>
          </cell>
          <cell r="V131">
            <v>35</v>
          </cell>
          <cell r="W131">
            <v>26</v>
          </cell>
          <cell r="X131">
            <v>26</v>
          </cell>
          <cell r="Y131">
            <v>4</v>
          </cell>
          <cell r="Z131">
            <v>8</v>
          </cell>
          <cell r="AA131">
            <v>16</v>
          </cell>
          <cell r="AB131">
            <v>20</v>
          </cell>
          <cell r="AC131">
            <v>16</v>
          </cell>
          <cell r="AD131">
            <v>16</v>
          </cell>
          <cell r="AE131">
            <v>24</v>
          </cell>
          <cell r="AF131">
            <v>20</v>
          </cell>
          <cell r="AG131">
            <v>20</v>
          </cell>
        </row>
        <row r="132">
          <cell r="A132" t="str">
            <v>METHB</v>
          </cell>
          <cell r="B132" t="str">
            <v>SFBC</v>
          </cell>
          <cell r="C132" t="str">
            <v>%</v>
          </cell>
          <cell r="D132">
            <v>0.1</v>
          </cell>
          <cell r="E132">
            <v>1.5</v>
          </cell>
          <cell r="F132">
            <v>4.5</v>
          </cell>
          <cell r="G132">
            <v>18.8</v>
          </cell>
          <cell r="H132">
            <v>11.3</v>
          </cell>
          <cell r="I132">
            <v>7.5</v>
          </cell>
          <cell r="J132">
            <v>25</v>
          </cell>
          <cell r="K132">
            <v>15</v>
          </cell>
          <cell r="L132">
            <v>10</v>
          </cell>
          <cell r="M132">
            <v>16.600000000000001</v>
          </cell>
          <cell r="N132">
            <v>20</v>
          </cell>
          <cell r="O132">
            <v>11.2</v>
          </cell>
          <cell r="P132">
            <v>30</v>
          </cell>
          <cell r="Q132">
            <v>25</v>
          </cell>
          <cell r="R132">
            <v>15</v>
          </cell>
          <cell r="S132">
            <v>0.1</v>
          </cell>
          <cell r="T132">
            <v>1</v>
          </cell>
          <cell r="U132">
            <v>1.9</v>
          </cell>
          <cell r="V132">
            <v>100</v>
          </cell>
          <cell r="W132">
            <v>66.666666666666671</v>
          </cell>
          <cell r="X132">
            <v>42.222222222222221</v>
          </cell>
          <cell r="Y132">
            <v>0.5</v>
          </cell>
          <cell r="Z132">
            <v>0.6</v>
          </cell>
          <cell r="AA132">
            <v>1</v>
          </cell>
          <cell r="AB132">
            <v>500</v>
          </cell>
          <cell r="AC132">
            <v>40</v>
          </cell>
          <cell r="AD132">
            <v>22.222222222222221</v>
          </cell>
          <cell r="AE132">
            <v>60</v>
          </cell>
          <cell r="AF132">
            <v>50</v>
          </cell>
          <cell r="AG132">
            <v>30</v>
          </cell>
        </row>
        <row r="133">
          <cell r="A133" t="str">
            <v>METHOT</v>
          </cell>
          <cell r="B133" t="str">
            <v>SFBC</v>
          </cell>
          <cell r="C133" t="str">
            <v>mmol/l</v>
          </cell>
          <cell r="D133">
            <v>0.2</v>
          </cell>
          <cell r="E133">
            <v>10</v>
          </cell>
          <cell r="F133">
            <v>20</v>
          </cell>
          <cell r="G133">
            <v>11.3</v>
          </cell>
          <cell r="H133">
            <v>7.5</v>
          </cell>
          <cell r="I133">
            <v>7.5</v>
          </cell>
          <cell r="J133">
            <v>15</v>
          </cell>
          <cell r="K133">
            <v>10</v>
          </cell>
          <cell r="L133">
            <v>10</v>
          </cell>
          <cell r="M133">
            <v>20</v>
          </cell>
          <cell r="N133">
            <v>11.2</v>
          </cell>
          <cell r="O133">
            <v>11.2</v>
          </cell>
          <cell r="P133">
            <v>25</v>
          </cell>
          <cell r="Q133">
            <v>15</v>
          </cell>
          <cell r="R133">
            <v>15</v>
          </cell>
          <cell r="S133">
            <v>1</v>
          </cell>
          <cell r="T133">
            <v>4.2</v>
          </cell>
          <cell r="U133">
            <v>8.5</v>
          </cell>
          <cell r="V133">
            <v>500</v>
          </cell>
          <cell r="W133">
            <v>42</v>
          </cell>
          <cell r="X133">
            <v>42.5</v>
          </cell>
          <cell r="Y133">
            <v>0.1</v>
          </cell>
          <cell r="Z133">
            <v>2.2000000000000002</v>
          </cell>
          <cell r="AA133">
            <v>4.5</v>
          </cell>
          <cell r="AB133">
            <v>50</v>
          </cell>
          <cell r="AC133">
            <v>22.000000000000004</v>
          </cell>
          <cell r="AD133">
            <v>22.5</v>
          </cell>
          <cell r="AE133">
            <v>50</v>
          </cell>
          <cell r="AF133">
            <v>30</v>
          </cell>
          <cell r="AG133">
            <v>30</v>
          </cell>
        </row>
        <row r="134">
          <cell r="A134" t="str">
            <v>MG</v>
          </cell>
          <cell r="B134" t="str">
            <v>SFBC</v>
          </cell>
          <cell r="C134" t="str">
            <v>mmol/L</v>
          </cell>
          <cell r="D134">
            <v>0.5</v>
          </cell>
          <cell r="E134">
            <v>0.9</v>
          </cell>
          <cell r="F134">
            <v>1.6</v>
          </cell>
          <cell r="G134">
            <v>3</v>
          </cell>
          <cell r="H134">
            <v>2.4</v>
          </cell>
          <cell r="I134">
            <v>2.4</v>
          </cell>
          <cell r="J134">
            <v>4</v>
          </cell>
          <cell r="K134">
            <v>3.2</v>
          </cell>
          <cell r="L134">
            <v>3.2</v>
          </cell>
          <cell r="M134">
            <v>4.5</v>
          </cell>
          <cell r="N134">
            <v>5.0999999999999996</v>
          </cell>
          <cell r="O134">
            <v>5.0999999999999996</v>
          </cell>
          <cell r="P134">
            <v>6</v>
          </cell>
          <cell r="Q134">
            <v>6</v>
          </cell>
          <cell r="R134">
            <v>6</v>
          </cell>
          <cell r="S134">
            <v>0.08</v>
          </cell>
          <cell r="T134">
            <v>0.12</v>
          </cell>
          <cell r="U134">
            <v>0.22</v>
          </cell>
          <cell r="V134">
            <v>16</v>
          </cell>
          <cell r="W134">
            <v>13.333333333333332</v>
          </cell>
          <cell r="X134">
            <v>13.75</v>
          </cell>
          <cell r="Y134">
            <v>0.04</v>
          </cell>
          <cell r="Z134">
            <v>0.09</v>
          </cell>
          <cell r="AA134">
            <v>0.16</v>
          </cell>
          <cell r="AB134">
            <v>8</v>
          </cell>
          <cell r="AC134">
            <v>10</v>
          </cell>
          <cell r="AD134">
            <v>10</v>
          </cell>
          <cell r="AE134">
            <v>12</v>
          </cell>
          <cell r="AF134">
            <v>12</v>
          </cell>
          <cell r="AG134">
            <v>12</v>
          </cell>
          <cell r="AH134">
            <v>3.6</v>
          </cell>
          <cell r="AI134">
            <v>6.4</v>
          </cell>
          <cell r="AJ134">
            <v>0.9</v>
          </cell>
          <cell r="AK134">
            <v>1.8</v>
          </cell>
          <cell r="AL134">
            <v>2.7</v>
          </cell>
          <cell r="AM134">
            <v>0.91787798753429106</v>
          </cell>
          <cell r="AN134">
            <v>1.8</v>
          </cell>
          <cell r="AO134">
            <v>2.7536339626028732</v>
          </cell>
          <cell r="AP134">
            <v>2.4028779875342909</v>
          </cell>
          <cell r="AQ134">
            <v>4.8</v>
          </cell>
          <cell r="AR134">
            <v>7.2086339626028728</v>
          </cell>
          <cell r="AS134">
            <v>0.67500000000000004</v>
          </cell>
          <cell r="AT134">
            <v>1.35</v>
          </cell>
          <cell r="AU134">
            <v>2.0250000000000004</v>
          </cell>
        </row>
        <row r="135">
          <cell r="A135" t="str">
            <v>MGU</v>
          </cell>
          <cell r="B135" t="str">
            <v>SFBC</v>
          </cell>
          <cell r="C135" t="str">
            <v>mmol/L</v>
          </cell>
          <cell r="D135">
            <v>0.5</v>
          </cell>
          <cell r="E135">
            <v>2</v>
          </cell>
          <cell r="F135">
            <v>6</v>
          </cell>
          <cell r="G135">
            <v>4.5</v>
          </cell>
          <cell r="H135">
            <v>4.5</v>
          </cell>
          <cell r="I135">
            <v>4.5</v>
          </cell>
          <cell r="J135">
            <v>6</v>
          </cell>
          <cell r="K135">
            <v>6</v>
          </cell>
          <cell r="L135">
            <v>6</v>
          </cell>
          <cell r="M135">
            <v>8</v>
          </cell>
          <cell r="N135">
            <v>8</v>
          </cell>
          <cell r="O135">
            <v>8</v>
          </cell>
          <cell r="P135">
            <v>10</v>
          </cell>
          <cell r="Q135">
            <v>10</v>
          </cell>
          <cell r="R135">
            <v>10</v>
          </cell>
          <cell r="S135">
            <v>0.1</v>
          </cell>
          <cell r="T135">
            <v>0.5</v>
          </cell>
          <cell r="U135">
            <v>1.5</v>
          </cell>
          <cell r="V135">
            <v>20</v>
          </cell>
          <cell r="W135">
            <v>25</v>
          </cell>
          <cell r="X135">
            <v>25</v>
          </cell>
          <cell r="Y135">
            <v>0.1</v>
          </cell>
          <cell r="Z135">
            <v>0.3</v>
          </cell>
          <cell r="AA135">
            <v>1</v>
          </cell>
          <cell r="AB135">
            <v>20</v>
          </cell>
          <cell r="AC135">
            <v>15</v>
          </cell>
          <cell r="AD135">
            <v>16.666666666666668</v>
          </cell>
          <cell r="AE135">
            <v>20</v>
          </cell>
          <cell r="AF135">
            <v>20</v>
          </cell>
          <cell r="AG135">
            <v>20</v>
          </cell>
          <cell r="AH135">
            <v>38.299999999999997</v>
          </cell>
          <cell r="AI135">
            <v>37.6</v>
          </cell>
          <cell r="AJ135">
            <v>9.5749999999999993</v>
          </cell>
          <cell r="AK135">
            <v>19.2</v>
          </cell>
          <cell r="AL135">
            <v>28.724999999999998</v>
          </cell>
          <cell r="AM135">
            <v>6.7089608919712749</v>
          </cell>
          <cell r="AN135">
            <v>13.4</v>
          </cell>
          <cell r="AO135">
            <v>20.126882675913826</v>
          </cell>
          <cell r="AP135">
            <v>22.507710891971271</v>
          </cell>
          <cell r="AQ135">
            <v>45</v>
          </cell>
          <cell r="AR135">
            <v>67.523132675913814</v>
          </cell>
          <cell r="AS135">
            <v>7.1812499999999995</v>
          </cell>
          <cell r="AT135">
            <v>14.399999999999999</v>
          </cell>
          <cell r="AU135">
            <v>21.543749999999999</v>
          </cell>
        </row>
        <row r="136">
          <cell r="A136" t="str">
            <v>MONO%</v>
          </cell>
          <cell r="B136" t="str">
            <v>AEA</v>
          </cell>
          <cell r="C136" t="str">
            <v>%</v>
          </cell>
          <cell r="D136">
            <v>4</v>
          </cell>
          <cell r="E136">
            <v>8</v>
          </cell>
          <cell r="F136">
            <v>15</v>
          </cell>
          <cell r="G136" t="str">
            <v>?</v>
          </cell>
          <cell r="H136" t="str">
            <v>?</v>
          </cell>
          <cell r="I136" t="str">
            <v>?</v>
          </cell>
          <cell r="J136" t="str">
            <v>?</v>
          </cell>
          <cell r="K136" t="str">
            <v>?</v>
          </cell>
          <cell r="L136" t="str">
            <v>?</v>
          </cell>
          <cell r="M136" t="str">
            <v>?</v>
          </cell>
          <cell r="N136" t="str">
            <v>?</v>
          </cell>
          <cell r="O136" t="str">
            <v>?</v>
          </cell>
          <cell r="P136" t="str">
            <v>?</v>
          </cell>
          <cell r="Q136" t="str">
            <v>?</v>
          </cell>
          <cell r="R136" t="str">
            <v>?</v>
          </cell>
          <cell r="S136" t="str">
            <v>?</v>
          </cell>
          <cell r="T136" t="str">
            <v>?</v>
          </cell>
          <cell r="U136" t="str">
            <v>?</v>
          </cell>
          <cell r="V136" t="str">
            <v>?</v>
          </cell>
          <cell r="W136" t="str">
            <v>?</v>
          </cell>
          <cell r="X136" t="str">
            <v>?</v>
          </cell>
          <cell r="Y136" t="str">
            <v>?</v>
          </cell>
          <cell r="Z136" t="str">
            <v>?</v>
          </cell>
          <cell r="AA136" t="str">
            <v>?</v>
          </cell>
          <cell r="AB136" t="str">
            <v>?</v>
          </cell>
          <cell r="AC136" t="str">
            <v>?</v>
          </cell>
          <cell r="AD136" t="str">
            <v>?</v>
          </cell>
          <cell r="AE136" t="str">
            <v>?</v>
          </cell>
          <cell r="AF136" t="str">
            <v>?</v>
          </cell>
          <cell r="AG136" t="str">
            <v>?</v>
          </cell>
          <cell r="AH136">
            <v>17.8</v>
          </cell>
          <cell r="AI136">
            <v>49.8</v>
          </cell>
          <cell r="AJ136">
            <v>4.45</v>
          </cell>
          <cell r="AK136">
            <v>8.9</v>
          </cell>
          <cell r="AL136">
            <v>13.350000000000001</v>
          </cell>
          <cell r="AM136">
            <v>6.6106920968987808</v>
          </cell>
          <cell r="AN136">
            <v>13.2</v>
          </cell>
          <cell r="AO136">
            <v>19.832076290696342</v>
          </cell>
          <cell r="AP136">
            <v>13.953192096898782</v>
          </cell>
          <cell r="AQ136">
            <v>27.9</v>
          </cell>
          <cell r="AR136">
            <v>41.859576290696339</v>
          </cell>
          <cell r="AS136">
            <v>3.3375000000000004</v>
          </cell>
          <cell r="AT136">
            <v>6.6750000000000007</v>
          </cell>
          <cell r="AU136">
            <v>10.012500000000001</v>
          </cell>
          <cell r="BZ136">
            <v>7.52</v>
          </cell>
          <cell r="CA136">
            <v>20</v>
          </cell>
          <cell r="CB136">
            <v>20</v>
          </cell>
          <cell r="CC136">
            <v>23.6</v>
          </cell>
          <cell r="CD136">
            <v>13.7</v>
          </cell>
          <cell r="CE136">
            <v>17.3</v>
          </cell>
          <cell r="CF136">
            <v>30.6</v>
          </cell>
          <cell r="CG136">
            <v>24.1</v>
          </cell>
          <cell r="CH136">
            <v>21.7</v>
          </cell>
          <cell r="CI136">
            <v>69.539999999999992</v>
          </cell>
          <cell r="CJ136">
            <v>46.704999999999998</v>
          </cell>
          <cell r="CK136">
            <v>50.244999999999997</v>
          </cell>
          <cell r="CL136">
            <v>4.0050528086406052</v>
          </cell>
          <cell r="CM136">
            <v>4.6499341930827356</v>
          </cell>
          <cell r="CN136">
            <v>11.009652583074546</v>
          </cell>
          <cell r="CO136">
            <v>100.12632021601513</v>
          </cell>
          <cell r="CP136">
            <v>58.124177413534198</v>
          </cell>
          <cell r="CQ136">
            <v>73.397683887163637</v>
          </cell>
          <cell r="CR136">
            <v>2.448</v>
          </cell>
          <cell r="CS136">
            <v>3.8560000000000003</v>
          </cell>
          <cell r="CT136">
            <v>6.5250000000000004</v>
          </cell>
          <cell r="CU136">
            <v>61.2</v>
          </cell>
          <cell r="CV136">
            <v>48.2</v>
          </cell>
          <cell r="CW136">
            <v>43.5</v>
          </cell>
        </row>
        <row r="137">
          <cell r="A137" t="str">
            <v>MONM</v>
          </cell>
          <cell r="B137" t="str">
            <v>AEA</v>
          </cell>
          <cell r="C137" t="str">
            <v>%</v>
          </cell>
          <cell r="D137">
            <v>4</v>
          </cell>
          <cell r="E137">
            <v>8</v>
          </cell>
          <cell r="F137">
            <v>15</v>
          </cell>
          <cell r="G137" t="str">
            <v>?</v>
          </cell>
          <cell r="H137" t="str">
            <v>?</v>
          </cell>
          <cell r="I137" t="str">
            <v>?</v>
          </cell>
          <cell r="J137" t="str">
            <v>?</v>
          </cell>
          <cell r="K137" t="str">
            <v>?</v>
          </cell>
          <cell r="L137" t="str">
            <v>?</v>
          </cell>
          <cell r="M137" t="str">
            <v>?</v>
          </cell>
          <cell r="N137" t="str">
            <v>?</v>
          </cell>
          <cell r="O137" t="str">
            <v>?</v>
          </cell>
          <cell r="P137" t="str">
            <v>?</v>
          </cell>
          <cell r="Q137" t="str">
            <v>?</v>
          </cell>
          <cell r="R137" t="str">
            <v>?</v>
          </cell>
          <cell r="S137" t="str">
            <v>?</v>
          </cell>
          <cell r="T137" t="str">
            <v>?</v>
          </cell>
          <cell r="U137" t="str">
            <v>?</v>
          </cell>
          <cell r="V137" t="str">
            <v>?</v>
          </cell>
          <cell r="W137" t="str">
            <v>?</v>
          </cell>
          <cell r="X137" t="str">
            <v>?</v>
          </cell>
          <cell r="Y137" t="str">
            <v>?</v>
          </cell>
          <cell r="Z137" t="str">
            <v>?</v>
          </cell>
          <cell r="AA137" t="str">
            <v>?</v>
          </cell>
          <cell r="AB137" t="str">
            <v>?</v>
          </cell>
          <cell r="AC137" t="str">
            <v>?</v>
          </cell>
          <cell r="AD137" t="str">
            <v>?</v>
          </cell>
          <cell r="AE137" t="str">
            <v>?</v>
          </cell>
          <cell r="AF137" t="str">
            <v>?</v>
          </cell>
          <cell r="AG137" t="str">
            <v>?</v>
          </cell>
          <cell r="AH137">
            <v>17.8</v>
          </cell>
          <cell r="AI137">
            <v>49.8</v>
          </cell>
          <cell r="AJ137">
            <v>4.45</v>
          </cell>
          <cell r="AK137">
            <v>8.9</v>
          </cell>
          <cell r="AL137">
            <v>13.350000000000001</v>
          </cell>
          <cell r="AM137">
            <v>6.6106920968987808</v>
          </cell>
          <cell r="AN137">
            <v>13.2</v>
          </cell>
          <cell r="AO137">
            <v>19.832076290696342</v>
          </cell>
          <cell r="AP137">
            <v>13.953192096898782</v>
          </cell>
          <cell r="AQ137">
            <v>27.9</v>
          </cell>
          <cell r="AR137">
            <v>41.859576290696339</v>
          </cell>
          <cell r="AS137">
            <v>3.3375000000000004</v>
          </cell>
          <cell r="AT137">
            <v>6.6750000000000007</v>
          </cell>
          <cell r="AU137">
            <v>10.012500000000001</v>
          </cell>
          <cell r="BZ137">
            <v>25</v>
          </cell>
          <cell r="CA137">
            <v>20</v>
          </cell>
          <cell r="CB137">
            <v>20</v>
          </cell>
          <cell r="CC137">
            <v>49</v>
          </cell>
          <cell r="CD137">
            <v>33.9</v>
          </cell>
          <cell r="CE137">
            <v>23.8</v>
          </cell>
          <cell r="CF137">
            <v>81.099999999999994</v>
          </cell>
          <cell r="CG137">
            <v>55.8</v>
          </cell>
          <cell r="CH137">
            <v>62.7</v>
          </cell>
          <cell r="CI137">
            <v>161.94999999999999</v>
          </cell>
          <cell r="CJ137">
            <v>111.73499999999999</v>
          </cell>
          <cell r="CK137">
            <v>101.97</v>
          </cell>
          <cell r="CL137">
            <v>8.315575746753801</v>
          </cell>
          <cell r="CM137">
            <v>11.5060415434675</v>
          </cell>
          <cell r="CN137">
            <v>15.14622725301585</v>
          </cell>
          <cell r="CO137">
            <v>207.889393668845</v>
          </cell>
          <cell r="CP137">
            <v>143.82551929334375</v>
          </cell>
          <cell r="CQ137">
            <v>100.974848353439</v>
          </cell>
          <cell r="CR137">
            <v>6.4920000000000009</v>
          </cell>
          <cell r="CS137">
            <v>8.92</v>
          </cell>
          <cell r="CT137">
            <v>18.809999999999999</v>
          </cell>
          <cell r="CU137">
            <v>162.30000000000001</v>
          </cell>
          <cell r="CV137">
            <v>111.5</v>
          </cell>
          <cell r="CW137">
            <v>125.4</v>
          </cell>
        </row>
        <row r="138">
          <cell r="A138" t="str">
            <v>MYO</v>
          </cell>
          <cell r="B138" t="str">
            <v>RICOS</v>
          </cell>
          <cell r="C138" t="str">
            <v>ng/ml</v>
          </cell>
          <cell r="D138">
            <v>20</v>
          </cell>
          <cell r="E138">
            <v>60</v>
          </cell>
          <cell r="F138">
            <v>250</v>
          </cell>
          <cell r="G138" t="str">
            <v>?</v>
          </cell>
          <cell r="H138" t="str">
            <v>?</v>
          </cell>
          <cell r="I138" t="str">
            <v>?</v>
          </cell>
          <cell r="J138" t="str">
            <v>?</v>
          </cell>
          <cell r="K138" t="str">
            <v>?</v>
          </cell>
          <cell r="L138" t="str">
            <v>?</v>
          </cell>
          <cell r="M138" t="str">
            <v>?</v>
          </cell>
          <cell r="N138" t="str">
            <v>?</v>
          </cell>
          <cell r="O138" t="str">
            <v>?</v>
          </cell>
          <cell r="P138" t="str">
            <v>?</v>
          </cell>
          <cell r="Q138" t="str">
            <v>?</v>
          </cell>
          <cell r="R138" t="str">
            <v>?</v>
          </cell>
          <cell r="S138" t="str">
            <v>?</v>
          </cell>
          <cell r="T138" t="str">
            <v>?</v>
          </cell>
          <cell r="U138" t="str">
            <v>?</v>
          </cell>
          <cell r="V138" t="str">
            <v>?</v>
          </cell>
          <cell r="W138" t="str">
            <v>?</v>
          </cell>
          <cell r="X138" t="str">
            <v>?</v>
          </cell>
          <cell r="Y138" t="str">
            <v>?</v>
          </cell>
          <cell r="Z138" t="str">
            <v>?</v>
          </cell>
          <cell r="AA138" t="str">
            <v>?</v>
          </cell>
          <cell r="AB138" t="str">
            <v>?</v>
          </cell>
          <cell r="AC138" t="str">
            <v>?</v>
          </cell>
          <cell r="AD138" t="str">
            <v>?</v>
          </cell>
          <cell r="AE138" t="str">
            <v>?</v>
          </cell>
          <cell r="AF138" t="str">
            <v>?</v>
          </cell>
          <cell r="AG138" t="str">
            <v>?</v>
          </cell>
          <cell r="AH138">
            <v>13.9</v>
          </cell>
          <cell r="AI138">
            <v>29.6</v>
          </cell>
          <cell r="AJ138">
            <v>3.4750000000000001</v>
          </cell>
          <cell r="AK138">
            <v>7</v>
          </cell>
          <cell r="AL138">
            <v>10.425000000000001</v>
          </cell>
          <cell r="AM138">
            <v>4.0876529023389452</v>
          </cell>
          <cell r="AN138">
            <v>8.1999999999999993</v>
          </cell>
          <cell r="AO138">
            <v>12.262958707016836</v>
          </cell>
          <cell r="AP138">
            <v>9.8214029023389458</v>
          </cell>
          <cell r="AQ138">
            <v>19.600000000000001</v>
          </cell>
          <cell r="AR138">
            <v>29.464208707016837</v>
          </cell>
          <cell r="AS138">
            <v>2.6062500000000002</v>
          </cell>
          <cell r="AT138">
            <v>5.25</v>
          </cell>
          <cell r="AU138">
            <v>7.8187500000000005</v>
          </cell>
          <cell r="CA138">
            <v>1.4</v>
          </cell>
          <cell r="CB138">
            <v>0.4</v>
          </cell>
          <cell r="CC138">
            <v>10</v>
          </cell>
          <cell r="CD138">
            <v>8.6999999999999993</v>
          </cell>
          <cell r="CE138">
            <v>8.1999999999999993</v>
          </cell>
          <cell r="CF138">
            <v>19.100000000000001</v>
          </cell>
          <cell r="CG138">
            <v>12.2</v>
          </cell>
          <cell r="CH138">
            <v>12</v>
          </cell>
          <cell r="CI138">
            <v>35.6</v>
          </cell>
          <cell r="CJ138">
            <v>26.555</v>
          </cell>
          <cell r="CK138">
            <v>25.529999999999998</v>
          </cell>
          <cell r="CL138">
            <v>8.4852813742385713</v>
          </cell>
          <cell r="CM138">
            <v>22.146584386762665</v>
          </cell>
          <cell r="CN138">
            <v>86.974134085945352</v>
          </cell>
          <cell r="CO138">
            <v>42.426406871192853</v>
          </cell>
          <cell r="CP138">
            <v>36.910973977937779</v>
          </cell>
          <cell r="CQ138">
            <v>34.789653634378141</v>
          </cell>
          <cell r="CR138">
            <v>7.66</v>
          </cell>
          <cell r="CS138">
            <v>14.64</v>
          </cell>
          <cell r="CT138">
            <v>60.25</v>
          </cell>
          <cell r="CU138">
            <v>38.299999999999997</v>
          </cell>
          <cell r="CV138">
            <v>24.4</v>
          </cell>
          <cell r="CW138">
            <v>24.1</v>
          </cell>
        </row>
        <row r="139">
          <cell r="A139" t="str">
            <v>NA</v>
          </cell>
          <cell r="B139" t="str">
            <v>SFBC</v>
          </cell>
          <cell r="C139" t="str">
            <v>mmol/L</v>
          </cell>
          <cell r="D139">
            <v>120</v>
          </cell>
          <cell r="E139">
            <v>140</v>
          </cell>
          <cell r="F139">
            <v>160</v>
          </cell>
          <cell r="G139">
            <v>1</v>
          </cell>
          <cell r="H139">
            <v>0.8</v>
          </cell>
          <cell r="I139">
            <v>0.7</v>
          </cell>
          <cell r="J139">
            <v>1.3</v>
          </cell>
          <cell r="K139">
            <v>1.1000000000000001</v>
          </cell>
          <cell r="L139">
            <v>0.9</v>
          </cell>
          <cell r="M139">
            <v>1.5</v>
          </cell>
          <cell r="N139">
            <v>1.4</v>
          </cell>
          <cell r="O139">
            <v>1.3</v>
          </cell>
          <cell r="P139">
            <v>2</v>
          </cell>
          <cell r="Q139">
            <v>1.8</v>
          </cell>
          <cell r="R139">
            <v>1.6</v>
          </cell>
          <cell r="S139">
            <v>6.6</v>
          </cell>
          <cell r="T139">
            <v>6.5</v>
          </cell>
          <cell r="U139">
            <v>6.1</v>
          </cell>
          <cell r="V139">
            <v>5.5</v>
          </cell>
          <cell r="W139">
            <v>4.6428571428571432</v>
          </cell>
          <cell r="X139">
            <v>3.8125</v>
          </cell>
          <cell r="Y139">
            <v>3.6</v>
          </cell>
          <cell r="Z139">
            <v>4</v>
          </cell>
          <cell r="AA139">
            <v>4.2</v>
          </cell>
          <cell r="AB139">
            <v>3</v>
          </cell>
          <cell r="AC139">
            <v>2.8571428571428572</v>
          </cell>
          <cell r="AD139">
            <v>2.625</v>
          </cell>
          <cell r="AE139">
            <v>4</v>
          </cell>
          <cell r="AF139">
            <v>3.6</v>
          </cell>
          <cell r="AG139">
            <v>3.2</v>
          </cell>
          <cell r="AH139">
            <v>0.6</v>
          </cell>
          <cell r="AI139">
            <v>0.7</v>
          </cell>
          <cell r="AJ139">
            <v>0.15</v>
          </cell>
          <cell r="AK139">
            <v>0.3</v>
          </cell>
          <cell r="AL139">
            <v>0.44999999999999996</v>
          </cell>
          <cell r="AM139">
            <v>0.11524430571616108</v>
          </cell>
          <cell r="AN139">
            <v>0.23</v>
          </cell>
          <cell r="AO139">
            <v>0.34573291714848325</v>
          </cell>
          <cell r="AP139">
            <v>0.36274430571616106</v>
          </cell>
          <cell r="AQ139">
            <v>0.73</v>
          </cell>
          <cell r="AR139">
            <v>1.0882329171484832</v>
          </cell>
          <cell r="AS139">
            <v>0.11249999999999999</v>
          </cell>
          <cell r="AT139">
            <v>0.22499999999999998</v>
          </cell>
          <cell r="AU139">
            <v>0.33749999999999997</v>
          </cell>
        </row>
        <row r="140">
          <cell r="A140" t="str">
            <v>NAU</v>
          </cell>
          <cell r="B140" t="str">
            <v>SFBC</v>
          </cell>
          <cell r="C140" t="str">
            <v>mmol/L</v>
          </cell>
          <cell r="D140">
            <v>20</v>
          </cell>
          <cell r="E140">
            <v>100</v>
          </cell>
          <cell r="F140">
            <v>200</v>
          </cell>
          <cell r="G140">
            <v>3.8</v>
          </cell>
          <cell r="H140">
            <v>3.8</v>
          </cell>
          <cell r="I140">
            <v>3</v>
          </cell>
          <cell r="J140">
            <v>5</v>
          </cell>
          <cell r="K140">
            <v>5</v>
          </cell>
          <cell r="L140">
            <v>4</v>
          </cell>
          <cell r="M140">
            <v>4.9000000000000004</v>
          </cell>
          <cell r="N140">
            <v>4.9000000000000004</v>
          </cell>
          <cell r="O140">
            <v>4.5</v>
          </cell>
          <cell r="P140">
            <v>7</v>
          </cell>
          <cell r="Q140">
            <v>7</v>
          </cell>
          <cell r="R140">
            <v>6</v>
          </cell>
          <cell r="S140">
            <v>4</v>
          </cell>
          <cell r="T140">
            <v>21</v>
          </cell>
          <cell r="U140">
            <v>34</v>
          </cell>
          <cell r="V140">
            <v>20</v>
          </cell>
          <cell r="W140">
            <v>21</v>
          </cell>
          <cell r="X140">
            <v>17</v>
          </cell>
          <cell r="Y140">
            <v>2</v>
          </cell>
          <cell r="Z140">
            <v>10</v>
          </cell>
          <cell r="AA140">
            <v>18</v>
          </cell>
          <cell r="AB140">
            <v>10</v>
          </cell>
          <cell r="AC140">
            <v>10</v>
          </cell>
          <cell r="AD140">
            <v>9</v>
          </cell>
          <cell r="AE140">
            <v>14</v>
          </cell>
          <cell r="AF140">
            <v>14</v>
          </cell>
          <cell r="AG140">
            <v>12</v>
          </cell>
          <cell r="AH140">
            <v>28.7</v>
          </cell>
          <cell r="AI140">
            <v>16.7</v>
          </cell>
          <cell r="AJ140">
            <v>7.1749999999999998</v>
          </cell>
          <cell r="AK140">
            <v>14.4</v>
          </cell>
          <cell r="AL140">
            <v>21.524999999999999</v>
          </cell>
          <cell r="AM140">
            <v>4.1506400108898864</v>
          </cell>
          <cell r="AN140">
            <v>8.3000000000000007</v>
          </cell>
          <cell r="AO140">
            <v>12.451920032669658</v>
          </cell>
          <cell r="AP140">
            <v>15.989390010889885</v>
          </cell>
          <cell r="AQ140">
            <v>32</v>
          </cell>
          <cell r="AR140">
            <v>47.968170032669647</v>
          </cell>
          <cell r="AS140">
            <v>5.3812499999999996</v>
          </cell>
          <cell r="AT140">
            <v>10.8</v>
          </cell>
          <cell r="AU140">
            <v>16.143749999999997</v>
          </cell>
        </row>
        <row r="141">
          <cell r="A141" t="str">
            <v>NEUT%</v>
          </cell>
          <cell r="B141" t="str">
            <v>AEA</v>
          </cell>
          <cell r="C141" t="str">
            <v>%</v>
          </cell>
          <cell r="D141">
            <v>40</v>
          </cell>
          <cell r="E141">
            <v>65</v>
          </cell>
          <cell r="F141">
            <v>80</v>
          </cell>
          <cell r="G141" t="str">
            <v>?</v>
          </cell>
          <cell r="H141" t="str">
            <v>?</v>
          </cell>
          <cell r="I141" t="str">
            <v>?</v>
          </cell>
          <cell r="J141" t="str">
            <v>?</v>
          </cell>
          <cell r="K141" t="str">
            <v>?</v>
          </cell>
          <cell r="L141" t="str">
            <v>?</v>
          </cell>
          <cell r="M141" t="str">
            <v>?</v>
          </cell>
          <cell r="N141" t="str">
            <v>?</v>
          </cell>
          <cell r="O141" t="str">
            <v>?</v>
          </cell>
          <cell r="P141" t="str">
            <v>?</v>
          </cell>
          <cell r="Q141" t="str">
            <v>?</v>
          </cell>
          <cell r="R141" t="str">
            <v>?</v>
          </cell>
          <cell r="S141" t="str">
            <v>?</v>
          </cell>
          <cell r="T141" t="str">
            <v>?</v>
          </cell>
          <cell r="U141" t="str">
            <v>?</v>
          </cell>
          <cell r="V141" t="str">
            <v>?</v>
          </cell>
          <cell r="W141" t="str">
            <v>?</v>
          </cell>
          <cell r="X141" t="str">
            <v>?</v>
          </cell>
          <cell r="Y141" t="str">
            <v>?</v>
          </cell>
          <cell r="Z141" t="str">
            <v>?</v>
          </cell>
          <cell r="AA141" t="str">
            <v>?</v>
          </cell>
          <cell r="AB141" t="str">
            <v>?</v>
          </cell>
          <cell r="AC141" t="str">
            <v>?</v>
          </cell>
          <cell r="AD141" t="str">
            <v>?</v>
          </cell>
          <cell r="AE141" t="str">
            <v>?</v>
          </cell>
          <cell r="AF141" t="str">
            <v>?</v>
          </cell>
          <cell r="AG141" t="str">
            <v>?</v>
          </cell>
          <cell r="AH141">
            <v>17.100000000000001</v>
          </cell>
          <cell r="AI141">
            <v>32.799999999999997</v>
          </cell>
          <cell r="AJ141">
            <v>4.2750000000000004</v>
          </cell>
          <cell r="AK141">
            <v>8.5500000000000007</v>
          </cell>
          <cell r="AL141">
            <v>12.825000000000001</v>
          </cell>
          <cell r="AM141">
            <v>4.6237329345454201</v>
          </cell>
          <cell r="AN141">
            <v>9.25</v>
          </cell>
          <cell r="AO141">
            <v>13.871198803636261</v>
          </cell>
          <cell r="AP141">
            <v>11.67748293454542</v>
          </cell>
          <cell r="AQ141">
            <v>23.35</v>
          </cell>
          <cell r="AR141">
            <v>35.032448803636257</v>
          </cell>
          <cell r="AS141">
            <v>3.2062500000000003</v>
          </cell>
          <cell r="AT141">
            <v>6.4125000000000005</v>
          </cell>
          <cell r="AU141">
            <v>9.6187500000000004</v>
          </cell>
          <cell r="BZ141">
            <v>7.89</v>
          </cell>
          <cell r="CA141">
            <v>8</v>
          </cell>
          <cell r="CB141">
            <v>8</v>
          </cell>
          <cell r="CC141">
            <v>5.6</v>
          </cell>
          <cell r="CD141">
            <v>4.5999999999999996</v>
          </cell>
          <cell r="CE141">
            <v>2.2999999999999998</v>
          </cell>
          <cell r="CF141">
            <v>10.1</v>
          </cell>
          <cell r="CG141">
            <v>8.1</v>
          </cell>
          <cell r="CH141">
            <v>3.7</v>
          </cell>
          <cell r="CI141">
            <v>19.339999999999996</v>
          </cell>
          <cell r="CJ141">
            <v>15.689999999999998</v>
          </cell>
          <cell r="CK141">
            <v>7.4949999999999992</v>
          </cell>
          <cell r="CL141">
            <v>9.52</v>
          </cell>
          <cell r="CM141">
            <v>12.675000000000001</v>
          </cell>
          <cell r="CN141">
            <v>7.84</v>
          </cell>
          <cell r="CO141">
            <v>23.8</v>
          </cell>
          <cell r="CP141">
            <v>19.5</v>
          </cell>
          <cell r="CQ141">
            <v>9.8000000000000007</v>
          </cell>
          <cell r="CR141">
            <v>8.1199999999999992</v>
          </cell>
          <cell r="CS141">
            <v>10.465</v>
          </cell>
          <cell r="CT141">
            <v>5.92</v>
          </cell>
          <cell r="CU141">
            <v>20.3</v>
          </cell>
          <cell r="CV141">
            <v>16.100000000000001</v>
          </cell>
          <cell r="CW141">
            <v>7.4</v>
          </cell>
        </row>
        <row r="142">
          <cell r="A142" t="str">
            <v>NEUM</v>
          </cell>
          <cell r="B142" t="str">
            <v>AEA</v>
          </cell>
          <cell r="C142" t="str">
            <v>%</v>
          </cell>
          <cell r="D142">
            <v>40</v>
          </cell>
          <cell r="E142">
            <v>65</v>
          </cell>
          <cell r="F142">
            <v>80</v>
          </cell>
          <cell r="G142" t="str">
            <v>?</v>
          </cell>
          <cell r="H142" t="str">
            <v>?</v>
          </cell>
          <cell r="I142" t="str">
            <v>?</v>
          </cell>
          <cell r="J142" t="str">
            <v>?</v>
          </cell>
          <cell r="K142" t="str">
            <v>?</v>
          </cell>
          <cell r="L142" t="str">
            <v>?</v>
          </cell>
          <cell r="M142" t="str">
            <v>?</v>
          </cell>
          <cell r="N142" t="str">
            <v>?</v>
          </cell>
          <cell r="O142" t="str">
            <v>?</v>
          </cell>
          <cell r="P142" t="str">
            <v>?</v>
          </cell>
          <cell r="Q142" t="str">
            <v>?</v>
          </cell>
          <cell r="R142" t="str">
            <v>?</v>
          </cell>
          <cell r="S142" t="str">
            <v>?</v>
          </cell>
          <cell r="T142" t="str">
            <v>?</v>
          </cell>
          <cell r="U142" t="str">
            <v>?</v>
          </cell>
          <cell r="V142" t="str">
            <v>?</v>
          </cell>
          <cell r="W142" t="str">
            <v>?</v>
          </cell>
          <cell r="X142" t="str">
            <v>?</v>
          </cell>
          <cell r="Y142" t="str">
            <v>?</v>
          </cell>
          <cell r="Z142" t="str">
            <v>?</v>
          </cell>
          <cell r="AA142" t="str">
            <v>?</v>
          </cell>
          <cell r="AB142" t="str">
            <v>?</v>
          </cell>
          <cell r="AC142" t="str">
            <v>?</v>
          </cell>
          <cell r="AD142" t="str">
            <v>?</v>
          </cell>
          <cell r="AE142" t="str">
            <v>?</v>
          </cell>
          <cell r="AF142" t="str">
            <v>?</v>
          </cell>
          <cell r="AG142" t="str">
            <v>?</v>
          </cell>
          <cell r="AH142">
            <v>17.100000000000001</v>
          </cell>
          <cell r="AI142">
            <v>32.799999999999997</v>
          </cell>
          <cell r="AJ142">
            <v>4.2750000000000004</v>
          </cell>
          <cell r="AK142">
            <v>8.5500000000000007</v>
          </cell>
          <cell r="AL142">
            <v>12.825000000000001</v>
          </cell>
          <cell r="AM142">
            <v>4.6237329345454201</v>
          </cell>
          <cell r="AN142">
            <v>9.25</v>
          </cell>
          <cell r="AO142">
            <v>13.871198803636261</v>
          </cell>
          <cell r="AP142">
            <v>11.67748293454542</v>
          </cell>
          <cell r="AQ142">
            <v>23.35</v>
          </cell>
          <cell r="AR142">
            <v>35.032448803636257</v>
          </cell>
          <cell r="AS142">
            <v>3.2062500000000003</v>
          </cell>
          <cell r="AT142">
            <v>6.4125000000000005</v>
          </cell>
          <cell r="AU142">
            <v>9.6187500000000004</v>
          </cell>
          <cell r="BZ142">
            <v>8</v>
          </cell>
          <cell r="CA142">
            <v>8</v>
          </cell>
          <cell r="CB142">
            <v>8</v>
          </cell>
          <cell r="CC142">
            <v>12.2</v>
          </cell>
          <cell r="CD142">
            <v>7.3</v>
          </cell>
          <cell r="CE142">
            <v>5</v>
          </cell>
          <cell r="CF142">
            <v>27.9</v>
          </cell>
          <cell r="CG142">
            <v>13.2</v>
          </cell>
          <cell r="CH142">
            <v>10.9</v>
          </cell>
          <cell r="CI142">
            <v>48</v>
          </cell>
          <cell r="CJ142">
            <v>25.244999999999997</v>
          </cell>
          <cell r="CK142">
            <v>19.149999999999999</v>
          </cell>
          <cell r="CL142">
            <v>20.704086553142112</v>
          </cell>
          <cell r="CM142">
            <v>20.131330060381007</v>
          </cell>
          <cell r="CN142">
            <v>16.970562748477143</v>
          </cell>
          <cell r="CO142">
            <v>51.760216382855276</v>
          </cell>
          <cell r="CP142">
            <v>30.971277015970777</v>
          </cell>
          <cell r="CQ142">
            <v>21.213203435596427</v>
          </cell>
          <cell r="CR142">
            <v>22.32</v>
          </cell>
          <cell r="CS142">
            <v>17.094999999999999</v>
          </cell>
          <cell r="CT142">
            <v>17.52</v>
          </cell>
          <cell r="CU142">
            <v>55.8</v>
          </cell>
          <cell r="CV142">
            <v>26.3</v>
          </cell>
          <cell r="CW142">
            <v>21.9</v>
          </cell>
        </row>
        <row r="143">
          <cell r="A143" t="str">
            <v>NSE</v>
          </cell>
          <cell r="B143" t="str">
            <v>AEA</v>
          </cell>
          <cell r="C143" t="str">
            <v>ng/ml</v>
          </cell>
          <cell r="D143">
            <v>10</v>
          </cell>
          <cell r="E143">
            <v>75</v>
          </cell>
          <cell r="F143">
            <v>200</v>
          </cell>
          <cell r="G143" t="str">
            <v>?</v>
          </cell>
          <cell r="H143" t="str">
            <v>?</v>
          </cell>
          <cell r="I143" t="str">
            <v>?</v>
          </cell>
          <cell r="J143" t="str">
            <v>?</v>
          </cell>
          <cell r="K143" t="str">
            <v>?</v>
          </cell>
          <cell r="L143" t="str">
            <v>?</v>
          </cell>
          <cell r="M143" t="str">
            <v>?</v>
          </cell>
          <cell r="N143" t="str">
            <v>?</v>
          </cell>
          <cell r="O143" t="str">
            <v>?</v>
          </cell>
          <cell r="P143" t="str">
            <v>?</v>
          </cell>
          <cell r="Q143" t="str">
            <v>?</v>
          </cell>
          <cell r="R143" t="str">
            <v>?</v>
          </cell>
          <cell r="S143" t="str">
            <v>?</v>
          </cell>
          <cell r="T143" t="str">
            <v>?</v>
          </cell>
          <cell r="U143" t="str">
            <v>?</v>
          </cell>
          <cell r="V143" t="str">
            <v>?</v>
          </cell>
          <cell r="W143" t="str">
            <v>?</v>
          </cell>
          <cell r="X143" t="str">
            <v>?</v>
          </cell>
          <cell r="Y143" t="str">
            <v>?</v>
          </cell>
          <cell r="Z143" t="str">
            <v>?</v>
          </cell>
          <cell r="AA143" t="str">
            <v>?</v>
          </cell>
          <cell r="AB143" t="str">
            <v>?</v>
          </cell>
          <cell r="AC143" t="str">
            <v>?</v>
          </cell>
          <cell r="AD143" t="str">
            <v>?</v>
          </cell>
          <cell r="AE143" t="str">
            <v>?</v>
          </cell>
          <cell r="AF143" t="str">
            <v>?</v>
          </cell>
          <cell r="AG143" t="str">
            <v>?</v>
          </cell>
          <cell r="BZ143">
            <v>2.4</v>
          </cell>
          <cell r="CA143">
            <v>2.2999999999999998</v>
          </cell>
          <cell r="CB143">
            <v>2.2000000000000002</v>
          </cell>
          <cell r="CC143">
            <v>13</v>
          </cell>
          <cell r="CD143">
            <v>7.4</v>
          </cell>
          <cell r="CE143">
            <v>4.4000000000000004</v>
          </cell>
          <cell r="CF143">
            <v>23.2</v>
          </cell>
          <cell r="CG143">
            <v>20.399999999999999</v>
          </cell>
          <cell r="CH143" t="str">
            <v>20,4</v>
          </cell>
          <cell r="CI143">
            <v>44.7</v>
          </cell>
          <cell r="CJ143">
            <v>32.6</v>
          </cell>
          <cell r="CK143" t="str">
            <v>32,6</v>
          </cell>
          <cell r="CL143">
            <v>5.5154328932550705</v>
          </cell>
          <cell r="CM143">
            <v>23.546655813512032</v>
          </cell>
          <cell r="CN143">
            <v>37.335238046649707</v>
          </cell>
          <cell r="CO143">
            <v>55.154328932550705</v>
          </cell>
          <cell r="CP143">
            <v>31.395541084682712</v>
          </cell>
          <cell r="CQ143">
            <v>18.667619023324853</v>
          </cell>
          <cell r="CR143">
            <v>8.93</v>
          </cell>
          <cell r="CS143">
            <v>48.914999999999999</v>
          </cell>
          <cell r="CT143">
            <v>130.44</v>
          </cell>
          <cell r="CU143">
            <v>89.3</v>
          </cell>
          <cell r="CV143">
            <v>65.22</v>
          </cell>
          <cell r="CW143">
            <v>65.22</v>
          </cell>
        </row>
        <row r="144">
          <cell r="A144" t="str">
            <v>NTBNP</v>
          </cell>
          <cell r="B144" t="str">
            <v>AEA</v>
          </cell>
          <cell r="C144" t="str">
            <v>pmol/L</v>
          </cell>
          <cell r="D144">
            <v>17.7</v>
          </cell>
          <cell r="E144">
            <v>118</v>
          </cell>
          <cell r="F144">
            <v>590</v>
          </cell>
          <cell r="G144" t="str">
            <v>?</v>
          </cell>
          <cell r="H144" t="str">
            <v>?</v>
          </cell>
          <cell r="I144" t="str">
            <v>?</v>
          </cell>
          <cell r="J144" t="str">
            <v>?</v>
          </cell>
          <cell r="K144" t="str">
            <v>?</v>
          </cell>
          <cell r="L144" t="str">
            <v>?</v>
          </cell>
          <cell r="M144" t="str">
            <v>?</v>
          </cell>
          <cell r="N144" t="str">
            <v>?</v>
          </cell>
          <cell r="O144" t="str">
            <v>?</v>
          </cell>
          <cell r="P144" t="str">
            <v>?</v>
          </cell>
          <cell r="Q144" t="str">
            <v>?</v>
          </cell>
          <cell r="R144" t="str">
            <v>?</v>
          </cell>
          <cell r="S144" t="str">
            <v>?</v>
          </cell>
          <cell r="T144" t="str">
            <v>?</v>
          </cell>
          <cell r="U144" t="str">
            <v>?</v>
          </cell>
          <cell r="V144" t="str">
            <v>?</v>
          </cell>
          <cell r="W144" t="str">
            <v>?</v>
          </cell>
          <cell r="X144" t="str">
            <v>?</v>
          </cell>
          <cell r="Y144" t="str">
            <v>?</v>
          </cell>
          <cell r="Z144" t="str">
            <v>?</v>
          </cell>
          <cell r="AA144" t="str">
            <v>?</v>
          </cell>
          <cell r="AB144" t="str">
            <v>?</v>
          </cell>
          <cell r="AC144" t="str">
            <v>?</v>
          </cell>
          <cell r="AD144" t="str">
            <v>?</v>
          </cell>
          <cell r="AE144" t="str">
            <v>?</v>
          </cell>
          <cell r="AF144" t="str">
            <v>?</v>
          </cell>
          <cell r="AG144" t="str">
            <v>?</v>
          </cell>
          <cell r="AH144">
            <v>10</v>
          </cell>
          <cell r="AI144">
            <v>16</v>
          </cell>
          <cell r="AJ144">
            <v>2.5</v>
          </cell>
          <cell r="AK144">
            <v>5</v>
          </cell>
          <cell r="AL144">
            <v>7.5</v>
          </cell>
          <cell r="AM144">
            <v>2.3584952830141508</v>
          </cell>
          <cell r="AN144">
            <v>4.7</v>
          </cell>
          <cell r="AO144">
            <v>7.0754858490424528</v>
          </cell>
          <cell r="AP144">
            <v>6.4834952830141503</v>
          </cell>
          <cell r="AQ144">
            <v>13</v>
          </cell>
          <cell r="AR144">
            <v>19.450485849042451</v>
          </cell>
          <cell r="AS144">
            <v>1.875</v>
          </cell>
          <cell r="AT144">
            <v>3.75</v>
          </cell>
          <cell r="AU144">
            <v>5.625</v>
          </cell>
          <cell r="BZ144">
            <v>2.4</v>
          </cell>
          <cell r="CA144">
            <v>2.1</v>
          </cell>
          <cell r="CB144">
            <v>3.4</v>
          </cell>
          <cell r="CC144">
            <v>9.6</v>
          </cell>
          <cell r="CD144">
            <v>10</v>
          </cell>
          <cell r="CE144">
            <v>8.8000000000000007</v>
          </cell>
          <cell r="CF144">
            <v>16.100000000000001</v>
          </cell>
          <cell r="CG144">
            <v>18.7</v>
          </cell>
          <cell r="CH144">
            <v>20.8</v>
          </cell>
          <cell r="CI144">
            <v>31.939999999999998</v>
          </cell>
          <cell r="CJ144">
            <v>35.200000000000003</v>
          </cell>
          <cell r="CK144">
            <v>35.299999999999997</v>
          </cell>
          <cell r="CL144">
            <v>7.2090950555530888</v>
          </cell>
          <cell r="CM144">
            <v>50.063160108007565</v>
          </cell>
          <cell r="CN144">
            <v>220.07</v>
          </cell>
          <cell r="CO144">
            <v>40.729350596345135</v>
          </cell>
          <cell r="CP144">
            <v>42.426406871192853</v>
          </cell>
          <cell r="CQ144">
            <v>37.299999999999997</v>
          </cell>
          <cell r="CR144">
            <v>5.7170999999999994</v>
          </cell>
          <cell r="CS144">
            <v>44.013999999999996</v>
          </cell>
          <cell r="CT144">
            <v>245.44</v>
          </cell>
          <cell r="CU144">
            <v>32.299999999999997</v>
          </cell>
          <cell r="CV144">
            <v>37.299999999999997</v>
          </cell>
          <cell r="CW144">
            <v>41.6</v>
          </cell>
        </row>
        <row r="145">
          <cell r="A145" t="str">
            <v>ORO</v>
          </cell>
          <cell r="B145" t="str">
            <v>SFBC</v>
          </cell>
          <cell r="C145" t="str">
            <v>g/l</v>
          </cell>
          <cell r="D145">
            <v>0.4</v>
          </cell>
          <cell r="E145">
            <v>0.8</v>
          </cell>
          <cell r="F145">
            <v>1.6</v>
          </cell>
          <cell r="G145">
            <v>5.3</v>
          </cell>
          <cell r="H145">
            <v>4.5</v>
          </cell>
          <cell r="I145">
            <v>3.8</v>
          </cell>
          <cell r="J145">
            <v>7</v>
          </cell>
          <cell r="K145">
            <v>6</v>
          </cell>
          <cell r="L145">
            <v>5</v>
          </cell>
          <cell r="M145">
            <v>8.5</v>
          </cell>
          <cell r="N145">
            <v>8</v>
          </cell>
          <cell r="O145">
            <v>7.5</v>
          </cell>
          <cell r="P145">
            <v>11</v>
          </cell>
          <cell r="Q145">
            <v>10</v>
          </cell>
          <cell r="R145">
            <v>9</v>
          </cell>
          <cell r="S145">
            <v>0.1</v>
          </cell>
          <cell r="T145">
            <v>0.2</v>
          </cell>
          <cell r="U145">
            <v>0.3</v>
          </cell>
          <cell r="V145">
            <v>25</v>
          </cell>
          <cell r="W145">
            <v>25</v>
          </cell>
          <cell r="X145">
            <v>18.75</v>
          </cell>
          <cell r="Y145">
            <v>0</v>
          </cell>
          <cell r="Z145">
            <v>0.1</v>
          </cell>
          <cell r="AA145">
            <v>0.2</v>
          </cell>
          <cell r="AB145">
            <v>0</v>
          </cell>
          <cell r="AC145">
            <v>12.5</v>
          </cell>
          <cell r="AD145">
            <v>12.5</v>
          </cell>
          <cell r="AE145">
            <v>22</v>
          </cell>
          <cell r="AF145">
            <v>20</v>
          </cell>
          <cell r="AG145">
            <v>18</v>
          </cell>
        </row>
        <row r="146">
          <cell r="A146" t="str">
            <v>PAL</v>
          </cell>
          <cell r="B146" t="str">
            <v>SFBC</v>
          </cell>
          <cell r="C146" t="str">
            <v>U/L</v>
          </cell>
          <cell r="D146">
            <v>20</v>
          </cell>
          <cell r="E146">
            <v>50</v>
          </cell>
          <cell r="F146">
            <v>390</v>
          </cell>
          <cell r="G146">
            <v>4.5</v>
          </cell>
          <cell r="H146">
            <v>4.5</v>
          </cell>
          <cell r="I146">
            <v>3.8</v>
          </cell>
          <cell r="J146">
            <v>6</v>
          </cell>
          <cell r="K146">
            <v>6</v>
          </cell>
          <cell r="L146">
            <v>5</v>
          </cell>
          <cell r="M146">
            <v>8</v>
          </cell>
          <cell r="N146">
            <v>6.7</v>
          </cell>
          <cell r="O146">
            <v>6.2</v>
          </cell>
          <cell r="P146">
            <v>10</v>
          </cell>
          <cell r="Q146">
            <v>9</v>
          </cell>
          <cell r="R146">
            <v>8</v>
          </cell>
          <cell r="S146">
            <v>5</v>
          </cell>
          <cell r="T146">
            <v>13</v>
          </cell>
          <cell r="U146">
            <v>83</v>
          </cell>
          <cell r="V146">
            <v>25</v>
          </cell>
          <cell r="W146">
            <v>26</v>
          </cell>
          <cell r="X146">
            <v>21.282051282051281</v>
          </cell>
          <cell r="Y146">
            <v>3</v>
          </cell>
          <cell r="Z146">
            <v>7</v>
          </cell>
          <cell r="AA146">
            <v>49</v>
          </cell>
          <cell r="AB146">
            <v>15</v>
          </cell>
          <cell r="AC146">
            <v>14</v>
          </cell>
          <cell r="AD146">
            <v>12.564102564102564</v>
          </cell>
          <cell r="AE146">
            <v>20</v>
          </cell>
          <cell r="AF146">
            <v>18</v>
          </cell>
          <cell r="AG146">
            <v>16</v>
          </cell>
          <cell r="AH146">
            <v>6.45</v>
          </cell>
          <cell r="AI146">
            <v>26.1</v>
          </cell>
          <cell r="AJ146">
            <v>1.6125</v>
          </cell>
          <cell r="AK146">
            <v>3.23</v>
          </cell>
          <cell r="AL146">
            <v>4.8375000000000004</v>
          </cell>
          <cell r="AM146">
            <v>3.3606465616752974</v>
          </cell>
          <cell r="AN146">
            <v>6.72</v>
          </cell>
          <cell r="AO146">
            <v>10.081939685025892</v>
          </cell>
          <cell r="AP146">
            <v>6.021271561675297</v>
          </cell>
          <cell r="AQ146">
            <v>12.04</v>
          </cell>
          <cell r="AR146">
            <v>18.063814685025893</v>
          </cell>
          <cell r="AS146">
            <v>1.2093750000000001</v>
          </cell>
          <cell r="AT146">
            <v>2.4224999999999999</v>
          </cell>
          <cell r="AU146">
            <v>3.6281250000000003</v>
          </cell>
        </row>
        <row r="147">
          <cell r="A147" t="str">
            <v>ACETA</v>
          </cell>
          <cell r="B147" t="str">
            <v>SFBC</v>
          </cell>
          <cell r="C147" t="str">
            <v>mg/L</v>
          </cell>
          <cell r="D147">
            <v>12</v>
          </cell>
          <cell r="E147">
            <v>40</v>
          </cell>
          <cell r="F147">
            <v>150</v>
          </cell>
          <cell r="G147">
            <v>6</v>
          </cell>
          <cell r="H147">
            <v>4.5</v>
          </cell>
          <cell r="I147">
            <v>4.5</v>
          </cell>
          <cell r="J147">
            <v>8</v>
          </cell>
          <cell r="K147">
            <v>6</v>
          </cell>
          <cell r="L147">
            <v>6</v>
          </cell>
          <cell r="M147">
            <v>12.7</v>
          </cell>
          <cell r="N147">
            <v>10.4</v>
          </cell>
          <cell r="O147">
            <v>10.4</v>
          </cell>
          <cell r="P147">
            <v>15</v>
          </cell>
          <cell r="Q147">
            <v>12</v>
          </cell>
          <cell r="R147">
            <v>12</v>
          </cell>
          <cell r="S147">
            <v>4.0999999999999996</v>
          </cell>
          <cell r="T147">
            <v>10.199999999999999</v>
          </cell>
          <cell r="U147">
            <v>38.200000000000003</v>
          </cell>
          <cell r="V147">
            <v>34.166666666666664</v>
          </cell>
          <cell r="W147">
            <v>25.499999999999996</v>
          </cell>
          <cell r="X147">
            <v>25.466666666666669</v>
          </cell>
          <cell r="Y147">
            <v>3</v>
          </cell>
          <cell r="Z147">
            <v>8.3000000000000007</v>
          </cell>
          <cell r="AA147">
            <v>31.2</v>
          </cell>
          <cell r="AB147">
            <v>25</v>
          </cell>
          <cell r="AC147">
            <v>20.750000000000004</v>
          </cell>
          <cell r="AD147">
            <v>20.8</v>
          </cell>
          <cell r="AE147">
            <v>30</v>
          </cell>
          <cell r="AF147">
            <v>24</v>
          </cell>
          <cell r="AG147">
            <v>24</v>
          </cell>
        </row>
        <row r="148">
          <cell r="A148" t="str">
            <v>PCO2</v>
          </cell>
          <cell r="B148" t="str">
            <v>SFBC</v>
          </cell>
          <cell r="C148" t="str">
            <v>mmHg</v>
          </cell>
          <cell r="D148">
            <v>20</v>
          </cell>
          <cell r="E148">
            <v>40</v>
          </cell>
          <cell r="F148">
            <v>100</v>
          </cell>
          <cell r="G148">
            <v>4.5</v>
          </cell>
          <cell r="H148">
            <v>3.8</v>
          </cell>
          <cell r="I148">
            <v>3.8</v>
          </cell>
          <cell r="J148">
            <v>6</v>
          </cell>
          <cell r="K148">
            <v>5</v>
          </cell>
          <cell r="L148">
            <v>5</v>
          </cell>
          <cell r="M148">
            <v>8</v>
          </cell>
          <cell r="N148">
            <v>6.2</v>
          </cell>
          <cell r="O148">
            <v>6.2</v>
          </cell>
          <cell r="P148">
            <v>10</v>
          </cell>
          <cell r="Q148">
            <v>8</v>
          </cell>
          <cell r="R148">
            <v>8</v>
          </cell>
          <cell r="S148">
            <v>5.0999999999999996</v>
          </cell>
          <cell r="T148">
            <v>8.5</v>
          </cell>
          <cell r="U148">
            <v>21.2</v>
          </cell>
          <cell r="V148">
            <v>25.499999999999996</v>
          </cell>
          <cell r="W148">
            <v>21.25</v>
          </cell>
          <cell r="X148">
            <v>21.2</v>
          </cell>
          <cell r="Y148">
            <v>3.2</v>
          </cell>
          <cell r="Z148">
            <v>5</v>
          </cell>
          <cell r="AA148">
            <v>12.5</v>
          </cell>
          <cell r="AB148">
            <v>16</v>
          </cell>
          <cell r="AC148">
            <v>12.5</v>
          </cell>
          <cell r="AD148">
            <v>12.5</v>
          </cell>
          <cell r="AE148">
            <v>20</v>
          </cell>
          <cell r="AF148">
            <v>16</v>
          </cell>
          <cell r="AG148">
            <v>16</v>
          </cell>
          <cell r="AH148">
            <v>4.8</v>
          </cell>
          <cell r="AI148">
            <v>5.3</v>
          </cell>
          <cell r="AJ148">
            <v>1.2</v>
          </cell>
          <cell r="AK148">
            <v>2.4</v>
          </cell>
          <cell r="AL148">
            <v>3.5999999999999996</v>
          </cell>
          <cell r="AM148">
            <v>0.89381555703623772</v>
          </cell>
          <cell r="AN148">
            <v>1.8</v>
          </cell>
          <cell r="AO148">
            <v>2.6814466711087133</v>
          </cell>
          <cell r="AP148">
            <v>2.8738155570362376</v>
          </cell>
          <cell r="AQ148">
            <v>5.7</v>
          </cell>
          <cell r="AR148">
            <v>8.6214466711087123</v>
          </cell>
          <cell r="AS148">
            <v>0.89999999999999991</v>
          </cell>
          <cell r="AT148">
            <v>1.7999999999999998</v>
          </cell>
          <cell r="AU148">
            <v>2.6999999999999997</v>
          </cell>
        </row>
        <row r="149">
          <cell r="A149" t="str">
            <v>PCT</v>
          </cell>
          <cell r="B149" t="str">
            <v>AEA</v>
          </cell>
          <cell r="C149" t="str">
            <v>ng/ml</v>
          </cell>
          <cell r="D149">
            <v>0.2</v>
          </cell>
          <cell r="E149">
            <v>2</v>
          </cell>
          <cell r="F149">
            <v>70</v>
          </cell>
          <cell r="G149" t="str">
            <v>?</v>
          </cell>
          <cell r="H149" t="str">
            <v>?</v>
          </cell>
          <cell r="I149" t="str">
            <v>?</v>
          </cell>
          <cell r="J149" t="str">
            <v>?</v>
          </cell>
          <cell r="K149" t="str">
            <v>?</v>
          </cell>
          <cell r="L149" t="str">
            <v>?</v>
          </cell>
          <cell r="M149" t="str">
            <v>?</v>
          </cell>
          <cell r="N149" t="str">
            <v>?</v>
          </cell>
          <cell r="O149" t="str">
            <v>?</v>
          </cell>
          <cell r="P149" t="str">
            <v>?</v>
          </cell>
          <cell r="Q149" t="str">
            <v>?</v>
          </cell>
          <cell r="R149" t="str">
            <v>?</v>
          </cell>
          <cell r="S149" t="str">
            <v>?</v>
          </cell>
          <cell r="T149" t="str">
            <v>?</v>
          </cell>
          <cell r="U149" t="str">
            <v>?</v>
          </cell>
          <cell r="V149" t="str">
            <v>?</v>
          </cell>
          <cell r="W149" t="str">
            <v>?</v>
          </cell>
          <cell r="X149" t="str">
            <v>?</v>
          </cell>
          <cell r="Y149" t="str">
            <v>?</v>
          </cell>
          <cell r="Z149" t="str">
            <v>?</v>
          </cell>
          <cell r="AA149" t="str">
            <v>?</v>
          </cell>
          <cell r="AB149" t="str">
            <v>?</v>
          </cell>
          <cell r="AC149" t="str">
            <v>?</v>
          </cell>
          <cell r="AD149" t="str">
            <v>?</v>
          </cell>
          <cell r="AE149" t="str">
            <v>?</v>
          </cell>
          <cell r="AF149" t="str">
            <v>?</v>
          </cell>
          <cell r="AG149" t="str">
            <v>?</v>
          </cell>
          <cell r="BZ149">
            <v>2.9</v>
          </cell>
          <cell r="CA149">
            <v>2</v>
          </cell>
          <cell r="CB149">
            <v>2.7</v>
          </cell>
          <cell r="CC149">
            <v>8.1</v>
          </cell>
          <cell r="CD149">
            <v>6.5</v>
          </cell>
          <cell r="CE149">
            <v>5.6</v>
          </cell>
          <cell r="CF149">
            <v>18.2</v>
          </cell>
          <cell r="CG149">
            <v>13.8</v>
          </cell>
          <cell r="CH149">
            <v>15.1</v>
          </cell>
          <cell r="CI149">
            <v>31.564999999999998</v>
          </cell>
          <cell r="CJ149">
            <v>24.524999999999999</v>
          </cell>
          <cell r="CK149">
            <v>24.339999999999996</v>
          </cell>
          <cell r="CL149">
            <v>6.8730779131332437E-2</v>
          </cell>
          <cell r="CM149">
            <v>0.551543289325507</v>
          </cell>
          <cell r="CN149">
            <v>16.631151493507598</v>
          </cell>
          <cell r="CO149">
            <v>34.365389565666213</v>
          </cell>
          <cell r="CP149">
            <v>27.577164466275352</v>
          </cell>
          <cell r="CQ149">
            <v>23.758787847867996</v>
          </cell>
          <cell r="CR149">
            <v>7.3000000000000009E-2</v>
          </cell>
          <cell r="CS149">
            <v>0.55200000000000005</v>
          </cell>
          <cell r="CT149">
            <v>21.21</v>
          </cell>
          <cell r="CU149">
            <v>36.5</v>
          </cell>
          <cell r="CV149">
            <v>27.6</v>
          </cell>
          <cell r="CW149">
            <v>30.3</v>
          </cell>
        </row>
        <row r="150">
          <cell r="A150" t="str">
            <v>PEPC</v>
          </cell>
          <cell r="B150" t="str">
            <v>SFBC</v>
          </cell>
          <cell r="C150" t="str">
            <v>nmol/l</v>
          </cell>
          <cell r="D150">
            <v>0.5</v>
          </cell>
          <cell r="E150">
            <v>1.5</v>
          </cell>
          <cell r="F150">
            <v>3</v>
          </cell>
          <cell r="G150">
            <v>11.3</v>
          </cell>
          <cell r="H150">
            <v>6</v>
          </cell>
          <cell r="I150">
            <v>6</v>
          </cell>
          <cell r="J150">
            <v>15</v>
          </cell>
          <cell r="K150">
            <v>8</v>
          </cell>
          <cell r="L150">
            <v>8</v>
          </cell>
          <cell r="M150">
            <v>20</v>
          </cell>
          <cell r="N150">
            <v>12.7</v>
          </cell>
          <cell r="O150">
            <v>12.7</v>
          </cell>
          <cell r="P150">
            <v>25</v>
          </cell>
          <cell r="Q150">
            <v>15</v>
          </cell>
          <cell r="R150">
            <v>15</v>
          </cell>
          <cell r="S150">
            <v>0.32</v>
          </cell>
          <cell r="T150">
            <v>0.51</v>
          </cell>
          <cell r="U150">
            <v>1.02</v>
          </cell>
          <cell r="V150" t="str">
            <v>-</v>
          </cell>
          <cell r="W150" t="str">
            <v>-</v>
          </cell>
          <cell r="X150" t="str">
            <v>-</v>
          </cell>
          <cell r="Y150">
            <v>0.2</v>
          </cell>
          <cell r="Z150">
            <v>0.38</v>
          </cell>
          <cell r="AA150">
            <v>0.76</v>
          </cell>
          <cell r="AB150">
            <v>40</v>
          </cell>
          <cell r="AC150">
            <v>25.333333333333332</v>
          </cell>
          <cell r="AD150">
            <v>25.333333333333332</v>
          </cell>
          <cell r="AE150">
            <v>50</v>
          </cell>
          <cell r="AF150">
            <v>30</v>
          </cell>
          <cell r="AG150">
            <v>30</v>
          </cell>
        </row>
        <row r="151">
          <cell r="A151" t="str">
            <v>pH</v>
          </cell>
          <cell r="B151" t="str">
            <v>AEA</v>
          </cell>
          <cell r="C151" t="str">
            <v>unité</v>
          </cell>
          <cell r="D151">
            <v>7.2</v>
          </cell>
          <cell r="E151">
            <v>7.4</v>
          </cell>
          <cell r="F151">
            <v>7.55</v>
          </cell>
          <cell r="G151" t="str">
            <v>?</v>
          </cell>
          <cell r="H151" t="str">
            <v>?</v>
          </cell>
          <cell r="I151" t="str">
            <v>?</v>
          </cell>
          <cell r="J151" t="str">
            <v>?</v>
          </cell>
          <cell r="K151" t="str">
            <v>?</v>
          </cell>
          <cell r="L151" t="str">
            <v>?</v>
          </cell>
          <cell r="M151" t="str">
            <v>?</v>
          </cell>
          <cell r="N151" t="str">
            <v>?</v>
          </cell>
          <cell r="O151" t="str">
            <v>?</v>
          </cell>
          <cell r="P151" t="str">
            <v>?</v>
          </cell>
          <cell r="Q151" t="str">
            <v>?</v>
          </cell>
          <cell r="R151" t="str">
            <v>?</v>
          </cell>
          <cell r="S151" t="str">
            <v>?</v>
          </cell>
          <cell r="T151" t="str">
            <v>?</v>
          </cell>
          <cell r="U151" t="str">
            <v>?</v>
          </cell>
          <cell r="V151" t="str">
            <v>?</v>
          </cell>
          <cell r="W151" t="str">
            <v>?</v>
          </cell>
          <cell r="X151" t="str">
            <v>?</v>
          </cell>
          <cell r="Y151" t="str">
            <v>?</v>
          </cell>
          <cell r="Z151" t="str">
            <v>?</v>
          </cell>
          <cell r="AA151" t="str">
            <v>?</v>
          </cell>
          <cell r="AB151" t="str">
            <v>?</v>
          </cell>
          <cell r="AC151" t="str">
            <v>?</v>
          </cell>
          <cell r="AD151" t="str">
            <v>?</v>
          </cell>
          <cell r="AE151" t="str">
            <v>?</v>
          </cell>
          <cell r="AF151" t="str">
            <v>?</v>
          </cell>
          <cell r="AG151" t="str">
            <v>?</v>
          </cell>
          <cell r="AH151">
            <v>0.2</v>
          </cell>
          <cell r="AJ151">
            <v>0.05</v>
          </cell>
          <cell r="AK151">
            <v>0.1</v>
          </cell>
          <cell r="AL151">
            <v>0.15000000000000002</v>
          </cell>
          <cell r="AM151">
            <v>2.5000000000000001E-2</v>
          </cell>
          <cell r="AO151">
            <v>7.5000000000000011E-2</v>
          </cell>
          <cell r="AP151">
            <v>0.10750000000000001</v>
          </cell>
          <cell r="AR151">
            <v>0.32250000000000001</v>
          </cell>
          <cell r="AS151">
            <v>3.7500000000000006E-2</v>
          </cell>
          <cell r="AT151">
            <v>7.5000000000000011E-2</v>
          </cell>
          <cell r="AU151">
            <v>0.11250000000000002</v>
          </cell>
        </row>
        <row r="152">
          <cell r="A152" t="str">
            <v>PH</v>
          </cell>
          <cell r="B152" t="str">
            <v>SFBC</v>
          </cell>
          <cell r="C152" t="str">
            <v>nmol/l</v>
          </cell>
          <cell r="D152">
            <v>63.1</v>
          </cell>
          <cell r="E152">
            <v>39.799999999999997</v>
          </cell>
          <cell r="F152">
            <v>28.2</v>
          </cell>
          <cell r="G152">
            <v>1.5</v>
          </cell>
          <cell r="H152">
            <v>1.5</v>
          </cell>
          <cell r="I152">
            <v>1.5</v>
          </cell>
          <cell r="J152">
            <v>2</v>
          </cell>
          <cell r="K152">
            <v>2</v>
          </cell>
          <cell r="L152">
            <v>2</v>
          </cell>
          <cell r="M152">
            <v>3.5</v>
          </cell>
          <cell r="N152">
            <v>3.5</v>
          </cell>
          <cell r="O152">
            <v>3.5</v>
          </cell>
          <cell r="P152">
            <v>4</v>
          </cell>
          <cell r="Q152">
            <v>4</v>
          </cell>
          <cell r="R152">
            <v>4</v>
          </cell>
          <cell r="S152">
            <v>5.35</v>
          </cell>
          <cell r="T152">
            <v>3.38</v>
          </cell>
          <cell r="U152">
            <v>2.39</v>
          </cell>
          <cell r="V152">
            <v>8.4786053882725838</v>
          </cell>
          <cell r="W152">
            <v>8.4924623115577891</v>
          </cell>
          <cell r="X152">
            <v>8.4751773049645394</v>
          </cell>
          <cell r="Y152">
            <v>4.37</v>
          </cell>
          <cell r="Z152">
            <v>2.76</v>
          </cell>
          <cell r="AA152">
            <v>1.95</v>
          </cell>
          <cell r="AB152">
            <v>6.9255150554675113</v>
          </cell>
          <cell r="AC152">
            <v>6.9346733668341711</v>
          </cell>
          <cell r="AD152">
            <v>6.9148936170212769</v>
          </cell>
          <cell r="AE152">
            <v>8</v>
          </cell>
          <cell r="AF152">
            <v>8</v>
          </cell>
          <cell r="AG152">
            <v>8</v>
          </cell>
          <cell r="AH152">
            <v>3.5</v>
          </cell>
          <cell r="AI152">
            <v>2</v>
          </cell>
          <cell r="AJ152">
            <v>0.875</v>
          </cell>
          <cell r="AK152">
            <v>1.8</v>
          </cell>
          <cell r="AL152">
            <v>2.625</v>
          </cell>
          <cell r="AM152">
            <v>0.50389110926865932</v>
          </cell>
          <cell r="AN152">
            <v>1</v>
          </cell>
          <cell r="AO152">
            <v>1.511673327805978</v>
          </cell>
          <cell r="AP152">
            <v>1.9476411092686592</v>
          </cell>
          <cell r="AQ152">
            <v>3.9</v>
          </cell>
          <cell r="AR152">
            <v>5.8429233278059778</v>
          </cell>
          <cell r="AS152">
            <v>0.65625</v>
          </cell>
          <cell r="AT152">
            <v>1.35</v>
          </cell>
          <cell r="AU152">
            <v>1.96875</v>
          </cell>
        </row>
        <row r="153">
          <cell r="A153" t="str">
            <v>Phénobarbital</v>
          </cell>
          <cell r="B153" t="str">
            <v>SFBC</v>
          </cell>
          <cell r="C153" t="str">
            <v>mg/L</v>
          </cell>
          <cell r="D153">
            <v>10</v>
          </cell>
          <cell r="E153">
            <v>25</v>
          </cell>
          <cell r="F153">
            <v>50</v>
          </cell>
          <cell r="G153">
            <v>7.5</v>
          </cell>
          <cell r="H153">
            <v>5.3</v>
          </cell>
          <cell r="I153">
            <v>5.3</v>
          </cell>
          <cell r="J153">
            <v>10</v>
          </cell>
          <cell r="K153">
            <v>7</v>
          </cell>
          <cell r="L153">
            <v>7</v>
          </cell>
          <cell r="M153">
            <v>11.2</v>
          </cell>
          <cell r="N153">
            <v>13.3</v>
          </cell>
          <cell r="O153">
            <v>13.3</v>
          </cell>
          <cell r="P153">
            <v>15</v>
          </cell>
          <cell r="Q153">
            <v>15</v>
          </cell>
          <cell r="R153">
            <v>15</v>
          </cell>
          <cell r="S153">
            <v>4.2</v>
          </cell>
          <cell r="T153">
            <v>7.4</v>
          </cell>
          <cell r="U153">
            <v>14.8</v>
          </cell>
          <cell r="V153">
            <v>42</v>
          </cell>
          <cell r="W153">
            <v>29.6</v>
          </cell>
          <cell r="X153">
            <v>29.6</v>
          </cell>
          <cell r="Y153">
            <v>2.2000000000000002</v>
          </cell>
          <cell r="Z153">
            <v>6.6</v>
          </cell>
          <cell r="AA153">
            <v>13.3</v>
          </cell>
          <cell r="AB153">
            <v>22.000000000000004</v>
          </cell>
          <cell r="AC153">
            <v>26.4</v>
          </cell>
          <cell r="AD153">
            <v>26.6</v>
          </cell>
          <cell r="AE153">
            <v>30</v>
          </cell>
          <cell r="AF153">
            <v>30</v>
          </cell>
          <cell r="AG153">
            <v>30</v>
          </cell>
        </row>
        <row r="154">
          <cell r="A154" t="str">
            <v>Phénytoïne</v>
          </cell>
          <cell r="B154" t="str">
            <v>SFBC</v>
          </cell>
          <cell r="C154" t="str">
            <v>mg/l</v>
          </cell>
          <cell r="D154">
            <v>1</v>
          </cell>
          <cell r="E154">
            <v>15</v>
          </cell>
          <cell r="F154">
            <v>25</v>
          </cell>
          <cell r="G154">
            <v>9</v>
          </cell>
          <cell r="H154">
            <v>6</v>
          </cell>
          <cell r="I154">
            <v>6</v>
          </cell>
          <cell r="J154">
            <v>12</v>
          </cell>
          <cell r="K154">
            <v>8</v>
          </cell>
          <cell r="L154">
            <v>8</v>
          </cell>
          <cell r="M154">
            <v>9</v>
          </cell>
          <cell r="N154">
            <v>8.9</v>
          </cell>
          <cell r="O154">
            <v>8.9</v>
          </cell>
          <cell r="P154">
            <v>15</v>
          </cell>
          <cell r="Q154">
            <v>12</v>
          </cell>
          <cell r="R154">
            <v>12</v>
          </cell>
          <cell r="S154">
            <v>0.51</v>
          </cell>
          <cell r="T154">
            <v>5.09</v>
          </cell>
          <cell r="U154">
            <v>8.49</v>
          </cell>
          <cell r="V154">
            <v>51</v>
          </cell>
          <cell r="W154">
            <v>33.93333333333333</v>
          </cell>
          <cell r="X154">
            <v>33.96</v>
          </cell>
          <cell r="Y154">
            <v>0.18</v>
          </cell>
          <cell r="Z154">
            <v>2.68</v>
          </cell>
          <cell r="AA154">
            <v>4.47</v>
          </cell>
          <cell r="AB154">
            <v>18</v>
          </cell>
          <cell r="AC154">
            <v>17.866666666666667</v>
          </cell>
          <cell r="AD154">
            <v>17.88</v>
          </cell>
          <cell r="AE154">
            <v>30</v>
          </cell>
          <cell r="AF154">
            <v>24</v>
          </cell>
          <cell r="AG154">
            <v>24</v>
          </cell>
        </row>
        <row r="155">
          <cell r="A155" t="str">
            <v>PHOS</v>
          </cell>
          <cell r="B155" t="str">
            <v>SFBC</v>
          </cell>
          <cell r="C155" t="str">
            <v>mmol/L</v>
          </cell>
          <cell r="D155">
            <v>0.5</v>
          </cell>
          <cell r="E155">
            <v>1.5</v>
          </cell>
          <cell r="F155">
            <v>3</v>
          </cell>
          <cell r="G155">
            <v>3</v>
          </cell>
          <cell r="H155">
            <v>2.5</v>
          </cell>
          <cell r="I155">
            <v>1.8</v>
          </cell>
          <cell r="J155">
            <v>4</v>
          </cell>
          <cell r="K155">
            <v>3.3</v>
          </cell>
          <cell r="L155">
            <v>2.4</v>
          </cell>
          <cell r="M155">
            <v>3.9</v>
          </cell>
          <cell r="N155">
            <v>4.5</v>
          </cell>
          <cell r="O155">
            <v>5.0999999999999996</v>
          </cell>
          <cell r="P155">
            <v>5.6</v>
          </cell>
          <cell r="Q155">
            <v>5.6</v>
          </cell>
          <cell r="R155">
            <v>5.6</v>
          </cell>
          <cell r="S155">
            <v>0.08</v>
          </cell>
          <cell r="T155">
            <v>0.21</v>
          </cell>
          <cell r="U155">
            <v>0.31</v>
          </cell>
          <cell r="V155">
            <v>16</v>
          </cell>
          <cell r="W155">
            <v>14</v>
          </cell>
          <cell r="X155">
            <v>10.333333333333334</v>
          </cell>
          <cell r="Y155">
            <v>0.04</v>
          </cell>
          <cell r="Z155">
            <v>0.14000000000000001</v>
          </cell>
          <cell r="AA155">
            <v>0.3</v>
          </cell>
          <cell r="AB155">
            <v>8</v>
          </cell>
          <cell r="AC155">
            <v>9.3333333333333339</v>
          </cell>
          <cell r="AD155">
            <v>10</v>
          </cell>
          <cell r="AE155">
            <v>11.2</v>
          </cell>
          <cell r="AF155">
            <v>11.2</v>
          </cell>
          <cell r="AG155">
            <v>11.2</v>
          </cell>
          <cell r="AH155">
            <v>8.15</v>
          </cell>
          <cell r="AI155">
            <v>10.8</v>
          </cell>
          <cell r="AJ155">
            <v>2.0375000000000001</v>
          </cell>
          <cell r="AK155">
            <v>4.0750000000000002</v>
          </cell>
          <cell r="AL155">
            <v>6.1125000000000007</v>
          </cell>
          <cell r="AM155">
            <v>1.6912573909668511</v>
          </cell>
          <cell r="AN155">
            <v>3.3825147819337023</v>
          </cell>
          <cell r="AO155">
            <v>5.0737721729005534</v>
          </cell>
          <cell r="AP155">
            <v>5.0531323909668515</v>
          </cell>
          <cell r="AQ155">
            <v>10.106264781933703</v>
          </cell>
          <cell r="AR155">
            <v>15.159397172900555</v>
          </cell>
          <cell r="AS155">
            <v>1.5281250000000002</v>
          </cell>
          <cell r="AT155">
            <v>3.0562500000000004</v>
          </cell>
          <cell r="AU155">
            <v>4.5843750000000005</v>
          </cell>
        </row>
        <row r="156">
          <cell r="A156" t="str">
            <v>PHOSU</v>
          </cell>
          <cell r="B156" t="str">
            <v>SFBC</v>
          </cell>
          <cell r="C156" t="str">
            <v>mmol/L</v>
          </cell>
          <cell r="D156">
            <v>2</v>
          </cell>
          <cell r="E156">
            <v>10</v>
          </cell>
          <cell r="F156">
            <v>20</v>
          </cell>
          <cell r="G156">
            <v>4.5</v>
          </cell>
          <cell r="H156">
            <v>4.5</v>
          </cell>
          <cell r="I156">
            <v>3.8</v>
          </cell>
          <cell r="J156">
            <v>6</v>
          </cell>
          <cell r="K156">
            <v>6</v>
          </cell>
          <cell r="L156">
            <v>5</v>
          </cell>
          <cell r="M156">
            <v>10.4</v>
          </cell>
          <cell r="N156">
            <v>8</v>
          </cell>
          <cell r="O156">
            <v>6.2</v>
          </cell>
          <cell r="P156">
            <v>12</v>
          </cell>
          <cell r="Q156">
            <v>10</v>
          </cell>
          <cell r="R156">
            <v>8</v>
          </cell>
          <cell r="S156">
            <v>0.5</v>
          </cell>
          <cell r="T156">
            <v>2.6</v>
          </cell>
          <cell r="U156">
            <v>4.2</v>
          </cell>
          <cell r="V156">
            <v>25</v>
          </cell>
          <cell r="W156">
            <v>26</v>
          </cell>
          <cell r="X156">
            <v>21</v>
          </cell>
          <cell r="Y156">
            <v>0.4</v>
          </cell>
          <cell r="Z156">
            <v>1.6</v>
          </cell>
          <cell r="AA156">
            <v>2.5</v>
          </cell>
          <cell r="AB156">
            <v>20</v>
          </cell>
          <cell r="AC156">
            <v>16</v>
          </cell>
          <cell r="AD156">
            <v>12.5</v>
          </cell>
          <cell r="AE156">
            <v>24</v>
          </cell>
          <cell r="AF156">
            <v>20</v>
          </cell>
          <cell r="AG156">
            <v>16</v>
          </cell>
          <cell r="AH156">
            <v>18</v>
          </cell>
          <cell r="AI156">
            <v>22.6</v>
          </cell>
          <cell r="AJ156">
            <v>4.5</v>
          </cell>
          <cell r="AK156">
            <v>9</v>
          </cell>
          <cell r="AL156">
            <v>13.5</v>
          </cell>
          <cell r="AM156">
            <v>3.6115266854891162</v>
          </cell>
          <cell r="AN156">
            <v>7.2230533709782323</v>
          </cell>
          <cell r="AO156">
            <v>10.834580056467349</v>
          </cell>
          <cell r="AP156">
            <v>11.036526685489116</v>
          </cell>
          <cell r="AQ156">
            <v>22.073053370978233</v>
          </cell>
          <cell r="AR156">
            <v>33.109580056467351</v>
          </cell>
          <cell r="AS156">
            <v>3.375</v>
          </cell>
          <cell r="AT156">
            <v>6.75</v>
          </cell>
          <cell r="AU156">
            <v>10.125</v>
          </cell>
        </row>
        <row r="157">
          <cell r="A157" t="str">
            <v>PLAQ</v>
          </cell>
          <cell r="B157" t="str">
            <v>AEA</v>
          </cell>
          <cell r="C157" t="str">
            <v>k/µl</v>
          </cell>
          <cell r="D157">
            <v>80</v>
          </cell>
          <cell r="E157">
            <v>230</v>
          </cell>
          <cell r="F157">
            <v>480</v>
          </cell>
          <cell r="G157" t="str">
            <v>?</v>
          </cell>
          <cell r="H157" t="str">
            <v>?</v>
          </cell>
          <cell r="I157" t="str">
            <v>?</v>
          </cell>
          <cell r="J157" t="str">
            <v>?</v>
          </cell>
          <cell r="K157" t="str">
            <v>?</v>
          </cell>
          <cell r="L157" t="str">
            <v>?</v>
          </cell>
          <cell r="M157" t="str">
            <v>?</v>
          </cell>
          <cell r="N157" t="str">
            <v>?</v>
          </cell>
          <cell r="O157" t="str">
            <v>?</v>
          </cell>
          <cell r="P157" t="str">
            <v>?</v>
          </cell>
          <cell r="Q157" t="str">
            <v>?</v>
          </cell>
          <cell r="R157" t="str">
            <v>?</v>
          </cell>
          <cell r="S157" t="str">
            <v>?</v>
          </cell>
          <cell r="T157" t="str">
            <v>?</v>
          </cell>
          <cell r="U157" t="str">
            <v>?</v>
          </cell>
          <cell r="V157" t="str">
            <v>?</v>
          </cell>
          <cell r="W157" t="str">
            <v>?</v>
          </cell>
          <cell r="X157" t="str">
            <v>?</v>
          </cell>
          <cell r="Y157" t="str">
            <v>?</v>
          </cell>
          <cell r="Z157" t="str">
            <v>?</v>
          </cell>
          <cell r="AA157" t="str">
            <v>?</v>
          </cell>
          <cell r="AB157" t="str">
            <v>?</v>
          </cell>
          <cell r="AC157" t="str">
            <v>?</v>
          </cell>
          <cell r="AD157" t="str">
            <v>?</v>
          </cell>
          <cell r="AE157" t="str">
            <v>?</v>
          </cell>
          <cell r="AF157" t="str">
            <v>?</v>
          </cell>
          <cell r="AG157" t="str">
            <v>?</v>
          </cell>
          <cell r="AH157">
            <v>9.1</v>
          </cell>
          <cell r="AI157">
            <v>21.9</v>
          </cell>
          <cell r="AJ157">
            <v>2.2749999999999999</v>
          </cell>
          <cell r="AK157">
            <v>4.5999999999999996</v>
          </cell>
          <cell r="AL157">
            <v>6.8249999999999993</v>
          </cell>
          <cell r="AM157">
            <v>2.9644244804008753</v>
          </cell>
          <cell r="AN157">
            <v>5.9</v>
          </cell>
          <cell r="AO157">
            <v>8.8932734412026253</v>
          </cell>
          <cell r="AP157">
            <v>6.7181744804008749</v>
          </cell>
          <cell r="AQ157">
            <v>13.4</v>
          </cell>
          <cell r="AR157">
            <v>20.154523441202624</v>
          </cell>
          <cell r="AS157">
            <v>1.7062499999999998</v>
          </cell>
          <cell r="AT157">
            <v>3.4499999999999997</v>
          </cell>
          <cell r="AU157">
            <v>5.1187499999999995</v>
          </cell>
          <cell r="BZ157">
            <v>4.29</v>
          </cell>
          <cell r="CA157">
            <v>4</v>
          </cell>
          <cell r="CB157">
            <v>4</v>
          </cell>
          <cell r="CC157">
            <v>9</v>
          </cell>
          <cell r="CD157">
            <v>6</v>
          </cell>
          <cell r="CE157">
            <v>6</v>
          </cell>
          <cell r="CF157">
            <v>14.6</v>
          </cell>
          <cell r="CG157">
            <v>12.6</v>
          </cell>
          <cell r="CH157">
            <v>11.7</v>
          </cell>
          <cell r="CI157">
            <v>29.45</v>
          </cell>
          <cell r="CJ157">
            <v>22.5</v>
          </cell>
          <cell r="CK157">
            <v>21.599999999999998</v>
          </cell>
          <cell r="CL157">
            <v>30.56</v>
          </cell>
          <cell r="CM157">
            <v>58.548441482246133</v>
          </cell>
          <cell r="CN157">
            <v>122.18805178903541</v>
          </cell>
          <cell r="CO157">
            <v>38.200000000000003</v>
          </cell>
          <cell r="CP157">
            <v>25.45584412271571</v>
          </cell>
          <cell r="CQ157">
            <v>25.45584412271571</v>
          </cell>
          <cell r="CR157">
            <v>23.44</v>
          </cell>
          <cell r="CS157">
            <v>57.73</v>
          </cell>
          <cell r="CT157">
            <v>112.32</v>
          </cell>
          <cell r="CU157">
            <v>29.3</v>
          </cell>
          <cell r="CV157">
            <v>25.1</v>
          </cell>
          <cell r="CW157">
            <v>23.4</v>
          </cell>
        </row>
        <row r="158">
          <cell r="A158" t="str">
            <v>PO2</v>
          </cell>
          <cell r="B158" t="str">
            <v>SFBC</v>
          </cell>
          <cell r="C158" t="str">
            <v>mmHg</v>
          </cell>
          <cell r="D158">
            <v>20</v>
          </cell>
          <cell r="E158">
            <v>80</v>
          </cell>
          <cell r="F158">
            <v>200</v>
          </cell>
          <cell r="G158">
            <v>1.5</v>
          </cell>
          <cell r="H158">
            <v>1.5</v>
          </cell>
          <cell r="I158">
            <v>1.5</v>
          </cell>
          <cell r="J158">
            <v>2</v>
          </cell>
          <cell r="K158">
            <v>2</v>
          </cell>
          <cell r="L158">
            <v>2</v>
          </cell>
          <cell r="M158">
            <v>9.8000000000000007</v>
          </cell>
          <cell r="N158">
            <v>7.7</v>
          </cell>
          <cell r="O158">
            <v>7.7</v>
          </cell>
          <cell r="P158">
            <v>10</v>
          </cell>
          <cell r="Q158">
            <v>8</v>
          </cell>
          <cell r="R158">
            <v>8</v>
          </cell>
          <cell r="S158">
            <v>1.7</v>
          </cell>
          <cell r="T158">
            <v>6.8</v>
          </cell>
          <cell r="U158">
            <v>17</v>
          </cell>
          <cell r="V158">
            <v>8.5</v>
          </cell>
          <cell r="W158">
            <v>8.5</v>
          </cell>
          <cell r="X158">
            <v>8.5</v>
          </cell>
          <cell r="Y158">
            <v>3.9</v>
          </cell>
          <cell r="Z158">
            <v>12.4</v>
          </cell>
          <cell r="AA158">
            <v>31</v>
          </cell>
          <cell r="AB158">
            <v>19.5</v>
          </cell>
          <cell r="AC158">
            <v>15.5</v>
          </cell>
          <cell r="AD158">
            <v>15.5</v>
          </cell>
          <cell r="AE158">
            <v>20</v>
          </cell>
          <cell r="AF158">
            <v>16</v>
          </cell>
          <cell r="AG158">
            <v>16</v>
          </cell>
        </row>
        <row r="159">
          <cell r="A159" t="str">
            <v>PREAL</v>
          </cell>
          <cell r="B159" t="str">
            <v>SFBC</v>
          </cell>
          <cell r="C159" t="str">
            <v>g/L</v>
          </cell>
          <cell r="D159">
            <v>0.2</v>
          </cell>
          <cell r="E159">
            <v>0.3</v>
          </cell>
          <cell r="F159">
            <v>0.6</v>
          </cell>
          <cell r="G159">
            <v>6</v>
          </cell>
          <cell r="H159">
            <v>4.5</v>
          </cell>
          <cell r="I159">
            <v>3.8</v>
          </cell>
          <cell r="J159">
            <v>8</v>
          </cell>
          <cell r="K159">
            <v>6</v>
          </cell>
          <cell r="L159">
            <v>5</v>
          </cell>
          <cell r="M159">
            <v>8.9</v>
          </cell>
          <cell r="N159">
            <v>8</v>
          </cell>
          <cell r="O159">
            <v>7.5</v>
          </cell>
          <cell r="P159">
            <v>12</v>
          </cell>
          <cell r="Q159">
            <v>10</v>
          </cell>
          <cell r="R159">
            <v>9</v>
          </cell>
          <cell r="S159">
            <v>0.1</v>
          </cell>
          <cell r="T159">
            <v>0.1</v>
          </cell>
          <cell r="U159">
            <v>0.1</v>
          </cell>
          <cell r="V159">
            <v>50</v>
          </cell>
          <cell r="W159">
            <v>33.333333333333336</v>
          </cell>
          <cell r="X159">
            <v>16.666666666666668</v>
          </cell>
          <cell r="Y159">
            <v>0.1</v>
          </cell>
          <cell r="Z159">
            <v>0.1</v>
          </cell>
          <cell r="AA159">
            <v>0.1</v>
          </cell>
          <cell r="AB159">
            <v>50</v>
          </cell>
          <cell r="AC159">
            <v>33.333333333333336</v>
          </cell>
          <cell r="AD159">
            <v>16.666666666666668</v>
          </cell>
          <cell r="AE159">
            <v>24</v>
          </cell>
          <cell r="AF159">
            <v>20</v>
          </cell>
          <cell r="AG159">
            <v>18</v>
          </cell>
          <cell r="AH159">
            <v>10.9</v>
          </cell>
          <cell r="AI159">
            <v>19.100000000000001</v>
          </cell>
          <cell r="AJ159">
            <v>2.7250000000000001</v>
          </cell>
          <cell r="AK159">
            <v>5.5</v>
          </cell>
          <cell r="AL159">
            <v>8.1750000000000007</v>
          </cell>
          <cell r="AM159">
            <v>2.74892024256798</v>
          </cell>
          <cell r="AN159">
            <v>5.5</v>
          </cell>
          <cell r="AO159">
            <v>8.2467607277039399</v>
          </cell>
          <cell r="AP159">
            <v>7.2451702425679798</v>
          </cell>
          <cell r="AQ159">
            <v>14.5</v>
          </cell>
          <cell r="AR159">
            <v>21.735510727703939</v>
          </cell>
          <cell r="AS159">
            <v>2.0437500000000002</v>
          </cell>
          <cell r="AT159">
            <v>4.125</v>
          </cell>
          <cell r="AU159">
            <v>6.1312500000000005</v>
          </cell>
        </row>
        <row r="160">
          <cell r="A160" t="str">
            <v>PRL</v>
          </cell>
          <cell r="B160" t="str">
            <v>SFBC</v>
          </cell>
          <cell r="C160" t="str">
            <v>mUI/L</v>
          </cell>
          <cell r="D160">
            <v>150</v>
          </cell>
          <cell r="E160">
            <v>600</v>
          </cell>
          <cell r="F160">
            <v>1500</v>
          </cell>
          <cell r="G160">
            <v>11.3</v>
          </cell>
          <cell r="H160">
            <v>7.5</v>
          </cell>
          <cell r="I160">
            <v>7.5</v>
          </cell>
          <cell r="J160">
            <v>15</v>
          </cell>
          <cell r="K160">
            <v>10</v>
          </cell>
          <cell r="L160">
            <v>10</v>
          </cell>
          <cell r="M160">
            <v>20</v>
          </cell>
          <cell r="N160">
            <v>11.2</v>
          </cell>
          <cell r="O160">
            <v>11.2</v>
          </cell>
          <cell r="P160">
            <v>25</v>
          </cell>
          <cell r="Q160">
            <v>15</v>
          </cell>
          <cell r="R160">
            <v>15</v>
          </cell>
          <cell r="S160">
            <v>95</v>
          </cell>
          <cell r="T160">
            <v>255</v>
          </cell>
          <cell r="U160">
            <v>636</v>
          </cell>
          <cell r="V160">
            <v>63.333333333333336</v>
          </cell>
          <cell r="W160">
            <v>42.5</v>
          </cell>
          <cell r="X160">
            <v>42.4</v>
          </cell>
          <cell r="Y160">
            <v>60</v>
          </cell>
          <cell r="Z160">
            <v>134</v>
          </cell>
          <cell r="AA160">
            <v>335</v>
          </cell>
          <cell r="AB160">
            <v>40</v>
          </cell>
          <cell r="AC160">
            <v>22.333333333333332</v>
          </cell>
          <cell r="AD160">
            <v>22.333333333333332</v>
          </cell>
          <cell r="AE160">
            <v>50</v>
          </cell>
          <cell r="AF160">
            <v>30</v>
          </cell>
          <cell r="AG160">
            <v>30</v>
          </cell>
          <cell r="AH160">
            <v>23</v>
          </cell>
          <cell r="AI160">
            <v>35</v>
          </cell>
          <cell r="AJ160">
            <v>5.75</v>
          </cell>
          <cell r="AK160">
            <v>11.5</v>
          </cell>
          <cell r="AL160">
            <v>17.25</v>
          </cell>
          <cell r="AM160">
            <v>5.235097897842981</v>
          </cell>
          <cell r="AN160">
            <v>10.5</v>
          </cell>
          <cell r="AO160">
            <v>15.705293693528944</v>
          </cell>
          <cell r="AP160">
            <v>14.722597897842981</v>
          </cell>
          <cell r="AQ160">
            <v>29.4</v>
          </cell>
          <cell r="AR160">
            <v>44.167793693528942</v>
          </cell>
          <cell r="AS160">
            <v>4.3125</v>
          </cell>
          <cell r="AT160">
            <v>8.625</v>
          </cell>
          <cell r="AU160">
            <v>12.9375</v>
          </cell>
        </row>
        <row r="161">
          <cell r="A161" t="str">
            <v>PROG</v>
          </cell>
          <cell r="B161" t="str">
            <v>SFBC</v>
          </cell>
          <cell r="C161" t="str">
            <v>nmol/L</v>
          </cell>
          <cell r="D161">
            <v>3</v>
          </cell>
          <cell r="E161">
            <v>20</v>
          </cell>
          <cell r="F161">
            <v>70</v>
          </cell>
          <cell r="G161">
            <v>18.8</v>
          </cell>
          <cell r="H161">
            <v>7.5</v>
          </cell>
          <cell r="I161">
            <v>7.5</v>
          </cell>
          <cell r="J161">
            <v>25</v>
          </cell>
          <cell r="K161">
            <v>10</v>
          </cell>
          <cell r="L161">
            <v>10</v>
          </cell>
          <cell r="M161">
            <v>24.5</v>
          </cell>
          <cell r="N161">
            <v>11.2</v>
          </cell>
          <cell r="O161">
            <v>11.2</v>
          </cell>
          <cell r="P161">
            <v>35</v>
          </cell>
          <cell r="Q161">
            <v>15</v>
          </cell>
          <cell r="R161">
            <v>15</v>
          </cell>
          <cell r="S161">
            <v>3.2</v>
          </cell>
          <cell r="T161">
            <v>8</v>
          </cell>
          <cell r="U161">
            <v>30</v>
          </cell>
          <cell r="V161">
            <v>106.66666666666667</v>
          </cell>
          <cell r="W161">
            <v>40</v>
          </cell>
          <cell r="X161">
            <v>42.857142857142854</v>
          </cell>
          <cell r="Y161">
            <v>1.5</v>
          </cell>
          <cell r="Z161">
            <v>4</v>
          </cell>
          <cell r="AA161">
            <v>16</v>
          </cell>
          <cell r="AB161">
            <v>50</v>
          </cell>
          <cell r="AC161">
            <v>20</v>
          </cell>
          <cell r="AD161">
            <v>22.857142857142858</v>
          </cell>
          <cell r="AE161">
            <v>70</v>
          </cell>
          <cell r="AF161">
            <v>30</v>
          </cell>
          <cell r="AG161">
            <v>30</v>
          </cell>
        </row>
        <row r="162">
          <cell r="A162" t="str">
            <v>PROT</v>
          </cell>
          <cell r="B162" t="str">
            <v>SFBC</v>
          </cell>
          <cell r="C162" t="str">
            <v>g/L</v>
          </cell>
          <cell r="D162">
            <v>40</v>
          </cell>
          <cell r="E162">
            <v>65</v>
          </cell>
          <cell r="F162">
            <v>90</v>
          </cell>
          <cell r="G162">
            <v>2.4</v>
          </cell>
          <cell r="H162">
            <v>1.8</v>
          </cell>
          <cell r="I162">
            <v>1.8</v>
          </cell>
          <cell r="J162">
            <v>3.2</v>
          </cell>
          <cell r="K162">
            <v>2.4</v>
          </cell>
          <cell r="L162">
            <v>2.4</v>
          </cell>
          <cell r="M162">
            <v>3.8</v>
          </cell>
          <cell r="N162">
            <v>3.8</v>
          </cell>
          <cell r="O162">
            <v>3.2</v>
          </cell>
          <cell r="P162">
            <v>5</v>
          </cell>
          <cell r="Q162">
            <v>4.5</v>
          </cell>
          <cell r="R162">
            <v>4</v>
          </cell>
          <cell r="S162">
            <v>5.4</v>
          </cell>
          <cell r="T162">
            <v>6.6</v>
          </cell>
          <cell r="U162">
            <v>9.1999999999999993</v>
          </cell>
          <cell r="V162">
            <v>13.5</v>
          </cell>
          <cell r="W162">
            <v>10.153846153846153</v>
          </cell>
          <cell r="X162">
            <v>10.222222222222221</v>
          </cell>
          <cell r="Y162">
            <v>3.1</v>
          </cell>
          <cell r="Z162">
            <v>4.9000000000000004</v>
          </cell>
          <cell r="AA162">
            <v>5.8</v>
          </cell>
          <cell r="AB162">
            <v>7.75</v>
          </cell>
          <cell r="AC162">
            <v>7.5384615384615392</v>
          </cell>
          <cell r="AD162">
            <v>6.4444444444444446</v>
          </cell>
          <cell r="AE162">
            <v>10</v>
          </cell>
          <cell r="AF162">
            <v>9</v>
          </cell>
          <cell r="AG162">
            <v>8</v>
          </cell>
          <cell r="AH162">
            <v>2.75</v>
          </cell>
          <cell r="AI162">
            <v>4.7</v>
          </cell>
          <cell r="AJ162">
            <v>0.6875</v>
          </cell>
          <cell r="AK162">
            <v>1.38</v>
          </cell>
          <cell r="AL162">
            <v>2.0625</v>
          </cell>
          <cell r="AM162">
            <v>0.68067636399393217</v>
          </cell>
          <cell r="AN162">
            <v>1.36</v>
          </cell>
          <cell r="AO162">
            <v>2.0420290919817967</v>
          </cell>
          <cell r="AP162">
            <v>1.8150513639939321</v>
          </cell>
          <cell r="AQ162">
            <v>3.63</v>
          </cell>
          <cell r="AR162">
            <v>5.4451540919817969</v>
          </cell>
          <cell r="AS162">
            <v>0.515625</v>
          </cell>
          <cell r="AT162">
            <v>1.0349999999999999</v>
          </cell>
          <cell r="AU162">
            <v>1.546875</v>
          </cell>
        </row>
        <row r="163">
          <cell r="A163" t="str">
            <v>PROTU</v>
          </cell>
          <cell r="B163" t="str">
            <v>SFBC</v>
          </cell>
          <cell r="C163" t="str">
            <v>g/L</v>
          </cell>
          <cell r="D163">
            <v>0.2</v>
          </cell>
          <cell r="E163">
            <v>0.6</v>
          </cell>
          <cell r="F163">
            <v>1.2</v>
          </cell>
          <cell r="G163">
            <v>6.8</v>
          </cell>
          <cell r="H163">
            <v>5.3</v>
          </cell>
          <cell r="I163">
            <v>3.8</v>
          </cell>
          <cell r="J163">
            <v>9</v>
          </cell>
          <cell r="K163">
            <v>7</v>
          </cell>
          <cell r="L163">
            <v>5</v>
          </cell>
          <cell r="M163">
            <v>17.899999999999999</v>
          </cell>
          <cell r="N163">
            <v>13.3</v>
          </cell>
          <cell r="O163">
            <v>8.6999999999999993</v>
          </cell>
          <cell r="P163">
            <v>20</v>
          </cell>
          <cell r="Q163">
            <v>15</v>
          </cell>
          <cell r="R163">
            <v>10</v>
          </cell>
          <cell r="S163">
            <v>0.08</v>
          </cell>
          <cell r="T163">
            <v>0.18</v>
          </cell>
          <cell r="U163">
            <v>0.25</v>
          </cell>
          <cell r="V163">
            <v>40</v>
          </cell>
          <cell r="W163">
            <v>30</v>
          </cell>
          <cell r="X163">
            <v>20.833333333333336</v>
          </cell>
          <cell r="Y163">
            <v>7.0000000000000007E-2</v>
          </cell>
          <cell r="Z163">
            <v>0.16</v>
          </cell>
          <cell r="AA163">
            <v>0.21</v>
          </cell>
          <cell r="AB163">
            <v>35</v>
          </cell>
          <cell r="AC163">
            <v>26.666666666666668</v>
          </cell>
          <cell r="AD163">
            <v>17.5</v>
          </cell>
          <cell r="AE163">
            <v>40</v>
          </cell>
          <cell r="AF163">
            <v>30</v>
          </cell>
          <cell r="AG163">
            <v>20</v>
          </cell>
          <cell r="AH163">
            <v>35.5</v>
          </cell>
          <cell r="AI163">
            <v>23.7</v>
          </cell>
          <cell r="AJ163">
            <v>8.875</v>
          </cell>
          <cell r="AK163">
            <v>17.8</v>
          </cell>
          <cell r="AL163">
            <v>26.625</v>
          </cell>
          <cell r="AM163">
            <v>5.3355236387818579</v>
          </cell>
          <cell r="AN163">
            <v>10.7</v>
          </cell>
          <cell r="AO163">
            <v>16.006570916345574</v>
          </cell>
          <cell r="AP163">
            <v>19.979273638781855</v>
          </cell>
          <cell r="AQ163">
            <v>40</v>
          </cell>
          <cell r="AR163">
            <v>59.937820916345572</v>
          </cell>
          <cell r="AS163">
            <v>6.65625</v>
          </cell>
          <cell r="AT163">
            <v>13.350000000000001</v>
          </cell>
          <cell r="AU163">
            <v>19.96875</v>
          </cell>
        </row>
        <row r="164">
          <cell r="A164" t="str">
            <v>PSAL</v>
          </cell>
          <cell r="B164" t="str">
            <v>AEA</v>
          </cell>
          <cell r="C164" t="str">
            <v>ng/ml</v>
          </cell>
          <cell r="D164">
            <v>0.2</v>
          </cell>
          <cell r="E164">
            <v>2</v>
          </cell>
          <cell r="F164">
            <v>18</v>
          </cell>
          <cell r="G164" t="str">
            <v>?</v>
          </cell>
          <cell r="H164" t="str">
            <v>?</v>
          </cell>
          <cell r="I164" t="str">
            <v>?</v>
          </cell>
          <cell r="J164" t="str">
            <v>?</v>
          </cell>
          <cell r="K164" t="str">
            <v>?</v>
          </cell>
          <cell r="L164" t="str">
            <v>?</v>
          </cell>
          <cell r="M164" t="str">
            <v>?</v>
          </cell>
          <cell r="N164" t="str">
            <v>?</v>
          </cell>
          <cell r="O164" t="str">
            <v>?</v>
          </cell>
          <cell r="P164" t="str">
            <v>?</v>
          </cell>
          <cell r="Q164" t="str">
            <v>?</v>
          </cell>
          <cell r="R164" t="str">
            <v>?</v>
          </cell>
          <cell r="S164" t="str">
            <v>?</v>
          </cell>
          <cell r="T164" t="str">
            <v>?</v>
          </cell>
          <cell r="U164" t="str">
            <v>?</v>
          </cell>
          <cell r="V164" t="str">
            <v>?</v>
          </cell>
          <cell r="W164" t="str">
            <v>?</v>
          </cell>
          <cell r="X164" t="str">
            <v>?</v>
          </cell>
          <cell r="Y164" t="str">
            <v>?</v>
          </cell>
          <cell r="Z164" t="str">
            <v>?</v>
          </cell>
          <cell r="AA164" t="str">
            <v>?</v>
          </cell>
          <cell r="AB164" t="str">
            <v>?</v>
          </cell>
          <cell r="AC164" t="str">
            <v>?</v>
          </cell>
          <cell r="AD164" t="str">
            <v>?</v>
          </cell>
          <cell r="AE164" t="str">
            <v>?</v>
          </cell>
          <cell r="AF164" t="str">
            <v>?</v>
          </cell>
          <cell r="AG164" t="str">
            <v>?</v>
          </cell>
          <cell r="BZ164">
            <v>3.7</v>
          </cell>
          <cell r="CA164">
            <v>2.5</v>
          </cell>
          <cell r="CB164">
            <v>3.1</v>
          </cell>
          <cell r="CC164">
            <v>20</v>
          </cell>
          <cell r="CD164">
            <v>7</v>
          </cell>
          <cell r="CE164">
            <v>7</v>
          </cell>
          <cell r="CF164">
            <v>22.4</v>
          </cell>
          <cell r="CG164">
            <v>13.3</v>
          </cell>
          <cell r="CH164">
            <v>13.3</v>
          </cell>
          <cell r="CI164">
            <v>60</v>
          </cell>
          <cell r="CJ164">
            <v>30</v>
          </cell>
          <cell r="CK164">
            <v>30</v>
          </cell>
          <cell r="CL164">
            <v>0.16800000000000001</v>
          </cell>
          <cell r="CM164">
            <v>0.59200000000000008</v>
          </cell>
          <cell r="CN164">
            <v>5.3280000000000003</v>
          </cell>
          <cell r="CO164">
            <v>84</v>
          </cell>
          <cell r="CP164">
            <v>29.6</v>
          </cell>
          <cell r="CQ164">
            <v>29.6</v>
          </cell>
          <cell r="CR164">
            <v>8.8000000000000009E-2</v>
          </cell>
          <cell r="CS164">
            <v>0.53200000000000003</v>
          </cell>
          <cell r="CT164">
            <v>4.7880000000000003</v>
          </cell>
          <cell r="CU164">
            <v>44</v>
          </cell>
          <cell r="CV164">
            <v>26.6</v>
          </cell>
          <cell r="CW164">
            <v>26.6</v>
          </cell>
        </row>
        <row r="165">
          <cell r="A165" t="str">
            <v>PSAT</v>
          </cell>
          <cell r="B165" t="str">
            <v>SFBC</v>
          </cell>
          <cell r="C165" t="str">
            <v>ng/ml</v>
          </cell>
          <cell r="D165">
            <v>0.5</v>
          </cell>
          <cell r="E165">
            <v>5</v>
          </cell>
          <cell r="F165">
            <v>50</v>
          </cell>
          <cell r="G165">
            <v>15</v>
          </cell>
          <cell r="H165">
            <v>5.3</v>
          </cell>
          <cell r="I165">
            <v>5.3</v>
          </cell>
          <cell r="J165">
            <v>20</v>
          </cell>
          <cell r="K165">
            <v>7</v>
          </cell>
          <cell r="L165">
            <v>7</v>
          </cell>
          <cell r="M165">
            <v>22.4</v>
          </cell>
          <cell r="N165">
            <v>13.3</v>
          </cell>
          <cell r="O165">
            <v>13.3</v>
          </cell>
          <cell r="P165">
            <v>30</v>
          </cell>
          <cell r="Q165">
            <v>15</v>
          </cell>
          <cell r="R165">
            <v>15</v>
          </cell>
          <cell r="S165">
            <v>0.42</v>
          </cell>
          <cell r="T165">
            <v>1.48</v>
          </cell>
          <cell r="U165">
            <v>14.8</v>
          </cell>
          <cell r="V165">
            <v>84</v>
          </cell>
          <cell r="W165">
            <v>29.6</v>
          </cell>
          <cell r="X165">
            <v>29.6</v>
          </cell>
          <cell r="Y165">
            <v>0.22</v>
          </cell>
          <cell r="Z165">
            <v>1.33</v>
          </cell>
          <cell r="AA165">
            <v>13.3</v>
          </cell>
          <cell r="AB165">
            <v>44</v>
          </cell>
          <cell r="AC165">
            <v>26.6</v>
          </cell>
          <cell r="AD165">
            <v>26.6</v>
          </cell>
          <cell r="AE165">
            <v>60</v>
          </cell>
          <cell r="AF165">
            <v>30</v>
          </cell>
          <cell r="AG165">
            <v>30</v>
          </cell>
          <cell r="AH165">
            <v>18.100000000000001</v>
          </cell>
          <cell r="AI165">
            <v>72.400000000000006</v>
          </cell>
          <cell r="AJ165">
            <v>4.5250000000000004</v>
          </cell>
          <cell r="AK165">
            <v>9.1</v>
          </cell>
          <cell r="AL165">
            <v>13.575000000000001</v>
          </cell>
          <cell r="AM165">
            <v>9.3285264779599579</v>
          </cell>
          <cell r="AN165">
            <v>18.7</v>
          </cell>
          <cell r="AO165">
            <v>27.985579433879874</v>
          </cell>
          <cell r="AP165">
            <v>16.794776477959957</v>
          </cell>
          <cell r="AQ165">
            <v>33.6</v>
          </cell>
          <cell r="AR165">
            <v>50.38432943387987</v>
          </cell>
          <cell r="AS165">
            <v>3.3937500000000003</v>
          </cell>
          <cell r="AT165">
            <v>6.8249999999999993</v>
          </cell>
          <cell r="AU165">
            <v>10.18125</v>
          </cell>
        </row>
        <row r="166">
          <cell r="A166" t="str">
            <v>PTH</v>
          </cell>
          <cell r="B166" t="str">
            <v>SFBC</v>
          </cell>
          <cell r="C166" t="str">
            <v>pg/L</v>
          </cell>
          <cell r="D166">
            <v>15</v>
          </cell>
          <cell r="E166">
            <v>70</v>
          </cell>
          <cell r="F166">
            <v>250</v>
          </cell>
          <cell r="G166">
            <v>11.3</v>
          </cell>
          <cell r="H166">
            <v>6</v>
          </cell>
          <cell r="I166">
            <v>6</v>
          </cell>
          <cell r="J166">
            <v>15</v>
          </cell>
          <cell r="K166">
            <v>8</v>
          </cell>
          <cell r="L166">
            <v>8</v>
          </cell>
          <cell r="M166">
            <v>20</v>
          </cell>
          <cell r="N166">
            <v>12.7</v>
          </cell>
          <cell r="O166">
            <v>12.7</v>
          </cell>
          <cell r="P166">
            <v>25</v>
          </cell>
          <cell r="Q166">
            <v>15</v>
          </cell>
          <cell r="R166">
            <v>15</v>
          </cell>
          <cell r="S166">
            <v>9.5</v>
          </cell>
          <cell r="T166">
            <v>23.8</v>
          </cell>
          <cell r="U166">
            <v>84.9</v>
          </cell>
          <cell r="V166">
            <v>63.333333333333336</v>
          </cell>
          <cell r="W166">
            <v>34</v>
          </cell>
          <cell r="X166">
            <v>33.96</v>
          </cell>
          <cell r="Y166">
            <v>6</v>
          </cell>
          <cell r="Z166">
            <v>17.8</v>
          </cell>
          <cell r="AA166">
            <v>63.4</v>
          </cell>
          <cell r="AB166">
            <v>40</v>
          </cell>
          <cell r="AC166">
            <v>25.428571428571427</v>
          </cell>
          <cell r="AD166">
            <v>25.36</v>
          </cell>
          <cell r="AE166">
            <v>50</v>
          </cell>
          <cell r="AF166">
            <v>30</v>
          </cell>
          <cell r="AG166">
            <v>30</v>
          </cell>
          <cell r="AH166">
            <v>25.9</v>
          </cell>
          <cell r="AI166">
            <v>23.8</v>
          </cell>
          <cell r="AJ166">
            <v>6.4749999999999996</v>
          </cell>
          <cell r="AK166">
            <v>13</v>
          </cell>
          <cell r="AL166">
            <v>19.424999999999997</v>
          </cell>
          <cell r="AM166">
            <v>4.3968205842403894</v>
          </cell>
          <cell r="AN166">
            <v>8.8000000000000007</v>
          </cell>
          <cell r="AO166">
            <v>13.190461752721168</v>
          </cell>
          <cell r="AP166">
            <v>15.080570584240387</v>
          </cell>
          <cell r="AQ166">
            <v>30.2</v>
          </cell>
          <cell r="AR166">
            <v>45.241711752721166</v>
          </cell>
          <cell r="AS166">
            <v>4.8562499999999993</v>
          </cell>
          <cell r="AT166">
            <v>9.75</v>
          </cell>
          <cell r="AU166">
            <v>14.568749999999998</v>
          </cell>
        </row>
        <row r="167">
          <cell r="A167" t="str">
            <v>RA</v>
          </cell>
          <cell r="B167" t="str">
            <v>SFBC</v>
          </cell>
          <cell r="C167" t="str">
            <v>nmol/L</v>
          </cell>
          <cell r="D167">
            <v>10</v>
          </cell>
          <cell r="E167">
            <v>20</v>
          </cell>
          <cell r="F167">
            <v>30</v>
          </cell>
          <cell r="G167">
            <v>7.5</v>
          </cell>
          <cell r="H167">
            <v>6</v>
          </cell>
          <cell r="I167">
            <v>4.5</v>
          </cell>
          <cell r="J167">
            <v>10</v>
          </cell>
          <cell r="K167">
            <v>8</v>
          </cell>
          <cell r="L167">
            <v>6</v>
          </cell>
          <cell r="M167">
            <v>6.6</v>
          </cell>
          <cell r="N167">
            <v>6</v>
          </cell>
          <cell r="O167">
            <v>5.3</v>
          </cell>
          <cell r="P167">
            <v>12</v>
          </cell>
          <cell r="Q167">
            <v>10</v>
          </cell>
          <cell r="R167">
            <v>8</v>
          </cell>
          <cell r="S167">
            <v>4.2</v>
          </cell>
          <cell r="T167">
            <v>6.8</v>
          </cell>
          <cell r="U167">
            <v>7.6</v>
          </cell>
          <cell r="V167">
            <v>42</v>
          </cell>
          <cell r="W167">
            <v>34</v>
          </cell>
          <cell r="X167">
            <v>25.333333333333332</v>
          </cell>
          <cell r="Y167">
            <v>42</v>
          </cell>
          <cell r="Z167">
            <v>34</v>
          </cell>
          <cell r="AA167">
            <v>25.333333333333332</v>
          </cell>
          <cell r="AB167">
            <v>420</v>
          </cell>
          <cell r="AC167">
            <v>170</v>
          </cell>
          <cell r="AD167">
            <v>84.444444444444429</v>
          </cell>
          <cell r="AE167">
            <v>24</v>
          </cell>
          <cell r="AF167">
            <v>20</v>
          </cell>
          <cell r="AG167">
            <v>16</v>
          </cell>
        </row>
        <row r="168">
          <cell r="A168" t="str">
            <v>RET%</v>
          </cell>
          <cell r="B168" t="str">
            <v>AEA</v>
          </cell>
          <cell r="C168" t="str">
            <v>%</v>
          </cell>
          <cell r="D168">
            <v>0.7</v>
          </cell>
          <cell r="E168">
            <v>1.8</v>
          </cell>
          <cell r="F168">
            <v>4.7</v>
          </cell>
          <cell r="G168" t="str">
            <v>?</v>
          </cell>
          <cell r="H168" t="str">
            <v>?</v>
          </cell>
          <cell r="I168" t="str">
            <v>?</v>
          </cell>
          <cell r="J168" t="str">
            <v>?</v>
          </cell>
          <cell r="K168" t="str">
            <v>?</v>
          </cell>
          <cell r="L168" t="str">
            <v>?</v>
          </cell>
          <cell r="M168" t="str">
            <v>?</v>
          </cell>
          <cell r="N168" t="str">
            <v>?</v>
          </cell>
          <cell r="O168" t="str">
            <v>?</v>
          </cell>
          <cell r="P168" t="str">
            <v>?</v>
          </cell>
          <cell r="Q168" t="str">
            <v>?</v>
          </cell>
          <cell r="R168" t="str">
            <v>?</v>
          </cell>
          <cell r="S168" t="str">
            <v>?</v>
          </cell>
          <cell r="T168" t="str">
            <v>?</v>
          </cell>
          <cell r="U168" t="str">
            <v>?</v>
          </cell>
          <cell r="V168" t="str">
            <v>?</v>
          </cell>
          <cell r="W168" t="str">
            <v>?</v>
          </cell>
          <cell r="X168" t="str">
            <v>?</v>
          </cell>
          <cell r="Y168" t="str">
            <v>?</v>
          </cell>
          <cell r="Z168" t="str">
            <v>?</v>
          </cell>
          <cell r="AA168" t="str">
            <v>?</v>
          </cell>
          <cell r="AB168" t="str">
            <v>?</v>
          </cell>
          <cell r="AC168" t="str">
            <v>?</v>
          </cell>
          <cell r="AD168" t="str">
            <v>?</v>
          </cell>
          <cell r="AE168" t="str">
            <v>?</v>
          </cell>
          <cell r="AF168" t="str">
            <v>?</v>
          </cell>
          <cell r="AG168" t="str">
            <v>?</v>
          </cell>
          <cell r="AH168">
            <v>11</v>
          </cell>
          <cell r="AI168">
            <v>29</v>
          </cell>
          <cell r="AJ168">
            <v>2.75</v>
          </cell>
          <cell r="AK168">
            <v>5.5</v>
          </cell>
          <cell r="AL168">
            <v>8.25</v>
          </cell>
          <cell r="AM168">
            <v>3.8770156048177058</v>
          </cell>
          <cell r="AN168">
            <v>7.8</v>
          </cell>
          <cell r="AO168">
            <v>11.631046814453118</v>
          </cell>
          <cell r="AP168">
            <v>8.414515604817705</v>
          </cell>
          <cell r="AQ168">
            <v>16.8</v>
          </cell>
          <cell r="AR168">
            <v>25.243546814453119</v>
          </cell>
          <cell r="AS168">
            <v>2.0625</v>
          </cell>
          <cell r="AT168">
            <v>4.125</v>
          </cell>
          <cell r="AU168">
            <v>6.1875</v>
          </cell>
          <cell r="BZ168">
            <v>5.49</v>
          </cell>
          <cell r="CA168">
            <v>15</v>
          </cell>
          <cell r="CB168">
            <v>15</v>
          </cell>
          <cell r="CC168">
            <v>18.8</v>
          </cell>
          <cell r="CD168">
            <v>10.6</v>
          </cell>
          <cell r="CE168">
            <v>5.6</v>
          </cell>
          <cell r="CF168">
            <v>63.9</v>
          </cell>
          <cell r="CG168">
            <v>44.8</v>
          </cell>
          <cell r="CH168">
            <v>30.1</v>
          </cell>
          <cell r="CI168">
            <v>94.92</v>
          </cell>
          <cell r="CJ168">
            <v>62.289999999999992</v>
          </cell>
          <cell r="CK168">
            <v>39.299999999999997</v>
          </cell>
          <cell r="CL168">
            <v>0.55833151442489781</v>
          </cell>
          <cell r="CM168">
            <v>0.80949584310235967</v>
          </cell>
          <cell r="CN168">
            <v>1.1166630288497958</v>
          </cell>
          <cell r="CO168">
            <v>79.76164491784256</v>
          </cell>
          <cell r="CP168">
            <v>44.971991283464426</v>
          </cell>
          <cell r="CQ168">
            <v>23.758787847867996</v>
          </cell>
          <cell r="CR168">
            <v>0.89390000000000003</v>
          </cell>
          <cell r="CS168">
            <v>1.6128</v>
          </cell>
          <cell r="CT168">
            <v>2.8247000000000004</v>
          </cell>
          <cell r="CU168">
            <v>127.7</v>
          </cell>
          <cell r="CV168">
            <v>89.6</v>
          </cell>
          <cell r="CW168">
            <v>60.1</v>
          </cell>
        </row>
        <row r="169">
          <cell r="A169" t="str">
            <v>RUBG</v>
          </cell>
          <cell r="B169" t="str">
            <v>AEA</v>
          </cell>
          <cell r="C169" t="str">
            <v>UI/ml</v>
          </cell>
          <cell r="D169">
            <v>3.5</v>
          </cell>
          <cell r="E169">
            <v>25</v>
          </cell>
          <cell r="F169">
            <v>300</v>
          </cell>
          <cell r="G169" t="str">
            <v>?</v>
          </cell>
          <cell r="H169" t="str">
            <v>?</v>
          </cell>
          <cell r="I169" t="str">
            <v>?</v>
          </cell>
          <cell r="J169" t="str">
            <v>?</v>
          </cell>
          <cell r="K169" t="str">
            <v>?</v>
          </cell>
          <cell r="L169" t="str">
            <v>?</v>
          </cell>
          <cell r="M169" t="str">
            <v>?</v>
          </cell>
          <cell r="N169" t="str">
            <v>?</v>
          </cell>
          <cell r="O169" t="str">
            <v>?</v>
          </cell>
          <cell r="P169" t="str">
            <v>?</v>
          </cell>
          <cell r="Q169" t="str">
            <v>?</v>
          </cell>
          <cell r="R169" t="str">
            <v>?</v>
          </cell>
          <cell r="S169" t="str">
            <v>?</v>
          </cell>
          <cell r="T169" t="str">
            <v>?</v>
          </cell>
          <cell r="U169" t="str">
            <v>?</v>
          </cell>
          <cell r="V169" t="str">
            <v>?</v>
          </cell>
          <cell r="W169" t="str">
            <v>?</v>
          </cell>
          <cell r="X169" t="str">
            <v>?</v>
          </cell>
          <cell r="Y169" t="str">
            <v>?</v>
          </cell>
          <cell r="Z169" t="str">
            <v>?</v>
          </cell>
          <cell r="AA169" t="str">
            <v>?</v>
          </cell>
          <cell r="AB169" t="str">
            <v>?</v>
          </cell>
          <cell r="AC169" t="str">
            <v>?</v>
          </cell>
          <cell r="AD169" t="str">
            <v>?</v>
          </cell>
          <cell r="AE169" t="str">
            <v>?</v>
          </cell>
          <cell r="AF169" t="str">
            <v>?</v>
          </cell>
          <cell r="AG169" t="str">
            <v>?</v>
          </cell>
          <cell r="CA169">
            <v>3.3</v>
          </cell>
          <cell r="CB169">
            <v>4.3</v>
          </cell>
          <cell r="CC169">
            <v>44.1</v>
          </cell>
          <cell r="CD169">
            <v>12</v>
          </cell>
          <cell r="CE169">
            <v>9.5</v>
          </cell>
          <cell r="CF169">
            <v>46.1</v>
          </cell>
          <cell r="CG169">
            <v>32.799999999999997</v>
          </cell>
          <cell r="CH169">
            <v>28.8</v>
          </cell>
          <cell r="CI169">
            <v>118.86500000000001</v>
          </cell>
          <cell r="CJ169">
            <v>52.599999999999994</v>
          </cell>
          <cell r="CK169">
            <v>44.5</v>
          </cell>
          <cell r="CL169">
            <v>6.5485159005686171</v>
          </cell>
          <cell r="CM169">
            <v>12.727922061357855</v>
          </cell>
          <cell r="CN169">
            <v>120.91525958289962</v>
          </cell>
          <cell r="CO169">
            <v>187.1004543019605</v>
          </cell>
          <cell r="CP169">
            <v>50.911688245431421</v>
          </cell>
          <cell r="CQ169">
            <v>40.305086527633208</v>
          </cell>
          <cell r="CR169">
            <v>3.2269999999999999</v>
          </cell>
          <cell r="CS169">
            <v>16.399999999999999</v>
          </cell>
          <cell r="CT169">
            <v>172.5</v>
          </cell>
          <cell r="CU169">
            <v>92.2</v>
          </cell>
          <cell r="CV169">
            <v>65.599999999999994</v>
          </cell>
          <cell r="CW169">
            <v>57.5</v>
          </cell>
        </row>
        <row r="170">
          <cell r="A170" t="str">
            <v>Salicylates</v>
          </cell>
          <cell r="B170" t="str">
            <v>SFBC</v>
          </cell>
          <cell r="C170" t="str">
            <v>mg/l</v>
          </cell>
          <cell r="D170">
            <v>40</v>
          </cell>
          <cell r="E170">
            <v>150</v>
          </cell>
          <cell r="F170">
            <v>400</v>
          </cell>
          <cell r="G170">
            <v>6</v>
          </cell>
          <cell r="H170">
            <v>5.3</v>
          </cell>
          <cell r="I170">
            <v>4.5</v>
          </cell>
          <cell r="J170">
            <v>8</v>
          </cell>
          <cell r="K170">
            <v>7</v>
          </cell>
          <cell r="L170">
            <v>6</v>
          </cell>
          <cell r="M170">
            <v>12.7</v>
          </cell>
          <cell r="N170">
            <v>8.5</v>
          </cell>
          <cell r="O170">
            <v>8</v>
          </cell>
          <cell r="P170">
            <v>15</v>
          </cell>
          <cell r="Q170">
            <v>11</v>
          </cell>
          <cell r="R170">
            <v>10</v>
          </cell>
          <cell r="S170">
            <v>13.6</v>
          </cell>
          <cell r="T170">
            <v>44.5</v>
          </cell>
          <cell r="U170">
            <v>101.8</v>
          </cell>
          <cell r="V170">
            <v>34</v>
          </cell>
          <cell r="W170">
            <v>29.666666666666668</v>
          </cell>
          <cell r="X170">
            <v>25.45</v>
          </cell>
          <cell r="Y170">
            <v>10.199999999999999</v>
          </cell>
          <cell r="Z170">
            <v>25.5</v>
          </cell>
          <cell r="AA170">
            <v>64</v>
          </cell>
          <cell r="AB170">
            <v>25.499999999999996</v>
          </cell>
          <cell r="AC170">
            <v>17</v>
          </cell>
          <cell r="AD170">
            <v>16</v>
          </cell>
          <cell r="AE170">
            <v>30</v>
          </cell>
          <cell r="AF170">
            <v>22</v>
          </cell>
          <cell r="AG170">
            <v>20</v>
          </cell>
        </row>
        <row r="171">
          <cell r="A171" t="str">
            <v>SYPHAC</v>
          </cell>
          <cell r="B171" t="str">
            <v>AEA</v>
          </cell>
          <cell r="C171" t="str">
            <v>Index</v>
          </cell>
          <cell r="D171">
            <v>0.2</v>
          </cell>
          <cell r="E171">
            <v>2.5</v>
          </cell>
          <cell r="F171">
            <v>23</v>
          </cell>
          <cell r="G171" t="str">
            <v>?</v>
          </cell>
          <cell r="H171" t="str">
            <v>?</v>
          </cell>
          <cell r="I171" t="str">
            <v>?</v>
          </cell>
          <cell r="J171" t="str">
            <v>?</v>
          </cell>
          <cell r="K171" t="str">
            <v>?</v>
          </cell>
          <cell r="L171" t="str">
            <v>?</v>
          </cell>
          <cell r="M171" t="str">
            <v>?</v>
          </cell>
          <cell r="N171" t="str">
            <v>?</v>
          </cell>
          <cell r="O171" t="str">
            <v>?</v>
          </cell>
          <cell r="P171" t="str">
            <v>?</v>
          </cell>
          <cell r="Q171" t="str">
            <v>?</v>
          </cell>
          <cell r="R171" t="str">
            <v>?</v>
          </cell>
          <cell r="S171" t="str">
            <v>?</v>
          </cell>
          <cell r="T171" t="str">
            <v>?</v>
          </cell>
          <cell r="U171" t="str">
            <v>?</v>
          </cell>
          <cell r="V171" t="str">
            <v>?</v>
          </cell>
          <cell r="W171" t="str">
            <v>?</v>
          </cell>
          <cell r="X171" t="str">
            <v>?</v>
          </cell>
          <cell r="Y171" t="str">
            <v>?</v>
          </cell>
          <cell r="Z171" t="str">
            <v>?</v>
          </cell>
          <cell r="AA171" t="str">
            <v>?</v>
          </cell>
          <cell r="AB171" t="str">
            <v>?</v>
          </cell>
          <cell r="AC171" t="str">
            <v>?</v>
          </cell>
          <cell r="AD171" t="str">
            <v>?</v>
          </cell>
          <cell r="AE171" t="str">
            <v>?</v>
          </cell>
          <cell r="AF171" t="str">
            <v>?</v>
          </cell>
          <cell r="AG171" t="str">
            <v>?</v>
          </cell>
          <cell r="CC171">
            <v>27.5</v>
          </cell>
          <cell r="CD171">
            <v>7.9</v>
          </cell>
          <cell r="CE171">
            <v>7.3</v>
          </cell>
          <cell r="CF171">
            <v>46.6</v>
          </cell>
          <cell r="CG171">
            <v>25.9</v>
          </cell>
          <cell r="CH171">
            <v>17.399999999999999</v>
          </cell>
          <cell r="CI171">
            <v>91.974999999999994</v>
          </cell>
          <cell r="CJ171">
            <v>38.935000000000002</v>
          </cell>
          <cell r="CK171">
            <v>29.445</v>
          </cell>
          <cell r="CL171">
            <v>0.23334523779156072</v>
          </cell>
          <cell r="CM171">
            <v>0.83792153570605887</v>
          </cell>
          <cell r="CN171">
            <v>7.1233937136732788</v>
          </cell>
          <cell r="CO171">
            <v>116.67261889578035</v>
          </cell>
          <cell r="CP171">
            <v>33.516861428242358</v>
          </cell>
          <cell r="CQ171">
            <v>30.971277015970777</v>
          </cell>
          <cell r="CR171">
            <v>0.18640000000000001</v>
          </cell>
          <cell r="CS171">
            <v>1.2975000000000001</v>
          </cell>
          <cell r="CT171">
            <v>7.9809999999999999</v>
          </cell>
          <cell r="CU171">
            <v>93.2</v>
          </cell>
          <cell r="CV171">
            <v>51.9</v>
          </cell>
          <cell r="CW171">
            <v>34.700000000000003</v>
          </cell>
        </row>
        <row r="172">
          <cell r="A172" t="str">
            <v>T3L</v>
          </cell>
          <cell r="B172" t="str">
            <v>SFBC</v>
          </cell>
          <cell r="C172" t="str">
            <v>pmol/L</v>
          </cell>
          <cell r="D172">
            <v>3</v>
          </cell>
          <cell r="E172">
            <v>7</v>
          </cell>
          <cell r="F172">
            <v>15</v>
          </cell>
          <cell r="G172">
            <v>8.3000000000000007</v>
          </cell>
          <cell r="H172">
            <v>6</v>
          </cell>
          <cell r="I172">
            <v>6</v>
          </cell>
          <cell r="J172">
            <v>11</v>
          </cell>
          <cell r="K172">
            <v>8</v>
          </cell>
          <cell r="L172">
            <v>8</v>
          </cell>
          <cell r="M172">
            <v>16.7</v>
          </cell>
          <cell r="N172">
            <v>12.7</v>
          </cell>
          <cell r="O172">
            <v>12.7</v>
          </cell>
          <cell r="P172">
            <v>20</v>
          </cell>
          <cell r="Q172">
            <v>15</v>
          </cell>
          <cell r="R172">
            <v>15</v>
          </cell>
          <cell r="S172">
            <v>1.4</v>
          </cell>
          <cell r="T172">
            <v>2.4</v>
          </cell>
          <cell r="U172">
            <v>5.0999999999999996</v>
          </cell>
          <cell r="V172">
            <v>46.666666666666664</v>
          </cell>
          <cell r="W172">
            <v>34.285714285714285</v>
          </cell>
          <cell r="X172">
            <v>33.999999999999993</v>
          </cell>
          <cell r="Y172">
            <v>1</v>
          </cell>
          <cell r="Z172">
            <v>1.8</v>
          </cell>
          <cell r="AA172">
            <v>3.8</v>
          </cell>
          <cell r="AB172">
            <v>33.333333333333336</v>
          </cell>
          <cell r="AC172">
            <v>25.714285714285715</v>
          </cell>
          <cell r="AD172">
            <v>25.333333333333332</v>
          </cell>
          <cell r="AE172">
            <v>40</v>
          </cell>
          <cell r="AF172">
            <v>30</v>
          </cell>
          <cell r="AG172">
            <v>30</v>
          </cell>
          <cell r="AH172">
            <v>7.9</v>
          </cell>
          <cell r="AI172">
            <v>17.600000000000001</v>
          </cell>
          <cell r="AJ172">
            <v>1.9750000000000001</v>
          </cell>
          <cell r="AK172">
            <v>4</v>
          </cell>
          <cell r="AL172">
            <v>5.9250000000000007</v>
          </cell>
          <cell r="AM172">
            <v>2.4114635079138149</v>
          </cell>
          <cell r="AN172">
            <v>4.8</v>
          </cell>
          <cell r="AO172">
            <v>7.2343905237414443</v>
          </cell>
          <cell r="AP172">
            <v>5.6702135079138145</v>
          </cell>
          <cell r="AQ172">
            <v>11.3</v>
          </cell>
          <cell r="AR172">
            <v>17.010640523741444</v>
          </cell>
          <cell r="AS172">
            <v>1.4812500000000002</v>
          </cell>
          <cell r="AT172">
            <v>3</v>
          </cell>
          <cell r="AU172">
            <v>4.4437500000000005</v>
          </cell>
        </row>
        <row r="173">
          <cell r="A173" t="str">
            <v>T4L</v>
          </cell>
          <cell r="B173" t="str">
            <v>SFBC</v>
          </cell>
          <cell r="C173" t="str">
            <v>pmol/L</v>
          </cell>
          <cell r="D173">
            <v>10</v>
          </cell>
          <cell r="E173">
            <v>17</v>
          </cell>
          <cell r="F173">
            <v>25</v>
          </cell>
          <cell r="G173">
            <v>7.5</v>
          </cell>
          <cell r="H173">
            <v>6</v>
          </cell>
          <cell r="I173">
            <v>6</v>
          </cell>
          <cell r="J173">
            <v>10</v>
          </cell>
          <cell r="K173">
            <v>8</v>
          </cell>
          <cell r="L173">
            <v>8</v>
          </cell>
          <cell r="M173">
            <v>17.3</v>
          </cell>
          <cell r="N173">
            <v>12.7</v>
          </cell>
          <cell r="O173">
            <v>12.7</v>
          </cell>
          <cell r="P173">
            <v>20</v>
          </cell>
          <cell r="Q173">
            <v>15</v>
          </cell>
          <cell r="R173">
            <v>15</v>
          </cell>
          <cell r="S173">
            <v>4.2</v>
          </cell>
          <cell r="T173">
            <v>5.8</v>
          </cell>
          <cell r="U173">
            <v>8.5</v>
          </cell>
          <cell r="V173">
            <v>42</v>
          </cell>
          <cell r="W173">
            <v>34.117647058823529</v>
          </cell>
          <cell r="X173">
            <v>34</v>
          </cell>
          <cell r="Y173">
            <v>3.5</v>
          </cell>
          <cell r="Z173">
            <v>4.3</v>
          </cell>
          <cell r="AA173">
            <v>6.3</v>
          </cell>
          <cell r="AB173">
            <v>35</v>
          </cell>
          <cell r="AC173">
            <v>25.294117647058822</v>
          </cell>
          <cell r="AD173">
            <v>25.2</v>
          </cell>
          <cell r="AE173">
            <v>40</v>
          </cell>
          <cell r="AF173">
            <v>30</v>
          </cell>
          <cell r="AG173">
            <v>30</v>
          </cell>
          <cell r="AH173">
            <v>5.7</v>
          </cell>
          <cell r="AI173">
            <v>12.1</v>
          </cell>
          <cell r="AJ173">
            <v>1.425</v>
          </cell>
          <cell r="AK173">
            <v>2.9</v>
          </cell>
          <cell r="AL173">
            <v>4.2750000000000004</v>
          </cell>
          <cell r="AM173">
            <v>1.6719188078372706</v>
          </cell>
          <cell r="AN173">
            <v>3.3</v>
          </cell>
          <cell r="AO173">
            <v>5.0157564235118119</v>
          </cell>
          <cell r="AP173">
            <v>4.0231688078372709</v>
          </cell>
          <cell r="AQ173">
            <v>8</v>
          </cell>
          <cell r="AR173">
            <v>12.069506423511811</v>
          </cell>
          <cell r="AS173">
            <v>1.0687500000000001</v>
          </cell>
          <cell r="AT173">
            <v>2.1749999999999998</v>
          </cell>
          <cell r="AU173">
            <v>3.2062500000000003</v>
          </cell>
        </row>
        <row r="174">
          <cell r="A174" t="str">
            <v>TCAP</v>
          </cell>
          <cell r="B174" t="str">
            <v>GEHT</v>
          </cell>
          <cell r="C174" t="str">
            <v>s</v>
          </cell>
          <cell r="D174">
            <v>39</v>
          </cell>
          <cell r="E174">
            <v>44</v>
          </cell>
          <cell r="F174">
            <v>45</v>
          </cell>
          <cell r="G174" t="str">
            <v>?</v>
          </cell>
          <cell r="H174" t="str">
            <v>?</v>
          </cell>
          <cell r="I174" t="str">
            <v>?</v>
          </cell>
          <cell r="J174" t="str">
            <v>?</v>
          </cell>
          <cell r="K174" t="str">
            <v>?</v>
          </cell>
          <cell r="L174" t="str">
            <v>?</v>
          </cell>
          <cell r="M174" t="str">
            <v>?</v>
          </cell>
          <cell r="N174" t="str">
            <v>?</v>
          </cell>
          <cell r="O174" t="str">
            <v>?</v>
          </cell>
          <cell r="P174" t="str">
            <v>?</v>
          </cell>
          <cell r="Q174" t="str">
            <v>?</v>
          </cell>
          <cell r="R174" t="str">
            <v>?</v>
          </cell>
          <cell r="S174" t="str">
            <v>?</v>
          </cell>
          <cell r="T174" t="str">
            <v>?</v>
          </cell>
          <cell r="U174" t="str">
            <v>?</v>
          </cell>
          <cell r="V174" t="str">
            <v>?</v>
          </cell>
          <cell r="W174" t="str">
            <v>?</v>
          </cell>
          <cell r="X174" t="str">
            <v>?</v>
          </cell>
          <cell r="Y174" t="str">
            <v>?</v>
          </cell>
          <cell r="Z174" t="str">
            <v>?</v>
          </cell>
          <cell r="AA174" t="str">
            <v>?</v>
          </cell>
          <cell r="AB174" t="str">
            <v>?</v>
          </cell>
          <cell r="AC174" t="str">
            <v>?</v>
          </cell>
          <cell r="AD174" t="str">
            <v>?</v>
          </cell>
          <cell r="AE174" t="str">
            <v>?</v>
          </cell>
          <cell r="AF174" t="str">
            <v>?</v>
          </cell>
          <cell r="AG174" t="str">
            <v>?</v>
          </cell>
          <cell r="AH174">
            <v>2.7</v>
          </cell>
          <cell r="AI174">
            <v>8.6</v>
          </cell>
          <cell r="AJ174">
            <v>0.67500000000000004</v>
          </cell>
          <cell r="AK174">
            <v>1.4</v>
          </cell>
          <cell r="AL174">
            <v>2.0250000000000004</v>
          </cell>
          <cell r="AM174">
            <v>1.1267347735824966</v>
          </cell>
          <cell r="AN174">
            <v>2.2999999999999998</v>
          </cell>
          <cell r="AO174">
            <v>3.3802043207474899</v>
          </cell>
          <cell r="AP174">
            <v>2.2404847735824966</v>
          </cell>
          <cell r="AQ174">
            <v>4.5</v>
          </cell>
          <cell r="AR174">
            <v>6.7214543207474904</v>
          </cell>
          <cell r="AS174">
            <v>0.50625000000000009</v>
          </cell>
          <cell r="AT174">
            <v>1.0499999999999998</v>
          </cell>
          <cell r="AU174">
            <v>1.5187500000000003</v>
          </cell>
          <cell r="AV174">
            <v>2.9249999999999998</v>
          </cell>
          <cell r="AW174">
            <v>3</v>
          </cell>
          <cell r="AX174">
            <v>3.5250000000000004</v>
          </cell>
          <cell r="AY174">
            <v>3.9</v>
          </cell>
          <cell r="AZ174">
            <v>4</v>
          </cell>
          <cell r="BA174">
            <v>4.7</v>
          </cell>
          <cell r="BB174">
            <v>4.9000000000000004</v>
          </cell>
          <cell r="BC174">
            <v>4.5999999999999996</v>
          </cell>
          <cell r="BD174">
            <v>5.3</v>
          </cell>
          <cell r="BE174">
            <v>15.6</v>
          </cell>
          <cell r="BF174">
            <v>18.600000000000001</v>
          </cell>
          <cell r="BG174">
            <v>14.6</v>
          </cell>
          <cell r="BH174">
            <v>17.7</v>
          </cell>
          <cell r="BI174">
            <v>21</v>
          </cell>
          <cell r="BJ174">
            <v>17.7</v>
          </cell>
          <cell r="BK174">
            <v>25.785</v>
          </cell>
          <cell r="BL174">
            <v>28.59</v>
          </cell>
          <cell r="BM174">
            <v>26.445</v>
          </cell>
          <cell r="BN174">
            <v>8.1076863530849543</v>
          </cell>
          <cell r="BO174">
            <v>8.5871047507294307</v>
          </cell>
          <cell r="BP174">
            <v>10.118698038779495</v>
          </cell>
          <cell r="BQ174">
            <v>20.788939366884499</v>
          </cell>
          <cell r="BR174">
            <v>19.516147160748709</v>
          </cell>
          <cell r="BS174">
            <v>22.485995641732213</v>
          </cell>
          <cell r="BT174">
            <v>13.805999999999999</v>
          </cell>
          <cell r="BU174">
            <v>18.48</v>
          </cell>
          <cell r="BV174">
            <v>15.93</v>
          </cell>
          <cell r="BW174">
            <v>35.4</v>
          </cell>
          <cell r="BX174">
            <v>42</v>
          </cell>
          <cell r="BY174">
            <v>35.4</v>
          </cell>
        </row>
        <row r="175">
          <cell r="A175" t="str">
            <v>TCAR</v>
          </cell>
          <cell r="B175" t="str">
            <v>GEHT</v>
          </cell>
          <cell r="C175" t="str">
            <v>Ratio</v>
          </cell>
          <cell r="D175">
            <v>1</v>
          </cell>
          <cell r="F175">
            <v>1.1000000000000001</v>
          </cell>
          <cell r="G175" t="str">
            <v>?</v>
          </cell>
          <cell r="H175" t="str">
            <v>?</v>
          </cell>
          <cell r="I175" t="str">
            <v>?</v>
          </cell>
          <cell r="J175" t="str">
            <v>?</v>
          </cell>
          <cell r="K175" t="str">
            <v>?</v>
          </cell>
          <cell r="L175" t="str">
            <v>?</v>
          </cell>
          <cell r="M175" t="str">
            <v>?</v>
          </cell>
          <cell r="N175" t="str">
            <v>?</v>
          </cell>
          <cell r="O175" t="str">
            <v>?</v>
          </cell>
          <cell r="P175" t="str">
            <v>?</v>
          </cell>
          <cell r="Q175" t="str">
            <v>?</v>
          </cell>
          <cell r="R175" t="str">
            <v>?</v>
          </cell>
          <cell r="S175" t="str">
            <v>?</v>
          </cell>
          <cell r="T175" t="str">
            <v>?</v>
          </cell>
          <cell r="U175" t="str">
            <v>?</v>
          </cell>
          <cell r="V175" t="str">
            <v>?</v>
          </cell>
          <cell r="W175" t="str">
            <v>?</v>
          </cell>
          <cell r="X175" t="str">
            <v>?</v>
          </cell>
          <cell r="Y175" t="str">
            <v>?</v>
          </cell>
          <cell r="Z175" t="str">
            <v>?</v>
          </cell>
          <cell r="AA175" t="str">
            <v>?</v>
          </cell>
          <cell r="AB175" t="str">
            <v>?</v>
          </cell>
          <cell r="AC175" t="str">
            <v>?</v>
          </cell>
          <cell r="AD175" t="str">
            <v>?</v>
          </cell>
          <cell r="AE175" t="str">
            <v>?</v>
          </cell>
          <cell r="AF175" t="str">
            <v>?</v>
          </cell>
          <cell r="AG175" t="str">
            <v>?</v>
          </cell>
          <cell r="AV175">
            <v>2.3250000000000002</v>
          </cell>
          <cell r="AW175">
            <v>0</v>
          </cell>
          <cell r="AX175">
            <v>3.5250000000000004</v>
          </cell>
          <cell r="AY175">
            <v>3.1</v>
          </cell>
          <cell r="BA175">
            <v>4.7</v>
          </cell>
          <cell r="BB175">
            <v>4.0999999999999996</v>
          </cell>
          <cell r="BD175">
            <v>5.3</v>
          </cell>
          <cell r="BE175">
            <v>14.8</v>
          </cell>
          <cell r="BF175">
            <v>14.8</v>
          </cell>
          <cell r="BG175">
            <v>14.8</v>
          </cell>
          <cell r="BH175">
            <v>18.7</v>
          </cell>
          <cell r="BI175">
            <v>18.7</v>
          </cell>
          <cell r="BJ175">
            <v>18.7</v>
          </cell>
          <cell r="BK175">
            <v>25.464999999999996</v>
          </cell>
          <cell r="BM175">
            <v>27.445</v>
          </cell>
          <cell r="BN175">
            <v>0.17394826817189071</v>
          </cell>
          <cell r="BP175">
            <v>0.24734595205905435</v>
          </cell>
          <cell r="BQ175">
            <v>17.39482681718907</v>
          </cell>
          <cell r="BS175">
            <v>22.485995641732213</v>
          </cell>
          <cell r="BT175">
            <v>0.374</v>
          </cell>
          <cell r="BV175">
            <v>0.41139999999999999</v>
          </cell>
          <cell r="BW175">
            <v>37.4</v>
          </cell>
          <cell r="BY175">
            <v>37.4</v>
          </cell>
        </row>
        <row r="176">
          <cell r="A176" t="str">
            <v>TCA2P</v>
          </cell>
          <cell r="B176" t="str">
            <v>GEHT</v>
          </cell>
          <cell r="C176" t="str">
            <v>s</v>
          </cell>
          <cell r="D176">
            <v>39</v>
          </cell>
          <cell r="E176">
            <v>44</v>
          </cell>
          <cell r="F176">
            <v>45</v>
          </cell>
          <cell r="G176" t="str">
            <v>?</v>
          </cell>
          <cell r="H176" t="str">
            <v>?</v>
          </cell>
          <cell r="I176" t="str">
            <v>?</v>
          </cell>
          <cell r="J176" t="str">
            <v>?</v>
          </cell>
          <cell r="K176" t="str">
            <v>?</v>
          </cell>
          <cell r="L176" t="str">
            <v>?</v>
          </cell>
          <cell r="M176" t="str">
            <v>?</v>
          </cell>
          <cell r="N176" t="str">
            <v>?</v>
          </cell>
          <cell r="O176" t="str">
            <v>?</v>
          </cell>
          <cell r="P176" t="str">
            <v>?</v>
          </cell>
          <cell r="Q176" t="str">
            <v>?</v>
          </cell>
          <cell r="R176" t="str">
            <v>?</v>
          </cell>
          <cell r="S176" t="str">
            <v>?</v>
          </cell>
          <cell r="T176" t="str">
            <v>?</v>
          </cell>
          <cell r="U176" t="str">
            <v>?</v>
          </cell>
          <cell r="V176" t="str">
            <v>?</v>
          </cell>
          <cell r="W176" t="str">
            <v>?</v>
          </cell>
          <cell r="X176" t="str">
            <v>?</v>
          </cell>
          <cell r="Y176" t="str">
            <v>?</v>
          </cell>
          <cell r="Z176" t="str">
            <v>?</v>
          </cell>
          <cell r="AA176" t="str">
            <v>?</v>
          </cell>
          <cell r="AB176" t="str">
            <v>?</v>
          </cell>
          <cell r="AC176" t="str">
            <v>?</v>
          </cell>
          <cell r="AD176" t="str">
            <v>?</v>
          </cell>
          <cell r="AE176" t="str">
            <v>?</v>
          </cell>
          <cell r="AF176" t="str">
            <v>?</v>
          </cell>
          <cell r="AG176" t="str">
            <v>?</v>
          </cell>
          <cell r="AH176">
            <v>2.7</v>
          </cell>
          <cell r="AI176">
            <v>8.6</v>
          </cell>
          <cell r="AJ176">
            <v>0.67500000000000004</v>
          </cell>
          <cell r="AK176">
            <v>1.4</v>
          </cell>
          <cell r="AL176">
            <v>2.0250000000000004</v>
          </cell>
          <cell r="AM176">
            <v>1.1267347735824966</v>
          </cell>
          <cell r="AN176">
            <v>2.2999999999999998</v>
          </cell>
          <cell r="AO176">
            <v>3.3802043207474899</v>
          </cell>
          <cell r="AP176">
            <v>2.2404847735824966</v>
          </cell>
          <cell r="AQ176">
            <v>4.5</v>
          </cell>
          <cell r="AR176">
            <v>6.7214543207474904</v>
          </cell>
          <cell r="AS176">
            <v>0.50625000000000009</v>
          </cell>
          <cell r="AT176">
            <v>1.0499999999999998</v>
          </cell>
          <cell r="AU176">
            <v>1.5187500000000003</v>
          </cell>
          <cell r="AV176">
            <v>2.9249999999999998</v>
          </cell>
          <cell r="AW176">
            <v>3</v>
          </cell>
          <cell r="AX176">
            <v>3.5250000000000004</v>
          </cell>
          <cell r="AY176">
            <v>3.9</v>
          </cell>
          <cell r="AZ176">
            <v>4</v>
          </cell>
          <cell r="BA176">
            <v>4.7</v>
          </cell>
          <cell r="BB176">
            <v>4.9000000000000004</v>
          </cell>
          <cell r="BC176">
            <v>4.5999999999999996</v>
          </cell>
          <cell r="BD176">
            <v>5.3</v>
          </cell>
          <cell r="BE176">
            <v>15.6</v>
          </cell>
          <cell r="BF176">
            <v>18.600000000000001</v>
          </cell>
          <cell r="BG176">
            <v>14.6</v>
          </cell>
          <cell r="BH176">
            <v>17.7</v>
          </cell>
          <cell r="BI176">
            <v>21</v>
          </cell>
          <cell r="BJ176">
            <v>17.7</v>
          </cell>
          <cell r="BK176">
            <v>25.785</v>
          </cell>
          <cell r="BL176">
            <v>28.59</v>
          </cell>
          <cell r="BM176">
            <v>26.445</v>
          </cell>
          <cell r="BN176">
            <v>8.1076863530849543</v>
          </cell>
          <cell r="BO176">
            <v>8.5871047507294307</v>
          </cell>
          <cell r="BP176">
            <v>10.118698038779495</v>
          </cell>
          <cell r="BQ176">
            <v>20.788939366884499</v>
          </cell>
          <cell r="BR176">
            <v>19.516147160748709</v>
          </cell>
          <cell r="BS176">
            <v>22.485995641732213</v>
          </cell>
          <cell r="BT176">
            <v>13.805999999999999</v>
          </cell>
          <cell r="BU176">
            <v>18.48</v>
          </cell>
          <cell r="BV176">
            <v>15.93</v>
          </cell>
          <cell r="BW176">
            <v>35.4</v>
          </cell>
          <cell r="BX176">
            <v>42</v>
          </cell>
          <cell r="BY176">
            <v>35.4</v>
          </cell>
        </row>
        <row r="177">
          <cell r="A177" t="str">
            <v>TCKR</v>
          </cell>
          <cell r="B177" t="str">
            <v>GEHT</v>
          </cell>
          <cell r="C177" t="str">
            <v>Ratio</v>
          </cell>
          <cell r="D177">
            <v>1</v>
          </cell>
          <cell r="F177">
            <v>1.1000000000000001</v>
          </cell>
          <cell r="G177" t="str">
            <v>?</v>
          </cell>
          <cell r="H177" t="str">
            <v>?</v>
          </cell>
          <cell r="I177" t="str">
            <v>?</v>
          </cell>
          <cell r="J177" t="str">
            <v>?</v>
          </cell>
          <cell r="K177" t="str">
            <v>?</v>
          </cell>
          <cell r="L177" t="str">
            <v>?</v>
          </cell>
          <cell r="M177" t="str">
            <v>?</v>
          </cell>
          <cell r="N177" t="str">
            <v>?</v>
          </cell>
          <cell r="O177" t="str">
            <v>?</v>
          </cell>
          <cell r="P177" t="str">
            <v>?</v>
          </cell>
          <cell r="Q177" t="str">
            <v>?</v>
          </cell>
          <cell r="R177" t="str">
            <v>?</v>
          </cell>
          <cell r="S177" t="str">
            <v>?</v>
          </cell>
          <cell r="T177" t="str">
            <v>?</v>
          </cell>
          <cell r="U177" t="str">
            <v>?</v>
          </cell>
          <cell r="V177" t="str">
            <v>?</v>
          </cell>
          <cell r="W177" t="str">
            <v>?</v>
          </cell>
          <cell r="X177" t="str">
            <v>?</v>
          </cell>
          <cell r="Y177" t="str">
            <v>?</v>
          </cell>
          <cell r="Z177" t="str">
            <v>?</v>
          </cell>
          <cell r="AA177" t="str">
            <v>?</v>
          </cell>
          <cell r="AB177" t="str">
            <v>?</v>
          </cell>
          <cell r="AC177" t="str">
            <v>?</v>
          </cell>
          <cell r="AD177" t="str">
            <v>?</v>
          </cell>
          <cell r="AE177" t="str">
            <v>?</v>
          </cell>
          <cell r="AF177" t="str">
            <v>?</v>
          </cell>
          <cell r="AG177" t="str">
            <v>?</v>
          </cell>
          <cell r="AV177">
            <v>2.3250000000000002</v>
          </cell>
          <cell r="AW177">
            <v>0</v>
          </cell>
          <cell r="AX177">
            <v>3.5250000000000004</v>
          </cell>
          <cell r="AY177">
            <v>3.1</v>
          </cell>
          <cell r="BA177">
            <v>4.7</v>
          </cell>
          <cell r="BB177">
            <v>4.0999999999999996</v>
          </cell>
          <cell r="BD177">
            <v>5.3</v>
          </cell>
          <cell r="BE177">
            <v>14.8</v>
          </cell>
          <cell r="BF177">
            <v>14.8</v>
          </cell>
          <cell r="BG177">
            <v>14.8</v>
          </cell>
          <cell r="BH177">
            <v>18.7</v>
          </cell>
          <cell r="BI177">
            <v>18.7</v>
          </cell>
          <cell r="BJ177">
            <v>18.7</v>
          </cell>
          <cell r="BK177">
            <v>25.464999999999996</v>
          </cell>
          <cell r="BL177">
            <v>18.7</v>
          </cell>
          <cell r="BM177">
            <v>27.445</v>
          </cell>
          <cell r="BN177">
            <v>0.17394826817189071</v>
          </cell>
          <cell r="BP177">
            <v>0.24734595205905435</v>
          </cell>
          <cell r="BQ177">
            <v>17.39482681718907</v>
          </cell>
          <cell r="BR177">
            <v>0</v>
          </cell>
          <cell r="BS177">
            <v>22.485995641732213</v>
          </cell>
          <cell r="BT177">
            <v>0.374</v>
          </cell>
          <cell r="BV177">
            <v>0.41139999999999999</v>
          </cell>
          <cell r="BW177">
            <v>37.4</v>
          </cell>
          <cell r="BY177">
            <v>37.4</v>
          </cell>
        </row>
        <row r="178">
          <cell r="A178" t="str">
            <v>TCMH</v>
          </cell>
          <cell r="B178" t="str">
            <v>AEA</v>
          </cell>
          <cell r="C178" t="str">
            <v>pg</v>
          </cell>
          <cell r="D178">
            <v>24.1</v>
          </cell>
          <cell r="E178">
            <v>26.8</v>
          </cell>
          <cell r="F178">
            <v>31.7</v>
          </cell>
          <cell r="G178" t="str">
            <v>?</v>
          </cell>
          <cell r="H178" t="str">
            <v>?</v>
          </cell>
          <cell r="I178" t="str">
            <v>?</v>
          </cell>
          <cell r="J178" t="str">
            <v>?</v>
          </cell>
          <cell r="K178" t="str">
            <v>?</v>
          </cell>
          <cell r="L178" t="str">
            <v>?</v>
          </cell>
          <cell r="M178" t="str">
            <v>?</v>
          </cell>
          <cell r="N178" t="str">
            <v>?</v>
          </cell>
          <cell r="O178" t="str">
            <v>?</v>
          </cell>
          <cell r="P178" t="str">
            <v>?</v>
          </cell>
          <cell r="Q178" t="str">
            <v>?</v>
          </cell>
          <cell r="R178" t="str">
            <v>?</v>
          </cell>
          <cell r="S178" t="str">
            <v>?</v>
          </cell>
          <cell r="T178" t="str">
            <v>?</v>
          </cell>
          <cell r="U178" t="str">
            <v>?</v>
          </cell>
          <cell r="V178" t="str">
            <v>?</v>
          </cell>
          <cell r="W178" t="str">
            <v>?</v>
          </cell>
          <cell r="X178" t="str">
            <v>?</v>
          </cell>
          <cell r="Y178" t="str">
            <v>?</v>
          </cell>
          <cell r="Z178" t="str">
            <v>?</v>
          </cell>
          <cell r="AA178" t="str">
            <v>?</v>
          </cell>
          <cell r="AB178" t="str">
            <v>?</v>
          </cell>
          <cell r="AC178" t="str">
            <v>?</v>
          </cell>
          <cell r="AD178" t="str">
            <v>?</v>
          </cell>
          <cell r="AE178" t="str">
            <v>?</v>
          </cell>
          <cell r="AF178" t="str">
            <v>?</v>
          </cell>
          <cell r="AG178" t="str">
            <v>?</v>
          </cell>
          <cell r="AH178">
            <v>1.4</v>
          </cell>
          <cell r="AI178">
            <v>5.2</v>
          </cell>
          <cell r="AJ178">
            <v>0.35</v>
          </cell>
          <cell r="AK178">
            <v>0.7</v>
          </cell>
          <cell r="AL178">
            <v>1.0499999999999998</v>
          </cell>
          <cell r="AM178">
            <v>0.67314560089181308</v>
          </cell>
          <cell r="AN178">
            <v>1.35</v>
          </cell>
          <cell r="AO178">
            <v>2.0194368026754392</v>
          </cell>
          <cell r="AP178">
            <v>1.250645600891813</v>
          </cell>
          <cell r="AQ178">
            <v>2.5</v>
          </cell>
          <cell r="AR178">
            <v>3.7519368026754387</v>
          </cell>
          <cell r="AS178">
            <v>0.26249999999999996</v>
          </cell>
          <cell r="AT178">
            <v>0.52499999999999991</v>
          </cell>
          <cell r="AU178">
            <v>0.78749999999999987</v>
          </cell>
          <cell r="BZ178">
            <v>2</v>
          </cell>
          <cell r="CA178">
            <v>2</v>
          </cell>
          <cell r="CB178">
            <v>2</v>
          </cell>
          <cell r="CC178">
            <v>3.2</v>
          </cell>
          <cell r="CD178">
            <v>3.2</v>
          </cell>
          <cell r="CE178">
            <v>3.2</v>
          </cell>
          <cell r="CF178">
            <v>4.5999999999999996</v>
          </cell>
          <cell r="CG178">
            <v>4.0999999999999996</v>
          </cell>
          <cell r="CH178">
            <v>3.9</v>
          </cell>
          <cell r="CI178">
            <v>9.879999999999999</v>
          </cell>
          <cell r="CJ178">
            <v>9.379999999999999</v>
          </cell>
          <cell r="CK178">
            <v>9.18</v>
          </cell>
          <cell r="CL178">
            <v>3.2719244979063933</v>
          </cell>
          <cell r="CM178">
            <v>3.6384886532734995</v>
          </cell>
          <cell r="CN178">
            <v>4.3037347130138031</v>
          </cell>
          <cell r="CO178">
            <v>13.576450198781714</v>
          </cell>
          <cell r="CP178">
            <v>13.576450198781714</v>
          </cell>
          <cell r="CQ178">
            <v>13.576450198781714</v>
          </cell>
          <cell r="CR178">
            <v>2.2172000000000001</v>
          </cell>
          <cell r="CS178">
            <v>2.1976</v>
          </cell>
          <cell r="CT178">
            <v>2.5043000000000002</v>
          </cell>
          <cell r="CU178">
            <v>9.1999999999999993</v>
          </cell>
          <cell r="CV178">
            <v>8.1999999999999993</v>
          </cell>
          <cell r="CW178">
            <v>7.9</v>
          </cell>
        </row>
        <row r="179">
          <cell r="A179" t="str">
            <v>TESTO</v>
          </cell>
          <cell r="B179" t="str">
            <v>SFBC</v>
          </cell>
          <cell r="C179" t="str">
            <v>nmol/L</v>
          </cell>
          <cell r="D179">
            <v>2</v>
          </cell>
          <cell r="E179">
            <v>5</v>
          </cell>
          <cell r="F179">
            <v>30</v>
          </cell>
          <cell r="G179">
            <v>18.8</v>
          </cell>
          <cell r="H179">
            <v>7.5</v>
          </cell>
          <cell r="I179">
            <v>7.5</v>
          </cell>
          <cell r="J179">
            <v>25</v>
          </cell>
          <cell r="K179">
            <v>10</v>
          </cell>
          <cell r="L179">
            <v>10</v>
          </cell>
          <cell r="M179">
            <v>16.600000000000001</v>
          </cell>
          <cell r="N179">
            <v>11.2</v>
          </cell>
          <cell r="O179">
            <v>11.2</v>
          </cell>
          <cell r="P179">
            <v>30</v>
          </cell>
          <cell r="Q179">
            <v>15</v>
          </cell>
          <cell r="R179">
            <v>15</v>
          </cell>
          <cell r="S179">
            <v>2.1</v>
          </cell>
          <cell r="T179">
            <v>6.4</v>
          </cell>
          <cell r="U179">
            <v>12.7</v>
          </cell>
          <cell r="V179">
            <v>105</v>
          </cell>
          <cell r="W179">
            <v>128</v>
          </cell>
          <cell r="X179">
            <v>42.333333333333336</v>
          </cell>
          <cell r="Y179">
            <v>0.7</v>
          </cell>
          <cell r="Z179">
            <v>3.4</v>
          </cell>
          <cell r="AA179">
            <v>6.7</v>
          </cell>
          <cell r="AB179">
            <v>35</v>
          </cell>
          <cell r="AC179">
            <v>68</v>
          </cell>
          <cell r="AD179">
            <v>22.333333333333332</v>
          </cell>
          <cell r="AE179">
            <v>60</v>
          </cell>
          <cell r="AF179">
            <v>30</v>
          </cell>
          <cell r="AG179">
            <v>30</v>
          </cell>
          <cell r="AH179">
            <v>9.25</v>
          </cell>
          <cell r="AI179">
            <v>22.05</v>
          </cell>
          <cell r="AJ179">
            <v>2.3125</v>
          </cell>
          <cell r="AK179">
            <v>4.63</v>
          </cell>
          <cell r="AL179">
            <v>6.9375</v>
          </cell>
          <cell r="AM179">
            <v>2.9889510074606447</v>
          </cell>
          <cell r="AN179">
            <v>5.98</v>
          </cell>
          <cell r="AO179">
            <v>8.9668530223819332</v>
          </cell>
          <cell r="AP179">
            <v>6.8045760074606445</v>
          </cell>
          <cell r="AQ179">
            <v>13.61</v>
          </cell>
          <cell r="AR179">
            <v>20.413728022381932</v>
          </cell>
          <cell r="AS179">
            <v>1.734375</v>
          </cell>
          <cell r="AT179">
            <v>3.4725000000000001</v>
          </cell>
          <cell r="AU179">
            <v>5.203125</v>
          </cell>
        </row>
        <row r="180">
          <cell r="A180" t="str">
            <v>THC</v>
          </cell>
          <cell r="B180" t="str">
            <v>AEA</v>
          </cell>
          <cell r="C180" t="str">
            <v>µmol/L</v>
          </cell>
          <cell r="D180">
            <v>0.20200000000000001</v>
          </cell>
          <cell r="E180">
            <v>0.28000000000000003</v>
          </cell>
          <cell r="F180">
            <v>0.39800000000000002</v>
          </cell>
          <cell r="G180" t="str">
            <v>?</v>
          </cell>
          <cell r="H180" t="str">
            <v>?</v>
          </cell>
          <cell r="I180" t="str">
            <v>?</v>
          </cell>
          <cell r="J180" t="str">
            <v>?</v>
          </cell>
          <cell r="K180" t="str">
            <v>?</v>
          </cell>
          <cell r="L180" t="str">
            <v>?</v>
          </cell>
          <cell r="M180" t="str">
            <v>?</v>
          </cell>
          <cell r="N180" t="str">
            <v>?</v>
          </cell>
          <cell r="O180" t="str">
            <v>?</v>
          </cell>
          <cell r="P180" t="str">
            <v>?</v>
          </cell>
          <cell r="Q180" t="str">
            <v>?</v>
          </cell>
          <cell r="R180" t="str">
            <v>?</v>
          </cell>
          <cell r="S180" t="str">
            <v>?</v>
          </cell>
          <cell r="T180" t="str">
            <v>?</v>
          </cell>
          <cell r="U180" t="str">
            <v>?</v>
          </cell>
          <cell r="V180" t="str">
            <v>?</v>
          </cell>
          <cell r="W180" t="str">
            <v>?</v>
          </cell>
          <cell r="X180" t="str">
            <v>?</v>
          </cell>
          <cell r="Y180" t="str">
            <v>?</v>
          </cell>
          <cell r="Z180" t="str">
            <v>?</v>
          </cell>
          <cell r="AA180" t="str">
            <v>?</v>
          </cell>
          <cell r="AB180" t="str">
            <v>?</v>
          </cell>
          <cell r="AC180" t="str">
            <v>?</v>
          </cell>
          <cell r="AD180" t="str">
            <v>?</v>
          </cell>
          <cell r="AE180" t="str">
            <v>?</v>
          </cell>
          <cell r="AF180" t="str">
            <v>?</v>
          </cell>
          <cell r="AG180" t="str">
            <v>?</v>
          </cell>
          <cell r="BZ180">
            <v>1.7</v>
          </cell>
          <cell r="CA180">
            <v>1.8</v>
          </cell>
          <cell r="CB180">
            <v>1.2</v>
          </cell>
          <cell r="CC180">
            <v>4.8</v>
          </cell>
          <cell r="CD180">
            <v>3.7</v>
          </cell>
          <cell r="CE180">
            <v>2.7</v>
          </cell>
          <cell r="CI180">
            <v>9.6</v>
          </cell>
          <cell r="CJ180">
            <v>7.4</v>
          </cell>
          <cell r="CK180">
            <v>5.4</v>
          </cell>
          <cell r="CL180">
            <v>4.1136644102308592E-2</v>
          </cell>
          <cell r="CM180">
            <v>4.3953757518555799E-2</v>
          </cell>
          <cell r="CN180">
            <v>4.5591416823783849E-2</v>
          </cell>
          <cell r="CO180">
            <v>20.364675298172568</v>
          </cell>
          <cell r="CP180">
            <v>15.697770542341356</v>
          </cell>
          <cell r="CQ180">
            <v>11.455129855222072</v>
          </cell>
          <cell r="CR180" t="str">
            <v/>
          </cell>
          <cell r="CS180" t="str">
            <v/>
          </cell>
          <cell r="CT180" t="str">
            <v/>
          </cell>
        </row>
        <row r="181">
          <cell r="A181" t="str">
            <v>Théophylline</v>
          </cell>
          <cell r="B181" t="str">
            <v>SFBC</v>
          </cell>
          <cell r="C181" t="str">
            <v>mg/l</v>
          </cell>
          <cell r="D181">
            <v>5</v>
          </cell>
          <cell r="E181">
            <v>15</v>
          </cell>
          <cell r="F181">
            <v>30</v>
          </cell>
          <cell r="G181">
            <v>7.5</v>
          </cell>
          <cell r="H181">
            <v>7.5</v>
          </cell>
          <cell r="I181">
            <v>7.5</v>
          </cell>
          <cell r="J181">
            <v>10</v>
          </cell>
          <cell r="K181">
            <v>10</v>
          </cell>
          <cell r="L181">
            <v>10</v>
          </cell>
          <cell r="M181">
            <v>11.2</v>
          </cell>
          <cell r="N181">
            <v>6.6</v>
          </cell>
          <cell r="O181">
            <v>6.6</v>
          </cell>
          <cell r="P181">
            <v>15</v>
          </cell>
          <cell r="Q181">
            <v>12</v>
          </cell>
          <cell r="R181">
            <v>12</v>
          </cell>
          <cell r="S181">
            <v>2.1</v>
          </cell>
          <cell r="T181">
            <v>6.4</v>
          </cell>
          <cell r="U181">
            <v>12.7</v>
          </cell>
          <cell r="V181">
            <v>42</v>
          </cell>
          <cell r="W181">
            <v>42.666666666666664</v>
          </cell>
          <cell r="X181">
            <v>42.333333333333336</v>
          </cell>
          <cell r="Y181">
            <v>1.1000000000000001</v>
          </cell>
          <cell r="Z181">
            <v>2</v>
          </cell>
          <cell r="AA181">
            <v>4</v>
          </cell>
          <cell r="AB181">
            <v>22.000000000000004</v>
          </cell>
          <cell r="AC181">
            <v>13.333333333333334</v>
          </cell>
          <cell r="AD181">
            <v>13.333333333333334</v>
          </cell>
          <cell r="AE181">
            <v>30</v>
          </cell>
          <cell r="AF181">
            <v>24</v>
          </cell>
          <cell r="AG181">
            <v>24</v>
          </cell>
        </row>
        <row r="182">
          <cell r="A182" t="str">
            <v>THYRO</v>
          </cell>
          <cell r="B182" t="str">
            <v>RICOS</v>
          </cell>
          <cell r="C182" t="str">
            <v>ng/ml</v>
          </cell>
          <cell r="D182">
            <v>1</v>
          </cell>
          <cell r="E182">
            <v>7.5</v>
          </cell>
          <cell r="F182">
            <v>350</v>
          </cell>
          <cell r="G182" t="str">
            <v>?</v>
          </cell>
          <cell r="H182" t="str">
            <v>?</v>
          </cell>
          <cell r="I182" t="str">
            <v>?</v>
          </cell>
          <cell r="J182" t="str">
            <v>?</v>
          </cell>
          <cell r="K182" t="str">
            <v>?</v>
          </cell>
          <cell r="L182" t="str">
            <v>?</v>
          </cell>
          <cell r="M182" t="str">
            <v>?</v>
          </cell>
          <cell r="N182" t="str">
            <v>?</v>
          </cell>
          <cell r="O182" t="str">
            <v>?</v>
          </cell>
          <cell r="P182" t="str">
            <v>?</v>
          </cell>
          <cell r="Q182" t="str">
            <v>?</v>
          </cell>
          <cell r="R182" t="str">
            <v>?</v>
          </cell>
          <cell r="S182" t="str">
            <v>?</v>
          </cell>
          <cell r="T182" t="str">
            <v>?</v>
          </cell>
          <cell r="U182" t="str">
            <v>?</v>
          </cell>
          <cell r="V182" t="str">
            <v>?</v>
          </cell>
          <cell r="W182" t="str">
            <v>?</v>
          </cell>
          <cell r="X182" t="str">
            <v>?</v>
          </cell>
          <cell r="Y182" t="str">
            <v>?</v>
          </cell>
          <cell r="Z182" t="str">
            <v>?</v>
          </cell>
          <cell r="AA182" t="str">
            <v>?</v>
          </cell>
          <cell r="AB182" t="str">
            <v>?</v>
          </cell>
          <cell r="AC182" t="str">
            <v>?</v>
          </cell>
          <cell r="AD182" t="str">
            <v>?</v>
          </cell>
          <cell r="AE182" t="str">
            <v>?</v>
          </cell>
          <cell r="AF182" t="str">
            <v>?</v>
          </cell>
          <cell r="AG182" t="str">
            <v>?</v>
          </cell>
          <cell r="AH182">
            <v>14</v>
          </cell>
          <cell r="AI182">
            <v>39</v>
          </cell>
          <cell r="AJ182">
            <v>3.5</v>
          </cell>
          <cell r="AK182">
            <v>7</v>
          </cell>
          <cell r="AL182">
            <v>10.5</v>
          </cell>
          <cell r="AM182">
            <v>5.179587338775165</v>
          </cell>
          <cell r="AN182">
            <v>10.4</v>
          </cell>
          <cell r="AO182">
            <v>15.538762016325496</v>
          </cell>
          <cell r="AP182">
            <v>10.954587338775164</v>
          </cell>
          <cell r="AQ182">
            <v>21.9</v>
          </cell>
          <cell r="AR182">
            <v>32.863762016325495</v>
          </cell>
          <cell r="AS182">
            <v>2.625</v>
          </cell>
          <cell r="AT182">
            <v>5.25</v>
          </cell>
          <cell r="AU182">
            <v>7.875</v>
          </cell>
          <cell r="CC182">
            <v>28.1</v>
          </cell>
          <cell r="CD182">
            <v>11.9</v>
          </cell>
          <cell r="CE182">
            <v>9.1</v>
          </cell>
          <cell r="CF182">
            <v>13.4</v>
          </cell>
          <cell r="CG182">
            <v>11.2</v>
          </cell>
          <cell r="CH182">
            <v>11</v>
          </cell>
          <cell r="CI182">
            <v>59.765000000000001</v>
          </cell>
          <cell r="CJ182">
            <v>30.834999999999997</v>
          </cell>
          <cell r="CK182">
            <v>26.015000000000001</v>
          </cell>
          <cell r="CL182">
            <v>1.1921820330805191</v>
          </cell>
          <cell r="CM182">
            <v>3.7865568132539624</v>
          </cell>
          <cell r="CN182">
            <v>135.12810588474923</v>
          </cell>
          <cell r="CO182">
            <v>119.21820330805191</v>
          </cell>
          <cell r="CP182">
            <v>50.4874241767195</v>
          </cell>
          <cell r="CQ182">
            <v>38.608030252785497</v>
          </cell>
          <cell r="CR182">
            <v>0.26800000000000002</v>
          </cell>
          <cell r="CS182">
            <v>1.6725000000000001</v>
          </cell>
          <cell r="CT182">
            <v>77.350000000000009</v>
          </cell>
          <cell r="CU182">
            <v>26.8</v>
          </cell>
          <cell r="CV182">
            <v>22.3</v>
          </cell>
          <cell r="CW182">
            <v>22.1</v>
          </cell>
        </row>
        <row r="183">
          <cell r="A183" t="str">
            <v>TOXG</v>
          </cell>
          <cell r="B183" t="str">
            <v>AEA</v>
          </cell>
          <cell r="C183" t="str">
            <v>UI/ml</v>
          </cell>
          <cell r="D183">
            <v>0.1</v>
          </cell>
          <cell r="E183">
            <v>6</v>
          </cell>
          <cell r="F183">
            <v>120</v>
          </cell>
          <cell r="G183" t="str">
            <v>?</v>
          </cell>
          <cell r="H183" t="str">
            <v>?</v>
          </cell>
          <cell r="I183" t="str">
            <v>?</v>
          </cell>
          <cell r="J183" t="str">
            <v>?</v>
          </cell>
          <cell r="K183" t="str">
            <v>?</v>
          </cell>
          <cell r="L183" t="str">
            <v>?</v>
          </cell>
          <cell r="M183" t="str">
            <v>?</v>
          </cell>
          <cell r="N183" t="str">
            <v>?</v>
          </cell>
          <cell r="O183" t="str">
            <v>?</v>
          </cell>
          <cell r="P183" t="str">
            <v>?</v>
          </cell>
          <cell r="Q183" t="str">
            <v>?</v>
          </cell>
          <cell r="R183" t="str">
            <v>?</v>
          </cell>
          <cell r="S183" t="str">
            <v>?</v>
          </cell>
          <cell r="T183" t="str">
            <v>?</v>
          </cell>
          <cell r="U183" t="str">
            <v>?</v>
          </cell>
          <cell r="V183" t="str">
            <v>?</v>
          </cell>
          <cell r="W183" t="str">
            <v>?</v>
          </cell>
          <cell r="X183" t="str">
            <v>?</v>
          </cell>
          <cell r="Y183" t="str">
            <v>?</v>
          </cell>
          <cell r="Z183" t="str">
            <v>?</v>
          </cell>
          <cell r="AA183" t="str">
            <v>?</v>
          </cell>
          <cell r="AB183" t="str">
            <v>?</v>
          </cell>
          <cell r="AC183" t="str">
            <v>?</v>
          </cell>
          <cell r="AD183" t="str">
            <v>?</v>
          </cell>
          <cell r="AE183" t="str">
            <v>?</v>
          </cell>
          <cell r="AF183" t="str">
            <v>?</v>
          </cell>
          <cell r="AG183" t="str">
            <v>?</v>
          </cell>
          <cell r="BZ183">
            <v>95.8</v>
          </cell>
          <cell r="CA183">
            <v>2.5</v>
          </cell>
          <cell r="CB183">
            <v>3.4</v>
          </cell>
          <cell r="CC183">
            <v>21.4</v>
          </cell>
          <cell r="CD183">
            <v>11</v>
          </cell>
          <cell r="CE183">
            <v>11</v>
          </cell>
          <cell r="CF183">
            <v>24.8</v>
          </cell>
          <cell r="CG183">
            <v>24.8</v>
          </cell>
          <cell r="CH183">
            <v>33.6</v>
          </cell>
          <cell r="CI183">
            <v>60.11</v>
          </cell>
          <cell r="CJ183">
            <v>42.95</v>
          </cell>
          <cell r="CK183">
            <v>51.75</v>
          </cell>
          <cell r="CL183">
            <v>9.0792510704352694E-2</v>
          </cell>
          <cell r="CM183">
            <v>2.8001428534987283</v>
          </cell>
          <cell r="CN183">
            <v>56.00285706997456</v>
          </cell>
          <cell r="CO183">
            <v>90.792510704352694</v>
          </cell>
          <cell r="CP183">
            <v>46.669047558312137</v>
          </cell>
          <cell r="CQ183">
            <v>46.669047558312137</v>
          </cell>
          <cell r="CR183">
            <v>4.9600000000000005E-2</v>
          </cell>
          <cell r="CS183">
            <v>2.9760000000000004</v>
          </cell>
          <cell r="CT183">
            <v>80.52</v>
          </cell>
          <cell r="CU183">
            <v>49.6</v>
          </cell>
          <cell r="CV183">
            <v>49.6</v>
          </cell>
          <cell r="CW183">
            <v>67.099999999999994</v>
          </cell>
        </row>
        <row r="184">
          <cell r="A184" t="str">
            <v>TOXMI</v>
          </cell>
          <cell r="B184" t="str">
            <v>AEA</v>
          </cell>
          <cell r="C184" t="str">
            <v>Index</v>
          </cell>
          <cell r="D184">
            <v>0.1</v>
          </cell>
          <cell r="E184">
            <v>2.5</v>
          </cell>
          <cell r="G184" t="str">
            <v>?</v>
          </cell>
          <cell r="H184" t="str">
            <v>?</v>
          </cell>
          <cell r="I184" t="str">
            <v>?</v>
          </cell>
          <cell r="J184" t="str">
            <v>?</v>
          </cell>
          <cell r="K184" t="str">
            <v>?</v>
          </cell>
          <cell r="L184" t="str">
            <v>?</v>
          </cell>
          <cell r="M184" t="str">
            <v>?</v>
          </cell>
          <cell r="N184" t="str">
            <v>?</v>
          </cell>
          <cell r="O184" t="str">
            <v>?</v>
          </cell>
          <cell r="P184" t="str">
            <v>?</v>
          </cell>
          <cell r="Q184" t="str">
            <v>?</v>
          </cell>
          <cell r="R184" t="str">
            <v>?</v>
          </cell>
          <cell r="S184" t="str">
            <v>?</v>
          </cell>
          <cell r="T184" t="str">
            <v>?</v>
          </cell>
          <cell r="U184" t="str">
            <v>?</v>
          </cell>
          <cell r="V184" t="str">
            <v>?</v>
          </cell>
          <cell r="W184" t="str">
            <v>?</v>
          </cell>
          <cell r="X184" t="str">
            <v>?</v>
          </cell>
          <cell r="Y184" t="str">
            <v>?</v>
          </cell>
          <cell r="Z184" t="str">
            <v>?</v>
          </cell>
          <cell r="AA184" t="str">
            <v>?</v>
          </cell>
          <cell r="AB184" t="str">
            <v>?</v>
          </cell>
          <cell r="AC184" t="str">
            <v>?</v>
          </cell>
          <cell r="AD184" t="str">
            <v>?</v>
          </cell>
          <cell r="AE184" t="str">
            <v>?</v>
          </cell>
          <cell r="AF184" t="str">
            <v>?</v>
          </cell>
          <cell r="AG184" t="str">
            <v>?</v>
          </cell>
          <cell r="BZ184">
            <v>5.7</v>
          </cell>
          <cell r="CA184">
            <v>2.6</v>
          </cell>
          <cell r="CC184">
            <v>27.5</v>
          </cell>
          <cell r="CD184">
            <v>11.5</v>
          </cell>
          <cell r="CG184">
            <v>27.6</v>
          </cell>
          <cell r="CI184">
            <v>73</v>
          </cell>
          <cell r="CJ184">
            <v>46.6</v>
          </cell>
          <cell r="CL184">
            <v>0.11667261889578036</v>
          </cell>
          <cell r="CM184">
            <v>1.2197591975467943</v>
          </cell>
          <cell r="CN184" t="str">
            <v/>
          </cell>
          <cell r="CO184">
            <v>116.67261889578035</v>
          </cell>
          <cell r="CP184">
            <v>48.790367901871775</v>
          </cell>
          <cell r="CR184" t="str">
            <v/>
          </cell>
          <cell r="CS184">
            <v>1.3774999999999999</v>
          </cell>
          <cell r="CT184" t="str">
            <v/>
          </cell>
          <cell r="CV184">
            <v>55.1</v>
          </cell>
        </row>
        <row r="185">
          <cell r="A185" t="str">
            <v>TP</v>
          </cell>
          <cell r="B185" t="str">
            <v>GEHT</v>
          </cell>
          <cell r="C185" t="str">
            <v>%</v>
          </cell>
          <cell r="D185">
            <v>24</v>
          </cell>
          <cell r="E185">
            <v>42</v>
          </cell>
          <cell r="F185">
            <v>43</v>
          </cell>
          <cell r="G185" t="str">
            <v>?</v>
          </cell>
          <cell r="H185" t="str">
            <v>?</v>
          </cell>
          <cell r="I185" t="str">
            <v>?</v>
          </cell>
          <cell r="J185" t="str">
            <v>?</v>
          </cell>
          <cell r="K185" t="str">
            <v>?</v>
          </cell>
          <cell r="L185" t="str">
            <v>?</v>
          </cell>
          <cell r="M185" t="str">
            <v>?</v>
          </cell>
          <cell r="N185" t="str">
            <v>?</v>
          </cell>
          <cell r="O185" t="str">
            <v>?</v>
          </cell>
          <cell r="P185" t="str">
            <v>?</v>
          </cell>
          <cell r="Q185" t="str">
            <v>?</v>
          </cell>
          <cell r="R185" t="str">
            <v>?</v>
          </cell>
          <cell r="S185" t="str">
            <v>?</v>
          </cell>
          <cell r="T185" t="str">
            <v>?</v>
          </cell>
          <cell r="U185" t="str">
            <v>?</v>
          </cell>
          <cell r="V185" t="str">
            <v>?</v>
          </cell>
          <cell r="W185" t="str">
            <v>?</v>
          </cell>
          <cell r="X185" t="str">
            <v>?</v>
          </cell>
          <cell r="Y185" t="str">
            <v>?</v>
          </cell>
          <cell r="Z185" t="str">
            <v>?</v>
          </cell>
          <cell r="AA185" t="str">
            <v>?</v>
          </cell>
          <cell r="AB185" t="str">
            <v>?</v>
          </cell>
          <cell r="AC185" t="str">
            <v>?</v>
          </cell>
          <cell r="AD185" t="str">
            <v>?</v>
          </cell>
          <cell r="AE185" t="str">
            <v>?</v>
          </cell>
          <cell r="AF185" t="str">
            <v>?</v>
          </cell>
          <cell r="AG185" t="str">
            <v>?</v>
          </cell>
          <cell r="AV185">
            <v>5.0999999999999996</v>
          </cell>
          <cell r="AW185">
            <v>5.0999999999999996</v>
          </cell>
          <cell r="AX185">
            <v>3.5999999999999996</v>
          </cell>
          <cell r="AY185">
            <v>6.8</v>
          </cell>
          <cell r="AZ185">
            <v>6.8</v>
          </cell>
          <cell r="BA185">
            <v>4.8</v>
          </cell>
          <cell r="BB185">
            <v>7.9</v>
          </cell>
          <cell r="BC185">
            <v>7.9</v>
          </cell>
          <cell r="BD185">
            <v>5.6</v>
          </cell>
          <cell r="BE185">
            <v>22.7</v>
          </cell>
          <cell r="BF185">
            <v>8.5</v>
          </cell>
          <cell r="BG185">
            <v>8.1999999999999993</v>
          </cell>
          <cell r="BH185">
            <v>27.7</v>
          </cell>
          <cell r="BI185">
            <v>10</v>
          </cell>
          <cell r="BJ185">
            <v>10</v>
          </cell>
          <cell r="BK185">
            <v>40.734999999999999</v>
          </cell>
          <cell r="BL185">
            <v>23.035</v>
          </cell>
          <cell r="BM185">
            <v>19.239999999999998</v>
          </cell>
          <cell r="BN185">
            <v>8.0440467427781659</v>
          </cell>
          <cell r="BO185">
            <v>14.077081799861789</v>
          </cell>
          <cell r="BP185">
            <v>10.216278774583238</v>
          </cell>
          <cell r="BQ185">
            <v>33.516861428242358</v>
          </cell>
          <cell r="BR185">
            <v>33.516861428242358</v>
          </cell>
          <cell r="BS185">
            <v>23.758787847867996</v>
          </cell>
          <cell r="BT185">
            <v>13.295999999999999</v>
          </cell>
          <cell r="BU185">
            <v>8.4</v>
          </cell>
          <cell r="BV185">
            <v>8.6</v>
          </cell>
          <cell r="BW185">
            <v>55.4</v>
          </cell>
          <cell r="BX185">
            <v>20</v>
          </cell>
          <cell r="BY185">
            <v>20</v>
          </cell>
        </row>
        <row r="186">
          <cell r="A186" t="str">
            <v>TPHAI</v>
          </cell>
          <cell r="B186" t="str">
            <v>AEA</v>
          </cell>
          <cell r="C186" t="str">
            <v>S/CO</v>
          </cell>
          <cell r="D186">
            <v>0.03</v>
          </cell>
          <cell r="E186">
            <v>2.65</v>
          </cell>
          <cell r="F186">
            <v>6.31</v>
          </cell>
          <cell r="G186" t="str">
            <v>?</v>
          </cell>
          <cell r="H186" t="str">
            <v>?</v>
          </cell>
          <cell r="I186" t="str">
            <v>?</v>
          </cell>
          <cell r="J186" t="str">
            <v>?</v>
          </cell>
          <cell r="K186" t="str">
            <v>?</v>
          </cell>
          <cell r="L186" t="str">
            <v>?</v>
          </cell>
          <cell r="M186" t="str">
            <v>?</v>
          </cell>
          <cell r="N186" t="str">
            <v>?</v>
          </cell>
          <cell r="O186" t="str">
            <v>?</v>
          </cell>
          <cell r="P186" t="str">
            <v>?</v>
          </cell>
          <cell r="Q186" t="str">
            <v>?</v>
          </cell>
          <cell r="R186" t="str">
            <v>?</v>
          </cell>
          <cell r="S186" t="str">
            <v>?</v>
          </cell>
          <cell r="T186" t="str">
            <v>?</v>
          </cell>
          <cell r="U186" t="str">
            <v>?</v>
          </cell>
          <cell r="V186" t="str">
            <v>?</v>
          </cell>
          <cell r="W186" t="str">
            <v>?</v>
          </cell>
          <cell r="X186" t="str">
            <v>?</v>
          </cell>
          <cell r="Y186" t="str">
            <v>?</v>
          </cell>
          <cell r="Z186" t="str">
            <v>?</v>
          </cell>
          <cell r="AA186" t="str">
            <v>?</v>
          </cell>
          <cell r="AB186" t="str">
            <v>?</v>
          </cell>
          <cell r="AC186" t="str">
            <v>?</v>
          </cell>
          <cell r="AD186" t="str">
            <v>?</v>
          </cell>
          <cell r="AE186" t="str">
            <v>?</v>
          </cell>
          <cell r="AF186" t="str">
            <v>?</v>
          </cell>
          <cell r="AG186" t="str">
            <v>?</v>
          </cell>
          <cell r="BZ186">
            <v>9.9</v>
          </cell>
          <cell r="CA186">
            <v>2.5</v>
          </cell>
          <cell r="CC186">
            <v>12.1</v>
          </cell>
          <cell r="CD186">
            <v>4.4000000000000004</v>
          </cell>
        </row>
        <row r="187">
          <cell r="A187" t="str">
            <v>TPS</v>
          </cell>
          <cell r="B187" t="str">
            <v>GEHT</v>
          </cell>
          <cell r="C187" t="str">
            <v>s</v>
          </cell>
          <cell r="D187">
            <v>19</v>
          </cell>
          <cell r="E187">
            <v>20</v>
          </cell>
          <cell r="F187">
            <v>21</v>
          </cell>
          <cell r="G187" t="str">
            <v>?</v>
          </cell>
          <cell r="H187" t="str">
            <v>?</v>
          </cell>
          <cell r="I187" t="str">
            <v>?</v>
          </cell>
          <cell r="J187" t="str">
            <v>?</v>
          </cell>
          <cell r="K187" t="str">
            <v>?</v>
          </cell>
          <cell r="L187" t="str">
            <v>?</v>
          </cell>
          <cell r="M187" t="str">
            <v>?</v>
          </cell>
          <cell r="N187" t="str">
            <v>?</v>
          </cell>
          <cell r="O187" t="str">
            <v>?</v>
          </cell>
          <cell r="P187" t="str">
            <v>?</v>
          </cell>
          <cell r="Q187" t="str">
            <v>?</v>
          </cell>
          <cell r="R187" t="str">
            <v>?</v>
          </cell>
          <cell r="S187" t="str">
            <v>?</v>
          </cell>
          <cell r="T187" t="str">
            <v>?</v>
          </cell>
          <cell r="U187" t="str">
            <v>?</v>
          </cell>
          <cell r="V187" t="str">
            <v>?</v>
          </cell>
          <cell r="W187" t="str">
            <v>?</v>
          </cell>
          <cell r="X187" t="str">
            <v>?</v>
          </cell>
          <cell r="Y187" t="str">
            <v>?</v>
          </cell>
          <cell r="Z187" t="str">
            <v>?</v>
          </cell>
          <cell r="AA187" t="str">
            <v>?</v>
          </cell>
          <cell r="AB187" t="str">
            <v>?</v>
          </cell>
          <cell r="AC187" t="str">
            <v>?</v>
          </cell>
          <cell r="AD187" t="str">
            <v>?</v>
          </cell>
          <cell r="AE187" t="str">
            <v>?</v>
          </cell>
          <cell r="AF187" t="str">
            <v>?</v>
          </cell>
          <cell r="AG187" t="str">
            <v>?</v>
          </cell>
          <cell r="AH187">
            <v>4</v>
          </cell>
          <cell r="AI187">
            <v>6.8</v>
          </cell>
          <cell r="AJ187">
            <v>1</v>
          </cell>
          <cell r="AK187">
            <v>2</v>
          </cell>
          <cell r="AL187">
            <v>3</v>
          </cell>
          <cell r="AM187">
            <v>0.98615414616580099</v>
          </cell>
          <cell r="AN187">
            <v>2</v>
          </cell>
          <cell r="AO187">
            <v>2.9584624384974028</v>
          </cell>
          <cell r="AP187">
            <v>2.6361541461658007</v>
          </cell>
          <cell r="AQ187">
            <v>5.3</v>
          </cell>
          <cell r="AR187">
            <v>7.908462438497402</v>
          </cell>
          <cell r="AS187">
            <v>0.75</v>
          </cell>
          <cell r="AT187">
            <v>1.5</v>
          </cell>
          <cell r="AU187">
            <v>2.25</v>
          </cell>
          <cell r="AV187">
            <v>2.1749999999999998</v>
          </cell>
          <cell r="AW187">
            <v>2.8499999999999996</v>
          </cell>
          <cell r="AX187">
            <v>4.5</v>
          </cell>
          <cell r="AY187">
            <v>2.9</v>
          </cell>
          <cell r="AZ187">
            <v>3.8</v>
          </cell>
          <cell r="BA187">
            <v>6</v>
          </cell>
          <cell r="BB187">
            <v>3.6</v>
          </cell>
          <cell r="BC187">
            <v>5</v>
          </cell>
          <cell r="BD187">
            <v>7.5</v>
          </cell>
          <cell r="BE187">
            <v>8.1999999999999993</v>
          </cell>
          <cell r="BF187">
            <v>14</v>
          </cell>
          <cell r="BG187">
            <v>30</v>
          </cell>
          <cell r="BH187">
            <v>11.9</v>
          </cell>
          <cell r="BI187">
            <v>19.5</v>
          </cell>
          <cell r="BJ187">
            <v>38.700000000000003</v>
          </cell>
          <cell r="BK187">
            <v>17.84</v>
          </cell>
          <cell r="BL187">
            <v>27.75</v>
          </cell>
          <cell r="BM187">
            <v>51.075000000000003</v>
          </cell>
          <cell r="BN187">
            <v>2.9019662299895908</v>
          </cell>
          <cell r="BO187">
            <v>4.2426406871192857</v>
          </cell>
          <cell r="BP187">
            <v>6.6821590822128742</v>
          </cell>
          <cell r="BQ187">
            <v>15.273506473629425</v>
          </cell>
          <cell r="BR187">
            <v>21.213203435596427</v>
          </cell>
          <cell r="BS187">
            <v>31.81980515339464</v>
          </cell>
          <cell r="BT187">
            <v>4.5220000000000002</v>
          </cell>
          <cell r="BU187">
            <v>7.8</v>
          </cell>
          <cell r="BV187">
            <v>16.254000000000001</v>
          </cell>
          <cell r="BW187">
            <v>23.8</v>
          </cell>
          <cell r="BX187">
            <v>39</v>
          </cell>
          <cell r="BY187">
            <v>77.400000000000006</v>
          </cell>
        </row>
        <row r="188">
          <cell r="A188" t="str">
            <v>TRAK</v>
          </cell>
          <cell r="B188" t="str">
            <v>AEA</v>
          </cell>
          <cell r="C188" t="str">
            <v>UI/L</v>
          </cell>
          <cell r="D188">
            <v>1</v>
          </cell>
          <cell r="E188">
            <v>4.5</v>
          </cell>
          <cell r="F188">
            <v>16.5</v>
          </cell>
          <cell r="G188" t="str">
            <v>?</v>
          </cell>
          <cell r="H188" t="str">
            <v>?</v>
          </cell>
          <cell r="I188" t="str">
            <v>?</v>
          </cell>
          <cell r="J188" t="str">
            <v>?</v>
          </cell>
          <cell r="K188" t="str">
            <v>?</v>
          </cell>
          <cell r="L188" t="str">
            <v>?</v>
          </cell>
          <cell r="M188" t="str">
            <v>?</v>
          </cell>
          <cell r="N188" t="str">
            <v>?</v>
          </cell>
          <cell r="O188" t="str">
            <v>?</v>
          </cell>
          <cell r="P188" t="str">
            <v>?</v>
          </cell>
          <cell r="Q188" t="str">
            <v>?</v>
          </cell>
          <cell r="R188" t="str">
            <v>?</v>
          </cell>
          <cell r="S188" t="str">
            <v>?</v>
          </cell>
          <cell r="T188" t="str">
            <v>?</v>
          </cell>
          <cell r="U188" t="str">
            <v>?</v>
          </cell>
          <cell r="V188" t="str">
            <v>?</v>
          </cell>
          <cell r="W188" t="str">
            <v>?</v>
          </cell>
          <cell r="X188" t="str">
            <v>?</v>
          </cell>
          <cell r="Y188" t="str">
            <v>?</v>
          </cell>
          <cell r="Z188" t="str">
            <v>?</v>
          </cell>
          <cell r="AA188" t="str">
            <v>?</v>
          </cell>
          <cell r="AB188" t="str">
            <v>?</v>
          </cell>
          <cell r="AC188" t="str">
            <v>?</v>
          </cell>
          <cell r="AD188" t="str">
            <v>?</v>
          </cell>
          <cell r="AE188" t="str">
            <v>?</v>
          </cell>
          <cell r="AF188" t="str">
            <v>?</v>
          </cell>
          <cell r="AG188" t="str">
            <v>?</v>
          </cell>
          <cell r="AH188">
            <v>4.8</v>
          </cell>
          <cell r="AJ188">
            <v>1.2</v>
          </cell>
          <cell r="AK188">
            <v>2.4</v>
          </cell>
          <cell r="AL188">
            <v>3.5999999999999996</v>
          </cell>
          <cell r="AS188">
            <v>0.89999999999999991</v>
          </cell>
          <cell r="AT188">
            <v>1.7999999999999998</v>
          </cell>
          <cell r="AU188">
            <v>2.6999999999999997</v>
          </cell>
          <cell r="BZ188">
            <v>4.8</v>
          </cell>
          <cell r="CA188">
            <v>1.8</v>
          </cell>
          <cell r="CB188">
            <v>1.1000000000000001</v>
          </cell>
          <cell r="CC188">
            <v>18.2</v>
          </cell>
          <cell r="CD188">
            <v>14.3</v>
          </cell>
          <cell r="CE188">
            <v>8</v>
          </cell>
          <cell r="CF188">
            <v>14.4</v>
          </cell>
          <cell r="CG188">
            <v>14.4</v>
          </cell>
          <cell r="CH188">
            <v>14</v>
          </cell>
          <cell r="CI188">
            <v>44.43</v>
          </cell>
          <cell r="CJ188">
            <v>37.994999999999997</v>
          </cell>
          <cell r="CK188">
            <v>27.2</v>
          </cell>
          <cell r="CL188">
            <v>0.77216060505570994</v>
          </cell>
          <cell r="CM188">
            <v>2.7301392821612605</v>
          </cell>
          <cell r="CN188">
            <v>5.6002857069974574</v>
          </cell>
          <cell r="CO188">
            <v>77.216060505570994</v>
          </cell>
          <cell r="CP188">
            <v>60.669761825805779</v>
          </cell>
          <cell r="CQ188">
            <v>33.941125496954285</v>
          </cell>
          <cell r="CR188">
            <v>0.28699999999999998</v>
          </cell>
          <cell r="CS188">
            <v>1.2915000000000001</v>
          </cell>
          <cell r="CT188">
            <v>4.6034999999999995</v>
          </cell>
          <cell r="CU188">
            <v>28.7</v>
          </cell>
          <cell r="CV188">
            <v>28.7</v>
          </cell>
          <cell r="CW188">
            <v>27.9</v>
          </cell>
        </row>
        <row r="189">
          <cell r="A189" t="str">
            <v>TRF</v>
          </cell>
          <cell r="B189" t="str">
            <v>SFBC</v>
          </cell>
          <cell r="C189" t="str">
            <v>g/L</v>
          </cell>
          <cell r="D189">
            <v>1</v>
          </cell>
          <cell r="E189">
            <v>2</v>
          </cell>
          <cell r="F189">
            <v>4</v>
          </cell>
          <cell r="G189">
            <v>6</v>
          </cell>
          <cell r="H189">
            <v>4.5</v>
          </cell>
          <cell r="I189">
            <v>3.8</v>
          </cell>
          <cell r="J189">
            <v>8</v>
          </cell>
          <cell r="K189">
            <v>6</v>
          </cell>
          <cell r="L189">
            <v>5</v>
          </cell>
          <cell r="M189">
            <v>8.9</v>
          </cell>
          <cell r="N189">
            <v>8.6</v>
          </cell>
          <cell r="O189">
            <v>7.5</v>
          </cell>
          <cell r="P189">
            <v>12</v>
          </cell>
          <cell r="Q189">
            <v>10.5</v>
          </cell>
          <cell r="R189">
            <v>9</v>
          </cell>
          <cell r="S189">
            <v>0.34</v>
          </cell>
          <cell r="T189">
            <v>0.51</v>
          </cell>
          <cell r="U189">
            <v>0.85</v>
          </cell>
          <cell r="V189">
            <v>34</v>
          </cell>
          <cell r="W189">
            <v>25.5</v>
          </cell>
          <cell r="X189">
            <v>21.25</v>
          </cell>
          <cell r="Y189">
            <v>0.18</v>
          </cell>
          <cell r="Z189">
            <v>0.34</v>
          </cell>
          <cell r="AA189">
            <v>0.6</v>
          </cell>
          <cell r="AB189">
            <v>18</v>
          </cell>
          <cell r="AC189">
            <v>17</v>
          </cell>
          <cell r="AD189">
            <v>15</v>
          </cell>
          <cell r="AE189">
            <v>24</v>
          </cell>
          <cell r="AF189">
            <v>21</v>
          </cell>
          <cell r="AG189">
            <v>18</v>
          </cell>
          <cell r="AH189">
            <v>3</v>
          </cell>
          <cell r="AI189">
            <v>4.3</v>
          </cell>
          <cell r="AJ189">
            <v>0.75</v>
          </cell>
          <cell r="AK189">
            <v>1.5</v>
          </cell>
          <cell r="AL189">
            <v>2.25</v>
          </cell>
          <cell r="AM189">
            <v>0.65538633644591648</v>
          </cell>
          <cell r="AN189">
            <v>1.3</v>
          </cell>
          <cell r="AO189">
            <v>1.9661590093377495</v>
          </cell>
          <cell r="AP189">
            <v>1.8928863364459163</v>
          </cell>
          <cell r="AQ189">
            <v>3.8</v>
          </cell>
          <cell r="AR189">
            <v>5.6786590093377498</v>
          </cell>
          <cell r="AS189">
            <v>0.5625</v>
          </cell>
          <cell r="AT189">
            <v>1.125</v>
          </cell>
          <cell r="AU189">
            <v>1.6875</v>
          </cell>
        </row>
        <row r="190">
          <cell r="A190" t="str">
            <v>TRIG</v>
          </cell>
          <cell r="B190" t="str">
            <v>SFBC</v>
          </cell>
          <cell r="C190" t="str">
            <v>mmol/L</v>
          </cell>
          <cell r="D190">
            <v>0.5</v>
          </cell>
          <cell r="E190">
            <v>1.5</v>
          </cell>
          <cell r="F190">
            <v>3</v>
          </cell>
          <cell r="G190">
            <v>4.2</v>
          </cell>
          <cell r="H190">
            <v>3.6</v>
          </cell>
          <cell r="I190">
            <v>3.6</v>
          </cell>
          <cell r="J190">
            <v>5.6</v>
          </cell>
          <cell r="K190">
            <v>4.8</v>
          </cell>
          <cell r="L190">
            <v>4.8</v>
          </cell>
          <cell r="M190">
            <v>8.3000000000000007</v>
          </cell>
          <cell r="N190">
            <v>6.4</v>
          </cell>
          <cell r="O190">
            <v>6.4</v>
          </cell>
          <cell r="P190">
            <v>10</v>
          </cell>
          <cell r="Q190">
            <v>8</v>
          </cell>
          <cell r="R190">
            <v>8</v>
          </cell>
          <cell r="S190">
            <v>0.12</v>
          </cell>
          <cell r="T190">
            <v>0.31</v>
          </cell>
          <cell r="U190">
            <v>0.61</v>
          </cell>
          <cell r="V190">
            <v>24</v>
          </cell>
          <cell r="W190">
            <v>20.666666666666668</v>
          </cell>
          <cell r="X190">
            <v>20.333333333333332</v>
          </cell>
          <cell r="Y190">
            <v>0.08</v>
          </cell>
          <cell r="Z190">
            <v>0.19</v>
          </cell>
          <cell r="AA190">
            <v>0.38</v>
          </cell>
          <cell r="AB190">
            <v>16</v>
          </cell>
          <cell r="AC190">
            <v>12.666666666666666</v>
          </cell>
          <cell r="AD190">
            <v>12.666666666666666</v>
          </cell>
          <cell r="AE190">
            <v>20</v>
          </cell>
          <cell r="AF190">
            <v>16</v>
          </cell>
          <cell r="AG190">
            <v>16</v>
          </cell>
          <cell r="AH190">
            <v>19.899999999999999</v>
          </cell>
          <cell r="AI190">
            <v>32.700000000000003</v>
          </cell>
          <cell r="AJ190">
            <v>4.9749999999999996</v>
          </cell>
          <cell r="AK190">
            <v>9.9499999999999993</v>
          </cell>
          <cell r="AL190">
            <v>14.924999999999999</v>
          </cell>
          <cell r="AM190">
            <v>4.7849046489977205</v>
          </cell>
          <cell r="AN190">
            <v>9.57</v>
          </cell>
          <cell r="AO190">
            <v>14.354713946993161</v>
          </cell>
          <cell r="AP190">
            <v>12.993654648997719</v>
          </cell>
          <cell r="AQ190">
            <v>25.99</v>
          </cell>
          <cell r="AR190">
            <v>38.980963946993157</v>
          </cell>
          <cell r="AS190">
            <v>3.7312499999999997</v>
          </cell>
          <cell r="AT190">
            <v>7.4624999999999995</v>
          </cell>
          <cell r="AU190">
            <v>11.19375</v>
          </cell>
        </row>
        <row r="191">
          <cell r="A191" t="str">
            <v>TROPO</v>
          </cell>
          <cell r="B191" t="str">
            <v>AEA</v>
          </cell>
          <cell r="C191" t="str">
            <v>ng/L</v>
          </cell>
          <cell r="D191">
            <v>20</v>
          </cell>
          <cell r="E191">
            <v>55</v>
          </cell>
          <cell r="F191">
            <v>3500</v>
          </cell>
          <cell r="G191" t="str">
            <v>?</v>
          </cell>
          <cell r="H191" t="str">
            <v>?</v>
          </cell>
          <cell r="I191" t="str">
            <v>?</v>
          </cell>
          <cell r="J191" t="str">
            <v>?</v>
          </cell>
          <cell r="K191" t="str">
            <v>?</v>
          </cell>
          <cell r="L191" t="str">
            <v>?</v>
          </cell>
          <cell r="M191" t="str">
            <v>?</v>
          </cell>
          <cell r="N191" t="str">
            <v>?</v>
          </cell>
          <cell r="O191" t="str">
            <v>?</v>
          </cell>
          <cell r="P191" t="str">
            <v>?</v>
          </cell>
          <cell r="Q191" t="str">
            <v>?</v>
          </cell>
          <cell r="R191" t="str">
            <v>?</v>
          </cell>
          <cell r="S191" t="str">
            <v>?</v>
          </cell>
          <cell r="T191" t="str">
            <v>?</v>
          </cell>
          <cell r="U191" t="str">
            <v>?</v>
          </cell>
          <cell r="V191" t="str">
            <v>?</v>
          </cell>
          <cell r="W191" t="str">
            <v>?</v>
          </cell>
          <cell r="X191" t="str">
            <v>?</v>
          </cell>
          <cell r="Y191" t="str">
            <v>?</v>
          </cell>
          <cell r="Z191" t="str">
            <v>?</v>
          </cell>
          <cell r="AA191" t="str">
            <v>?</v>
          </cell>
          <cell r="AB191" t="str">
            <v>?</v>
          </cell>
          <cell r="AC191" t="str">
            <v>?</v>
          </cell>
          <cell r="AD191" t="str">
            <v>?</v>
          </cell>
          <cell r="AE191" t="str">
            <v>?</v>
          </cell>
          <cell r="AF191" t="str">
            <v>?</v>
          </cell>
          <cell r="AG191" t="str">
            <v>?</v>
          </cell>
          <cell r="AH191">
            <v>14.05</v>
          </cell>
          <cell r="AI191">
            <v>63.75</v>
          </cell>
          <cell r="AJ191">
            <v>3.5125000000000002</v>
          </cell>
          <cell r="AK191">
            <v>7.03</v>
          </cell>
          <cell r="AL191">
            <v>10.537500000000001</v>
          </cell>
          <cell r="AM191">
            <v>8.1599871706394254</v>
          </cell>
          <cell r="AN191">
            <v>16.32</v>
          </cell>
          <cell r="AO191">
            <v>24.479961511918276</v>
          </cell>
          <cell r="AP191">
            <v>13.955612170639426</v>
          </cell>
          <cell r="AQ191">
            <v>27.91</v>
          </cell>
          <cell r="AR191">
            <v>41.866836511918279</v>
          </cell>
          <cell r="AS191">
            <v>2.6343750000000004</v>
          </cell>
          <cell r="AT191">
            <v>5.2725</v>
          </cell>
          <cell r="AU191">
            <v>7.9031250000000011</v>
          </cell>
          <cell r="BZ191">
            <v>2.8</v>
          </cell>
          <cell r="CA191">
            <v>1.7</v>
          </cell>
          <cell r="CB191">
            <v>1.5</v>
          </cell>
          <cell r="CC191">
            <v>16.7</v>
          </cell>
          <cell r="CD191">
            <v>11.6</v>
          </cell>
          <cell r="CE191">
            <v>7.3</v>
          </cell>
          <cell r="CF191">
            <v>19</v>
          </cell>
          <cell r="CG191">
            <v>12.7</v>
          </cell>
          <cell r="CH191">
            <v>11.2</v>
          </cell>
          <cell r="CI191">
            <v>46.554999999999993</v>
          </cell>
          <cell r="CJ191">
            <v>31.839999999999996</v>
          </cell>
          <cell r="CK191">
            <v>23.244999999999997</v>
          </cell>
          <cell r="CL191">
            <v>14.18</v>
          </cell>
          <cell r="CM191">
            <v>27.06</v>
          </cell>
          <cell r="CN191">
            <v>1085</v>
          </cell>
          <cell r="CO191">
            <v>70.900000000000006</v>
          </cell>
          <cell r="CP191">
            <v>49.2</v>
          </cell>
          <cell r="CQ191">
            <v>31</v>
          </cell>
          <cell r="CR191">
            <v>7.6</v>
          </cell>
          <cell r="CS191">
            <v>13.97</v>
          </cell>
          <cell r="CT191">
            <v>787.5</v>
          </cell>
          <cell r="CU191">
            <v>38</v>
          </cell>
          <cell r="CV191">
            <v>25.4</v>
          </cell>
          <cell r="CW191">
            <v>22.5</v>
          </cell>
        </row>
        <row r="192">
          <cell r="A192" t="str">
            <v>TROPOT</v>
          </cell>
          <cell r="B192" t="str">
            <v>AEA</v>
          </cell>
          <cell r="C192" t="str">
            <v>ng/l</v>
          </cell>
          <cell r="D192">
            <v>30</v>
          </cell>
          <cell r="E192">
            <v>50</v>
          </cell>
          <cell r="F192">
            <v>2300</v>
          </cell>
          <cell r="G192" t="str">
            <v>?</v>
          </cell>
          <cell r="H192" t="str">
            <v>?</v>
          </cell>
          <cell r="I192" t="str">
            <v>?</v>
          </cell>
          <cell r="J192" t="str">
            <v>?</v>
          </cell>
          <cell r="K192" t="str">
            <v>?</v>
          </cell>
          <cell r="L192" t="str">
            <v>?</v>
          </cell>
          <cell r="M192" t="str">
            <v>?</v>
          </cell>
          <cell r="N192" t="str">
            <v>?</v>
          </cell>
          <cell r="O192" t="str">
            <v>?</v>
          </cell>
          <cell r="P192" t="str">
            <v>?</v>
          </cell>
          <cell r="Q192" t="str">
            <v>?</v>
          </cell>
          <cell r="R192" t="str">
            <v>?</v>
          </cell>
          <cell r="S192" t="str">
            <v>?</v>
          </cell>
          <cell r="T192" t="str">
            <v>?</v>
          </cell>
          <cell r="U192" t="str">
            <v>?</v>
          </cell>
          <cell r="V192" t="str">
            <v>?</v>
          </cell>
          <cell r="W192" t="str">
            <v>?</v>
          </cell>
          <cell r="X192" t="str">
            <v>?</v>
          </cell>
          <cell r="Y192" t="str">
            <v>?</v>
          </cell>
          <cell r="Z192" t="str">
            <v>?</v>
          </cell>
          <cell r="AA192" t="str">
            <v>?</v>
          </cell>
          <cell r="AB192" t="str">
            <v>?</v>
          </cell>
          <cell r="AC192" t="str">
            <v>?</v>
          </cell>
          <cell r="AD192" t="str">
            <v>?</v>
          </cell>
          <cell r="AE192" t="str">
            <v>?</v>
          </cell>
          <cell r="AF192" t="str">
            <v>?</v>
          </cell>
          <cell r="AG192" t="str">
            <v>?</v>
          </cell>
          <cell r="AH192">
            <v>30.5</v>
          </cell>
          <cell r="AI192">
            <v>90</v>
          </cell>
          <cell r="AJ192">
            <v>7.625</v>
          </cell>
          <cell r="AK192">
            <v>15.3</v>
          </cell>
          <cell r="AL192">
            <v>22.875</v>
          </cell>
          <cell r="AM192">
            <v>11.878453445209102</v>
          </cell>
          <cell r="AN192">
            <v>23.7</v>
          </cell>
          <cell r="AO192">
            <v>35.635360335627304</v>
          </cell>
          <cell r="AP192">
            <v>24.459703445209101</v>
          </cell>
          <cell r="AQ192">
            <v>48.9</v>
          </cell>
          <cell r="AR192">
            <v>73.379110335627303</v>
          </cell>
          <cell r="AS192">
            <v>5.71875</v>
          </cell>
          <cell r="AT192">
            <v>11.475000000000001</v>
          </cell>
          <cell r="AU192">
            <v>17.15625</v>
          </cell>
          <cell r="CC192">
            <v>13</v>
          </cell>
          <cell r="CD192">
            <v>10</v>
          </cell>
          <cell r="CE192">
            <v>3.5</v>
          </cell>
          <cell r="CF192">
            <v>8.4</v>
          </cell>
          <cell r="CG192">
            <v>12.9</v>
          </cell>
          <cell r="CH192">
            <v>8.6999999999999993</v>
          </cell>
          <cell r="CI192">
            <v>29.85</v>
          </cell>
          <cell r="CJ192">
            <v>29.4</v>
          </cell>
          <cell r="CK192">
            <v>14.474999999999998</v>
          </cell>
          <cell r="CL192">
            <v>16.546298679765211</v>
          </cell>
          <cell r="CM192">
            <v>21.213203435596423</v>
          </cell>
          <cell r="CN192">
            <v>341.53257531310243</v>
          </cell>
          <cell r="CO192">
            <v>55.154328932550705</v>
          </cell>
          <cell r="CP192">
            <v>42.426406871192853</v>
          </cell>
          <cell r="CQ192">
            <v>14.849242404917497</v>
          </cell>
          <cell r="CR192">
            <v>5.04</v>
          </cell>
          <cell r="CS192">
            <v>12.9</v>
          </cell>
          <cell r="CT192">
            <v>402.5</v>
          </cell>
          <cell r="CU192">
            <v>16.8</v>
          </cell>
          <cell r="CV192">
            <v>25.8</v>
          </cell>
          <cell r="CW192">
            <v>17.5</v>
          </cell>
        </row>
        <row r="193">
          <cell r="A193" t="str">
            <v>TSH</v>
          </cell>
          <cell r="B193" t="str">
            <v>SFBC</v>
          </cell>
          <cell r="C193" t="str">
            <v>UI/L</v>
          </cell>
          <cell r="D193">
            <v>0.1</v>
          </cell>
          <cell r="E193">
            <v>1</v>
          </cell>
          <cell r="F193">
            <v>30</v>
          </cell>
          <cell r="G193">
            <v>15</v>
          </cell>
          <cell r="H193">
            <v>5.3</v>
          </cell>
          <cell r="I193">
            <v>3.8</v>
          </cell>
          <cell r="J193">
            <v>20</v>
          </cell>
          <cell r="K193">
            <v>7</v>
          </cell>
          <cell r="L193">
            <v>5</v>
          </cell>
          <cell r="M193">
            <v>28.7</v>
          </cell>
          <cell r="N193">
            <v>13.3</v>
          </cell>
          <cell r="O193">
            <v>8.6999999999999993</v>
          </cell>
          <cell r="P193">
            <v>35</v>
          </cell>
          <cell r="Q193">
            <v>15</v>
          </cell>
          <cell r="R193">
            <v>10</v>
          </cell>
          <cell r="S193">
            <v>0.1</v>
          </cell>
          <cell r="T193">
            <v>0.3</v>
          </cell>
          <cell r="U193">
            <v>6.4</v>
          </cell>
          <cell r="V193">
            <v>100</v>
          </cell>
          <cell r="W193">
            <v>30</v>
          </cell>
          <cell r="X193">
            <v>21.333333333333332</v>
          </cell>
          <cell r="Y193">
            <v>0.1</v>
          </cell>
          <cell r="Z193">
            <v>0.3</v>
          </cell>
          <cell r="AA193">
            <v>5.2</v>
          </cell>
          <cell r="AB193">
            <v>100</v>
          </cell>
          <cell r="AC193">
            <v>30</v>
          </cell>
          <cell r="AD193">
            <v>17.333333333333332</v>
          </cell>
          <cell r="AE193">
            <v>70</v>
          </cell>
          <cell r="AF193">
            <v>30</v>
          </cell>
          <cell r="AG193">
            <v>20</v>
          </cell>
          <cell r="AH193">
            <v>19.3</v>
          </cell>
          <cell r="AI193">
            <v>24.6</v>
          </cell>
          <cell r="AJ193">
            <v>4.8250000000000002</v>
          </cell>
          <cell r="AK193">
            <v>9.6999999999999993</v>
          </cell>
          <cell r="AL193">
            <v>14.475000000000001</v>
          </cell>
          <cell r="AM193">
            <v>3.9084243948169193</v>
          </cell>
          <cell r="AN193">
            <v>7.8</v>
          </cell>
          <cell r="AO193">
            <v>11.725273184450758</v>
          </cell>
          <cell r="AP193">
            <v>11.869674394816919</v>
          </cell>
          <cell r="AQ193">
            <v>23.7</v>
          </cell>
          <cell r="AR193">
            <v>35.609023184450763</v>
          </cell>
          <cell r="AS193">
            <v>3.6187500000000004</v>
          </cell>
          <cell r="AT193">
            <v>7.2749999999999995</v>
          </cell>
          <cell r="AU193">
            <v>10.856250000000001</v>
          </cell>
        </row>
        <row r="194">
          <cell r="A194" t="str">
            <v>UREE</v>
          </cell>
          <cell r="B194" t="str">
            <v>SFBC</v>
          </cell>
          <cell r="C194" t="str">
            <v>mmol/L</v>
          </cell>
          <cell r="D194">
            <v>2.5</v>
          </cell>
          <cell r="E194">
            <v>10</v>
          </cell>
          <cell r="F194">
            <v>25</v>
          </cell>
          <cell r="G194">
            <v>4.5</v>
          </cell>
          <cell r="H194">
            <v>3</v>
          </cell>
          <cell r="I194">
            <v>1.9</v>
          </cell>
          <cell r="J194">
            <v>6</v>
          </cell>
          <cell r="K194">
            <v>4</v>
          </cell>
          <cell r="L194">
            <v>2.5</v>
          </cell>
          <cell r="M194">
            <v>10.4</v>
          </cell>
          <cell r="N194">
            <v>6.9</v>
          </cell>
          <cell r="O194">
            <v>4.3</v>
          </cell>
          <cell r="P194">
            <v>12</v>
          </cell>
          <cell r="Q194">
            <v>8</v>
          </cell>
          <cell r="R194">
            <v>5</v>
          </cell>
          <cell r="S194">
            <v>0.6</v>
          </cell>
          <cell r="T194">
            <v>1.7</v>
          </cell>
          <cell r="U194">
            <v>2.7</v>
          </cell>
          <cell r="V194">
            <v>24</v>
          </cell>
          <cell r="W194">
            <v>17</v>
          </cell>
          <cell r="X194">
            <v>10.8</v>
          </cell>
          <cell r="Y194">
            <v>0.5</v>
          </cell>
          <cell r="Z194">
            <v>1.4</v>
          </cell>
          <cell r="AA194">
            <v>2.2000000000000002</v>
          </cell>
          <cell r="AB194">
            <v>20</v>
          </cell>
          <cell r="AC194">
            <v>14</v>
          </cell>
          <cell r="AD194">
            <v>8.8000000000000007</v>
          </cell>
          <cell r="AE194">
            <v>24</v>
          </cell>
          <cell r="AF194">
            <v>16</v>
          </cell>
          <cell r="AG194">
            <v>10</v>
          </cell>
          <cell r="AH194">
            <v>12.1</v>
          </cell>
          <cell r="AI194">
            <v>18.7</v>
          </cell>
          <cell r="AJ194">
            <v>3.0249999999999999</v>
          </cell>
          <cell r="AK194">
            <v>6.05</v>
          </cell>
          <cell r="AL194">
            <v>9.0749999999999993</v>
          </cell>
          <cell r="AM194">
            <v>2.7841628005560306</v>
          </cell>
          <cell r="AN194">
            <v>5.57</v>
          </cell>
          <cell r="AO194">
            <v>8.3524884016680918</v>
          </cell>
          <cell r="AP194">
            <v>7.7754128005560306</v>
          </cell>
          <cell r="AQ194">
            <v>15.55</v>
          </cell>
          <cell r="AR194">
            <v>23.326238401668089</v>
          </cell>
          <cell r="AS194">
            <v>2.2687499999999998</v>
          </cell>
          <cell r="AT194">
            <v>4.5374999999999996</v>
          </cell>
          <cell r="AU194">
            <v>6.8062499999999995</v>
          </cell>
        </row>
        <row r="195">
          <cell r="A195" t="str">
            <v>URU</v>
          </cell>
          <cell r="B195" t="str">
            <v>SFBC</v>
          </cell>
          <cell r="C195" t="str">
            <v>mmol/L</v>
          </cell>
          <cell r="D195">
            <v>10</v>
          </cell>
          <cell r="E195">
            <v>150</v>
          </cell>
          <cell r="F195">
            <v>350</v>
          </cell>
          <cell r="G195">
            <v>4.5</v>
          </cell>
          <cell r="H195">
            <v>4.5</v>
          </cell>
          <cell r="I195">
            <v>3.8</v>
          </cell>
          <cell r="J195">
            <v>6</v>
          </cell>
          <cell r="K195">
            <v>6</v>
          </cell>
          <cell r="L195">
            <v>5</v>
          </cell>
          <cell r="M195">
            <v>8</v>
          </cell>
          <cell r="N195">
            <v>6.7</v>
          </cell>
          <cell r="O195">
            <v>6.2</v>
          </cell>
          <cell r="P195">
            <v>10</v>
          </cell>
          <cell r="Q195">
            <v>9</v>
          </cell>
          <cell r="R195">
            <v>8</v>
          </cell>
          <cell r="S195">
            <v>3</v>
          </cell>
          <cell r="T195">
            <v>38</v>
          </cell>
          <cell r="U195">
            <v>74</v>
          </cell>
          <cell r="V195">
            <v>30</v>
          </cell>
          <cell r="W195">
            <v>25.333333333333332</v>
          </cell>
          <cell r="X195">
            <v>21.142857142857142</v>
          </cell>
          <cell r="Y195">
            <v>2</v>
          </cell>
          <cell r="Z195">
            <v>20</v>
          </cell>
          <cell r="AA195">
            <v>44</v>
          </cell>
          <cell r="AB195">
            <v>20</v>
          </cell>
          <cell r="AC195">
            <v>13.333333333333334</v>
          </cell>
          <cell r="AD195">
            <v>12.571428571428571</v>
          </cell>
          <cell r="AE195">
            <v>20</v>
          </cell>
          <cell r="AF195">
            <v>18</v>
          </cell>
          <cell r="AG195">
            <v>16</v>
          </cell>
          <cell r="AH195">
            <v>17.399999999999999</v>
          </cell>
          <cell r="AI195">
            <v>25.4</v>
          </cell>
          <cell r="AJ195">
            <v>4.3499999999999996</v>
          </cell>
          <cell r="AK195">
            <v>8.6999999999999993</v>
          </cell>
          <cell r="AL195">
            <v>13.049999999999999</v>
          </cell>
          <cell r="AM195">
            <v>3.8485386837084019</v>
          </cell>
          <cell r="AN195">
            <v>7.7</v>
          </cell>
          <cell r="AO195">
            <v>11.545616051125206</v>
          </cell>
          <cell r="AP195">
            <v>11.026038683708402</v>
          </cell>
          <cell r="AQ195">
            <v>22.1</v>
          </cell>
          <cell r="AR195">
            <v>33.0781160511252</v>
          </cell>
          <cell r="AS195">
            <v>3.2624999999999997</v>
          </cell>
          <cell r="AT195">
            <v>6.5249999999999995</v>
          </cell>
          <cell r="AU195">
            <v>9.7874999999999996</v>
          </cell>
          <cell r="CL195">
            <v>29.45</v>
          </cell>
          <cell r="CM195">
            <v>22.5</v>
          </cell>
          <cell r="CN195">
            <v>21.599999999999998</v>
          </cell>
          <cell r="CO195">
            <v>1.7190000000000001</v>
          </cell>
          <cell r="CP195">
            <v>1.145512985522207</v>
          </cell>
          <cell r="CQ195">
            <v>0.96732207666319692</v>
          </cell>
          <cell r="CR195">
            <v>38.200000000000003</v>
          </cell>
          <cell r="CS195">
            <v>25.45584412271571</v>
          </cell>
          <cell r="CT195">
            <v>25.45584412271571</v>
          </cell>
          <cell r="CU195">
            <v>1.3185</v>
          </cell>
          <cell r="CV195">
            <v>1.1294999999999999</v>
          </cell>
          <cell r="CW195">
            <v>0.88919999999999988</v>
          </cell>
        </row>
        <row r="196">
          <cell r="A196" t="str">
            <v>VALP</v>
          </cell>
          <cell r="B196" t="str">
            <v>SFBC</v>
          </cell>
          <cell r="C196" t="str">
            <v>mg/L</v>
          </cell>
          <cell r="D196">
            <v>30</v>
          </cell>
          <cell r="E196">
            <v>80</v>
          </cell>
          <cell r="F196">
            <v>130</v>
          </cell>
          <cell r="G196">
            <v>7.5</v>
          </cell>
          <cell r="H196">
            <v>4</v>
          </cell>
          <cell r="I196">
            <v>5</v>
          </cell>
          <cell r="J196">
            <v>10</v>
          </cell>
          <cell r="K196">
            <v>8</v>
          </cell>
          <cell r="L196">
            <v>8</v>
          </cell>
          <cell r="M196">
            <v>11.2</v>
          </cell>
          <cell r="N196">
            <v>8.9</v>
          </cell>
          <cell r="O196">
            <v>8.9</v>
          </cell>
          <cell r="P196">
            <v>15</v>
          </cell>
          <cell r="Q196">
            <v>12</v>
          </cell>
          <cell r="R196">
            <v>12</v>
          </cell>
          <cell r="S196">
            <v>12.7</v>
          </cell>
          <cell r="T196">
            <v>27.2</v>
          </cell>
          <cell r="U196">
            <v>44.1</v>
          </cell>
          <cell r="V196">
            <v>42.333333333333336</v>
          </cell>
          <cell r="W196">
            <v>34</v>
          </cell>
          <cell r="X196">
            <v>33.92307692307692</v>
          </cell>
          <cell r="Y196">
            <v>6.7</v>
          </cell>
          <cell r="Z196">
            <v>14.3</v>
          </cell>
          <cell r="AA196">
            <v>23.3</v>
          </cell>
          <cell r="AB196">
            <v>22.333333333333332</v>
          </cell>
          <cell r="AC196">
            <v>17.875</v>
          </cell>
          <cell r="AD196">
            <v>17.923076923076923</v>
          </cell>
          <cell r="AE196">
            <v>30</v>
          </cell>
          <cell r="AF196">
            <v>24</v>
          </cell>
          <cell r="AG196">
            <v>24</v>
          </cell>
        </row>
        <row r="197">
          <cell r="A197" t="str">
            <v>VANCO</v>
          </cell>
          <cell r="B197" t="str">
            <v>SFBC</v>
          </cell>
          <cell r="C197" t="str">
            <v>mg/L</v>
          </cell>
          <cell r="D197">
            <v>10</v>
          </cell>
          <cell r="E197">
            <v>30</v>
          </cell>
          <cell r="F197">
            <v>70</v>
          </cell>
          <cell r="G197">
            <v>7.5</v>
          </cell>
          <cell r="H197">
            <v>6</v>
          </cell>
          <cell r="I197">
            <v>6</v>
          </cell>
          <cell r="J197">
            <v>10</v>
          </cell>
          <cell r="K197">
            <v>8</v>
          </cell>
          <cell r="L197">
            <v>8</v>
          </cell>
          <cell r="M197">
            <v>11.2</v>
          </cell>
          <cell r="N197">
            <v>8.9</v>
          </cell>
          <cell r="O197">
            <v>8.9</v>
          </cell>
          <cell r="P197">
            <v>15</v>
          </cell>
          <cell r="Q197">
            <v>12</v>
          </cell>
          <cell r="R197">
            <v>12</v>
          </cell>
          <cell r="S197">
            <v>4.24</v>
          </cell>
          <cell r="T197">
            <v>10.18</v>
          </cell>
          <cell r="U197">
            <v>23.76</v>
          </cell>
          <cell r="V197">
            <v>42.4</v>
          </cell>
          <cell r="W197">
            <v>33.93333333333333</v>
          </cell>
          <cell r="X197">
            <v>33.942857142857143</v>
          </cell>
          <cell r="Y197">
            <v>2.2400000000000002</v>
          </cell>
          <cell r="Z197">
            <v>5.37</v>
          </cell>
          <cell r="AA197">
            <v>12.52</v>
          </cell>
          <cell r="AB197">
            <v>22.400000000000002</v>
          </cell>
          <cell r="AC197">
            <v>17.899999999999999</v>
          </cell>
          <cell r="AD197">
            <v>17.885714285714286</v>
          </cell>
          <cell r="AE197">
            <v>30</v>
          </cell>
          <cell r="AF197">
            <v>24</v>
          </cell>
          <cell r="AG197">
            <v>24</v>
          </cell>
        </row>
        <row r="198">
          <cell r="A198" t="str">
            <v>VCAGI</v>
          </cell>
          <cell r="B198" t="str">
            <v>AEA</v>
          </cell>
          <cell r="C198" t="str">
            <v>Index</v>
          </cell>
          <cell r="D198">
            <v>0.2</v>
          </cell>
          <cell r="E198">
            <v>3</v>
          </cell>
          <cell r="G198" t="str">
            <v>?</v>
          </cell>
          <cell r="H198" t="str">
            <v>?</v>
          </cell>
          <cell r="I198" t="str">
            <v>?</v>
          </cell>
          <cell r="J198" t="str">
            <v>?</v>
          </cell>
          <cell r="K198" t="str">
            <v>?</v>
          </cell>
          <cell r="L198" t="str">
            <v>?</v>
          </cell>
          <cell r="M198" t="str">
            <v>?</v>
          </cell>
          <cell r="N198" t="str">
            <v>?</v>
          </cell>
          <cell r="O198" t="str">
            <v>?</v>
          </cell>
          <cell r="P198" t="str">
            <v>?</v>
          </cell>
          <cell r="Q198" t="str">
            <v>?</v>
          </cell>
          <cell r="R198" t="str">
            <v>?</v>
          </cell>
          <cell r="S198" t="str">
            <v>?</v>
          </cell>
          <cell r="T198" t="str">
            <v>?</v>
          </cell>
          <cell r="U198" t="str">
            <v>?</v>
          </cell>
          <cell r="V198" t="str">
            <v>?</v>
          </cell>
          <cell r="W198" t="str">
            <v>?</v>
          </cell>
          <cell r="X198" t="str">
            <v>?</v>
          </cell>
          <cell r="Y198" t="str">
            <v>?</v>
          </cell>
          <cell r="Z198" t="str">
            <v>?</v>
          </cell>
          <cell r="AA198" t="str">
            <v>?</v>
          </cell>
          <cell r="AB198" t="str">
            <v>?</v>
          </cell>
          <cell r="AC198" t="str">
            <v>?</v>
          </cell>
          <cell r="AD198" t="str">
            <v>?</v>
          </cell>
          <cell r="AE198" t="str">
            <v>?</v>
          </cell>
          <cell r="AF198" t="str">
            <v>?</v>
          </cell>
          <cell r="AG198" t="str">
            <v>?</v>
          </cell>
          <cell r="BZ198">
            <v>12.5</v>
          </cell>
          <cell r="CA198">
            <v>1.7</v>
          </cell>
          <cell r="CC198">
            <v>118.2</v>
          </cell>
          <cell r="CD198">
            <v>10.6</v>
          </cell>
          <cell r="CG198">
            <v>26</v>
          </cell>
          <cell r="CI198">
            <v>221.03</v>
          </cell>
          <cell r="CJ198">
            <v>43.489999999999995</v>
          </cell>
          <cell r="CL198">
            <v>1.0030000000000001</v>
          </cell>
          <cell r="CM198">
            <v>1.35</v>
          </cell>
          <cell r="CN198" t="str">
            <v/>
          </cell>
          <cell r="CO198">
            <v>501.5</v>
          </cell>
          <cell r="CP198">
            <v>45</v>
          </cell>
          <cell r="CQ198" t="str">
            <v>–</v>
          </cell>
          <cell r="CR198" t="str">
            <v/>
          </cell>
          <cell r="CS198">
            <v>1.5569999999999999</v>
          </cell>
          <cell r="CT198" t="str">
            <v/>
          </cell>
          <cell r="CV198">
            <v>51.9</v>
          </cell>
        </row>
        <row r="199">
          <cell r="A199" t="str">
            <v>VCAMI</v>
          </cell>
          <cell r="B199" t="str">
            <v>AEA</v>
          </cell>
          <cell r="C199" t="str">
            <v>Index</v>
          </cell>
          <cell r="D199">
            <v>0.25</v>
          </cell>
          <cell r="E199">
            <v>3.47</v>
          </cell>
          <cell r="G199" t="str">
            <v>?</v>
          </cell>
          <cell r="H199" t="str">
            <v>?</v>
          </cell>
          <cell r="I199" t="str">
            <v>?</v>
          </cell>
          <cell r="J199" t="str">
            <v>?</v>
          </cell>
          <cell r="K199" t="str">
            <v>?</v>
          </cell>
          <cell r="L199" t="str">
            <v>?</v>
          </cell>
          <cell r="M199" t="str">
            <v>?</v>
          </cell>
          <cell r="N199" t="str">
            <v>?</v>
          </cell>
          <cell r="O199" t="str">
            <v>?</v>
          </cell>
          <cell r="P199" t="str">
            <v>?</v>
          </cell>
          <cell r="Q199" t="str">
            <v>?</v>
          </cell>
          <cell r="R199" t="str">
            <v>?</v>
          </cell>
          <cell r="S199" t="str">
            <v>?</v>
          </cell>
          <cell r="T199" t="str">
            <v>?</v>
          </cell>
          <cell r="U199" t="str">
            <v>?</v>
          </cell>
          <cell r="V199" t="str">
            <v>?</v>
          </cell>
          <cell r="W199" t="str">
            <v>?</v>
          </cell>
          <cell r="X199" t="str">
            <v>?</v>
          </cell>
          <cell r="Y199" t="str">
            <v>?</v>
          </cell>
          <cell r="Z199" t="str">
            <v>?</v>
          </cell>
          <cell r="AA199" t="str">
            <v>?</v>
          </cell>
          <cell r="AB199" t="str">
            <v>?</v>
          </cell>
          <cell r="AC199" t="str">
            <v>?</v>
          </cell>
          <cell r="AD199" t="str">
            <v>?</v>
          </cell>
          <cell r="AE199" t="str">
            <v>?</v>
          </cell>
          <cell r="AF199" t="str">
            <v>?</v>
          </cell>
          <cell r="AG199" t="str">
            <v>?</v>
          </cell>
          <cell r="BZ199">
            <v>2.9</v>
          </cell>
          <cell r="CA199">
            <v>1.8</v>
          </cell>
          <cell r="CC199">
            <v>34.4</v>
          </cell>
          <cell r="CD199">
            <v>14.4</v>
          </cell>
          <cell r="CG199">
            <v>19.8</v>
          </cell>
          <cell r="CI199">
            <v>76.56</v>
          </cell>
          <cell r="CJ199">
            <v>43.56</v>
          </cell>
          <cell r="CL199">
            <v>0.36475000000000002</v>
          </cell>
          <cell r="CM199">
            <v>2.1201700000000003</v>
          </cell>
          <cell r="CN199" t="str">
            <v/>
          </cell>
          <cell r="CO199">
            <v>145.9</v>
          </cell>
          <cell r="CP199">
            <v>61.1</v>
          </cell>
          <cell r="CQ199" t="str">
            <v>–</v>
          </cell>
          <cell r="CR199" t="str">
            <v/>
          </cell>
          <cell r="CS199">
            <v>1.37412</v>
          </cell>
          <cell r="CT199" t="str">
            <v/>
          </cell>
          <cell r="CV199">
            <v>39.6</v>
          </cell>
        </row>
        <row r="200">
          <cell r="A200" t="str">
            <v>VGM</v>
          </cell>
          <cell r="B200" t="str">
            <v>AEA</v>
          </cell>
          <cell r="C200" t="str">
            <v>fl</v>
          </cell>
          <cell r="D200">
            <v>71</v>
          </cell>
          <cell r="E200">
            <v>78.2</v>
          </cell>
          <cell r="F200">
            <v>89.6</v>
          </cell>
          <cell r="G200" t="str">
            <v>?</v>
          </cell>
          <cell r="H200" t="str">
            <v>?</v>
          </cell>
          <cell r="I200" t="str">
            <v>?</v>
          </cell>
          <cell r="J200" t="str">
            <v>?</v>
          </cell>
          <cell r="K200" t="str">
            <v>?</v>
          </cell>
          <cell r="L200" t="str">
            <v>?</v>
          </cell>
          <cell r="M200" t="str">
            <v>?</v>
          </cell>
          <cell r="N200" t="str">
            <v>?</v>
          </cell>
          <cell r="O200" t="str">
            <v>?</v>
          </cell>
          <cell r="P200" t="str">
            <v>?</v>
          </cell>
          <cell r="Q200" t="str">
            <v>?</v>
          </cell>
          <cell r="R200" t="str">
            <v>?</v>
          </cell>
          <cell r="S200" t="str">
            <v>?</v>
          </cell>
          <cell r="T200" t="str">
            <v>?</v>
          </cell>
          <cell r="U200" t="str">
            <v>?</v>
          </cell>
          <cell r="V200" t="str">
            <v>?</v>
          </cell>
          <cell r="W200" t="str">
            <v>?</v>
          </cell>
          <cell r="X200" t="str">
            <v>?</v>
          </cell>
          <cell r="Y200" t="str">
            <v>?</v>
          </cell>
          <cell r="Z200" t="str">
            <v>?</v>
          </cell>
          <cell r="AA200" t="str">
            <v>?</v>
          </cell>
          <cell r="AB200" t="str">
            <v>?</v>
          </cell>
          <cell r="AC200" t="str">
            <v>?</v>
          </cell>
          <cell r="AD200" t="str">
            <v>?</v>
          </cell>
          <cell r="AE200" t="str">
            <v>?</v>
          </cell>
          <cell r="AF200" t="str">
            <v>?</v>
          </cell>
          <cell r="AG200" t="str">
            <v>?</v>
          </cell>
          <cell r="AH200">
            <v>1.4</v>
          </cell>
          <cell r="AI200">
            <v>4.8499999999999996</v>
          </cell>
          <cell r="AJ200">
            <v>0.35</v>
          </cell>
          <cell r="AK200">
            <v>0.7</v>
          </cell>
          <cell r="AL200">
            <v>1.0499999999999998</v>
          </cell>
          <cell r="AM200">
            <v>0.63100242669897866</v>
          </cell>
          <cell r="AN200">
            <v>1.26</v>
          </cell>
          <cell r="AO200">
            <v>1.893007280096936</v>
          </cell>
          <cell r="AP200">
            <v>1.2085024266989786</v>
          </cell>
          <cell r="AQ200">
            <v>2.42</v>
          </cell>
          <cell r="AR200">
            <v>3.6255072800969357</v>
          </cell>
          <cell r="AS200">
            <v>0.26249999999999996</v>
          </cell>
          <cell r="AT200">
            <v>0.52499999999999991</v>
          </cell>
          <cell r="AU200">
            <v>0.78749999999999987</v>
          </cell>
          <cell r="BZ200">
            <v>1</v>
          </cell>
          <cell r="CA200">
            <v>1</v>
          </cell>
          <cell r="CB200">
            <v>1</v>
          </cell>
          <cell r="CC200">
            <v>3.9</v>
          </cell>
          <cell r="CD200">
            <v>3.9</v>
          </cell>
          <cell r="CE200">
            <v>3.9</v>
          </cell>
          <cell r="CF200">
            <v>4.2</v>
          </cell>
          <cell r="CG200">
            <v>3.8</v>
          </cell>
          <cell r="CH200">
            <v>3.6</v>
          </cell>
          <cell r="CI200">
            <v>10.635</v>
          </cell>
          <cell r="CJ200">
            <v>10.234999999999999</v>
          </cell>
          <cell r="CK200">
            <v>10.035</v>
          </cell>
          <cell r="CL200">
            <v>11.7478720626333</v>
          </cell>
          <cell r="CM200">
            <v>12.939205567576396</v>
          </cell>
          <cell r="CN200">
            <v>14.825483617069629</v>
          </cell>
          <cell r="CO200">
            <v>16.546298679765211</v>
          </cell>
          <cell r="CP200">
            <v>16.546298679765211</v>
          </cell>
          <cell r="CQ200">
            <v>16.546298679765211</v>
          </cell>
          <cell r="CR200">
            <v>5.9639999999999995</v>
          </cell>
          <cell r="CS200">
            <v>6.0213999999999999</v>
          </cell>
          <cell r="CT200">
            <v>6.5407999999999991</v>
          </cell>
          <cell r="CU200">
            <v>8.4</v>
          </cell>
          <cell r="CV200">
            <v>7.7</v>
          </cell>
          <cell r="CW200">
            <v>7.3</v>
          </cell>
        </row>
        <row r="201">
          <cell r="A201" t="str">
            <v>VITD</v>
          </cell>
          <cell r="B201" t="str">
            <v>AEA</v>
          </cell>
          <cell r="C201" t="str">
            <v>nmol/L</v>
          </cell>
          <cell r="D201">
            <v>37.5</v>
          </cell>
          <cell r="E201">
            <v>62.5</v>
          </cell>
          <cell r="F201">
            <v>100</v>
          </cell>
          <cell r="G201" t="str">
            <v>?</v>
          </cell>
          <cell r="H201" t="str">
            <v>?</v>
          </cell>
          <cell r="I201" t="str">
            <v>?</v>
          </cell>
          <cell r="J201" t="str">
            <v>?</v>
          </cell>
          <cell r="K201" t="str">
            <v>?</v>
          </cell>
          <cell r="L201" t="str">
            <v>?</v>
          </cell>
          <cell r="M201" t="str">
            <v>?</v>
          </cell>
          <cell r="N201" t="str">
            <v>?</v>
          </cell>
          <cell r="O201" t="str">
            <v>?</v>
          </cell>
          <cell r="P201" t="str">
            <v>?</v>
          </cell>
          <cell r="Q201" t="str">
            <v>?</v>
          </cell>
          <cell r="R201" t="str">
            <v>?</v>
          </cell>
          <cell r="S201" t="str">
            <v>?</v>
          </cell>
          <cell r="T201" t="str">
            <v>?</v>
          </cell>
          <cell r="U201" t="str">
            <v>?</v>
          </cell>
          <cell r="V201" t="str">
            <v>?</v>
          </cell>
          <cell r="W201" t="str">
            <v>?</v>
          </cell>
          <cell r="X201" t="str">
            <v>?</v>
          </cell>
          <cell r="Y201" t="str">
            <v>?</v>
          </cell>
          <cell r="Z201" t="str">
            <v>?</v>
          </cell>
          <cell r="AA201" t="str">
            <v>?</v>
          </cell>
          <cell r="AB201" t="str">
            <v>?</v>
          </cell>
          <cell r="AC201" t="str">
            <v>?</v>
          </cell>
          <cell r="AD201" t="str">
            <v>?</v>
          </cell>
          <cell r="AE201" t="str">
            <v>?</v>
          </cell>
          <cell r="AF201" t="str">
            <v>?</v>
          </cell>
          <cell r="AG201" t="str">
            <v>?</v>
          </cell>
          <cell r="AH201" t="str">
            <v>?</v>
          </cell>
          <cell r="AI201" t="str">
            <v>?</v>
          </cell>
          <cell r="AJ201" t="str">
            <v>?</v>
          </cell>
          <cell r="AK201" t="str">
            <v>?</v>
          </cell>
          <cell r="AL201" t="str">
            <v>?</v>
          </cell>
          <cell r="AM201" t="str">
            <v>?</v>
          </cell>
          <cell r="AN201" t="str">
            <v>?</v>
          </cell>
          <cell r="AO201" t="str">
            <v>?</v>
          </cell>
          <cell r="AP201" t="str">
            <v>?</v>
          </cell>
          <cell r="AQ201" t="str">
            <v>?</v>
          </cell>
          <cell r="AR201" t="str">
            <v>?</v>
          </cell>
          <cell r="AS201" t="str">
            <v>?</v>
          </cell>
          <cell r="AT201" t="str">
            <v>?</v>
          </cell>
          <cell r="AU201" t="str">
            <v>?</v>
          </cell>
          <cell r="BZ201">
            <v>2.8</v>
          </cell>
          <cell r="CA201">
            <v>3.6</v>
          </cell>
          <cell r="CB201">
            <v>3.3</v>
          </cell>
          <cell r="CC201">
            <v>16</v>
          </cell>
          <cell r="CD201">
            <v>14.1</v>
          </cell>
          <cell r="CE201">
            <v>10.6</v>
          </cell>
          <cell r="CF201">
            <v>27.1</v>
          </cell>
          <cell r="CG201">
            <v>21.3</v>
          </cell>
          <cell r="CH201">
            <v>15.6</v>
          </cell>
          <cell r="CI201">
            <v>53.5</v>
          </cell>
          <cell r="CJ201">
            <v>44.564999999999998</v>
          </cell>
          <cell r="CK201">
            <v>33.089999999999996</v>
          </cell>
          <cell r="CL201">
            <v>25.462499999999999</v>
          </cell>
          <cell r="CM201">
            <v>37.375</v>
          </cell>
          <cell r="CN201">
            <v>45</v>
          </cell>
          <cell r="CO201">
            <v>67.900000000000006</v>
          </cell>
          <cell r="CP201">
            <v>59.8</v>
          </cell>
          <cell r="CQ201">
            <v>45</v>
          </cell>
          <cell r="CR201">
            <v>20.287500000000001</v>
          </cell>
          <cell r="CS201">
            <v>26.6875</v>
          </cell>
          <cell r="CT201">
            <v>31.3</v>
          </cell>
          <cell r="CU201">
            <v>54.1</v>
          </cell>
          <cell r="CV201">
            <v>42.7</v>
          </cell>
          <cell r="CW201">
            <v>31.3</v>
          </cell>
        </row>
        <row r="202">
          <cell r="A202" t="str">
            <v>VS1HTP</v>
          </cell>
          <cell r="B202" t="str">
            <v>AEA</v>
          </cell>
          <cell r="C202" t="str">
            <v>mm</v>
          </cell>
          <cell r="D202">
            <v>8</v>
          </cell>
          <cell r="E202">
            <v>20</v>
          </cell>
          <cell r="F202">
            <v>70</v>
          </cell>
          <cell r="G202" t="str">
            <v>?</v>
          </cell>
          <cell r="H202" t="str">
            <v>?</v>
          </cell>
          <cell r="I202" t="str">
            <v>?</v>
          </cell>
          <cell r="J202" t="str">
            <v>?</v>
          </cell>
          <cell r="K202" t="str">
            <v>?</v>
          </cell>
          <cell r="L202" t="str">
            <v>?</v>
          </cell>
          <cell r="M202" t="str">
            <v>?</v>
          </cell>
          <cell r="N202" t="str">
            <v>?</v>
          </cell>
          <cell r="O202" t="str">
            <v>?</v>
          </cell>
          <cell r="P202" t="str">
            <v>?</v>
          </cell>
          <cell r="Q202" t="str">
            <v>?</v>
          </cell>
          <cell r="R202" t="str">
            <v>?</v>
          </cell>
          <cell r="S202" t="str">
            <v>?</v>
          </cell>
          <cell r="T202" t="str">
            <v>?</v>
          </cell>
          <cell r="U202" t="str">
            <v>?</v>
          </cell>
          <cell r="V202" t="str">
            <v>?</v>
          </cell>
          <cell r="W202" t="str">
            <v>?</v>
          </cell>
          <cell r="X202" t="str">
            <v>?</v>
          </cell>
          <cell r="Y202" t="str">
            <v>?</v>
          </cell>
          <cell r="Z202" t="str">
            <v>?</v>
          </cell>
          <cell r="AA202" t="str">
            <v>?</v>
          </cell>
          <cell r="AB202" t="str">
            <v>?</v>
          </cell>
          <cell r="AC202" t="str">
            <v>?</v>
          </cell>
          <cell r="AD202" t="str">
            <v>?</v>
          </cell>
          <cell r="AE202" t="str">
            <v>?</v>
          </cell>
          <cell r="AF202" t="str">
            <v>?</v>
          </cell>
          <cell r="AG202" t="str">
            <v>?</v>
          </cell>
          <cell r="AH202" t="str">
            <v>?</v>
          </cell>
          <cell r="AI202" t="str">
            <v>?</v>
          </cell>
          <cell r="AJ202" t="str">
            <v>?</v>
          </cell>
          <cell r="AK202" t="str">
            <v>?</v>
          </cell>
          <cell r="AL202" t="str">
            <v>?</v>
          </cell>
          <cell r="AM202" t="str">
            <v>?</v>
          </cell>
          <cell r="AN202" t="str">
            <v>?</v>
          </cell>
          <cell r="AO202" t="str">
            <v>?</v>
          </cell>
          <cell r="AP202" t="str">
            <v>?</v>
          </cell>
          <cell r="AQ202" t="str">
            <v>?</v>
          </cell>
          <cell r="AR202" t="str">
            <v>?</v>
          </cell>
          <cell r="AS202" t="str">
            <v>?</v>
          </cell>
          <cell r="AT202" t="str">
            <v>?</v>
          </cell>
          <cell r="AU202" t="str">
            <v>?</v>
          </cell>
          <cell r="CC202">
            <v>33.5</v>
          </cell>
          <cell r="CD202">
            <v>14.6</v>
          </cell>
          <cell r="CE202">
            <v>15</v>
          </cell>
          <cell r="CF202">
            <v>71.5</v>
          </cell>
          <cell r="CG202">
            <v>52.5</v>
          </cell>
          <cell r="CH202">
            <v>32.9</v>
          </cell>
          <cell r="CI202">
            <v>126.77500000000001</v>
          </cell>
          <cell r="CJ202">
            <v>76.59</v>
          </cell>
          <cell r="CK202">
            <v>57.65</v>
          </cell>
          <cell r="CL202">
            <v>11.370277041479685</v>
          </cell>
          <cell r="CM202">
            <v>12.388510806388311</v>
          </cell>
          <cell r="CN202">
            <v>44.547727214752491</v>
          </cell>
          <cell r="CO202">
            <v>142.12846301849606</v>
          </cell>
          <cell r="CP202">
            <v>61.942554031941555</v>
          </cell>
          <cell r="CQ202">
            <v>63.63961030678928</v>
          </cell>
          <cell r="CR202">
            <v>11.448</v>
          </cell>
          <cell r="CS202">
            <v>21</v>
          </cell>
          <cell r="CT202">
            <v>46.13</v>
          </cell>
          <cell r="CU202">
            <v>143.1</v>
          </cell>
          <cell r="CV202">
            <v>105</v>
          </cell>
          <cell r="CW202">
            <v>65.900000000000006</v>
          </cell>
        </row>
        <row r="203">
          <cell r="A203" t="str">
            <v>VS1HTW</v>
          </cell>
          <cell r="B203" t="str">
            <v>AEA</v>
          </cell>
          <cell r="C203" t="str">
            <v>mm</v>
          </cell>
          <cell r="D203">
            <v>8</v>
          </cell>
          <cell r="E203">
            <v>20</v>
          </cell>
          <cell r="F203">
            <v>70</v>
          </cell>
          <cell r="G203" t="str">
            <v>?</v>
          </cell>
          <cell r="H203" t="str">
            <v>?</v>
          </cell>
          <cell r="I203" t="str">
            <v>?</v>
          </cell>
          <cell r="J203" t="str">
            <v>?</v>
          </cell>
          <cell r="K203" t="str">
            <v>?</v>
          </cell>
          <cell r="L203" t="str">
            <v>?</v>
          </cell>
          <cell r="M203" t="str">
            <v>?</v>
          </cell>
          <cell r="N203" t="str">
            <v>?</v>
          </cell>
          <cell r="O203" t="str">
            <v>?</v>
          </cell>
          <cell r="P203" t="str">
            <v>?</v>
          </cell>
          <cell r="Q203" t="str">
            <v>?</v>
          </cell>
          <cell r="R203" t="str">
            <v>?</v>
          </cell>
          <cell r="S203" t="str">
            <v>?</v>
          </cell>
          <cell r="T203" t="str">
            <v>?</v>
          </cell>
          <cell r="U203" t="str">
            <v>?</v>
          </cell>
          <cell r="V203" t="str">
            <v>?</v>
          </cell>
          <cell r="W203" t="str">
            <v>?</v>
          </cell>
          <cell r="X203" t="str">
            <v>?</v>
          </cell>
          <cell r="Y203" t="str">
            <v>?</v>
          </cell>
          <cell r="Z203" t="str">
            <v>?</v>
          </cell>
          <cell r="AA203" t="str">
            <v>?</v>
          </cell>
          <cell r="AB203" t="str">
            <v>?</v>
          </cell>
          <cell r="AC203" t="str">
            <v>?</v>
          </cell>
          <cell r="AD203" t="str">
            <v>?</v>
          </cell>
          <cell r="AE203" t="str">
            <v>?</v>
          </cell>
          <cell r="AF203" t="str">
            <v>?</v>
          </cell>
          <cell r="AG203" t="str">
            <v>?</v>
          </cell>
          <cell r="AH203" t="str">
            <v>?</v>
          </cell>
          <cell r="AI203" t="str">
            <v>?</v>
          </cell>
          <cell r="AJ203" t="str">
            <v>?</v>
          </cell>
          <cell r="AK203" t="str">
            <v>?</v>
          </cell>
          <cell r="AL203" t="str">
            <v>?</v>
          </cell>
          <cell r="AM203" t="str">
            <v>?</v>
          </cell>
          <cell r="AN203" t="str">
            <v>?</v>
          </cell>
          <cell r="AO203" t="str">
            <v>?</v>
          </cell>
          <cell r="AP203" t="str">
            <v>?</v>
          </cell>
          <cell r="AQ203" t="str">
            <v>?</v>
          </cell>
          <cell r="AR203" t="str">
            <v>?</v>
          </cell>
          <cell r="AS203" t="str">
            <v>?</v>
          </cell>
          <cell r="AT203" t="str">
            <v>?</v>
          </cell>
          <cell r="AU203" t="str">
            <v>?</v>
          </cell>
          <cell r="CC203">
            <v>14</v>
          </cell>
          <cell r="CD203">
            <v>9.1999999999999993</v>
          </cell>
          <cell r="CE203">
            <v>14.3</v>
          </cell>
          <cell r="CF203">
            <v>93.6</v>
          </cell>
          <cell r="CG203">
            <v>112.7</v>
          </cell>
          <cell r="CH203">
            <v>86.4</v>
          </cell>
          <cell r="CI203">
            <v>116.69999999999999</v>
          </cell>
          <cell r="CJ203">
            <v>127.88</v>
          </cell>
          <cell r="CK203">
            <v>109.995</v>
          </cell>
          <cell r="CL203">
            <v>4.7517575695735994</v>
          </cell>
          <cell r="CM203">
            <v>7.8064588642994837</v>
          </cell>
          <cell r="CN203">
            <v>42.468833278064047</v>
          </cell>
          <cell r="CO203">
            <v>59.396969619669989</v>
          </cell>
          <cell r="CP203">
            <v>39.032294321497417</v>
          </cell>
          <cell r="CQ203">
            <v>60.669761825805779</v>
          </cell>
          <cell r="CR203">
            <v>14.968</v>
          </cell>
          <cell r="CS203">
            <v>45.08</v>
          </cell>
          <cell r="CT203">
            <v>120.89</v>
          </cell>
          <cell r="CU203">
            <v>187.1</v>
          </cell>
          <cell r="CV203">
            <v>225.4</v>
          </cell>
          <cell r="CW203">
            <v>172.7</v>
          </cell>
        </row>
        <row r="204">
          <cell r="A204" t="str">
            <v>VS1HCS</v>
          </cell>
          <cell r="B204" t="str">
            <v>AEA</v>
          </cell>
          <cell r="C204" t="str">
            <v>mm</v>
          </cell>
          <cell r="D204">
            <v>8</v>
          </cell>
          <cell r="E204">
            <v>20</v>
          </cell>
          <cell r="F204">
            <v>70</v>
          </cell>
          <cell r="G204" t="str">
            <v>?</v>
          </cell>
          <cell r="H204" t="str">
            <v>?</v>
          </cell>
          <cell r="I204" t="str">
            <v>?</v>
          </cell>
          <cell r="J204" t="str">
            <v>?</v>
          </cell>
          <cell r="K204" t="str">
            <v>?</v>
          </cell>
          <cell r="L204" t="str">
            <v>?</v>
          </cell>
          <cell r="M204" t="str">
            <v>?</v>
          </cell>
          <cell r="N204" t="str">
            <v>?</v>
          </cell>
          <cell r="O204" t="str">
            <v>?</v>
          </cell>
          <cell r="P204" t="str">
            <v>?</v>
          </cell>
          <cell r="Q204" t="str">
            <v>?</v>
          </cell>
          <cell r="R204" t="str">
            <v>?</v>
          </cell>
          <cell r="S204" t="str">
            <v>?</v>
          </cell>
          <cell r="T204" t="str">
            <v>?</v>
          </cell>
          <cell r="U204" t="str">
            <v>?</v>
          </cell>
          <cell r="V204" t="str">
            <v>?</v>
          </cell>
          <cell r="W204" t="str">
            <v>?</v>
          </cell>
          <cell r="X204" t="str">
            <v>?</v>
          </cell>
          <cell r="Y204" t="str">
            <v>?</v>
          </cell>
          <cell r="Z204" t="str">
            <v>?</v>
          </cell>
          <cell r="AA204" t="str">
            <v>?</v>
          </cell>
          <cell r="AB204" t="str">
            <v>?</v>
          </cell>
          <cell r="AC204" t="str">
            <v>?</v>
          </cell>
          <cell r="AD204" t="str">
            <v>?</v>
          </cell>
          <cell r="AE204" t="str">
            <v>?</v>
          </cell>
          <cell r="AF204" t="str">
            <v>?</v>
          </cell>
          <cell r="AG204" t="str">
            <v>?</v>
          </cell>
          <cell r="AH204" t="str">
            <v>?</v>
          </cell>
          <cell r="AI204" t="str">
            <v>?</v>
          </cell>
          <cell r="AJ204" t="str">
            <v>?</v>
          </cell>
          <cell r="AK204" t="str">
            <v>?</v>
          </cell>
          <cell r="AL204" t="str">
            <v>?</v>
          </cell>
          <cell r="AM204" t="str">
            <v>?</v>
          </cell>
          <cell r="AN204" t="str">
            <v>?</v>
          </cell>
          <cell r="AO204" t="str">
            <v>?</v>
          </cell>
          <cell r="AP204" t="str">
            <v>?</v>
          </cell>
          <cell r="AQ204" t="str">
            <v>?</v>
          </cell>
          <cell r="AR204" t="str">
            <v>?</v>
          </cell>
          <cell r="AS204" t="str">
            <v>?</v>
          </cell>
          <cell r="AT204" t="str">
            <v>?</v>
          </cell>
          <cell r="AU204" t="str">
            <v>?</v>
          </cell>
          <cell r="CC204">
            <v>21.7</v>
          </cell>
          <cell r="CD204">
            <v>9.6999999999999993</v>
          </cell>
          <cell r="CE204">
            <v>12.4</v>
          </cell>
          <cell r="CF204">
            <v>73.900000000000006</v>
          </cell>
          <cell r="CG204">
            <v>57</v>
          </cell>
          <cell r="CH204">
            <v>46.5</v>
          </cell>
          <cell r="CI204">
            <v>109.70500000000001</v>
          </cell>
          <cell r="CJ204">
            <v>73.004999999999995</v>
          </cell>
          <cell r="CK204">
            <v>66.960000000000008</v>
          </cell>
          <cell r="CL204">
            <v>7.3652242328390791</v>
          </cell>
          <cell r="CM204">
            <v>8.2307229330114122</v>
          </cell>
          <cell r="CN204">
            <v>36.826121164195399</v>
          </cell>
          <cell r="CO204">
            <v>92.065302910488484</v>
          </cell>
          <cell r="CP204">
            <v>41.153614665057063</v>
          </cell>
          <cell r="CQ204">
            <v>52.608744520279139</v>
          </cell>
          <cell r="CR204">
            <v>11.832000000000001</v>
          </cell>
          <cell r="CS204">
            <v>22.78</v>
          </cell>
          <cell r="CT204">
            <v>65.099999999999994</v>
          </cell>
          <cell r="CU204">
            <v>147.9</v>
          </cell>
          <cell r="CV204">
            <v>113.9</v>
          </cell>
          <cell r="CW204">
            <v>93</v>
          </cell>
        </row>
        <row r="205">
          <cell r="A205" t="str">
            <v>VS</v>
          </cell>
          <cell r="B205" t="str">
            <v>AEA</v>
          </cell>
          <cell r="C205" t="str">
            <v>mm</v>
          </cell>
          <cell r="D205">
            <v>8</v>
          </cell>
          <cell r="E205">
            <v>20</v>
          </cell>
          <cell r="F205">
            <v>70</v>
          </cell>
          <cell r="G205" t="str">
            <v>?</v>
          </cell>
          <cell r="H205" t="str">
            <v>?</v>
          </cell>
          <cell r="I205" t="str">
            <v>?</v>
          </cell>
          <cell r="J205" t="str">
            <v>?</v>
          </cell>
          <cell r="K205" t="str">
            <v>?</v>
          </cell>
          <cell r="L205" t="str">
            <v>?</v>
          </cell>
          <cell r="M205" t="str">
            <v>?</v>
          </cell>
          <cell r="N205" t="str">
            <v>?</v>
          </cell>
          <cell r="O205" t="str">
            <v>?</v>
          </cell>
          <cell r="P205" t="str">
            <v>?</v>
          </cell>
          <cell r="Q205" t="str">
            <v>?</v>
          </cell>
          <cell r="R205" t="str">
            <v>?</v>
          </cell>
          <cell r="S205" t="str">
            <v>?</v>
          </cell>
          <cell r="T205" t="str">
            <v>?</v>
          </cell>
          <cell r="U205" t="str">
            <v>?</v>
          </cell>
          <cell r="V205" t="str">
            <v>?</v>
          </cell>
          <cell r="W205" t="str">
            <v>?</v>
          </cell>
          <cell r="X205" t="str">
            <v>?</v>
          </cell>
          <cell r="Y205" t="str">
            <v>?</v>
          </cell>
          <cell r="Z205" t="str">
            <v>?</v>
          </cell>
          <cell r="AA205" t="str">
            <v>?</v>
          </cell>
          <cell r="AB205" t="str">
            <v>?</v>
          </cell>
          <cell r="AC205" t="str">
            <v>?</v>
          </cell>
          <cell r="AD205" t="str">
            <v>?</v>
          </cell>
          <cell r="AE205" t="str">
            <v>?</v>
          </cell>
          <cell r="AF205" t="str">
            <v>?</v>
          </cell>
          <cell r="AG205" t="str">
            <v>?</v>
          </cell>
          <cell r="AH205" t="str">
            <v>?</v>
          </cell>
          <cell r="AI205" t="str">
            <v>?</v>
          </cell>
          <cell r="AJ205" t="str">
            <v>?</v>
          </cell>
          <cell r="AK205" t="str">
            <v>?</v>
          </cell>
          <cell r="AL205" t="str">
            <v>?</v>
          </cell>
          <cell r="AM205" t="str">
            <v>?</v>
          </cell>
          <cell r="AN205" t="str">
            <v>?</v>
          </cell>
          <cell r="AO205" t="str">
            <v>?</v>
          </cell>
          <cell r="AP205" t="str">
            <v>?</v>
          </cell>
          <cell r="AQ205" t="str">
            <v>?</v>
          </cell>
          <cell r="AR205" t="str">
            <v>?</v>
          </cell>
          <cell r="AS205" t="str">
            <v>?</v>
          </cell>
          <cell r="AT205" t="str">
            <v>?</v>
          </cell>
          <cell r="AU205" t="str">
            <v>?</v>
          </cell>
          <cell r="CC205">
            <v>13.2</v>
          </cell>
          <cell r="CD205">
            <v>7.3</v>
          </cell>
          <cell r="CE205">
            <v>6.4</v>
          </cell>
          <cell r="CF205">
            <v>26.5</v>
          </cell>
          <cell r="CG205">
            <v>14.5</v>
          </cell>
          <cell r="CH205">
            <v>12.7</v>
          </cell>
          <cell r="CI205">
            <v>48.28</v>
          </cell>
          <cell r="CJ205">
            <v>26.545000000000002</v>
          </cell>
          <cell r="CK205">
            <v>23.259999999999998</v>
          </cell>
          <cell r="CL205">
            <v>4.4802285655979652</v>
          </cell>
          <cell r="CM205">
            <v>6.1942554031941555</v>
          </cell>
          <cell r="CN205">
            <v>19.007030278294401</v>
          </cell>
          <cell r="CO205">
            <v>56.00285706997456</v>
          </cell>
          <cell r="CP205">
            <v>30.971277015970777</v>
          </cell>
          <cell r="CQ205">
            <v>27.152900397563428</v>
          </cell>
          <cell r="CR205">
            <v>4.24</v>
          </cell>
          <cell r="CS205">
            <v>5.8</v>
          </cell>
          <cell r="CT205">
            <v>17.78</v>
          </cell>
          <cell r="CU205">
            <v>53</v>
          </cell>
          <cell r="CV205">
            <v>29</v>
          </cell>
          <cell r="CW205">
            <v>25.4</v>
          </cell>
        </row>
        <row r="206">
          <cell r="A206" t="str">
            <v>BASO#</v>
          </cell>
          <cell r="B206" t="str">
            <v>AEA</v>
          </cell>
          <cell r="C206" t="str">
            <v>G/L</v>
          </cell>
          <cell r="D206">
            <v>0.14000000000000001</v>
          </cell>
          <cell r="E206">
            <v>0.33</v>
          </cell>
          <cell r="F206">
            <v>0.81</v>
          </cell>
          <cell r="G206" t="str">
            <v>?</v>
          </cell>
          <cell r="H206" t="str">
            <v>?</v>
          </cell>
          <cell r="I206" t="str">
            <v>?</v>
          </cell>
          <cell r="J206" t="str">
            <v>?</v>
          </cell>
          <cell r="K206" t="str">
            <v>?</v>
          </cell>
          <cell r="L206" t="str">
            <v>?</v>
          </cell>
          <cell r="M206" t="str">
            <v>?</v>
          </cell>
          <cell r="N206" t="str">
            <v>?</v>
          </cell>
          <cell r="O206" t="str">
            <v>?</v>
          </cell>
          <cell r="P206" t="str">
            <v>?</v>
          </cell>
          <cell r="Q206" t="str">
            <v>?</v>
          </cell>
          <cell r="R206" t="str">
            <v>?</v>
          </cell>
          <cell r="S206" t="str">
            <v>?</v>
          </cell>
          <cell r="T206" t="str">
            <v>?</v>
          </cell>
          <cell r="U206" t="str">
            <v>?</v>
          </cell>
          <cell r="V206" t="str">
            <v>?</v>
          </cell>
          <cell r="W206" t="str">
            <v>?</v>
          </cell>
          <cell r="X206" t="str">
            <v>?</v>
          </cell>
          <cell r="Y206" t="str">
            <v>?</v>
          </cell>
          <cell r="Z206" t="str">
            <v>?</v>
          </cell>
          <cell r="AA206" t="str">
            <v>?</v>
          </cell>
          <cell r="AB206" t="str">
            <v>?</v>
          </cell>
          <cell r="AC206" t="str">
            <v>?</v>
          </cell>
          <cell r="AD206" t="str">
            <v>?</v>
          </cell>
          <cell r="AE206" t="str">
            <v>?</v>
          </cell>
          <cell r="AF206" t="str">
            <v>?</v>
          </cell>
          <cell r="AG206" t="str">
            <v>?</v>
          </cell>
          <cell r="AH206">
            <v>28</v>
          </cell>
          <cell r="AI206">
            <v>54.8</v>
          </cell>
          <cell r="AJ206">
            <v>7</v>
          </cell>
          <cell r="AK206">
            <v>14</v>
          </cell>
          <cell r="AL206">
            <v>21</v>
          </cell>
          <cell r="AM206">
            <v>7.6923663459302292</v>
          </cell>
          <cell r="AN206">
            <v>15.4</v>
          </cell>
          <cell r="AO206">
            <v>23.077099037790688</v>
          </cell>
          <cell r="AP206">
            <v>19.242366345930229</v>
          </cell>
          <cell r="AQ206">
            <v>38.5</v>
          </cell>
          <cell r="AR206">
            <v>57.727099037790687</v>
          </cell>
          <cell r="AS206">
            <v>5.25</v>
          </cell>
          <cell r="AT206">
            <v>10.5</v>
          </cell>
          <cell r="AU206">
            <v>15.75</v>
          </cell>
          <cell r="BZ206">
            <v>6.99</v>
          </cell>
          <cell r="CA206">
            <v>40</v>
          </cell>
          <cell r="CB206">
            <v>40</v>
          </cell>
          <cell r="CC206">
            <v>122.9</v>
          </cell>
          <cell r="CD206">
            <v>94.2</v>
          </cell>
          <cell r="CE206">
            <v>41.3</v>
          </cell>
          <cell r="CF206">
            <v>89.8</v>
          </cell>
          <cell r="CG206">
            <v>65.2</v>
          </cell>
          <cell r="CH206">
            <v>55.4</v>
          </cell>
          <cell r="CI206">
            <v>292.58499999999998</v>
          </cell>
          <cell r="CJ206">
            <v>220.63</v>
          </cell>
          <cell r="CK206">
            <v>123.54499999999999</v>
          </cell>
          <cell r="CL206">
            <v>2.6071027022348003</v>
          </cell>
          <cell r="CM206">
            <v>3.9965675272663668</v>
          </cell>
          <cell r="CN206">
            <v>3.5044212075605294</v>
          </cell>
          <cell r="CO206">
            <v>521.4205404469601</v>
          </cell>
          <cell r="CP206">
            <v>399.65675272663668</v>
          </cell>
          <cell r="CQ206">
            <v>175.22106037802646</v>
          </cell>
          <cell r="CR206">
            <v>0.89849999999999997</v>
          </cell>
          <cell r="CS206">
            <v>1.3030000000000002</v>
          </cell>
          <cell r="CT206">
            <v>2.2159999999999997</v>
          </cell>
          <cell r="CU206">
            <v>179.7</v>
          </cell>
          <cell r="CV206">
            <v>130.30000000000001</v>
          </cell>
          <cell r="CW206">
            <v>110.8</v>
          </cell>
        </row>
        <row r="207">
          <cell r="A207" t="str">
            <v>PLT-O</v>
          </cell>
          <cell r="B207" t="str">
            <v>AEA</v>
          </cell>
          <cell r="C207" t="str">
            <v>G/L</v>
          </cell>
          <cell r="D207">
            <v>110</v>
          </cell>
          <cell r="E207">
            <v>246</v>
          </cell>
          <cell r="F207">
            <v>550</v>
          </cell>
          <cell r="G207" t="str">
            <v>?</v>
          </cell>
          <cell r="H207" t="str">
            <v>?</v>
          </cell>
          <cell r="I207" t="str">
            <v>?</v>
          </cell>
          <cell r="J207" t="str">
            <v>?</v>
          </cell>
          <cell r="K207" t="str">
            <v>?</v>
          </cell>
          <cell r="L207" t="str">
            <v>?</v>
          </cell>
          <cell r="M207" t="str">
            <v>?</v>
          </cell>
          <cell r="N207" t="str">
            <v>?</v>
          </cell>
          <cell r="O207" t="str">
            <v>?</v>
          </cell>
          <cell r="P207" t="str">
            <v>?</v>
          </cell>
          <cell r="Q207" t="str">
            <v>?</v>
          </cell>
          <cell r="R207" t="str">
            <v>?</v>
          </cell>
          <cell r="S207" t="str">
            <v>?</v>
          </cell>
          <cell r="T207" t="str">
            <v>?</v>
          </cell>
          <cell r="U207" t="str">
            <v>?</v>
          </cell>
          <cell r="V207" t="str">
            <v>?</v>
          </cell>
          <cell r="W207" t="str">
            <v>?</v>
          </cell>
          <cell r="X207" t="str">
            <v>?</v>
          </cell>
          <cell r="Y207" t="str">
            <v>?</v>
          </cell>
          <cell r="Z207" t="str">
            <v>?</v>
          </cell>
          <cell r="AA207" t="str">
            <v>?</v>
          </cell>
          <cell r="AB207" t="str">
            <v>?</v>
          </cell>
          <cell r="AC207" t="str">
            <v>?</v>
          </cell>
          <cell r="AD207" t="str">
            <v>?</v>
          </cell>
          <cell r="AE207" t="str">
            <v>?</v>
          </cell>
          <cell r="AF207" t="str">
            <v>?</v>
          </cell>
          <cell r="AG207" t="str">
            <v>?</v>
          </cell>
          <cell r="AH207">
            <v>9.1</v>
          </cell>
          <cell r="AI207">
            <v>21.9</v>
          </cell>
          <cell r="AJ207">
            <v>2.2749999999999999</v>
          </cell>
          <cell r="AK207">
            <v>4.5999999999999996</v>
          </cell>
          <cell r="AL207">
            <v>6.8249999999999993</v>
          </cell>
          <cell r="AM207">
            <v>2.9644244804008753</v>
          </cell>
          <cell r="AN207">
            <v>5.9</v>
          </cell>
          <cell r="AO207">
            <v>8.8932734412026253</v>
          </cell>
          <cell r="AP207">
            <v>6.7181744804008749</v>
          </cell>
          <cell r="AQ207">
            <v>13.4</v>
          </cell>
          <cell r="AR207">
            <v>20.154523441202624</v>
          </cell>
          <cell r="AS207">
            <v>1.7062499999999998</v>
          </cell>
          <cell r="AT207">
            <v>3.4499999999999997</v>
          </cell>
          <cell r="AU207">
            <v>5.1187499999999995</v>
          </cell>
          <cell r="BZ207">
            <v>6</v>
          </cell>
          <cell r="CA207">
            <v>6</v>
          </cell>
          <cell r="CB207">
            <v>6</v>
          </cell>
          <cell r="CC207">
            <v>70</v>
          </cell>
          <cell r="CD207">
            <v>30</v>
          </cell>
          <cell r="CE207">
            <v>15</v>
          </cell>
          <cell r="CF207">
            <v>69</v>
          </cell>
          <cell r="CG207">
            <v>30</v>
          </cell>
          <cell r="CH207">
            <v>15</v>
          </cell>
          <cell r="CI207">
            <v>70</v>
          </cell>
          <cell r="CJ207">
            <v>30</v>
          </cell>
          <cell r="CK207">
            <v>15</v>
          </cell>
          <cell r="CL207">
            <v>42.02</v>
          </cell>
          <cell r="CM207">
            <v>62.621376541880643</v>
          </cell>
          <cell r="CN207">
            <v>140.0071426749364</v>
          </cell>
          <cell r="CO207">
            <v>38.200000000000003</v>
          </cell>
          <cell r="CP207">
            <v>25.45584412271571</v>
          </cell>
          <cell r="CQ207">
            <v>25.45584412271571</v>
          </cell>
          <cell r="CR207">
            <v>32.229999999999997</v>
          </cell>
          <cell r="CS207">
            <v>61.746000000000002</v>
          </cell>
          <cell r="CT207">
            <v>128.69999999999999</v>
          </cell>
          <cell r="CU207">
            <v>29.3</v>
          </cell>
          <cell r="CV207">
            <v>25.1</v>
          </cell>
          <cell r="CW207">
            <v>23.4</v>
          </cell>
        </row>
        <row r="208">
          <cell r="A208" t="str">
            <v>RET#</v>
          </cell>
          <cell r="B208" t="str">
            <v>AEA</v>
          </cell>
          <cell r="C208" t="str">
            <v>G/L</v>
          </cell>
          <cell r="D208">
            <v>160</v>
          </cell>
          <cell r="E208">
            <v>106</v>
          </cell>
          <cell r="F208">
            <v>61</v>
          </cell>
          <cell r="G208" t="str">
            <v>?</v>
          </cell>
          <cell r="H208" t="str">
            <v>?</v>
          </cell>
          <cell r="I208" t="str">
            <v>?</v>
          </cell>
          <cell r="J208" t="str">
            <v>?</v>
          </cell>
          <cell r="K208" t="str">
            <v>?</v>
          </cell>
          <cell r="L208" t="str">
            <v>?</v>
          </cell>
          <cell r="M208" t="str">
            <v>?</v>
          </cell>
          <cell r="N208" t="str">
            <v>?</v>
          </cell>
          <cell r="O208" t="str">
            <v>?</v>
          </cell>
          <cell r="P208" t="str">
            <v>?</v>
          </cell>
          <cell r="Q208" t="str">
            <v>?</v>
          </cell>
          <cell r="R208" t="str">
            <v>?</v>
          </cell>
          <cell r="S208" t="str">
            <v>?</v>
          </cell>
          <cell r="T208" t="str">
            <v>?</v>
          </cell>
          <cell r="U208" t="str">
            <v>?</v>
          </cell>
          <cell r="V208" t="str">
            <v>?</v>
          </cell>
          <cell r="W208" t="str">
            <v>?</v>
          </cell>
          <cell r="X208" t="str">
            <v>?</v>
          </cell>
          <cell r="Y208" t="str">
            <v>?</v>
          </cell>
          <cell r="Z208" t="str">
            <v>?</v>
          </cell>
          <cell r="AA208" t="str">
            <v>?</v>
          </cell>
          <cell r="AB208" t="str">
            <v>?</v>
          </cell>
          <cell r="AC208" t="str">
            <v>?</v>
          </cell>
          <cell r="AD208" t="str">
            <v>?</v>
          </cell>
          <cell r="AE208" t="str">
            <v>?</v>
          </cell>
          <cell r="AF208" t="str">
            <v>?</v>
          </cell>
          <cell r="AG208" t="str">
            <v>?</v>
          </cell>
          <cell r="AH208">
            <v>11</v>
          </cell>
          <cell r="AI208">
            <v>29</v>
          </cell>
          <cell r="AJ208">
            <v>2.75</v>
          </cell>
          <cell r="AK208">
            <v>5.5</v>
          </cell>
          <cell r="AL208">
            <v>8.25</v>
          </cell>
          <cell r="AM208">
            <v>3.8770156048177058</v>
          </cell>
          <cell r="AN208">
            <v>7.8</v>
          </cell>
          <cell r="AO208">
            <v>11.631046814453118</v>
          </cell>
          <cell r="AP208">
            <v>8.414515604817705</v>
          </cell>
          <cell r="AQ208">
            <v>16.8</v>
          </cell>
          <cell r="AR208">
            <v>25.243546814453119</v>
          </cell>
          <cell r="AS208">
            <v>2.0625</v>
          </cell>
          <cell r="AT208">
            <v>4.125</v>
          </cell>
          <cell r="AU208">
            <v>6.1875</v>
          </cell>
          <cell r="BZ208">
            <v>5.49</v>
          </cell>
          <cell r="CA208">
            <v>15</v>
          </cell>
          <cell r="CB208">
            <v>15</v>
          </cell>
          <cell r="CC208">
            <v>18.8</v>
          </cell>
          <cell r="CD208">
            <v>10.6</v>
          </cell>
          <cell r="CE208">
            <v>5.6</v>
          </cell>
          <cell r="CF208">
            <v>63.9</v>
          </cell>
          <cell r="CG208">
            <v>44.8</v>
          </cell>
          <cell r="CH208">
            <v>30.1</v>
          </cell>
          <cell r="CI208">
            <v>94.92</v>
          </cell>
          <cell r="CJ208">
            <v>62.289999999999992</v>
          </cell>
          <cell r="CK208">
            <v>39.299999999999997</v>
          </cell>
          <cell r="CL208">
            <v>127.61863186854809</v>
          </cell>
          <cell r="CM208">
            <v>47.67031076047229</v>
          </cell>
          <cell r="CN208">
            <v>14.492860587199477</v>
          </cell>
          <cell r="CO208">
            <v>79.76164491784256</v>
          </cell>
          <cell r="CP208">
            <v>44.971991283464426</v>
          </cell>
          <cell r="CQ208">
            <v>23.758787847867996</v>
          </cell>
          <cell r="CR208">
            <v>204.32</v>
          </cell>
          <cell r="CS208">
            <v>94.975999999999985</v>
          </cell>
          <cell r="CT208">
            <v>36.661000000000001</v>
          </cell>
          <cell r="CU208">
            <v>127.7</v>
          </cell>
          <cell r="CV208">
            <v>89.6</v>
          </cell>
          <cell r="CW208">
            <v>60.1</v>
          </cell>
        </row>
        <row r="209">
          <cell r="A209" t="str">
            <v>IG#</v>
          </cell>
          <cell r="B209" t="str">
            <v>AEA</v>
          </cell>
          <cell r="C209" t="str">
            <v>G/L</v>
          </cell>
          <cell r="D209">
            <v>0.307</v>
          </cell>
          <cell r="E209">
            <v>0.8</v>
          </cell>
          <cell r="F209">
            <v>2.13</v>
          </cell>
          <cell r="G209" t="str">
            <v>?</v>
          </cell>
          <cell r="H209" t="str">
            <v>?</v>
          </cell>
          <cell r="I209" t="str">
            <v>?</v>
          </cell>
          <cell r="J209" t="str">
            <v>?</v>
          </cell>
          <cell r="K209" t="str">
            <v>?</v>
          </cell>
          <cell r="L209" t="str">
            <v>?</v>
          </cell>
          <cell r="M209" t="str">
            <v>?</v>
          </cell>
          <cell r="N209" t="str">
            <v>?</v>
          </cell>
          <cell r="O209" t="str">
            <v>?</v>
          </cell>
          <cell r="P209" t="str">
            <v>?</v>
          </cell>
          <cell r="Q209" t="str">
            <v>?</v>
          </cell>
          <cell r="R209" t="str">
            <v>?</v>
          </cell>
          <cell r="S209" t="str">
            <v>?</v>
          </cell>
          <cell r="T209" t="str">
            <v>?</v>
          </cell>
          <cell r="U209" t="str">
            <v>?</v>
          </cell>
          <cell r="V209" t="str">
            <v>?</v>
          </cell>
          <cell r="W209" t="str">
            <v>?</v>
          </cell>
          <cell r="X209" t="str">
            <v>?</v>
          </cell>
          <cell r="Y209" t="str">
            <v>?</v>
          </cell>
          <cell r="Z209" t="str">
            <v>?</v>
          </cell>
          <cell r="AA209" t="str">
            <v>?</v>
          </cell>
          <cell r="AB209" t="str">
            <v>?</v>
          </cell>
          <cell r="AC209" t="str">
            <v>?</v>
          </cell>
          <cell r="AD209" t="str">
            <v>?</v>
          </cell>
          <cell r="AE209" t="str">
            <v>?</v>
          </cell>
          <cell r="AF209" t="str">
            <v>?</v>
          </cell>
          <cell r="AG209" t="str">
            <v>?</v>
          </cell>
          <cell r="AH209" t="str">
            <v>?</v>
          </cell>
          <cell r="AI209" t="str">
            <v>?</v>
          </cell>
          <cell r="AJ209" t="str">
            <v>?</v>
          </cell>
          <cell r="AK209" t="str">
            <v>?</v>
          </cell>
          <cell r="AL209" t="str">
            <v>?</v>
          </cell>
          <cell r="AM209" t="str">
            <v>?</v>
          </cell>
          <cell r="AN209" t="str">
            <v>?</v>
          </cell>
          <cell r="AO209" t="str">
            <v>?</v>
          </cell>
          <cell r="AP209" t="str">
            <v>?</v>
          </cell>
          <cell r="AQ209" t="str">
            <v>?</v>
          </cell>
          <cell r="AR209" t="str">
            <v>?</v>
          </cell>
          <cell r="AS209" t="str">
            <v>?</v>
          </cell>
          <cell r="AT209" t="str">
            <v>?</v>
          </cell>
          <cell r="AU209" t="str">
            <v>?</v>
          </cell>
          <cell r="BZ209">
            <v>25</v>
          </cell>
          <cell r="CA209">
            <v>25</v>
          </cell>
          <cell r="CB209">
            <v>25</v>
          </cell>
          <cell r="CC209">
            <v>30</v>
          </cell>
          <cell r="CD209">
            <v>30</v>
          </cell>
          <cell r="CE209">
            <v>25</v>
          </cell>
          <cell r="CF209" t="str">
            <v>?</v>
          </cell>
          <cell r="CG209" t="str">
            <v>?</v>
          </cell>
          <cell r="CH209" t="str">
            <v>?</v>
          </cell>
          <cell r="CI209" t="str">
            <v>?</v>
          </cell>
          <cell r="CJ209" t="str">
            <v>?</v>
          </cell>
          <cell r="CK209" t="str">
            <v>?</v>
          </cell>
          <cell r="CL209" t="str">
            <v>?</v>
          </cell>
          <cell r="CM209" t="str">
            <v>?</v>
          </cell>
          <cell r="CN209" t="str">
            <v>?</v>
          </cell>
          <cell r="CO209" t="str">
            <v>?</v>
          </cell>
          <cell r="CP209" t="str">
            <v>?</v>
          </cell>
          <cell r="CQ209" t="str">
            <v>?</v>
          </cell>
          <cell r="CR209" t="str">
            <v>?</v>
          </cell>
          <cell r="CS209" t="str">
            <v>?</v>
          </cell>
          <cell r="CT209" t="str">
            <v>?</v>
          </cell>
          <cell r="CU209" t="str">
            <v>?</v>
          </cell>
          <cell r="CV209" t="str">
            <v>?</v>
          </cell>
          <cell r="CW209" t="str">
            <v>?</v>
          </cell>
        </row>
        <row r="210">
          <cell r="A210" t="str">
            <v>IG%</v>
          </cell>
          <cell r="B210" t="str">
            <v>AEA</v>
          </cell>
          <cell r="C210" t="str">
            <v>%</v>
          </cell>
          <cell r="D210">
            <v>10</v>
          </cell>
          <cell r="E210">
            <v>11</v>
          </cell>
          <cell r="F210">
            <v>12</v>
          </cell>
          <cell r="G210" t="str">
            <v>?</v>
          </cell>
          <cell r="H210" t="str">
            <v>?</v>
          </cell>
          <cell r="I210" t="str">
            <v>?</v>
          </cell>
          <cell r="J210" t="str">
            <v>?</v>
          </cell>
          <cell r="K210" t="str">
            <v>?</v>
          </cell>
          <cell r="L210" t="str">
            <v>?</v>
          </cell>
          <cell r="M210" t="str">
            <v>?</v>
          </cell>
          <cell r="N210" t="str">
            <v>?</v>
          </cell>
          <cell r="O210" t="str">
            <v>?</v>
          </cell>
          <cell r="P210" t="str">
            <v>?</v>
          </cell>
          <cell r="Q210" t="str">
            <v>?</v>
          </cell>
          <cell r="R210" t="str">
            <v>?</v>
          </cell>
          <cell r="S210" t="str">
            <v>?</v>
          </cell>
          <cell r="T210" t="str">
            <v>?</v>
          </cell>
          <cell r="U210" t="str">
            <v>?</v>
          </cell>
          <cell r="V210" t="str">
            <v>?</v>
          </cell>
          <cell r="W210" t="str">
            <v>?</v>
          </cell>
          <cell r="X210" t="str">
            <v>?</v>
          </cell>
          <cell r="Y210" t="str">
            <v>?</v>
          </cell>
          <cell r="Z210" t="str">
            <v>?</v>
          </cell>
          <cell r="AA210" t="str">
            <v>?</v>
          </cell>
          <cell r="AB210" t="str">
            <v>?</v>
          </cell>
          <cell r="AC210" t="str">
            <v>?</v>
          </cell>
          <cell r="AD210" t="str">
            <v>?</v>
          </cell>
          <cell r="AE210" t="str">
            <v>?</v>
          </cell>
          <cell r="AF210" t="str">
            <v>?</v>
          </cell>
          <cell r="AG210" t="str">
            <v>?</v>
          </cell>
          <cell r="AH210" t="str">
            <v>?</v>
          </cell>
          <cell r="AI210" t="str">
            <v>?</v>
          </cell>
          <cell r="AJ210" t="str">
            <v>?</v>
          </cell>
          <cell r="AK210" t="str">
            <v>?</v>
          </cell>
          <cell r="AL210" t="str">
            <v>?</v>
          </cell>
          <cell r="AM210" t="str">
            <v>?</v>
          </cell>
          <cell r="AN210" t="str">
            <v>?</v>
          </cell>
          <cell r="AO210" t="str">
            <v>?</v>
          </cell>
          <cell r="AP210" t="str">
            <v>?</v>
          </cell>
          <cell r="AQ210" t="str">
            <v>?</v>
          </cell>
          <cell r="AR210" t="str">
            <v>?</v>
          </cell>
          <cell r="AS210" t="str">
            <v>?</v>
          </cell>
          <cell r="AT210" t="str">
            <v>?</v>
          </cell>
          <cell r="AU210" t="str">
            <v>?</v>
          </cell>
          <cell r="BZ210">
            <v>25</v>
          </cell>
          <cell r="CA210">
            <v>25</v>
          </cell>
          <cell r="CB210">
            <v>25</v>
          </cell>
          <cell r="CC210">
            <v>30</v>
          </cell>
          <cell r="CD210">
            <v>30</v>
          </cell>
          <cell r="CE210">
            <v>25</v>
          </cell>
          <cell r="CF210" t="str">
            <v>?</v>
          </cell>
          <cell r="CG210" t="str">
            <v>?</v>
          </cell>
          <cell r="CH210" t="str">
            <v>?</v>
          </cell>
          <cell r="CI210" t="str">
            <v>?</v>
          </cell>
          <cell r="CJ210" t="str">
            <v>?</v>
          </cell>
          <cell r="CK210" t="str">
            <v>?</v>
          </cell>
          <cell r="CL210" t="str">
            <v>?</v>
          </cell>
          <cell r="CM210" t="str">
            <v>?</v>
          </cell>
          <cell r="CN210" t="str">
            <v>?</v>
          </cell>
          <cell r="CO210" t="str">
            <v>?</v>
          </cell>
          <cell r="CP210" t="str">
            <v>?</v>
          </cell>
          <cell r="CQ210" t="str">
            <v>?</v>
          </cell>
          <cell r="CR210" t="str">
            <v>?</v>
          </cell>
          <cell r="CS210" t="str">
            <v>?</v>
          </cell>
          <cell r="CT210" t="str">
            <v>?</v>
          </cell>
          <cell r="CU210" t="str">
            <v>?</v>
          </cell>
          <cell r="CV210" t="str">
            <v>?</v>
          </cell>
          <cell r="CW210" t="str">
            <v>?</v>
          </cell>
        </row>
        <row r="211">
          <cell r="A211" t="str">
            <v>RET-HE</v>
          </cell>
          <cell r="B211" t="str">
            <v>AEA</v>
          </cell>
          <cell r="C211" t="str">
            <v>pg</v>
          </cell>
          <cell r="D211">
            <v>23</v>
          </cell>
          <cell r="E211">
            <v>24</v>
          </cell>
          <cell r="F211">
            <v>26</v>
          </cell>
          <cell r="G211" t="str">
            <v>?</v>
          </cell>
          <cell r="H211" t="str">
            <v>?</v>
          </cell>
          <cell r="I211" t="str">
            <v>?</v>
          </cell>
          <cell r="J211" t="str">
            <v>?</v>
          </cell>
          <cell r="K211" t="str">
            <v>?</v>
          </cell>
          <cell r="L211" t="str">
            <v>?</v>
          </cell>
          <cell r="M211" t="str">
            <v>?</v>
          </cell>
          <cell r="N211" t="str">
            <v>?</v>
          </cell>
          <cell r="O211" t="str">
            <v>?</v>
          </cell>
          <cell r="P211" t="str">
            <v>?</v>
          </cell>
          <cell r="Q211" t="str">
            <v>?</v>
          </cell>
          <cell r="R211" t="str">
            <v>?</v>
          </cell>
          <cell r="S211" t="str">
            <v>?</v>
          </cell>
          <cell r="T211" t="str">
            <v>?</v>
          </cell>
          <cell r="U211" t="str">
            <v>?</v>
          </cell>
          <cell r="V211" t="str">
            <v>?</v>
          </cell>
          <cell r="W211" t="str">
            <v>?</v>
          </cell>
          <cell r="X211" t="str">
            <v>?</v>
          </cell>
          <cell r="Y211" t="str">
            <v>?</v>
          </cell>
          <cell r="Z211" t="str">
            <v>?</v>
          </cell>
          <cell r="AA211" t="str">
            <v>?</v>
          </cell>
          <cell r="AB211" t="str">
            <v>?</v>
          </cell>
          <cell r="AC211" t="str">
            <v>?</v>
          </cell>
          <cell r="AD211" t="str">
            <v>?</v>
          </cell>
          <cell r="AE211" t="str">
            <v>?</v>
          </cell>
          <cell r="AF211" t="str">
            <v>?</v>
          </cell>
          <cell r="AG211" t="str">
            <v>?</v>
          </cell>
          <cell r="AH211" t="str">
            <v>?</v>
          </cell>
          <cell r="AI211" t="str">
            <v>?</v>
          </cell>
          <cell r="AJ211" t="str">
            <v>?</v>
          </cell>
          <cell r="AK211" t="str">
            <v>?</v>
          </cell>
          <cell r="AL211" t="str">
            <v>?</v>
          </cell>
          <cell r="AM211" t="str">
            <v>?</v>
          </cell>
          <cell r="AN211" t="str">
            <v>?</v>
          </cell>
          <cell r="AO211" t="str">
            <v>?</v>
          </cell>
          <cell r="AP211" t="str">
            <v>?</v>
          </cell>
          <cell r="AQ211" t="str">
            <v>?</v>
          </cell>
          <cell r="AR211" t="str">
            <v>?</v>
          </cell>
          <cell r="AS211" t="str">
            <v>?</v>
          </cell>
          <cell r="AT211" t="str">
            <v>?</v>
          </cell>
          <cell r="AU211" t="str">
            <v>?</v>
          </cell>
          <cell r="BZ211">
            <v>1.05</v>
          </cell>
          <cell r="CA211">
            <v>5</v>
          </cell>
          <cell r="CB211">
            <v>5</v>
          </cell>
          <cell r="CC211">
            <v>10</v>
          </cell>
          <cell r="CD211">
            <v>10</v>
          </cell>
          <cell r="CE211">
            <v>10</v>
          </cell>
          <cell r="CF211" t="str">
            <v>?</v>
          </cell>
          <cell r="CG211" t="str">
            <v>?</v>
          </cell>
          <cell r="CH211" t="str">
            <v>?</v>
          </cell>
          <cell r="CI211" t="str">
            <v>?</v>
          </cell>
          <cell r="CJ211" t="str">
            <v>?</v>
          </cell>
          <cell r="CK211" t="str">
            <v>?</v>
          </cell>
          <cell r="CL211" t="str">
            <v>?</v>
          </cell>
          <cell r="CM211" t="str">
            <v>?</v>
          </cell>
          <cell r="CN211" t="str">
            <v>?</v>
          </cell>
          <cell r="CO211" t="str">
            <v>?</v>
          </cell>
          <cell r="CP211" t="str">
            <v>?</v>
          </cell>
          <cell r="CQ211" t="str">
            <v>?</v>
          </cell>
          <cell r="CR211" t="str">
            <v>?</v>
          </cell>
          <cell r="CS211" t="str">
            <v>?</v>
          </cell>
          <cell r="CT211" t="str">
            <v>?</v>
          </cell>
          <cell r="CU211" t="str">
            <v>?</v>
          </cell>
          <cell r="CV211" t="str">
            <v>?</v>
          </cell>
          <cell r="CW211" t="str">
            <v>?</v>
          </cell>
        </row>
        <row r="212">
          <cell r="A212" t="str">
            <v>ERY#</v>
          </cell>
          <cell r="B212" t="str">
            <v>AEA</v>
          </cell>
          <cell r="C212" t="str">
            <v>G/L</v>
          </cell>
          <cell r="D212">
            <v>0.159</v>
          </cell>
          <cell r="E212">
            <v>0.41499999999999998</v>
          </cell>
          <cell r="F212">
            <v>1.113</v>
          </cell>
          <cell r="G212" t="str">
            <v>?</v>
          </cell>
          <cell r="H212" t="str">
            <v>?</v>
          </cell>
          <cell r="I212" t="str">
            <v>?</v>
          </cell>
          <cell r="J212" t="str">
            <v>?</v>
          </cell>
          <cell r="K212" t="str">
            <v>?</v>
          </cell>
          <cell r="L212" t="str">
            <v>?</v>
          </cell>
          <cell r="M212" t="str">
            <v>?</v>
          </cell>
          <cell r="N212" t="str">
            <v>?</v>
          </cell>
          <cell r="O212" t="str">
            <v>?</v>
          </cell>
          <cell r="P212" t="str">
            <v>?</v>
          </cell>
          <cell r="Q212" t="str">
            <v>?</v>
          </cell>
          <cell r="R212" t="str">
            <v>?</v>
          </cell>
          <cell r="S212" t="str">
            <v>?</v>
          </cell>
          <cell r="T212" t="str">
            <v>?</v>
          </cell>
          <cell r="U212" t="str">
            <v>?</v>
          </cell>
          <cell r="V212" t="str">
            <v>?</v>
          </cell>
          <cell r="W212" t="str">
            <v>?</v>
          </cell>
          <cell r="X212" t="str">
            <v>?</v>
          </cell>
          <cell r="Y212" t="str">
            <v>?</v>
          </cell>
          <cell r="Z212" t="str">
            <v>?</v>
          </cell>
          <cell r="AA212" t="str">
            <v>?</v>
          </cell>
          <cell r="AB212" t="str">
            <v>?</v>
          </cell>
          <cell r="AC212" t="str">
            <v>?</v>
          </cell>
          <cell r="AD212" t="str">
            <v>?</v>
          </cell>
          <cell r="AE212" t="str">
            <v>?</v>
          </cell>
          <cell r="AF212" t="str">
            <v>?</v>
          </cell>
          <cell r="AG212" t="str">
            <v>?</v>
          </cell>
          <cell r="AH212" t="str">
            <v>?</v>
          </cell>
          <cell r="AI212" t="str">
            <v>?</v>
          </cell>
          <cell r="AJ212" t="str">
            <v>?</v>
          </cell>
          <cell r="AK212" t="str">
            <v>?</v>
          </cell>
          <cell r="AL212" t="str">
            <v>?</v>
          </cell>
          <cell r="AM212" t="str">
            <v>?</v>
          </cell>
          <cell r="AN212" t="str">
            <v>?</v>
          </cell>
          <cell r="AO212" t="str">
            <v>?</v>
          </cell>
          <cell r="AP212" t="str">
            <v>?</v>
          </cell>
          <cell r="AQ212" t="str">
            <v>?</v>
          </cell>
          <cell r="AR212" t="str">
            <v>?</v>
          </cell>
          <cell r="AS212" t="str">
            <v>?</v>
          </cell>
          <cell r="AT212" t="str">
            <v>?</v>
          </cell>
          <cell r="AU212" t="str">
            <v>?</v>
          </cell>
          <cell r="BZ212">
            <v>25</v>
          </cell>
          <cell r="CA212">
            <v>25</v>
          </cell>
          <cell r="CB212">
            <v>25</v>
          </cell>
          <cell r="CC212">
            <v>50</v>
          </cell>
          <cell r="CD212">
            <v>50</v>
          </cell>
          <cell r="CE212">
            <v>50</v>
          </cell>
          <cell r="CF212" t="str">
            <v>?</v>
          </cell>
          <cell r="CG212" t="str">
            <v>?</v>
          </cell>
          <cell r="CH212" t="str">
            <v>?</v>
          </cell>
          <cell r="CI212" t="str">
            <v>?</v>
          </cell>
          <cell r="CJ212" t="str">
            <v>?</v>
          </cell>
          <cell r="CK212" t="str">
            <v>?</v>
          </cell>
          <cell r="CL212" t="str">
            <v>?</v>
          </cell>
          <cell r="CM212" t="str">
            <v>?</v>
          </cell>
          <cell r="CN212" t="str">
            <v>?</v>
          </cell>
          <cell r="CO212" t="str">
            <v>?</v>
          </cell>
          <cell r="CP212" t="str">
            <v>?</v>
          </cell>
          <cell r="CQ212" t="str">
            <v>?</v>
          </cell>
          <cell r="CR212" t="str">
            <v>?</v>
          </cell>
          <cell r="CS212" t="str">
            <v>?</v>
          </cell>
          <cell r="CT212" t="str">
            <v>?</v>
          </cell>
          <cell r="CU212" t="str">
            <v>?</v>
          </cell>
          <cell r="CV212" t="str">
            <v>?</v>
          </cell>
          <cell r="CW212" t="str">
            <v>?</v>
          </cell>
        </row>
        <row r="213">
          <cell r="A213" t="str">
            <v>ERY%</v>
          </cell>
          <cell r="B213" t="str">
            <v>AEA</v>
          </cell>
          <cell r="C213" t="str">
            <v>%</v>
          </cell>
          <cell r="D213">
            <v>4</v>
          </cell>
          <cell r="E213">
            <v>6</v>
          </cell>
          <cell r="F213">
            <v>7</v>
          </cell>
          <cell r="G213" t="str">
            <v>?</v>
          </cell>
          <cell r="H213" t="str">
            <v>?</v>
          </cell>
          <cell r="I213" t="str">
            <v>?</v>
          </cell>
          <cell r="J213" t="str">
            <v>?</v>
          </cell>
          <cell r="K213" t="str">
            <v>?</v>
          </cell>
          <cell r="L213" t="str">
            <v>?</v>
          </cell>
          <cell r="M213" t="str">
            <v>?</v>
          </cell>
          <cell r="N213" t="str">
            <v>?</v>
          </cell>
          <cell r="O213" t="str">
            <v>?</v>
          </cell>
          <cell r="P213" t="str">
            <v>?</v>
          </cell>
          <cell r="Q213" t="str">
            <v>?</v>
          </cell>
          <cell r="R213" t="str">
            <v>?</v>
          </cell>
          <cell r="S213" t="str">
            <v>?</v>
          </cell>
          <cell r="T213" t="str">
            <v>?</v>
          </cell>
          <cell r="U213" t="str">
            <v>?</v>
          </cell>
          <cell r="V213" t="str">
            <v>?</v>
          </cell>
          <cell r="W213" t="str">
            <v>?</v>
          </cell>
          <cell r="X213" t="str">
            <v>?</v>
          </cell>
          <cell r="Y213" t="str">
            <v>?</v>
          </cell>
          <cell r="Z213" t="str">
            <v>?</v>
          </cell>
          <cell r="AA213" t="str">
            <v>?</v>
          </cell>
          <cell r="AB213" t="str">
            <v>?</v>
          </cell>
          <cell r="AC213" t="str">
            <v>?</v>
          </cell>
          <cell r="AD213" t="str">
            <v>?</v>
          </cell>
          <cell r="AE213" t="str">
            <v>?</v>
          </cell>
          <cell r="AF213" t="str">
            <v>?</v>
          </cell>
          <cell r="AG213" t="str">
            <v>?</v>
          </cell>
          <cell r="AH213" t="str">
            <v>?</v>
          </cell>
          <cell r="AI213" t="str">
            <v>?</v>
          </cell>
          <cell r="AJ213" t="str">
            <v>?</v>
          </cell>
          <cell r="AK213" t="str">
            <v>?</v>
          </cell>
          <cell r="AL213" t="str">
            <v>?</v>
          </cell>
          <cell r="AM213" t="str">
            <v>?</v>
          </cell>
          <cell r="AN213" t="str">
            <v>?</v>
          </cell>
          <cell r="AO213" t="str">
            <v>?</v>
          </cell>
          <cell r="AP213" t="str">
            <v>?</v>
          </cell>
          <cell r="AQ213" t="str">
            <v>?</v>
          </cell>
          <cell r="AR213" t="str">
            <v>?</v>
          </cell>
          <cell r="AS213" t="str">
            <v>?</v>
          </cell>
          <cell r="AT213" t="str">
            <v>?</v>
          </cell>
          <cell r="AU213" t="str">
            <v>?</v>
          </cell>
          <cell r="BZ213">
            <v>25</v>
          </cell>
          <cell r="CA213">
            <v>25</v>
          </cell>
          <cell r="CB213">
            <v>25</v>
          </cell>
          <cell r="CC213">
            <v>50</v>
          </cell>
          <cell r="CD213">
            <v>50</v>
          </cell>
          <cell r="CE213">
            <v>50</v>
          </cell>
          <cell r="CF213" t="str">
            <v>?</v>
          </cell>
          <cell r="CG213" t="str">
            <v>?</v>
          </cell>
          <cell r="CH213" t="str">
            <v>?</v>
          </cell>
          <cell r="CI213" t="str">
            <v>?</v>
          </cell>
          <cell r="CJ213" t="str">
            <v>?</v>
          </cell>
          <cell r="CK213" t="str">
            <v>?</v>
          </cell>
          <cell r="CL213" t="str">
            <v>?</v>
          </cell>
          <cell r="CM213" t="str">
            <v>?</v>
          </cell>
          <cell r="CN213" t="str">
            <v>?</v>
          </cell>
          <cell r="CO213" t="str">
            <v>?</v>
          </cell>
          <cell r="CP213" t="str">
            <v>?</v>
          </cell>
          <cell r="CQ213" t="str">
            <v>?</v>
          </cell>
          <cell r="CR213" t="str">
            <v>?</v>
          </cell>
          <cell r="CS213" t="str">
            <v>?</v>
          </cell>
          <cell r="CT213" t="str">
            <v>?</v>
          </cell>
          <cell r="CU213" t="str">
            <v>?</v>
          </cell>
          <cell r="CV213" t="str">
            <v>?</v>
          </cell>
          <cell r="CW213" t="str">
            <v>?</v>
          </cell>
        </row>
        <row r="214">
          <cell r="A214" t="str">
            <v>NEUT#</v>
          </cell>
          <cell r="B214" t="str">
            <v>AEA</v>
          </cell>
          <cell r="C214" t="str">
            <v>G/L</v>
          </cell>
          <cell r="D214">
            <v>1.19</v>
          </cell>
          <cell r="E214">
            <v>3.12</v>
          </cell>
          <cell r="F214">
            <v>8.4700000000000006</v>
          </cell>
          <cell r="G214" t="str">
            <v>?</v>
          </cell>
          <cell r="H214" t="str">
            <v>?</v>
          </cell>
          <cell r="I214" t="str">
            <v>?</v>
          </cell>
          <cell r="J214" t="str">
            <v>?</v>
          </cell>
          <cell r="K214" t="str">
            <v>?</v>
          </cell>
          <cell r="L214" t="str">
            <v>?</v>
          </cell>
          <cell r="M214" t="str">
            <v>?</v>
          </cell>
          <cell r="N214" t="str">
            <v>?</v>
          </cell>
          <cell r="O214" t="str">
            <v>?</v>
          </cell>
          <cell r="P214" t="str">
            <v>?</v>
          </cell>
          <cell r="Q214" t="str">
            <v>?</v>
          </cell>
          <cell r="R214" t="str">
            <v>?</v>
          </cell>
          <cell r="S214" t="str">
            <v>?</v>
          </cell>
          <cell r="T214" t="str">
            <v>?</v>
          </cell>
          <cell r="U214" t="str">
            <v>?</v>
          </cell>
          <cell r="V214" t="str">
            <v>?</v>
          </cell>
          <cell r="W214" t="str">
            <v>?</v>
          </cell>
          <cell r="X214" t="str">
            <v>?</v>
          </cell>
          <cell r="Y214" t="str">
            <v>?</v>
          </cell>
          <cell r="Z214" t="str">
            <v>?</v>
          </cell>
          <cell r="AA214" t="str">
            <v>?</v>
          </cell>
          <cell r="AB214" t="str">
            <v>?</v>
          </cell>
          <cell r="AC214" t="str">
            <v>?</v>
          </cell>
          <cell r="AD214" t="str">
            <v>?</v>
          </cell>
          <cell r="AE214" t="str">
            <v>?</v>
          </cell>
          <cell r="AF214" t="str">
            <v>?</v>
          </cell>
          <cell r="AG214" t="str">
            <v>?</v>
          </cell>
          <cell r="AH214">
            <v>17.100000000000001</v>
          </cell>
          <cell r="AI214">
            <v>32.799999999999997</v>
          </cell>
          <cell r="AJ214">
            <v>4.2750000000000004</v>
          </cell>
          <cell r="AK214">
            <v>8.5500000000000007</v>
          </cell>
          <cell r="AL214">
            <v>12.825000000000001</v>
          </cell>
          <cell r="AM214">
            <v>4.6237329345454201</v>
          </cell>
          <cell r="AN214">
            <v>9.25</v>
          </cell>
          <cell r="AO214">
            <v>13.871198803636261</v>
          </cell>
          <cell r="AP214">
            <v>11.67748293454542</v>
          </cell>
          <cell r="AQ214">
            <v>23.35</v>
          </cell>
          <cell r="AR214">
            <v>35.032448803636257</v>
          </cell>
          <cell r="AS214">
            <v>3.2062500000000003</v>
          </cell>
          <cell r="AT214">
            <v>6.4125000000000005</v>
          </cell>
          <cell r="AU214">
            <v>9.6187500000000004</v>
          </cell>
          <cell r="BZ214">
            <v>7.89</v>
          </cell>
          <cell r="CA214">
            <v>8</v>
          </cell>
          <cell r="CB214">
            <v>8</v>
          </cell>
          <cell r="CC214">
            <v>5.6</v>
          </cell>
          <cell r="CD214">
            <v>4.5999999999999996</v>
          </cell>
          <cell r="CE214">
            <v>2.2999999999999998</v>
          </cell>
          <cell r="CF214">
            <v>10.1</v>
          </cell>
          <cell r="CG214">
            <v>8.1</v>
          </cell>
          <cell r="CH214">
            <v>3.7</v>
          </cell>
          <cell r="CI214">
            <v>19.339999999999996</v>
          </cell>
          <cell r="CJ214">
            <v>15.689999999999998</v>
          </cell>
          <cell r="CK214">
            <v>7.4949999999999992</v>
          </cell>
          <cell r="CL214">
            <v>0.28321999999999997</v>
          </cell>
          <cell r="CM214">
            <v>0.60840000000000005</v>
          </cell>
          <cell r="CN214">
            <v>0.83006000000000013</v>
          </cell>
          <cell r="CO214">
            <v>23.8</v>
          </cell>
          <cell r="CP214">
            <v>19.5</v>
          </cell>
          <cell r="CQ214">
            <v>9.8000000000000007</v>
          </cell>
          <cell r="CR214">
            <v>0.24157000000000001</v>
          </cell>
          <cell r="CS214">
            <v>0.5023200000000001</v>
          </cell>
          <cell r="CT214">
            <v>0.62678</v>
          </cell>
          <cell r="CU214">
            <v>20.3</v>
          </cell>
          <cell r="CV214">
            <v>16.100000000000001</v>
          </cell>
          <cell r="CW214">
            <v>7.4</v>
          </cell>
        </row>
        <row r="215">
          <cell r="A215" t="str">
            <v>LYMPH#</v>
          </cell>
          <cell r="B215" t="str">
            <v>AEA</v>
          </cell>
          <cell r="C215" t="str">
            <v>G/L</v>
          </cell>
          <cell r="D215">
            <v>0.98</v>
          </cell>
          <cell r="E215">
            <v>1.88</v>
          </cell>
          <cell r="F215">
            <v>3.79</v>
          </cell>
          <cell r="G215" t="str">
            <v>?</v>
          </cell>
          <cell r="H215" t="str">
            <v>?</v>
          </cell>
          <cell r="I215" t="str">
            <v>?</v>
          </cell>
          <cell r="J215" t="str">
            <v>?</v>
          </cell>
          <cell r="K215" t="str">
            <v>?</v>
          </cell>
          <cell r="L215" t="str">
            <v>?</v>
          </cell>
          <cell r="M215" t="str">
            <v>?</v>
          </cell>
          <cell r="N215" t="str">
            <v>?</v>
          </cell>
          <cell r="O215" t="str">
            <v>?</v>
          </cell>
          <cell r="P215" t="str">
            <v>?</v>
          </cell>
          <cell r="Q215" t="str">
            <v>?</v>
          </cell>
          <cell r="R215" t="str">
            <v>?</v>
          </cell>
          <cell r="S215" t="str">
            <v>?</v>
          </cell>
          <cell r="T215" t="str">
            <v>?</v>
          </cell>
          <cell r="U215" t="str">
            <v>?</v>
          </cell>
          <cell r="V215" t="str">
            <v>?</v>
          </cell>
          <cell r="W215" t="str">
            <v>?</v>
          </cell>
          <cell r="X215" t="str">
            <v>?</v>
          </cell>
          <cell r="Y215" t="str">
            <v>?</v>
          </cell>
          <cell r="Z215" t="str">
            <v>?</v>
          </cell>
          <cell r="AA215" t="str">
            <v>?</v>
          </cell>
          <cell r="AB215" t="str">
            <v>?</v>
          </cell>
          <cell r="AC215" t="str">
            <v>?</v>
          </cell>
          <cell r="AD215" t="str">
            <v>?</v>
          </cell>
          <cell r="AE215" t="str">
            <v>?</v>
          </cell>
          <cell r="AF215" t="str">
            <v>?</v>
          </cell>
          <cell r="AG215" t="str">
            <v>?</v>
          </cell>
          <cell r="AH215">
            <v>10.199999999999999</v>
          </cell>
          <cell r="AI215">
            <v>35.299999999999997</v>
          </cell>
          <cell r="AJ215">
            <v>2.5499999999999998</v>
          </cell>
          <cell r="AK215">
            <v>5.0999999999999996</v>
          </cell>
          <cell r="AL215">
            <v>7.6499999999999995</v>
          </cell>
          <cell r="AM215">
            <v>4.5930143968857742</v>
          </cell>
          <cell r="AN215">
            <v>9.19</v>
          </cell>
          <cell r="AO215">
            <v>13.779043190657323</v>
          </cell>
          <cell r="AP215">
            <v>8.8005143968857737</v>
          </cell>
          <cell r="AQ215">
            <v>17.600000000000001</v>
          </cell>
          <cell r="AR215">
            <v>26.401543190657321</v>
          </cell>
          <cell r="AS215">
            <v>1.9124999999999999</v>
          </cell>
          <cell r="AT215">
            <v>3.8249999999999997</v>
          </cell>
          <cell r="AU215">
            <v>5.7374999999999998</v>
          </cell>
          <cell r="BZ215">
            <v>6.09</v>
          </cell>
          <cell r="CA215">
            <v>8</v>
          </cell>
          <cell r="CB215">
            <v>8</v>
          </cell>
          <cell r="CC215">
            <v>8</v>
          </cell>
          <cell r="CD215">
            <v>6.6</v>
          </cell>
          <cell r="CE215">
            <v>4.5999999999999996</v>
          </cell>
          <cell r="CF215">
            <v>16.600000000000001</v>
          </cell>
          <cell r="CG215">
            <v>14.7</v>
          </cell>
          <cell r="CH215">
            <v>8.6999999999999993</v>
          </cell>
          <cell r="CI215">
            <v>29.8</v>
          </cell>
          <cell r="CJ215">
            <v>25.589999999999996</v>
          </cell>
          <cell r="CK215">
            <v>16.29</v>
          </cell>
          <cell r="CL215">
            <v>0.33262302987015196</v>
          </cell>
          <cell r="CM215">
            <v>0.52642685645776088</v>
          </cell>
          <cell r="CN215">
            <v>0.73966197739237605</v>
          </cell>
          <cell r="CO215">
            <v>33.941125496954285</v>
          </cell>
          <cell r="CP215">
            <v>28.00142853498728</v>
          </cell>
          <cell r="CQ215">
            <v>19.516147160748709</v>
          </cell>
          <cell r="CR215">
            <v>0.32536000000000004</v>
          </cell>
          <cell r="CS215">
            <v>0.55459999999999998</v>
          </cell>
          <cell r="CT215">
            <v>0.65945999999999994</v>
          </cell>
          <cell r="CU215">
            <v>33.200000000000003</v>
          </cell>
          <cell r="CV215">
            <v>29.5</v>
          </cell>
          <cell r="CW215">
            <v>17.399999999999999</v>
          </cell>
        </row>
        <row r="216">
          <cell r="A216" t="str">
            <v>MONO#</v>
          </cell>
          <cell r="B216" t="str">
            <v>AEA</v>
          </cell>
          <cell r="C216" t="str">
            <v>G/L</v>
          </cell>
          <cell r="D216">
            <v>0.38</v>
          </cell>
          <cell r="E216">
            <v>0.86</v>
          </cell>
          <cell r="F216">
            <v>1.86</v>
          </cell>
          <cell r="G216" t="str">
            <v>?</v>
          </cell>
          <cell r="H216" t="str">
            <v>?</v>
          </cell>
          <cell r="I216" t="str">
            <v>?</v>
          </cell>
          <cell r="J216" t="str">
            <v>?</v>
          </cell>
          <cell r="K216" t="str">
            <v>?</v>
          </cell>
          <cell r="L216" t="str">
            <v>?</v>
          </cell>
          <cell r="M216" t="str">
            <v>?</v>
          </cell>
          <cell r="N216" t="str">
            <v>?</v>
          </cell>
          <cell r="O216" t="str">
            <v>?</v>
          </cell>
          <cell r="P216" t="str">
            <v>?</v>
          </cell>
          <cell r="Q216" t="str">
            <v>?</v>
          </cell>
          <cell r="R216" t="str">
            <v>?</v>
          </cell>
          <cell r="S216" t="str">
            <v>?</v>
          </cell>
          <cell r="T216" t="str">
            <v>?</v>
          </cell>
          <cell r="U216" t="str">
            <v>?</v>
          </cell>
          <cell r="V216" t="str">
            <v>?</v>
          </cell>
          <cell r="W216" t="str">
            <v>?</v>
          </cell>
          <cell r="X216" t="str">
            <v>?</v>
          </cell>
          <cell r="Y216" t="str">
            <v>?</v>
          </cell>
          <cell r="Z216" t="str">
            <v>?</v>
          </cell>
          <cell r="AA216" t="str">
            <v>?</v>
          </cell>
          <cell r="AB216" t="str">
            <v>?</v>
          </cell>
          <cell r="AC216" t="str">
            <v>?</v>
          </cell>
          <cell r="AD216" t="str">
            <v>?</v>
          </cell>
          <cell r="AE216" t="str">
            <v>?</v>
          </cell>
          <cell r="AF216" t="str">
            <v>?</v>
          </cell>
          <cell r="AG216" t="str">
            <v>?</v>
          </cell>
          <cell r="AH216">
            <v>17.8</v>
          </cell>
          <cell r="AI216">
            <v>49.8</v>
          </cell>
          <cell r="AJ216">
            <v>4.45</v>
          </cell>
          <cell r="AK216">
            <v>8.9</v>
          </cell>
          <cell r="AL216">
            <v>13.350000000000001</v>
          </cell>
          <cell r="AM216">
            <v>6.6106920968987808</v>
          </cell>
          <cell r="AN216">
            <v>13.2</v>
          </cell>
          <cell r="AO216">
            <v>19.832076290696342</v>
          </cell>
          <cell r="AP216">
            <v>13.953192096898782</v>
          </cell>
          <cell r="AQ216">
            <v>27.9</v>
          </cell>
          <cell r="AR216">
            <v>41.859576290696339</v>
          </cell>
          <cell r="AS216">
            <v>3.3375000000000004</v>
          </cell>
          <cell r="AT216">
            <v>6.6750000000000007</v>
          </cell>
          <cell r="AU216">
            <v>10.012500000000001</v>
          </cell>
          <cell r="BZ216">
            <v>7.52</v>
          </cell>
          <cell r="CA216">
            <v>20</v>
          </cell>
          <cell r="CB216">
            <v>20</v>
          </cell>
          <cell r="CC216">
            <v>23.6</v>
          </cell>
          <cell r="CD216">
            <v>13.7</v>
          </cell>
          <cell r="CE216">
            <v>17.3</v>
          </cell>
          <cell r="CF216">
            <v>30.6</v>
          </cell>
          <cell r="CG216">
            <v>24.1</v>
          </cell>
          <cell r="CH216">
            <v>21.7</v>
          </cell>
          <cell r="CI216">
            <v>69.539999999999992</v>
          </cell>
          <cell r="CJ216">
            <v>46.704999999999998</v>
          </cell>
          <cell r="CK216">
            <v>50.244999999999997</v>
          </cell>
          <cell r="CL216">
            <v>0.38048001682085747</v>
          </cell>
          <cell r="CM216">
            <v>0.4998679257563941</v>
          </cell>
          <cell r="CN216">
            <v>1.3651969203012435</v>
          </cell>
          <cell r="CO216">
            <v>100.12632021601513</v>
          </cell>
          <cell r="CP216">
            <v>58.124177413534198</v>
          </cell>
          <cell r="CQ216">
            <v>73.397683887163637</v>
          </cell>
          <cell r="CR216">
            <v>0.23255999999999999</v>
          </cell>
          <cell r="CS216">
            <v>0.41452000000000006</v>
          </cell>
          <cell r="CT216">
            <v>0.80910000000000015</v>
          </cell>
          <cell r="CU216">
            <v>61.2</v>
          </cell>
          <cell r="CV216">
            <v>48.2</v>
          </cell>
          <cell r="CW216">
            <v>43.5</v>
          </cell>
        </row>
        <row r="217">
          <cell r="A217" t="str">
            <v>EOSI#</v>
          </cell>
          <cell r="B217" t="str">
            <v>AEA</v>
          </cell>
          <cell r="C217" t="str">
            <v>G/L</v>
          </cell>
          <cell r="D217">
            <v>0.28999999999999998</v>
          </cell>
          <cell r="E217">
            <v>0.76</v>
          </cell>
          <cell r="F217">
            <v>2</v>
          </cell>
          <cell r="G217" t="str">
            <v>?</v>
          </cell>
          <cell r="H217" t="str">
            <v>?</v>
          </cell>
          <cell r="I217" t="str">
            <v>?</v>
          </cell>
          <cell r="J217" t="str">
            <v>?</v>
          </cell>
          <cell r="K217" t="str">
            <v>?</v>
          </cell>
          <cell r="L217" t="str">
            <v>?</v>
          </cell>
          <cell r="M217" t="str">
            <v>?</v>
          </cell>
          <cell r="N217" t="str">
            <v>?</v>
          </cell>
          <cell r="O217" t="str">
            <v>?</v>
          </cell>
          <cell r="P217" t="str">
            <v>?</v>
          </cell>
          <cell r="Q217" t="str">
            <v>?</v>
          </cell>
          <cell r="R217" t="str">
            <v>?</v>
          </cell>
          <cell r="S217" t="str">
            <v>?</v>
          </cell>
          <cell r="T217" t="str">
            <v>?</v>
          </cell>
          <cell r="U217" t="str">
            <v>?</v>
          </cell>
          <cell r="V217" t="str">
            <v>?</v>
          </cell>
          <cell r="W217" t="str">
            <v>?</v>
          </cell>
          <cell r="X217" t="str">
            <v>?</v>
          </cell>
          <cell r="Y217" t="str">
            <v>?</v>
          </cell>
          <cell r="Z217" t="str">
            <v>?</v>
          </cell>
          <cell r="AA217" t="str">
            <v>?</v>
          </cell>
          <cell r="AB217" t="str">
            <v>?</v>
          </cell>
          <cell r="AC217" t="str">
            <v>?</v>
          </cell>
          <cell r="AD217" t="str">
            <v>?</v>
          </cell>
          <cell r="AE217" t="str">
            <v>?</v>
          </cell>
          <cell r="AF217" t="str">
            <v>?</v>
          </cell>
          <cell r="AG217" t="str">
            <v>?</v>
          </cell>
          <cell r="AH217">
            <v>21</v>
          </cell>
          <cell r="AI217">
            <v>76.400000000000006</v>
          </cell>
          <cell r="AJ217">
            <v>5.25</v>
          </cell>
          <cell r="AK217">
            <v>10.5</v>
          </cell>
          <cell r="AL217">
            <v>15.75</v>
          </cell>
          <cell r="AM217">
            <v>9.9041973425411918</v>
          </cell>
          <cell r="AN217">
            <v>19.8</v>
          </cell>
          <cell r="AO217">
            <v>29.712592027623575</v>
          </cell>
          <cell r="AP217">
            <v>18.56669734254119</v>
          </cell>
          <cell r="AQ217">
            <v>37.1</v>
          </cell>
          <cell r="AR217">
            <v>55.700092027623569</v>
          </cell>
          <cell r="AS217">
            <v>3.9375</v>
          </cell>
          <cell r="AT217">
            <v>7.875</v>
          </cell>
          <cell r="AU217">
            <v>11.8125</v>
          </cell>
          <cell r="BZ217">
            <v>8.5</v>
          </cell>
          <cell r="CA217">
            <v>25</v>
          </cell>
          <cell r="CB217">
            <v>25</v>
          </cell>
          <cell r="CC217">
            <v>47.7</v>
          </cell>
          <cell r="CD217">
            <v>14</v>
          </cell>
          <cell r="CE217">
            <v>8.1999999999999993</v>
          </cell>
          <cell r="CF217">
            <v>32.5</v>
          </cell>
          <cell r="CG217">
            <v>29.4</v>
          </cell>
          <cell r="CH217">
            <v>24.1</v>
          </cell>
          <cell r="CI217">
            <v>111.205</v>
          </cell>
          <cell r="CJ217">
            <v>52.5</v>
          </cell>
          <cell r="CK217">
            <v>37.629999999999995</v>
          </cell>
          <cell r="CL217">
            <v>0.58688448624921075</v>
          </cell>
          <cell r="CM217">
            <v>0.45141696910949192</v>
          </cell>
          <cell r="CN217">
            <v>0.69579307268756285</v>
          </cell>
          <cell r="CO217">
            <v>202.37396077558992</v>
          </cell>
          <cell r="CP217">
            <v>59.396969619669989</v>
          </cell>
          <cell r="CQ217">
            <v>34.789653634378141</v>
          </cell>
          <cell r="CR217">
            <v>0.18849999999999997</v>
          </cell>
          <cell r="CS217">
            <v>0.44764000000000004</v>
          </cell>
          <cell r="CT217">
            <v>0.96200000000000008</v>
          </cell>
          <cell r="CU217">
            <v>65</v>
          </cell>
          <cell r="CV217">
            <v>58.9</v>
          </cell>
          <cell r="CW217">
            <v>48.1</v>
          </cell>
        </row>
        <row r="218">
          <cell r="A218" t="str">
            <v>GR-O</v>
          </cell>
          <cell r="B218" t="str">
            <v>AEA</v>
          </cell>
          <cell r="C218" t="str">
            <v>T/L</v>
          </cell>
          <cell r="D218">
            <v>2.2999999999999998</v>
          </cell>
          <cell r="E218">
            <v>4.3</v>
          </cell>
          <cell r="F218">
            <v>5.3</v>
          </cell>
          <cell r="G218" t="str">
            <v>?</v>
          </cell>
          <cell r="H218" t="str">
            <v>?</v>
          </cell>
          <cell r="I218" t="str">
            <v>?</v>
          </cell>
          <cell r="J218" t="str">
            <v>?</v>
          </cell>
          <cell r="K218" t="str">
            <v>?</v>
          </cell>
          <cell r="L218" t="str">
            <v>?</v>
          </cell>
          <cell r="M218" t="str">
            <v>?</v>
          </cell>
          <cell r="N218" t="str">
            <v>?</v>
          </cell>
          <cell r="O218" t="str">
            <v>?</v>
          </cell>
          <cell r="P218" t="str">
            <v>?</v>
          </cell>
          <cell r="Q218" t="str">
            <v>?</v>
          </cell>
          <cell r="R218" t="str">
            <v>?</v>
          </cell>
          <cell r="S218" t="str">
            <v>?</v>
          </cell>
          <cell r="T218" t="str">
            <v>?</v>
          </cell>
          <cell r="U218" t="str">
            <v>?</v>
          </cell>
          <cell r="V218" t="str">
            <v>?</v>
          </cell>
          <cell r="W218" t="str">
            <v>?</v>
          </cell>
          <cell r="X218" t="str">
            <v>?</v>
          </cell>
          <cell r="Y218" t="str">
            <v>?</v>
          </cell>
          <cell r="Z218" t="str">
            <v>?</v>
          </cell>
          <cell r="AA218" t="str">
            <v>?</v>
          </cell>
          <cell r="AB218" t="str">
            <v>?</v>
          </cell>
          <cell r="AC218" t="str">
            <v>?</v>
          </cell>
          <cell r="AD218" t="str">
            <v>?</v>
          </cell>
          <cell r="AE218" t="str">
            <v>?</v>
          </cell>
          <cell r="AF218" t="str">
            <v>?</v>
          </cell>
          <cell r="AG218" t="str">
            <v>?</v>
          </cell>
          <cell r="AH218">
            <v>3.2</v>
          </cell>
          <cell r="AI218">
            <v>6.3</v>
          </cell>
          <cell r="AJ218">
            <v>0.8</v>
          </cell>
          <cell r="AK218">
            <v>1.6</v>
          </cell>
          <cell r="AL218">
            <v>2.4000000000000004</v>
          </cell>
          <cell r="AM218">
            <v>0.8832645413464757</v>
          </cell>
          <cell r="AN218">
            <v>1.7</v>
          </cell>
          <cell r="AO218">
            <v>2.6497936240394271</v>
          </cell>
          <cell r="AP218">
            <v>2.203264541346476</v>
          </cell>
          <cell r="AQ218">
            <v>4.4000000000000004</v>
          </cell>
          <cell r="AR218">
            <v>6.6097936240394279</v>
          </cell>
          <cell r="AS218">
            <v>0.60000000000000009</v>
          </cell>
          <cell r="AT218">
            <v>1.2000000000000002</v>
          </cell>
          <cell r="AU218">
            <v>1.8000000000000003</v>
          </cell>
          <cell r="BZ218">
            <v>1.5</v>
          </cell>
          <cell r="CA218">
            <v>1.5</v>
          </cell>
          <cell r="CB218">
            <v>1.5</v>
          </cell>
          <cell r="CC218">
            <v>2.5</v>
          </cell>
          <cell r="CD218">
            <v>2.5</v>
          </cell>
          <cell r="CE218">
            <v>2.5</v>
          </cell>
          <cell r="CF218">
            <v>5.5</v>
          </cell>
          <cell r="CG218">
            <v>3.4</v>
          </cell>
          <cell r="CH218">
            <v>3.4</v>
          </cell>
          <cell r="CI218">
            <v>9.625</v>
          </cell>
          <cell r="CJ218">
            <v>7.5250000000000004</v>
          </cell>
          <cell r="CK218">
            <v>7.5250000000000004</v>
          </cell>
          <cell r="CL218">
            <v>0.24395183950935886</v>
          </cell>
          <cell r="CM218">
            <v>0.45608387386532312</v>
          </cell>
          <cell r="CN218">
            <v>0.56214989104330526</v>
          </cell>
          <cell r="CO218">
            <v>10.606601717798213</v>
          </cell>
          <cell r="CP218">
            <v>10.606601717798213</v>
          </cell>
          <cell r="CQ218">
            <v>10.606601717798213</v>
          </cell>
          <cell r="CR218">
            <v>0.25529999999999997</v>
          </cell>
          <cell r="CS218">
            <v>0.29670000000000002</v>
          </cell>
          <cell r="CT218">
            <v>0.36570000000000003</v>
          </cell>
          <cell r="CU218">
            <v>11.1</v>
          </cell>
          <cell r="CV218">
            <v>6.9</v>
          </cell>
          <cell r="CW218">
            <v>6.9</v>
          </cell>
        </row>
        <row r="219">
          <cell r="A219" t="str">
            <v>HB-O</v>
          </cell>
          <cell r="B219" t="str">
            <v>AEA</v>
          </cell>
          <cell r="C219" t="str">
            <v>g/dl</v>
          </cell>
          <cell r="D219">
            <v>5.6</v>
          </cell>
          <cell r="E219">
            <v>11.5</v>
          </cell>
          <cell r="F219">
            <v>16.7</v>
          </cell>
          <cell r="G219" t="str">
            <v>?</v>
          </cell>
          <cell r="H219" t="str">
            <v>?</v>
          </cell>
          <cell r="I219" t="str">
            <v>?</v>
          </cell>
          <cell r="J219" t="str">
            <v>?</v>
          </cell>
          <cell r="K219" t="str">
            <v>?</v>
          </cell>
          <cell r="L219" t="str">
            <v>?</v>
          </cell>
          <cell r="M219" t="str">
            <v>?</v>
          </cell>
          <cell r="N219" t="str">
            <v>?</v>
          </cell>
          <cell r="O219" t="str">
            <v>?</v>
          </cell>
          <cell r="P219" t="str">
            <v>?</v>
          </cell>
          <cell r="Q219" t="str">
            <v>?</v>
          </cell>
          <cell r="R219" t="str">
            <v>?</v>
          </cell>
          <cell r="S219" t="str">
            <v>?</v>
          </cell>
          <cell r="T219" t="str">
            <v>?</v>
          </cell>
          <cell r="U219" t="str">
            <v>?</v>
          </cell>
          <cell r="V219" t="str">
            <v>?</v>
          </cell>
          <cell r="W219" t="str">
            <v>?</v>
          </cell>
          <cell r="X219" t="str">
            <v>?</v>
          </cell>
          <cell r="Y219" t="str">
            <v>?</v>
          </cell>
          <cell r="Z219" t="str">
            <v>?</v>
          </cell>
          <cell r="AA219" t="str">
            <v>?</v>
          </cell>
          <cell r="AB219" t="str">
            <v>?</v>
          </cell>
          <cell r="AC219" t="str">
            <v>?</v>
          </cell>
          <cell r="AD219" t="str">
            <v>?</v>
          </cell>
          <cell r="AE219" t="str">
            <v>?</v>
          </cell>
          <cell r="AF219" t="str">
            <v>?</v>
          </cell>
          <cell r="AG219" t="str">
            <v>?</v>
          </cell>
          <cell r="AH219">
            <v>2.85</v>
          </cell>
          <cell r="AI219">
            <v>6.8</v>
          </cell>
          <cell r="AJ219">
            <v>0.71250000000000002</v>
          </cell>
          <cell r="AK219">
            <v>1.43</v>
          </cell>
          <cell r="AL219">
            <v>2.1375000000000002</v>
          </cell>
          <cell r="AM219">
            <v>0.92163662172246608</v>
          </cell>
          <cell r="AN219">
            <v>1.84</v>
          </cell>
          <cell r="AO219">
            <v>2.7649098651673985</v>
          </cell>
          <cell r="AP219">
            <v>2.097261621722466</v>
          </cell>
          <cell r="AQ219">
            <v>4.1900000000000004</v>
          </cell>
          <cell r="AR219">
            <v>6.2917848651673989</v>
          </cell>
          <cell r="AS219">
            <v>0.53437500000000004</v>
          </cell>
          <cell r="AT219">
            <v>1.0725</v>
          </cell>
          <cell r="AU219">
            <v>1.6031250000000001</v>
          </cell>
          <cell r="BZ219">
            <v>1</v>
          </cell>
          <cell r="CA219">
            <v>1</v>
          </cell>
          <cell r="CB219">
            <v>1</v>
          </cell>
          <cell r="CC219">
            <v>2</v>
          </cell>
          <cell r="CD219">
            <v>2</v>
          </cell>
          <cell r="CE219">
            <v>2</v>
          </cell>
          <cell r="CF219">
            <v>4.2</v>
          </cell>
          <cell r="CG219">
            <v>3.4</v>
          </cell>
          <cell r="CH219">
            <v>3.1</v>
          </cell>
          <cell r="CI219">
            <v>7.5</v>
          </cell>
          <cell r="CJ219">
            <v>6.6999999999999993</v>
          </cell>
          <cell r="CK219">
            <v>6.4</v>
          </cell>
          <cell r="CL219">
            <v>0.47599999999999992</v>
          </cell>
          <cell r="CM219">
            <v>0.97750000000000004</v>
          </cell>
          <cell r="CN219">
            <v>1.4195</v>
          </cell>
          <cell r="CO219">
            <v>8.5</v>
          </cell>
          <cell r="CP219">
            <v>8.5</v>
          </cell>
          <cell r="CQ219">
            <v>8.5</v>
          </cell>
          <cell r="CR219">
            <v>0.47039999999999998</v>
          </cell>
          <cell r="CS219">
            <v>0.77049999999999996</v>
          </cell>
          <cell r="CT219">
            <v>1.0521</v>
          </cell>
          <cell r="CU219">
            <v>8.4</v>
          </cell>
          <cell r="CV219">
            <v>6.7</v>
          </cell>
          <cell r="CW219">
            <v>6.3</v>
          </cell>
        </row>
        <row r="220">
          <cell r="A220" t="str">
            <v>VPM</v>
          </cell>
          <cell r="B220" t="str">
            <v>AEA</v>
          </cell>
          <cell r="C220" t="str">
            <v>fl</v>
          </cell>
          <cell r="D220">
            <v>7</v>
          </cell>
          <cell r="E220">
            <v>9.5</v>
          </cell>
          <cell r="F220">
            <v>12</v>
          </cell>
          <cell r="G220" t="str">
            <v>?</v>
          </cell>
          <cell r="H220" t="str">
            <v>?</v>
          </cell>
          <cell r="I220" t="str">
            <v>?</v>
          </cell>
          <cell r="J220" t="str">
            <v>?</v>
          </cell>
          <cell r="K220" t="str">
            <v>?</v>
          </cell>
          <cell r="L220" t="str">
            <v>?</v>
          </cell>
          <cell r="M220" t="str">
            <v>?</v>
          </cell>
          <cell r="N220" t="str">
            <v>?</v>
          </cell>
          <cell r="O220" t="str">
            <v>?</v>
          </cell>
          <cell r="P220" t="str">
            <v>?</v>
          </cell>
          <cell r="Q220" t="str">
            <v>?</v>
          </cell>
          <cell r="R220" t="str">
            <v>?</v>
          </cell>
          <cell r="S220" t="str">
            <v>?</v>
          </cell>
          <cell r="T220" t="str">
            <v>?</v>
          </cell>
          <cell r="U220" t="str">
            <v>?</v>
          </cell>
          <cell r="V220" t="str">
            <v>?</v>
          </cell>
          <cell r="W220" t="str">
            <v>?</v>
          </cell>
          <cell r="X220" t="str">
            <v>?</v>
          </cell>
          <cell r="Y220" t="str">
            <v>?</v>
          </cell>
          <cell r="Z220" t="str">
            <v>?</v>
          </cell>
          <cell r="AA220" t="str">
            <v>?</v>
          </cell>
          <cell r="AB220" t="str">
            <v>?</v>
          </cell>
          <cell r="AC220" t="str">
            <v>?</v>
          </cell>
          <cell r="AD220" t="str">
            <v>?</v>
          </cell>
          <cell r="AE220" t="str">
            <v>?</v>
          </cell>
          <cell r="AF220" t="str">
            <v>?</v>
          </cell>
          <cell r="AG220" t="str">
            <v>?</v>
          </cell>
          <cell r="AH220">
            <v>4.3</v>
          </cell>
          <cell r="AI220">
            <v>8.1</v>
          </cell>
          <cell r="AJ220">
            <v>1.075</v>
          </cell>
          <cell r="AK220">
            <v>2.15</v>
          </cell>
          <cell r="AL220">
            <v>3.2249999999999996</v>
          </cell>
          <cell r="AM220">
            <v>1.1463256518110374</v>
          </cell>
          <cell r="AN220">
            <v>2.29</v>
          </cell>
          <cell r="AO220">
            <v>3.4389769554331124</v>
          </cell>
          <cell r="AP220">
            <v>5.84</v>
          </cell>
          <cell r="AQ220">
            <v>5.19</v>
          </cell>
          <cell r="AR220">
            <v>8.7602269554331116</v>
          </cell>
          <cell r="AS220">
            <v>0.80624999999999991</v>
          </cell>
          <cell r="AT220">
            <v>1.6124999999999998</v>
          </cell>
          <cell r="AU220">
            <v>2.4187499999999997</v>
          </cell>
          <cell r="BZ220">
            <v>4</v>
          </cell>
          <cell r="CA220">
            <v>4</v>
          </cell>
          <cell r="CB220">
            <v>4</v>
          </cell>
          <cell r="CC220">
            <v>9</v>
          </cell>
          <cell r="CD220">
            <v>9</v>
          </cell>
          <cell r="CE220">
            <v>7</v>
          </cell>
          <cell r="CF220" t="str">
            <v>?</v>
          </cell>
          <cell r="CG220" t="str">
            <v>?</v>
          </cell>
          <cell r="CH220" t="str">
            <v>?</v>
          </cell>
          <cell r="CI220" t="str">
            <v>?</v>
          </cell>
          <cell r="CJ220" t="str">
            <v>?</v>
          </cell>
          <cell r="CK220" t="str">
            <v>?</v>
          </cell>
          <cell r="CL220" t="str">
            <v>?</v>
          </cell>
          <cell r="CM220" t="str">
            <v>?</v>
          </cell>
          <cell r="CN220" t="str">
            <v>?</v>
          </cell>
          <cell r="CO220" t="str">
            <v>?</v>
          </cell>
          <cell r="CP220" t="str">
            <v>?</v>
          </cell>
          <cell r="CQ220" t="str">
            <v>?</v>
          </cell>
          <cell r="CR220" t="str">
            <v>?</v>
          </cell>
          <cell r="CS220" t="str">
            <v>?</v>
          </cell>
          <cell r="CT220" t="str">
            <v>?</v>
          </cell>
          <cell r="CU220" t="str">
            <v>?</v>
          </cell>
          <cell r="CV220" t="str">
            <v>?</v>
          </cell>
          <cell r="CW220" t="str">
            <v>?</v>
          </cell>
        </row>
        <row r="221">
          <cell r="A221" t="str">
            <v>IRF</v>
          </cell>
          <cell r="B221" t="str">
            <v>AEA</v>
          </cell>
          <cell r="C221" t="str">
            <v>%</v>
          </cell>
          <cell r="D221">
            <v>58</v>
          </cell>
          <cell r="E221">
            <v>61</v>
          </cell>
          <cell r="F221">
            <v>64</v>
          </cell>
          <cell r="G221" t="str">
            <v>?</v>
          </cell>
          <cell r="H221" t="str">
            <v>?</v>
          </cell>
          <cell r="I221" t="str">
            <v>?</v>
          </cell>
          <cell r="J221" t="str">
            <v>?</v>
          </cell>
          <cell r="K221" t="str">
            <v>?</v>
          </cell>
          <cell r="L221" t="str">
            <v>?</v>
          </cell>
          <cell r="M221" t="str">
            <v>?</v>
          </cell>
          <cell r="N221" t="str">
            <v>?</v>
          </cell>
          <cell r="O221" t="str">
            <v>?</v>
          </cell>
          <cell r="P221" t="str">
            <v>?</v>
          </cell>
          <cell r="Q221" t="str">
            <v>?</v>
          </cell>
          <cell r="R221" t="str">
            <v>?</v>
          </cell>
          <cell r="S221" t="str">
            <v>?</v>
          </cell>
          <cell r="T221" t="str">
            <v>?</v>
          </cell>
          <cell r="U221" t="str">
            <v>?</v>
          </cell>
          <cell r="V221" t="str">
            <v>?</v>
          </cell>
          <cell r="W221" t="str">
            <v>?</v>
          </cell>
          <cell r="X221" t="str">
            <v>?</v>
          </cell>
          <cell r="Y221" t="str">
            <v>?</v>
          </cell>
          <cell r="Z221" t="str">
            <v>?</v>
          </cell>
          <cell r="AA221" t="str">
            <v>?</v>
          </cell>
          <cell r="AB221" t="str">
            <v>?</v>
          </cell>
          <cell r="AC221" t="str">
            <v>?</v>
          </cell>
          <cell r="AD221" t="str">
            <v>?</v>
          </cell>
          <cell r="AE221" t="str">
            <v>?</v>
          </cell>
          <cell r="AF221" t="str">
            <v>?</v>
          </cell>
          <cell r="AG221" t="str">
            <v>?</v>
          </cell>
          <cell r="AH221" t="str">
            <v>?</v>
          </cell>
          <cell r="AI221" t="str">
            <v>?</v>
          </cell>
          <cell r="AJ221" t="str">
            <v>?</v>
          </cell>
          <cell r="AK221" t="str">
            <v>?</v>
          </cell>
          <cell r="AL221" t="str">
            <v>?</v>
          </cell>
          <cell r="AM221" t="str">
            <v>?</v>
          </cell>
          <cell r="AN221" t="str">
            <v>?</v>
          </cell>
          <cell r="AO221" t="str">
            <v>?</v>
          </cell>
          <cell r="AP221" t="str">
            <v>?</v>
          </cell>
          <cell r="AQ221" t="str">
            <v>?</v>
          </cell>
          <cell r="AR221" t="str">
            <v>?</v>
          </cell>
          <cell r="AS221" t="str">
            <v>?</v>
          </cell>
          <cell r="AT221" t="str">
            <v>?</v>
          </cell>
          <cell r="AU221" t="str">
            <v>?</v>
          </cell>
          <cell r="BZ221">
            <v>30</v>
          </cell>
          <cell r="CA221">
            <v>30</v>
          </cell>
          <cell r="CB221">
            <v>30</v>
          </cell>
          <cell r="CC221">
            <v>36</v>
          </cell>
          <cell r="CD221">
            <v>36</v>
          </cell>
          <cell r="CE221">
            <v>36</v>
          </cell>
          <cell r="CF221" t="str">
            <v>?</v>
          </cell>
          <cell r="CG221" t="str">
            <v>?</v>
          </cell>
          <cell r="CH221" t="str">
            <v>?</v>
          </cell>
          <cell r="CI221" t="str">
            <v>?</v>
          </cell>
          <cell r="CJ221" t="str">
            <v>?</v>
          </cell>
          <cell r="CK221" t="str">
            <v>?</v>
          </cell>
          <cell r="CL221" t="str">
            <v>?</v>
          </cell>
          <cell r="CM221" t="str">
            <v>?</v>
          </cell>
          <cell r="CN221" t="str">
            <v>?</v>
          </cell>
          <cell r="CO221" t="str">
            <v>?</v>
          </cell>
          <cell r="CP221" t="str">
            <v>?</v>
          </cell>
          <cell r="CQ221" t="str">
            <v>?</v>
          </cell>
          <cell r="CR221" t="str">
            <v>?</v>
          </cell>
          <cell r="CS221" t="str">
            <v>?</v>
          </cell>
          <cell r="CT221" t="str">
            <v>?</v>
          </cell>
          <cell r="CU221" t="str">
            <v>?</v>
          </cell>
          <cell r="CV221" t="str">
            <v>?</v>
          </cell>
          <cell r="CW221" t="str">
            <v>?</v>
          </cell>
        </row>
        <row r="222">
          <cell r="A222" t="str">
            <v>RDW-CV</v>
          </cell>
          <cell r="B222" t="str">
            <v>AEA</v>
          </cell>
          <cell r="C222" t="str">
            <v>%</v>
          </cell>
          <cell r="D222">
            <v>20</v>
          </cell>
          <cell r="E222">
            <v>18</v>
          </cell>
          <cell r="F222">
            <v>18</v>
          </cell>
          <cell r="G222" t="str">
            <v>?</v>
          </cell>
          <cell r="H222" t="str">
            <v>?</v>
          </cell>
          <cell r="I222" t="str">
            <v>?</v>
          </cell>
          <cell r="J222" t="str">
            <v>?</v>
          </cell>
          <cell r="K222" t="str">
            <v>?</v>
          </cell>
          <cell r="L222" t="str">
            <v>?</v>
          </cell>
          <cell r="M222" t="str">
            <v>?</v>
          </cell>
          <cell r="N222" t="str">
            <v>?</v>
          </cell>
          <cell r="O222" t="str">
            <v>?</v>
          </cell>
          <cell r="P222" t="str">
            <v>?</v>
          </cell>
          <cell r="Q222" t="str">
            <v>?</v>
          </cell>
          <cell r="R222" t="str">
            <v>?</v>
          </cell>
          <cell r="S222" t="str">
            <v>?</v>
          </cell>
          <cell r="T222" t="str">
            <v>?</v>
          </cell>
          <cell r="U222" t="str">
            <v>?</v>
          </cell>
          <cell r="V222" t="str">
            <v>?</v>
          </cell>
          <cell r="W222" t="str">
            <v>?</v>
          </cell>
          <cell r="X222" t="str">
            <v>?</v>
          </cell>
          <cell r="Y222" t="str">
            <v>?</v>
          </cell>
          <cell r="Z222" t="str">
            <v>?</v>
          </cell>
          <cell r="AA222" t="str">
            <v>?</v>
          </cell>
          <cell r="AB222" t="str">
            <v>?</v>
          </cell>
          <cell r="AC222" t="str">
            <v>?</v>
          </cell>
          <cell r="AD222" t="str">
            <v>?</v>
          </cell>
          <cell r="AE222" t="str">
            <v>?</v>
          </cell>
          <cell r="AF222" t="str">
            <v>?</v>
          </cell>
          <cell r="AG222" t="str">
            <v>?</v>
          </cell>
          <cell r="AH222" t="str">
            <v>?</v>
          </cell>
          <cell r="AI222" t="str">
            <v>?</v>
          </cell>
          <cell r="AJ222" t="str">
            <v>?</v>
          </cell>
          <cell r="AK222" t="str">
            <v>?</v>
          </cell>
          <cell r="AL222" t="str">
            <v>?</v>
          </cell>
          <cell r="AM222" t="str">
            <v>?</v>
          </cell>
          <cell r="AN222" t="str">
            <v>?</v>
          </cell>
          <cell r="AO222" t="str">
            <v>?</v>
          </cell>
          <cell r="AP222" t="str">
            <v>?</v>
          </cell>
          <cell r="AQ222" t="str">
            <v>?</v>
          </cell>
          <cell r="AR222" t="str">
            <v>?</v>
          </cell>
          <cell r="AS222" t="str">
            <v>?</v>
          </cell>
          <cell r="AT222" t="str">
            <v>?</v>
          </cell>
          <cell r="AU222" t="str">
            <v>?</v>
          </cell>
          <cell r="BZ222">
            <v>2</v>
          </cell>
          <cell r="CA222">
            <v>2</v>
          </cell>
          <cell r="CB222">
            <v>2</v>
          </cell>
          <cell r="CC222">
            <v>10</v>
          </cell>
          <cell r="CD222">
            <v>10</v>
          </cell>
          <cell r="CE222">
            <v>10</v>
          </cell>
          <cell r="CF222" t="str">
            <v>?</v>
          </cell>
          <cell r="CG222" t="str">
            <v>?</v>
          </cell>
          <cell r="CH222" t="str">
            <v>?</v>
          </cell>
          <cell r="CI222" t="str">
            <v>?</v>
          </cell>
          <cell r="CJ222" t="str">
            <v>?</v>
          </cell>
          <cell r="CK222" t="str">
            <v>?</v>
          </cell>
          <cell r="CL222" t="str">
            <v>?</v>
          </cell>
          <cell r="CM222" t="str">
            <v>?</v>
          </cell>
          <cell r="CN222" t="str">
            <v>?</v>
          </cell>
          <cell r="CO222" t="str">
            <v>?</v>
          </cell>
          <cell r="CP222" t="str">
            <v>?</v>
          </cell>
          <cell r="CQ222" t="str">
            <v>?</v>
          </cell>
          <cell r="CR222" t="str">
            <v>?</v>
          </cell>
          <cell r="CS222" t="str">
            <v>?</v>
          </cell>
          <cell r="CT222" t="str">
            <v>?</v>
          </cell>
          <cell r="CU222" t="str">
            <v>?</v>
          </cell>
          <cell r="CV222" t="str">
            <v>?</v>
          </cell>
          <cell r="CW222" t="str">
            <v>?</v>
          </cell>
        </row>
        <row r="223">
          <cell r="A223" t="str">
            <v>RDW-SD</v>
          </cell>
          <cell r="B223" t="str">
            <v>AEA</v>
          </cell>
          <cell r="C223" t="str">
            <v>fl</v>
          </cell>
          <cell r="D223">
            <v>51</v>
          </cell>
          <cell r="E223">
            <v>54</v>
          </cell>
          <cell r="F223">
            <v>57</v>
          </cell>
          <cell r="G223" t="str">
            <v>?</v>
          </cell>
          <cell r="H223" t="str">
            <v>?</v>
          </cell>
          <cell r="I223" t="str">
            <v>?</v>
          </cell>
          <cell r="J223" t="str">
            <v>?</v>
          </cell>
          <cell r="K223" t="str">
            <v>?</v>
          </cell>
          <cell r="L223" t="str">
            <v>?</v>
          </cell>
          <cell r="M223" t="str">
            <v>?</v>
          </cell>
          <cell r="N223" t="str">
            <v>?</v>
          </cell>
          <cell r="O223" t="str">
            <v>?</v>
          </cell>
          <cell r="P223" t="str">
            <v>?</v>
          </cell>
          <cell r="Q223" t="str">
            <v>?</v>
          </cell>
          <cell r="R223" t="str">
            <v>?</v>
          </cell>
          <cell r="S223" t="str">
            <v>?</v>
          </cell>
          <cell r="T223" t="str">
            <v>?</v>
          </cell>
          <cell r="U223" t="str">
            <v>?</v>
          </cell>
          <cell r="V223" t="str">
            <v>?</v>
          </cell>
          <cell r="W223" t="str">
            <v>?</v>
          </cell>
          <cell r="X223" t="str">
            <v>?</v>
          </cell>
          <cell r="Y223" t="str">
            <v>?</v>
          </cell>
          <cell r="Z223" t="str">
            <v>?</v>
          </cell>
          <cell r="AA223" t="str">
            <v>?</v>
          </cell>
          <cell r="AB223" t="str">
            <v>?</v>
          </cell>
          <cell r="AC223" t="str">
            <v>?</v>
          </cell>
          <cell r="AD223" t="str">
            <v>?</v>
          </cell>
          <cell r="AE223" t="str">
            <v>?</v>
          </cell>
          <cell r="AF223" t="str">
            <v>?</v>
          </cell>
          <cell r="AG223" t="str">
            <v>?</v>
          </cell>
          <cell r="AH223" t="str">
            <v>?</v>
          </cell>
          <cell r="AI223" t="str">
            <v>?</v>
          </cell>
          <cell r="AJ223" t="str">
            <v>?</v>
          </cell>
          <cell r="AK223" t="str">
            <v>?</v>
          </cell>
          <cell r="AL223" t="str">
            <v>?</v>
          </cell>
          <cell r="AM223" t="str">
            <v>?</v>
          </cell>
          <cell r="AN223" t="str">
            <v>?</v>
          </cell>
          <cell r="AO223" t="str">
            <v>?</v>
          </cell>
          <cell r="AP223" t="str">
            <v>?</v>
          </cell>
          <cell r="AQ223" t="str">
            <v>?</v>
          </cell>
          <cell r="AR223" t="str">
            <v>?</v>
          </cell>
          <cell r="AS223" t="str">
            <v>?</v>
          </cell>
          <cell r="AT223" t="str">
            <v>?</v>
          </cell>
          <cell r="AU223" t="str">
            <v>?</v>
          </cell>
          <cell r="BZ223">
            <v>2</v>
          </cell>
          <cell r="CA223">
            <v>2</v>
          </cell>
          <cell r="CB223">
            <v>2</v>
          </cell>
          <cell r="CC223">
            <v>10</v>
          </cell>
          <cell r="CD223">
            <v>10</v>
          </cell>
          <cell r="CE223">
            <v>10</v>
          </cell>
          <cell r="CF223" t="str">
            <v>?</v>
          </cell>
          <cell r="CG223" t="str">
            <v>?</v>
          </cell>
          <cell r="CH223" t="str">
            <v>?</v>
          </cell>
          <cell r="CI223" t="str">
            <v>?</v>
          </cell>
          <cell r="CJ223" t="str">
            <v>?</v>
          </cell>
          <cell r="CK223" t="str">
            <v>?</v>
          </cell>
          <cell r="CL223" t="str">
            <v>?</v>
          </cell>
          <cell r="CM223" t="str">
            <v>?</v>
          </cell>
          <cell r="CN223" t="str">
            <v>?</v>
          </cell>
          <cell r="CO223" t="str">
            <v>?</v>
          </cell>
          <cell r="CP223" t="str">
            <v>?</v>
          </cell>
          <cell r="CQ223" t="str">
            <v>?</v>
          </cell>
          <cell r="CR223" t="str">
            <v>?</v>
          </cell>
          <cell r="CS223" t="str">
            <v>?</v>
          </cell>
          <cell r="CT223" t="str">
            <v>?</v>
          </cell>
          <cell r="CU223" t="str">
            <v>?</v>
          </cell>
          <cell r="CV223" t="str">
            <v>?</v>
          </cell>
          <cell r="CW223" t="str">
            <v>?</v>
          </cell>
        </row>
        <row r="224">
          <cell r="A224" t="str">
            <v>RBC-He</v>
          </cell>
          <cell r="C224" t="str">
            <v>pg</v>
          </cell>
          <cell r="G224" t="str">
            <v>?</v>
          </cell>
          <cell r="H224" t="str">
            <v>?</v>
          </cell>
          <cell r="I224" t="str">
            <v>?</v>
          </cell>
          <cell r="J224" t="str">
            <v>?</v>
          </cell>
          <cell r="K224" t="str">
            <v>?</v>
          </cell>
          <cell r="L224" t="str">
            <v>?</v>
          </cell>
          <cell r="M224" t="str">
            <v>?</v>
          </cell>
          <cell r="N224" t="str">
            <v>?</v>
          </cell>
          <cell r="O224" t="str">
            <v>?</v>
          </cell>
          <cell r="P224" t="str">
            <v>?</v>
          </cell>
          <cell r="Q224" t="str">
            <v>?</v>
          </cell>
          <cell r="R224" t="str">
            <v>?</v>
          </cell>
          <cell r="S224" t="str">
            <v>?</v>
          </cell>
          <cell r="T224" t="str">
            <v>?</v>
          </cell>
          <cell r="U224" t="str">
            <v>?</v>
          </cell>
          <cell r="V224" t="str">
            <v>?</v>
          </cell>
          <cell r="W224" t="str">
            <v>?</v>
          </cell>
          <cell r="X224" t="str">
            <v>?</v>
          </cell>
          <cell r="Y224" t="str">
            <v>?</v>
          </cell>
          <cell r="Z224" t="str">
            <v>?</v>
          </cell>
          <cell r="AA224" t="str">
            <v>?</v>
          </cell>
          <cell r="AB224" t="str">
            <v>?</v>
          </cell>
          <cell r="AC224" t="str">
            <v>?</v>
          </cell>
          <cell r="AD224" t="str">
            <v>?</v>
          </cell>
          <cell r="AE224" t="str">
            <v>?</v>
          </cell>
          <cell r="AF224" t="str">
            <v>?</v>
          </cell>
          <cell r="AG224" t="str">
            <v>?</v>
          </cell>
          <cell r="AH224" t="str">
            <v>?</v>
          </cell>
          <cell r="AI224" t="str">
            <v>?</v>
          </cell>
          <cell r="AJ224" t="str">
            <v>?</v>
          </cell>
          <cell r="AK224" t="str">
            <v>?</v>
          </cell>
          <cell r="AL224" t="str">
            <v>?</v>
          </cell>
          <cell r="AM224" t="str">
            <v>?</v>
          </cell>
          <cell r="AN224" t="str">
            <v>?</v>
          </cell>
          <cell r="AO224" t="str">
            <v>?</v>
          </cell>
          <cell r="AP224" t="str">
            <v>?</v>
          </cell>
          <cell r="AQ224" t="str">
            <v>?</v>
          </cell>
          <cell r="AR224" t="str">
            <v>?</v>
          </cell>
          <cell r="AS224" t="str">
            <v>?</v>
          </cell>
          <cell r="AT224" t="str">
            <v>?</v>
          </cell>
          <cell r="AU224" t="str">
            <v>?</v>
          </cell>
          <cell r="BZ224">
            <v>5</v>
          </cell>
          <cell r="CA224">
            <v>5</v>
          </cell>
          <cell r="CB224">
            <v>5</v>
          </cell>
          <cell r="CC224">
            <v>20</v>
          </cell>
          <cell r="CD224">
            <v>20</v>
          </cell>
          <cell r="CE224">
            <v>20</v>
          </cell>
          <cell r="CF224" t="str">
            <v>?</v>
          </cell>
          <cell r="CG224" t="str">
            <v>?</v>
          </cell>
          <cell r="CH224" t="str">
            <v>?</v>
          </cell>
          <cell r="CI224" t="str">
            <v>?</v>
          </cell>
          <cell r="CJ224" t="str">
            <v>?</v>
          </cell>
          <cell r="CK224" t="str">
            <v>?</v>
          </cell>
          <cell r="CL224" t="str">
            <v>?</v>
          </cell>
          <cell r="CM224" t="str">
            <v>?</v>
          </cell>
          <cell r="CN224" t="str">
            <v>?</v>
          </cell>
          <cell r="CO224" t="str">
            <v>?</v>
          </cell>
          <cell r="CP224" t="str">
            <v>?</v>
          </cell>
          <cell r="CQ224" t="str">
            <v>?</v>
          </cell>
          <cell r="CR224" t="str">
            <v>?</v>
          </cell>
          <cell r="CS224" t="str">
            <v>?</v>
          </cell>
          <cell r="CT224" t="str">
            <v>?</v>
          </cell>
          <cell r="CU224" t="str">
            <v>?</v>
          </cell>
          <cell r="CV224" t="str">
            <v>?</v>
          </cell>
          <cell r="CW224" t="str">
            <v>?</v>
          </cell>
        </row>
        <row r="225">
          <cell r="A225" t="str">
            <v>Orgaran</v>
          </cell>
          <cell r="B225" t="str">
            <v>AEA</v>
          </cell>
          <cell r="C225" t="str">
            <v>UI/ml</v>
          </cell>
          <cell r="D225">
            <v>0.5</v>
          </cell>
          <cell r="E225">
            <v>1</v>
          </cell>
          <cell r="G225" t="str">
            <v>?</v>
          </cell>
          <cell r="H225" t="str">
            <v>?</v>
          </cell>
          <cell r="I225" t="str">
            <v>?</v>
          </cell>
          <cell r="J225" t="str">
            <v>?</v>
          </cell>
          <cell r="K225" t="str">
            <v>?</v>
          </cell>
          <cell r="L225" t="str">
            <v>?</v>
          </cell>
          <cell r="M225" t="str">
            <v>?</v>
          </cell>
          <cell r="N225" t="str">
            <v>?</v>
          </cell>
          <cell r="O225" t="str">
            <v>?</v>
          </cell>
          <cell r="P225" t="str">
            <v>?</v>
          </cell>
          <cell r="Q225" t="str">
            <v>?</v>
          </cell>
          <cell r="R225" t="str">
            <v>?</v>
          </cell>
          <cell r="S225" t="str">
            <v>?</v>
          </cell>
          <cell r="T225" t="str">
            <v>?</v>
          </cell>
          <cell r="U225" t="str">
            <v>?</v>
          </cell>
          <cell r="V225" t="str">
            <v>?</v>
          </cell>
          <cell r="W225" t="str">
            <v>?</v>
          </cell>
          <cell r="X225" t="str">
            <v>?</v>
          </cell>
          <cell r="Y225" t="str">
            <v>?</v>
          </cell>
          <cell r="Z225" t="str">
            <v>?</v>
          </cell>
          <cell r="AA225" t="str">
            <v>?</v>
          </cell>
          <cell r="AB225" t="str">
            <v>?</v>
          </cell>
          <cell r="AC225" t="str">
            <v>?</v>
          </cell>
          <cell r="AD225" t="str">
            <v>?</v>
          </cell>
          <cell r="AE225" t="str">
            <v>?</v>
          </cell>
          <cell r="AF225" t="str">
            <v>?</v>
          </cell>
          <cell r="AG225" t="str">
            <v>?</v>
          </cell>
          <cell r="AH225" t="str">
            <v>?</v>
          </cell>
          <cell r="AI225" t="str">
            <v>?</v>
          </cell>
          <cell r="AJ225" t="str">
            <v>?</v>
          </cell>
          <cell r="AK225" t="str">
            <v>?</v>
          </cell>
          <cell r="AL225" t="str">
            <v>?</v>
          </cell>
          <cell r="AM225" t="str">
            <v>?</v>
          </cell>
          <cell r="AN225" t="str">
            <v>?</v>
          </cell>
          <cell r="AO225" t="str">
            <v>?</v>
          </cell>
          <cell r="AP225" t="str">
            <v>?</v>
          </cell>
          <cell r="AQ225" t="str">
            <v>?</v>
          </cell>
          <cell r="AR225" t="str">
            <v>?</v>
          </cell>
          <cell r="AS225" t="str">
            <v>?</v>
          </cell>
          <cell r="AT225" t="str">
            <v>?</v>
          </cell>
          <cell r="AU225" t="str">
            <v>?</v>
          </cell>
          <cell r="BZ225">
            <v>3</v>
          </cell>
          <cell r="CA225">
            <v>3.8</v>
          </cell>
          <cell r="CC225">
            <v>8</v>
          </cell>
          <cell r="CD225">
            <v>8</v>
          </cell>
          <cell r="CF225">
            <v>9</v>
          </cell>
          <cell r="CG225">
            <v>7.5</v>
          </cell>
          <cell r="CI225">
            <v>22.2</v>
          </cell>
          <cell r="CJ225">
            <v>20.7</v>
          </cell>
          <cell r="CL225">
            <v>0.16970562748477142</v>
          </cell>
          <cell r="CM225">
            <v>0.33941125496954283</v>
          </cell>
          <cell r="CN225" t="str">
            <v/>
          </cell>
          <cell r="CO225">
            <v>33.941125496954285</v>
          </cell>
          <cell r="CP225">
            <v>33.941125496954285</v>
          </cell>
          <cell r="CR225">
            <v>0.09</v>
          </cell>
          <cell r="CS225">
            <v>0.15</v>
          </cell>
          <cell r="CT225" t="str">
            <v/>
          </cell>
          <cell r="CU225">
            <v>18</v>
          </cell>
          <cell r="CV225">
            <v>15</v>
          </cell>
        </row>
        <row r="226">
          <cell r="A226" t="str">
            <v>TCA (Rosner) Mélange</v>
          </cell>
          <cell r="B226" t="str">
            <v>GEHT</v>
          </cell>
          <cell r="C226" t="str">
            <v>s</v>
          </cell>
          <cell r="D226">
            <v>39</v>
          </cell>
          <cell r="E226">
            <v>44</v>
          </cell>
          <cell r="F226">
            <v>45</v>
          </cell>
          <cell r="G226" t="str">
            <v>?</v>
          </cell>
          <cell r="H226" t="str">
            <v>?</v>
          </cell>
          <cell r="I226" t="str">
            <v>?</v>
          </cell>
          <cell r="J226" t="str">
            <v>?</v>
          </cell>
          <cell r="K226" t="str">
            <v>?</v>
          </cell>
          <cell r="L226" t="str">
            <v>?</v>
          </cell>
          <cell r="M226" t="str">
            <v>?</v>
          </cell>
          <cell r="N226" t="str">
            <v>?</v>
          </cell>
          <cell r="O226" t="str">
            <v>?</v>
          </cell>
          <cell r="P226" t="str">
            <v>?</v>
          </cell>
          <cell r="Q226" t="str">
            <v>?</v>
          </cell>
          <cell r="R226" t="str">
            <v>?</v>
          </cell>
          <cell r="S226" t="str">
            <v>?</v>
          </cell>
          <cell r="T226" t="str">
            <v>?</v>
          </cell>
          <cell r="U226" t="str">
            <v>?</v>
          </cell>
          <cell r="V226" t="str">
            <v>?</v>
          </cell>
          <cell r="W226" t="str">
            <v>?</v>
          </cell>
          <cell r="X226" t="str">
            <v>?</v>
          </cell>
          <cell r="Y226" t="str">
            <v>?</v>
          </cell>
          <cell r="Z226" t="str">
            <v>?</v>
          </cell>
          <cell r="AA226" t="str">
            <v>?</v>
          </cell>
          <cell r="AB226" t="str">
            <v>?</v>
          </cell>
          <cell r="AC226" t="str">
            <v>?</v>
          </cell>
          <cell r="AD226" t="str">
            <v>?</v>
          </cell>
          <cell r="AE226" t="str">
            <v>?</v>
          </cell>
          <cell r="AF226" t="str">
            <v>?</v>
          </cell>
          <cell r="AG226" t="str">
            <v>?</v>
          </cell>
          <cell r="AH226">
            <v>2.7</v>
          </cell>
          <cell r="AI226">
            <v>8.6</v>
          </cell>
          <cell r="AJ226">
            <v>0.67500000000000004</v>
          </cell>
          <cell r="AK226">
            <v>1.4</v>
          </cell>
          <cell r="AL226">
            <v>2.0250000000000004</v>
          </cell>
          <cell r="AM226">
            <v>1.1267347735824966</v>
          </cell>
          <cell r="AN226">
            <v>2.2999999999999998</v>
          </cell>
          <cell r="AO226">
            <v>3.3802043207474899</v>
          </cell>
          <cell r="AP226">
            <v>2.2404847735824966</v>
          </cell>
          <cell r="AQ226">
            <v>4.5</v>
          </cell>
          <cell r="AR226">
            <v>6.7214543207474904</v>
          </cell>
          <cell r="AS226">
            <v>0.50625000000000009</v>
          </cell>
          <cell r="AT226">
            <v>1.0499999999999998</v>
          </cell>
          <cell r="AU226">
            <v>1.5187500000000003</v>
          </cell>
          <cell r="AV226">
            <v>2.9249999999999998</v>
          </cell>
          <cell r="AW226">
            <v>3</v>
          </cell>
          <cell r="AX226">
            <v>3.5250000000000004</v>
          </cell>
          <cell r="AY226">
            <v>3.9</v>
          </cell>
          <cell r="AZ226">
            <v>4</v>
          </cell>
          <cell r="BA226">
            <v>4.7</v>
          </cell>
          <cell r="BB226">
            <v>4.9000000000000004</v>
          </cell>
          <cell r="BC226">
            <v>4.5999999999999996</v>
          </cell>
          <cell r="BD226">
            <v>5.3</v>
          </cell>
          <cell r="BE226">
            <v>15.6</v>
          </cell>
          <cell r="BF226">
            <v>18.600000000000001</v>
          </cell>
          <cell r="BG226">
            <v>14.6</v>
          </cell>
          <cell r="BH226">
            <v>17.7</v>
          </cell>
          <cell r="BI226">
            <v>21</v>
          </cell>
          <cell r="BJ226">
            <v>17.7</v>
          </cell>
          <cell r="BK226">
            <v>25.785</v>
          </cell>
          <cell r="BL226">
            <v>28.59</v>
          </cell>
          <cell r="BM226">
            <v>26.445</v>
          </cell>
          <cell r="BN226">
            <v>8.1076863530849543</v>
          </cell>
          <cell r="BO226">
            <v>8.5871047507294307</v>
          </cell>
          <cell r="BP226">
            <v>10.118698038779495</v>
          </cell>
          <cell r="BQ226">
            <v>20.788939366884499</v>
          </cell>
          <cell r="BR226">
            <v>19.516147160748709</v>
          </cell>
          <cell r="BS226">
            <v>22.485995641732213</v>
          </cell>
          <cell r="BT226">
            <v>13.805999999999999</v>
          </cell>
          <cell r="BU226">
            <v>18.48</v>
          </cell>
          <cell r="BV226">
            <v>15.93</v>
          </cell>
          <cell r="BW226">
            <v>35.4</v>
          </cell>
          <cell r="BX226">
            <v>42</v>
          </cell>
          <cell r="BY226">
            <v>35.4</v>
          </cell>
        </row>
        <row r="227">
          <cell r="A227" t="str">
            <v xml:space="preserve">TCA sensible (Rosner) </v>
          </cell>
          <cell r="B227" t="str">
            <v>GEHT</v>
          </cell>
          <cell r="C227" t="str">
            <v>s</v>
          </cell>
          <cell r="D227">
            <v>39</v>
          </cell>
          <cell r="E227">
            <v>44</v>
          </cell>
          <cell r="F227">
            <v>45</v>
          </cell>
          <cell r="G227" t="str">
            <v>?</v>
          </cell>
          <cell r="H227" t="str">
            <v>?</v>
          </cell>
          <cell r="I227" t="str">
            <v>?</v>
          </cell>
          <cell r="J227" t="str">
            <v>?</v>
          </cell>
          <cell r="K227" t="str">
            <v>?</v>
          </cell>
          <cell r="L227" t="str">
            <v>?</v>
          </cell>
          <cell r="M227" t="str">
            <v>?</v>
          </cell>
          <cell r="N227" t="str">
            <v>?</v>
          </cell>
          <cell r="O227" t="str">
            <v>?</v>
          </cell>
          <cell r="P227" t="str">
            <v>?</v>
          </cell>
          <cell r="Q227" t="str">
            <v>?</v>
          </cell>
          <cell r="R227" t="str">
            <v>?</v>
          </cell>
          <cell r="S227" t="str">
            <v>?</v>
          </cell>
          <cell r="T227" t="str">
            <v>?</v>
          </cell>
          <cell r="U227" t="str">
            <v>?</v>
          </cell>
          <cell r="V227" t="str">
            <v>?</v>
          </cell>
          <cell r="W227" t="str">
            <v>?</v>
          </cell>
          <cell r="X227" t="str">
            <v>?</v>
          </cell>
          <cell r="Y227" t="str">
            <v>?</v>
          </cell>
          <cell r="Z227" t="str">
            <v>?</v>
          </cell>
          <cell r="AA227" t="str">
            <v>?</v>
          </cell>
          <cell r="AB227" t="str">
            <v>?</v>
          </cell>
          <cell r="AC227" t="str">
            <v>?</v>
          </cell>
          <cell r="AD227" t="str">
            <v>?</v>
          </cell>
          <cell r="AE227" t="str">
            <v>?</v>
          </cell>
          <cell r="AF227" t="str">
            <v>?</v>
          </cell>
          <cell r="AG227" t="str">
            <v>?</v>
          </cell>
          <cell r="AH227">
            <v>2.7</v>
          </cell>
          <cell r="AI227">
            <v>8.6</v>
          </cell>
          <cell r="AJ227">
            <v>0.67500000000000004</v>
          </cell>
          <cell r="AK227">
            <v>1.4</v>
          </cell>
          <cell r="AL227">
            <v>2.0250000000000004</v>
          </cell>
          <cell r="AM227">
            <v>1.1267347735824966</v>
          </cell>
          <cell r="AN227">
            <v>2.2999999999999998</v>
          </cell>
          <cell r="AO227">
            <v>3.3802043207474899</v>
          </cell>
          <cell r="AP227">
            <v>2.2404847735824966</v>
          </cell>
          <cell r="AQ227">
            <v>4.5</v>
          </cell>
          <cell r="AR227">
            <v>6.7214543207474904</v>
          </cell>
          <cell r="AS227">
            <v>0.50625000000000009</v>
          </cell>
          <cell r="AT227">
            <v>1.0499999999999998</v>
          </cell>
          <cell r="AU227">
            <v>1.5187500000000003</v>
          </cell>
          <cell r="AV227">
            <v>2.9249999999999998</v>
          </cell>
          <cell r="AW227">
            <v>3</v>
          </cell>
          <cell r="AX227">
            <v>3.5250000000000004</v>
          </cell>
          <cell r="AY227">
            <v>3.9</v>
          </cell>
          <cell r="AZ227">
            <v>4</v>
          </cell>
          <cell r="BA227">
            <v>4.7</v>
          </cell>
          <cell r="BB227">
            <v>4.9000000000000004</v>
          </cell>
          <cell r="BC227">
            <v>4.5999999999999996</v>
          </cell>
          <cell r="BD227">
            <v>5.3</v>
          </cell>
          <cell r="BE227">
            <v>15.6</v>
          </cell>
          <cell r="BF227">
            <v>18.600000000000001</v>
          </cell>
          <cell r="BG227">
            <v>14.6</v>
          </cell>
          <cell r="BH227">
            <v>17.7</v>
          </cell>
          <cell r="BI227">
            <v>21</v>
          </cell>
          <cell r="BJ227">
            <v>17.7</v>
          </cell>
          <cell r="BK227">
            <v>25.785</v>
          </cell>
          <cell r="BL227">
            <v>28.59</v>
          </cell>
          <cell r="BM227">
            <v>26.445</v>
          </cell>
          <cell r="BN227">
            <v>8.1076863530849543</v>
          </cell>
          <cell r="BO227">
            <v>8.5871047507294307</v>
          </cell>
          <cell r="BP227">
            <v>10.118698038779495</v>
          </cell>
          <cell r="BQ227">
            <v>20.788939366884499</v>
          </cell>
          <cell r="BR227">
            <v>19.516147160748709</v>
          </cell>
          <cell r="BS227">
            <v>22.485995641732213</v>
          </cell>
          <cell r="BT227">
            <v>13.805999999999999</v>
          </cell>
          <cell r="BU227">
            <v>18.48</v>
          </cell>
          <cell r="BV227">
            <v>15.93</v>
          </cell>
          <cell r="BW227">
            <v>35.4</v>
          </cell>
          <cell r="BX227">
            <v>42</v>
          </cell>
          <cell r="BY227">
            <v>35.4</v>
          </cell>
        </row>
        <row r="228">
          <cell r="A228" t="str">
            <v>Rosner ratio</v>
          </cell>
          <cell r="B228" t="str">
            <v>GEHT</v>
          </cell>
          <cell r="C228" t="str">
            <v>Ratio</v>
          </cell>
          <cell r="D228">
            <v>1</v>
          </cell>
          <cell r="E228">
            <v>1.05</v>
          </cell>
          <cell r="F228">
            <v>1.1000000000000001</v>
          </cell>
          <cell r="G228" t="str">
            <v>?</v>
          </cell>
          <cell r="H228" t="str">
            <v>?</v>
          </cell>
          <cell r="I228" t="str">
            <v>?</v>
          </cell>
          <cell r="J228" t="str">
            <v>?</v>
          </cell>
          <cell r="K228" t="str">
            <v>?</v>
          </cell>
          <cell r="L228" t="str">
            <v>?</v>
          </cell>
          <cell r="M228" t="str">
            <v>?</v>
          </cell>
          <cell r="N228" t="str">
            <v>?</v>
          </cell>
          <cell r="O228" t="str">
            <v>?</v>
          </cell>
          <cell r="P228" t="str">
            <v>?</v>
          </cell>
          <cell r="Q228" t="str">
            <v>?</v>
          </cell>
          <cell r="R228" t="str">
            <v>?</v>
          </cell>
          <cell r="S228" t="str">
            <v>?</v>
          </cell>
          <cell r="T228" t="str">
            <v>?</v>
          </cell>
          <cell r="U228" t="str">
            <v>?</v>
          </cell>
          <cell r="V228" t="str">
            <v>?</v>
          </cell>
          <cell r="W228" t="str">
            <v>?</v>
          </cell>
          <cell r="X228" t="str">
            <v>?</v>
          </cell>
          <cell r="Y228" t="str">
            <v>?</v>
          </cell>
          <cell r="Z228" t="str">
            <v>?</v>
          </cell>
          <cell r="AA228" t="str">
            <v>?</v>
          </cell>
          <cell r="AB228" t="str">
            <v>?</v>
          </cell>
          <cell r="AC228" t="str">
            <v>?</v>
          </cell>
          <cell r="AD228" t="str">
            <v>?</v>
          </cell>
          <cell r="AE228" t="str">
            <v>?</v>
          </cell>
          <cell r="AF228" t="str">
            <v>?</v>
          </cell>
          <cell r="AG228" t="str">
            <v>?</v>
          </cell>
          <cell r="AV228">
            <v>2.3250000000000002</v>
          </cell>
          <cell r="AW228">
            <v>2.3250000000000002</v>
          </cell>
          <cell r="AX228">
            <v>3.5250000000000004</v>
          </cell>
          <cell r="AY228">
            <v>3.1</v>
          </cell>
          <cell r="AZ228">
            <v>3.1</v>
          </cell>
          <cell r="BA228">
            <v>4.7</v>
          </cell>
          <cell r="BB228">
            <v>4.0999999999999996</v>
          </cell>
          <cell r="BC228">
            <v>4.0999999999999996</v>
          </cell>
          <cell r="BD228">
            <v>5.3</v>
          </cell>
          <cell r="BE228">
            <v>14.8</v>
          </cell>
          <cell r="BF228">
            <v>14.8</v>
          </cell>
          <cell r="BG228">
            <v>14.8</v>
          </cell>
          <cell r="BH228">
            <v>18.7</v>
          </cell>
          <cell r="BI228">
            <v>18.7</v>
          </cell>
          <cell r="BJ228">
            <v>18.7</v>
          </cell>
          <cell r="BK228">
            <v>25.464999999999996</v>
          </cell>
          <cell r="BL228">
            <v>25.464999999999996</v>
          </cell>
          <cell r="BM228">
            <v>27.445</v>
          </cell>
          <cell r="BN228">
            <v>0.17394826817189071</v>
          </cell>
          <cell r="BO228">
            <v>0.1827</v>
          </cell>
          <cell r="BP228">
            <v>0.24734595205905435</v>
          </cell>
          <cell r="BQ228">
            <v>17.39482681718907</v>
          </cell>
          <cell r="BR228">
            <v>17.399999999999999</v>
          </cell>
          <cell r="BS228">
            <v>22.485995641732213</v>
          </cell>
          <cell r="BT228">
            <v>0.374</v>
          </cell>
          <cell r="BU228">
            <v>0.39270000000000005</v>
          </cell>
          <cell r="BV228">
            <v>0.41139999999999999</v>
          </cell>
          <cell r="BW228">
            <v>37.4</v>
          </cell>
          <cell r="BX228">
            <v>37.4</v>
          </cell>
          <cell r="BY228">
            <v>37.4</v>
          </cell>
        </row>
        <row r="229">
          <cell r="A229" t="str">
            <v>Chlorures (Gaz du sang)</v>
          </cell>
          <cell r="B229" t="str">
            <v>SFBC</v>
          </cell>
          <cell r="C229" t="str">
            <v>mmol/L</v>
          </cell>
          <cell r="D229">
            <v>80</v>
          </cell>
          <cell r="E229">
            <v>105</v>
          </cell>
          <cell r="F229">
            <v>120</v>
          </cell>
          <cell r="G229">
            <v>1.2</v>
          </cell>
          <cell r="H229">
            <v>1.2</v>
          </cell>
          <cell r="I229">
            <v>1.2</v>
          </cell>
          <cell r="J229">
            <v>1.6</v>
          </cell>
          <cell r="K229">
            <v>1.6</v>
          </cell>
          <cell r="L229">
            <v>1.6</v>
          </cell>
          <cell r="M229">
            <v>1.9</v>
          </cell>
          <cell r="N229">
            <v>1.9</v>
          </cell>
          <cell r="O229">
            <v>1.9</v>
          </cell>
          <cell r="P229">
            <v>2.5</v>
          </cell>
          <cell r="Q229">
            <v>2.5</v>
          </cell>
          <cell r="R229">
            <v>2.5</v>
          </cell>
          <cell r="S229">
            <v>5.4</v>
          </cell>
          <cell r="T229">
            <v>7.1</v>
          </cell>
          <cell r="U229">
            <v>8.1</v>
          </cell>
          <cell r="V229">
            <v>6.75</v>
          </cell>
          <cell r="W229">
            <v>6.7619047619047619</v>
          </cell>
          <cell r="X229">
            <v>6.75</v>
          </cell>
          <cell r="Y229">
            <v>3.1</v>
          </cell>
          <cell r="Z229">
            <v>4</v>
          </cell>
          <cell r="AA229">
            <v>4.5999999999999996</v>
          </cell>
          <cell r="AB229">
            <v>3.875</v>
          </cell>
          <cell r="AC229">
            <v>3.8095238095238093</v>
          </cell>
          <cell r="AD229">
            <v>3.833333333333333</v>
          </cell>
          <cell r="AE229">
            <v>5</v>
          </cell>
          <cell r="AF229">
            <v>5</v>
          </cell>
          <cell r="AG229">
            <v>5</v>
          </cell>
        </row>
        <row r="230">
          <cell r="A230" t="str">
            <v>CO2 total (Gaz du sang)</v>
          </cell>
          <cell r="B230" t="str">
            <v>SFBC</v>
          </cell>
          <cell r="C230" t="str">
            <v>mmol/L</v>
          </cell>
          <cell r="D230">
            <v>10</v>
          </cell>
          <cell r="E230">
            <v>20</v>
          </cell>
          <cell r="F230">
            <v>30</v>
          </cell>
          <cell r="G230">
            <v>7.5</v>
          </cell>
          <cell r="H230">
            <v>6</v>
          </cell>
          <cell r="I230">
            <v>4.5</v>
          </cell>
          <cell r="J230">
            <v>10</v>
          </cell>
          <cell r="K230">
            <v>8</v>
          </cell>
          <cell r="L230">
            <v>6</v>
          </cell>
          <cell r="M230">
            <v>6.6</v>
          </cell>
          <cell r="N230">
            <v>6</v>
          </cell>
          <cell r="O230">
            <v>5.3</v>
          </cell>
          <cell r="P230">
            <v>12</v>
          </cell>
          <cell r="Q230">
            <v>10</v>
          </cell>
          <cell r="R230">
            <v>8</v>
          </cell>
          <cell r="S230">
            <v>4.2</v>
          </cell>
          <cell r="T230">
            <v>6.8</v>
          </cell>
          <cell r="U230">
            <v>7.6</v>
          </cell>
          <cell r="V230">
            <v>42</v>
          </cell>
          <cell r="W230">
            <v>34</v>
          </cell>
          <cell r="X230">
            <v>25.333333333333332</v>
          </cell>
          <cell r="Y230">
            <v>1.3</v>
          </cell>
          <cell r="Z230">
            <v>2.4</v>
          </cell>
          <cell r="AA230">
            <v>3.2</v>
          </cell>
          <cell r="AB230">
            <v>13</v>
          </cell>
          <cell r="AC230">
            <v>12</v>
          </cell>
          <cell r="AD230">
            <v>10.666666666666666</v>
          </cell>
          <cell r="AE230">
            <v>24</v>
          </cell>
          <cell r="AF230">
            <v>20</v>
          </cell>
          <cell r="AG230">
            <v>16</v>
          </cell>
        </row>
        <row r="231">
          <cell r="A231" t="str">
            <v>Glucose (Gaz du sang)</v>
          </cell>
          <cell r="B231" t="str">
            <v>SFBC</v>
          </cell>
          <cell r="C231" t="str">
            <v>mmol/L</v>
          </cell>
          <cell r="D231">
            <v>2</v>
          </cell>
          <cell r="E231">
            <v>6</v>
          </cell>
          <cell r="F231">
            <v>16</v>
          </cell>
          <cell r="G231">
            <v>2.4</v>
          </cell>
          <cell r="H231">
            <v>1.8</v>
          </cell>
          <cell r="I231">
            <v>1.2</v>
          </cell>
          <cell r="J231">
            <v>3.2</v>
          </cell>
          <cell r="K231">
            <v>2.4</v>
          </cell>
          <cell r="L231">
            <v>1.6</v>
          </cell>
          <cell r="M231">
            <v>5.0999999999999996</v>
          </cell>
          <cell r="N231">
            <v>4.4000000000000004</v>
          </cell>
          <cell r="O231">
            <v>3.7</v>
          </cell>
          <cell r="P231">
            <v>6</v>
          </cell>
          <cell r="Q231">
            <v>5</v>
          </cell>
          <cell r="R231">
            <v>4</v>
          </cell>
          <cell r="S231">
            <v>0.3</v>
          </cell>
          <cell r="T231">
            <v>0.6</v>
          </cell>
          <cell r="U231">
            <v>1.1000000000000001</v>
          </cell>
          <cell r="V231">
            <v>15</v>
          </cell>
          <cell r="W231">
            <v>10</v>
          </cell>
          <cell r="X231">
            <v>6.8750000000000009</v>
          </cell>
          <cell r="Y231">
            <v>0.2</v>
          </cell>
          <cell r="Z231">
            <v>0.5</v>
          </cell>
          <cell r="AA231">
            <v>1.2</v>
          </cell>
          <cell r="AB231">
            <v>10</v>
          </cell>
          <cell r="AC231">
            <v>8.3333333333333339</v>
          </cell>
          <cell r="AD231">
            <v>7.5</v>
          </cell>
          <cell r="AE231">
            <v>12</v>
          </cell>
          <cell r="AF231">
            <v>10</v>
          </cell>
          <cell r="AG231">
            <v>8</v>
          </cell>
        </row>
        <row r="232">
          <cell r="A232" t="str">
            <v>Hémoglobine totale (Gaz du sang)</v>
          </cell>
          <cell r="B232" t="str">
            <v>AEA</v>
          </cell>
          <cell r="C232" t="str">
            <v>g/dl</v>
          </cell>
          <cell r="D232">
            <v>5.6</v>
          </cell>
          <cell r="E232">
            <v>11.5</v>
          </cell>
          <cell r="F232">
            <v>16.7</v>
          </cell>
          <cell r="G232" t="str">
            <v>?</v>
          </cell>
          <cell r="H232" t="str">
            <v>?</v>
          </cell>
          <cell r="I232" t="str">
            <v>?</v>
          </cell>
          <cell r="J232" t="str">
            <v>?</v>
          </cell>
          <cell r="K232" t="str">
            <v>?</v>
          </cell>
          <cell r="L232" t="str">
            <v>?</v>
          </cell>
          <cell r="M232" t="str">
            <v>?</v>
          </cell>
          <cell r="N232" t="str">
            <v>?</v>
          </cell>
          <cell r="O232" t="str">
            <v>?</v>
          </cell>
          <cell r="P232" t="str">
            <v>?</v>
          </cell>
          <cell r="Q232" t="str">
            <v>?</v>
          </cell>
          <cell r="R232" t="str">
            <v>?</v>
          </cell>
          <cell r="S232" t="str">
            <v>?</v>
          </cell>
          <cell r="T232" t="str">
            <v>?</v>
          </cell>
          <cell r="U232" t="str">
            <v>?</v>
          </cell>
          <cell r="V232" t="str">
            <v>?</v>
          </cell>
          <cell r="W232" t="str">
            <v>?</v>
          </cell>
          <cell r="X232" t="str">
            <v>?</v>
          </cell>
          <cell r="Y232" t="str">
            <v>?</v>
          </cell>
          <cell r="Z232" t="str">
            <v>?</v>
          </cell>
          <cell r="AA232" t="str">
            <v>?</v>
          </cell>
          <cell r="AB232" t="str">
            <v>?</v>
          </cell>
          <cell r="AC232" t="str">
            <v>?</v>
          </cell>
          <cell r="AD232" t="str">
            <v>?</v>
          </cell>
          <cell r="AE232" t="str">
            <v>?</v>
          </cell>
          <cell r="AF232" t="str">
            <v>?</v>
          </cell>
          <cell r="AG232" t="str">
            <v>?</v>
          </cell>
          <cell r="AH232">
            <v>2.85</v>
          </cell>
          <cell r="AI232">
            <v>6.8</v>
          </cell>
          <cell r="AJ232">
            <v>0.71250000000000002</v>
          </cell>
          <cell r="AK232">
            <v>1.43</v>
          </cell>
          <cell r="AL232">
            <v>2.1375000000000002</v>
          </cell>
          <cell r="AM232">
            <v>0.92163662172246608</v>
          </cell>
          <cell r="AN232">
            <v>1.84</v>
          </cell>
          <cell r="AO232">
            <v>2.7649098651673985</v>
          </cell>
          <cell r="AP232">
            <v>2.097261621722466</v>
          </cell>
          <cell r="AQ232">
            <v>4.1900000000000004</v>
          </cell>
          <cell r="AR232">
            <v>6.2917848651673989</v>
          </cell>
          <cell r="AS232">
            <v>0.53437500000000004</v>
          </cell>
          <cell r="AT232">
            <v>1.0725</v>
          </cell>
          <cell r="AU232">
            <v>1.6031250000000001</v>
          </cell>
          <cell r="BZ232">
            <v>2</v>
          </cell>
          <cell r="CA232">
            <v>1</v>
          </cell>
          <cell r="CB232">
            <v>1</v>
          </cell>
          <cell r="CC232">
            <v>2</v>
          </cell>
          <cell r="CD232">
            <v>2</v>
          </cell>
          <cell r="CE232">
            <v>2</v>
          </cell>
          <cell r="CF232">
            <v>4.2</v>
          </cell>
          <cell r="CG232">
            <v>3.4</v>
          </cell>
          <cell r="CH232">
            <v>3.1</v>
          </cell>
          <cell r="CI232">
            <v>7.5</v>
          </cell>
          <cell r="CJ232">
            <v>6.6999999999999993</v>
          </cell>
          <cell r="CK232">
            <v>6.4</v>
          </cell>
          <cell r="CL232">
            <v>0.47599999999999992</v>
          </cell>
          <cell r="CM232">
            <v>0.97750000000000004</v>
          </cell>
          <cell r="CN232">
            <v>1.4195</v>
          </cell>
          <cell r="CO232">
            <v>8.5</v>
          </cell>
          <cell r="CP232">
            <v>8.5</v>
          </cell>
          <cell r="CQ232">
            <v>8.5</v>
          </cell>
          <cell r="CR232">
            <v>0.47039999999999998</v>
          </cell>
          <cell r="CS232">
            <v>0.77049999999999996</v>
          </cell>
          <cell r="CT232">
            <v>1.0521</v>
          </cell>
          <cell r="CU232">
            <v>8.4</v>
          </cell>
          <cell r="CV232">
            <v>6.7</v>
          </cell>
          <cell r="CW232">
            <v>6.3</v>
          </cell>
        </row>
        <row r="233">
          <cell r="A233" t="str">
            <v>Lactate (Gaz du sang)</v>
          </cell>
          <cell r="B233" t="str">
            <v>SFBC</v>
          </cell>
          <cell r="C233" t="str">
            <v>mmol/L</v>
          </cell>
          <cell r="D233">
            <v>1</v>
          </cell>
          <cell r="E233">
            <v>3</v>
          </cell>
          <cell r="F233">
            <v>8</v>
          </cell>
          <cell r="G233">
            <v>3.8</v>
          </cell>
          <cell r="H233">
            <v>3.8</v>
          </cell>
          <cell r="I233">
            <v>3.8</v>
          </cell>
          <cell r="J233">
            <v>5</v>
          </cell>
          <cell r="K233">
            <v>5</v>
          </cell>
          <cell r="L233">
            <v>5</v>
          </cell>
          <cell r="M233">
            <v>8.6999999999999993</v>
          </cell>
          <cell r="N233">
            <v>8.6999999999999993</v>
          </cell>
          <cell r="O233">
            <v>8.6999999999999993</v>
          </cell>
          <cell r="P233">
            <v>10</v>
          </cell>
          <cell r="Q233">
            <v>10</v>
          </cell>
          <cell r="R233">
            <v>10</v>
          </cell>
          <cell r="S233">
            <v>0.21</v>
          </cell>
          <cell r="T233">
            <v>0.64</v>
          </cell>
          <cell r="U233">
            <v>1.7</v>
          </cell>
          <cell r="V233">
            <v>21</v>
          </cell>
          <cell r="W233">
            <v>21.333333333333332</v>
          </cell>
          <cell r="X233">
            <v>21.25</v>
          </cell>
          <cell r="Y233">
            <v>0.17</v>
          </cell>
          <cell r="Z233">
            <v>0.52</v>
          </cell>
          <cell r="AA233">
            <v>1.39</v>
          </cell>
          <cell r="AB233">
            <v>17</v>
          </cell>
          <cell r="AC233">
            <v>17.333333333333332</v>
          </cell>
          <cell r="AD233">
            <v>17.375</v>
          </cell>
          <cell r="AE233">
            <v>20</v>
          </cell>
          <cell r="AF233">
            <v>20</v>
          </cell>
          <cell r="AG233">
            <v>20</v>
          </cell>
        </row>
        <row r="234">
          <cell r="A234" t="str">
            <v xml:space="preserve">Méthémoglobine </v>
          </cell>
          <cell r="B234" t="str">
            <v>SFBC</v>
          </cell>
          <cell r="C234" t="str">
            <v>%</v>
          </cell>
          <cell r="D234">
            <v>0.1</v>
          </cell>
          <cell r="E234">
            <v>1.5</v>
          </cell>
          <cell r="F234">
            <v>4.5</v>
          </cell>
          <cell r="G234">
            <v>18.8</v>
          </cell>
          <cell r="H234">
            <v>11.3</v>
          </cell>
          <cell r="I234">
            <v>7.5</v>
          </cell>
          <cell r="J234">
            <v>25</v>
          </cell>
          <cell r="K234">
            <v>15</v>
          </cell>
          <cell r="L234">
            <v>10</v>
          </cell>
          <cell r="M234">
            <v>16.600000000000001</v>
          </cell>
          <cell r="N234">
            <v>20</v>
          </cell>
          <cell r="O234">
            <v>11.2</v>
          </cell>
          <cell r="P234">
            <v>30</v>
          </cell>
          <cell r="Q234">
            <v>25</v>
          </cell>
          <cell r="R234">
            <v>15</v>
          </cell>
          <cell r="S234">
            <v>0.1</v>
          </cell>
          <cell r="T234">
            <v>1</v>
          </cell>
          <cell r="U234">
            <v>1.9</v>
          </cell>
          <cell r="V234">
            <v>100</v>
          </cell>
          <cell r="W234">
            <v>66.666666666666671</v>
          </cell>
          <cell r="X234">
            <v>42.222222222222221</v>
          </cell>
          <cell r="Y234">
            <v>0.5</v>
          </cell>
          <cell r="Z234">
            <v>0.6</v>
          </cell>
          <cell r="AA234">
            <v>1</v>
          </cell>
          <cell r="AB234">
            <v>500</v>
          </cell>
          <cell r="AC234">
            <v>40</v>
          </cell>
          <cell r="AD234">
            <v>22.222222222222221</v>
          </cell>
          <cell r="AE234">
            <v>60</v>
          </cell>
          <cell r="AF234">
            <v>50</v>
          </cell>
          <cell r="AG234">
            <v>30</v>
          </cell>
        </row>
        <row r="235">
          <cell r="A235" t="str">
            <v>Potassium (Gaz du sang)</v>
          </cell>
          <cell r="B235" t="str">
            <v>SFBC</v>
          </cell>
          <cell r="C235" t="str">
            <v>mmol/L</v>
          </cell>
          <cell r="D235">
            <v>2</v>
          </cell>
          <cell r="E235">
            <v>4</v>
          </cell>
          <cell r="F235">
            <v>6</v>
          </cell>
          <cell r="G235">
            <v>1.5</v>
          </cell>
          <cell r="H235">
            <v>1.2</v>
          </cell>
          <cell r="I235">
            <v>1.2</v>
          </cell>
          <cell r="J235">
            <v>2</v>
          </cell>
          <cell r="K235">
            <v>1.6</v>
          </cell>
          <cell r="L235">
            <v>1.6</v>
          </cell>
          <cell r="M235">
            <v>2.9</v>
          </cell>
          <cell r="N235">
            <v>3.1</v>
          </cell>
          <cell r="O235">
            <v>3.1</v>
          </cell>
          <cell r="P235">
            <v>3.5</v>
          </cell>
          <cell r="Q235">
            <v>3.5</v>
          </cell>
          <cell r="R235">
            <v>3.5</v>
          </cell>
          <cell r="S235">
            <v>0.17</v>
          </cell>
          <cell r="T235">
            <v>0.27</v>
          </cell>
          <cell r="U235">
            <v>0.41</v>
          </cell>
          <cell r="V235">
            <v>8.5</v>
          </cell>
          <cell r="W235">
            <v>6.75</v>
          </cell>
          <cell r="X235">
            <v>6.833333333333333</v>
          </cell>
          <cell r="Y235">
            <v>0.11</v>
          </cell>
          <cell r="Z235">
            <v>0.25</v>
          </cell>
          <cell r="AA235">
            <v>0.37</v>
          </cell>
          <cell r="AB235">
            <v>5.5</v>
          </cell>
          <cell r="AC235">
            <v>6.25</v>
          </cell>
          <cell r="AD235">
            <v>6.166666666666667</v>
          </cell>
          <cell r="AE235">
            <v>7</v>
          </cell>
          <cell r="AF235">
            <v>7</v>
          </cell>
          <cell r="AG235">
            <v>7</v>
          </cell>
        </row>
        <row r="236">
          <cell r="A236" t="str">
            <v>Saturation fonctionnelle</v>
          </cell>
          <cell r="B236" t="str">
            <v>AEA</v>
          </cell>
          <cell r="C236" t="str">
            <v>%</v>
          </cell>
          <cell r="D236">
            <v>0</v>
          </cell>
          <cell r="E236">
            <v>70</v>
          </cell>
          <cell r="F236">
            <v>100</v>
          </cell>
          <cell r="G236" t="str">
            <v>?</v>
          </cell>
          <cell r="H236" t="str">
            <v>?</v>
          </cell>
          <cell r="I236" t="str">
            <v>?</v>
          </cell>
          <cell r="J236" t="str">
            <v>?</v>
          </cell>
          <cell r="K236" t="str">
            <v>?</v>
          </cell>
          <cell r="L236" t="str">
            <v>?</v>
          </cell>
          <cell r="M236" t="str">
            <v>?</v>
          </cell>
          <cell r="N236" t="str">
            <v>?</v>
          </cell>
          <cell r="O236" t="str">
            <v>?</v>
          </cell>
          <cell r="P236" t="str">
            <v>?</v>
          </cell>
          <cell r="Q236" t="str">
            <v>?</v>
          </cell>
          <cell r="R236" t="str">
            <v>?</v>
          </cell>
          <cell r="S236" t="str">
            <v>?</v>
          </cell>
          <cell r="T236" t="str">
            <v>?</v>
          </cell>
          <cell r="U236" t="str">
            <v>?</v>
          </cell>
          <cell r="V236" t="str">
            <v>?</v>
          </cell>
          <cell r="W236" t="str">
            <v>?</v>
          </cell>
          <cell r="X236" t="str">
            <v>?</v>
          </cell>
          <cell r="Y236" t="str">
            <v>?</v>
          </cell>
          <cell r="Z236" t="str">
            <v>?</v>
          </cell>
          <cell r="AA236" t="str">
            <v>?</v>
          </cell>
          <cell r="AB236" t="str">
            <v>?</v>
          </cell>
          <cell r="AC236" t="str">
            <v>?</v>
          </cell>
          <cell r="AD236" t="str">
            <v>?</v>
          </cell>
          <cell r="AE236" t="str">
            <v>?</v>
          </cell>
          <cell r="AF236" t="str">
            <v>?</v>
          </cell>
          <cell r="AG236" t="str">
            <v>?</v>
          </cell>
          <cell r="CA236">
            <v>1.1000000000000001</v>
          </cell>
          <cell r="CB236">
            <v>0.45</v>
          </cell>
          <cell r="CD236">
            <v>1.42</v>
          </cell>
          <cell r="CE236">
            <v>0.6</v>
          </cell>
          <cell r="CJ236">
            <v>3.42</v>
          </cell>
          <cell r="CK236">
            <v>1.28</v>
          </cell>
          <cell r="CM236">
            <v>4.2139999999999995</v>
          </cell>
          <cell r="CN236">
            <v>2.5499999999999998</v>
          </cell>
          <cell r="CP236">
            <v>6.02</v>
          </cell>
          <cell r="CQ236">
            <v>2.5499999999999998</v>
          </cell>
        </row>
        <row r="237">
          <cell r="A237" t="str">
            <v>Sodium (Gaz du sang)</v>
          </cell>
          <cell r="B237" t="str">
            <v>SFBC</v>
          </cell>
          <cell r="C237" t="str">
            <v>mmol/L</v>
          </cell>
          <cell r="D237">
            <v>120</v>
          </cell>
          <cell r="E237">
            <v>140</v>
          </cell>
          <cell r="F237">
            <v>160</v>
          </cell>
          <cell r="G237">
            <v>1</v>
          </cell>
          <cell r="H237">
            <v>0.8</v>
          </cell>
          <cell r="I237">
            <v>0.7</v>
          </cell>
          <cell r="J237">
            <v>1.3</v>
          </cell>
          <cell r="K237">
            <v>1.1000000000000001</v>
          </cell>
          <cell r="L237">
            <v>0.9</v>
          </cell>
          <cell r="M237">
            <v>1.5</v>
          </cell>
          <cell r="N237">
            <v>1.4</v>
          </cell>
          <cell r="O237">
            <v>1.3</v>
          </cell>
          <cell r="P237">
            <v>2</v>
          </cell>
          <cell r="Q237">
            <v>1.8</v>
          </cell>
          <cell r="R237">
            <v>1.6</v>
          </cell>
          <cell r="S237">
            <v>6.6</v>
          </cell>
          <cell r="T237">
            <v>6.5</v>
          </cell>
          <cell r="U237">
            <v>6.1</v>
          </cell>
          <cell r="V237">
            <v>5.5</v>
          </cell>
          <cell r="W237">
            <v>4.6428571428571432</v>
          </cell>
          <cell r="X237">
            <v>3.8125</v>
          </cell>
          <cell r="Y237">
            <v>3.6</v>
          </cell>
          <cell r="Z237">
            <v>4</v>
          </cell>
          <cell r="AA237">
            <v>4.2</v>
          </cell>
          <cell r="AB237">
            <v>3</v>
          </cell>
          <cell r="AC237">
            <v>2.8571428571428572</v>
          </cell>
          <cell r="AD237">
            <v>2.625</v>
          </cell>
          <cell r="AE237">
            <v>4</v>
          </cell>
          <cell r="AF237">
            <v>3.6</v>
          </cell>
          <cell r="AG237">
            <v>3.2</v>
          </cell>
        </row>
        <row r="238">
          <cell r="A238" t="str">
            <v>GLUSP</v>
          </cell>
          <cell r="B238" t="str">
            <v>SFBC</v>
          </cell>
          <cell r="C238" t="str">
            <v>mmol/L</v>
          </cell>
          <cell r="D238">
            <v>1</v>
          </cell>
          <cell r="E238">
            <v>10</v>
          </cell>
          <cell r="F238">
            <v>30</v>
          </cell>
          <cell r="G238">
            <v>4.5</v>
          </cell>
          <cell r="H238">
            <v>3.8</v>
          </cell>
          <cell r="I238">
            <v>3.8</v>
          </cell>
          <cell r="J238">
            <v>6</v>
          </cell>
          <cell r="K238">
            <v>5</v>
          </cell>
          <cell r="L238">
            <v>5</v>
          </cell>
          <cell r="M238">
            <v>5.3</v>
          </cell>
          <cell r="N238">
            <v>4.9000000000000004</v>
          </cell>
          <cell r="O238">
            <v>6.2</v>
          </cell>
          <cell r="P238">
            <v>8</v>
          </cell>
          <cell r="Q238">
            <v>7</v>
          </cell>
          <cell r="R238">
            <v>8</v>
          </cell>
          <cell r="S238">
            <v>0.3</v>
          </cell>
          <cell r="T238">
            <v>2.1</v>
          </cell>
          <cell r="U238">
            <v>6.4</v>
          </cell>
          <cell r="V238">
            <v>30</v>
          </cell>
          <cell r="W238">
            <v>21</v>
          </cell>
          <cell r="X238">
            <v>21.333333333333332</v>
          </cell>
          <cell r="Y238">
            <v>0.1</v>
          </cell>
          <cell r="Z238">
            <v>1</v>
          </cell>
          <cell r="AA238">
            <v>3.7</v>
          </cell>
          <cell r="AB238">
            <v>10</v>
          </cell>
          <cell r="AC238">
            <v>10</v>
          </cell>
          <cell r="AD238">
            <v>12.333333333333334</v>
          </cell>
          <cell r="AE238">
            <v>16</v>
          </cell>
          <cell r="AF238">
            <v>14</v>
          </cell>
          <cell r="AG238">
            <v>16</v>
          </cell>
        </row>
        <row r="239">
          <cell r="A239" t="str">
            <v>PROTSP</v>
          </cell>
          <cell r="B239" t="str">
            <v>SFBC</v>
          </cell>
          <cell r="C239" t="str">
            <v>g/L</v>
          </cell>
          <cell r="D239">
            <v>0.2</v>
          </cell>
          <cell r="E239">
            <v>0.6</v>
          </cell>
          <cell r="F239">
            <v>1.2</v>
          </cell>
          <cell r="G239">
            <v>6.8</v>
          </cell>
          <cell r="H239">
            <v>5.3</v>
          </cell>
          <cell r="I239">
            <v>3.8</v>
          </cell>
          <cell r="J239">
            <v>9</v>
          </cell>
          <cell r="K239">
            <v>7</v>
          </cell>
          <cell r="L239">
            <v>5</v>
          </cell>
          <cell r="M239">
            <v>17.899999999999999</v>
          </cell>
          <cell r="N239">
            <v>13.3</v>
          </cell>
          <cell r="O239">
            <v>8.6999999999999993</v>
          </cell>
          <cell r="P239">
            <v>20</v>
          </cell>
          <cell r="Q239">
            <v>15</v>
          </cell>
          <cell r="R239">
            <v>10</v>
          </cell>
          <cell r="S239">
            <v>0.08</v>
          </cell>
          <cell r="T239">
            <v>0.18</v>
          </cell>
          <cell r="U239">
            <v>0.25</v>
          </cell>
          <cell r="V239">
            <v>40</v>
          </cell>
          <cell r="W239">
            <v>30</v>
          </cell>
          <cell r="X239">
            <v>20.833333333333336</v>
          </cell>
          <cell r="Y239">
            <v>7.0000000000000007E-2</v>
          </cell>
          <cell r="Z239">
            <v>0.16</v>
          </cell>
          <cell r="AA239">
            <v>0.21</v>
          </cell>
          <cell r="AB239">
            <v>35</v>
          </cell>
          <cell r="AC239">
            <v>26.666666666666668</v>
          </cell>
          <cell r="AD239">
            <v>17.5</v>
          </cell>
          <cell r="AE239">
            <v>40</v>
          </cell>
          <cell r="AF239">
            <v>30</v>
          </cell>
          <cell r="AG239">
            <v>20</v>
          </cell>
          <cell r="AH239">
            <v>35.5</v>
          </cell>
          <cell r="AI239">
            <v>23.7</v>
          </cell>
          <cell r="AJ239">
            <v>8.875</v>
          </cell>
          <cell r="AK239">
            <v>17.8</v>
          </cell>
          <cell r="AL239">
            <v>26.625</v>
          </cell>
          <cell r="AM239">
            <v>5.3355236387818579</v>
          </cell>
          <cell r="AN239">
            <v>10.7</v>
          </cell>
          <cell r="AO239">
            <v>16.006570916345574</v>
          </cell>
          <cell r="AP239">
            <v>19.979273638781855</v>
          </cell>
          <cell r="AQ239">
            <v>40</v>
          </cell>
          <cell r="AR239">
            <v>59.937820916345572</v>
          </cell>
          <cell r="AS239">
            <v>6.65625</v>
          </cell>
          <cell r="AT239">
            <v>13.350000000000001</v>
          </cell>
          <cell r="AU239">
            <v>19.96875</v>
          </cell>
        </row>
        <row r="240">
          <cell r="A240" t="str">
            <v>HB-O</v>
          </cell>
          <cell r="B240" t="str">
            <v>AEA</v>
          </cell>
          <cell r="C240" t="str">
            <v>g/dl</v>
          </cell>
          <cell r="D240">
            <v>5.6</v>
          </cell>
          <cell r="E240">
            <v>11.5</v>
          </cell>
          <cell r="F240">
            <v>16.7</v>
          </cell>
          <cell r="G240" t="str">
            <v>?</v>
          </cell>
          <cell r="H240" t="str">
            <v>?</v>
          </cell>
          <cell r="I240" t="str">
            <v>?</v>
          </cell>
          <cell r="J240" t="str">
            <v>?</v>
          </cell>
          <cell r="K240" t="str">
            <v>?</v>
          </cell>
          <cell r="L240" t="str">
            <v>?</v>
          </cell>
          <cell r="M240" t="str">
            <v>?</v>
          </cell>
          <cell r="N240" t="str">
            <v>?</v>
          </cell>
          <cell r="O240" t="str">
            <v>?</v>
          </cell>
          <cell r="P240" t="str">
            <v>?</v>
          </cell>
          <cell r="Q240" t="str">
            <v>?</v>
          </cell>
          <cell r="R240" t="str">
            <v>?</v>
          </cell>
          <cell r="S240" t="str">
            <v>?</v>
          </cell>
          <cell r="T240" t="str">
            <v>?</v>
          </cell>
          <cell r="U240" t="str">
            <v>?</v>
          </cell>
          <cell r="V240" t="str">
            <v>?</v>
          </cell>
          <cell r="W240" t="str">
            <v>?</v>
          </cell>
          <cell r="X240" t="str">
            <v>?</v>
          </cell>
          <cell r="Y240" t="str">
            <v>?</v>
          </cell>
          <cell r="Z240" t="str">
            <v>?</v>
          </cell>
          <cell r="AA240" t="str">
            <v>?</v>
          </cell>
          <cell r="AB240" t="str">
            <v>?</v>
          </cell>
          <cell r="AC240" t="str">
            <v>?</v>
          </cell>
          <cell r="AD240" t="str">
            <v>?</v>
          </cell>
          <cell r="AE240" t="str">
            <v>?</v>
          </cell>
          <cell r="AF240" t="str">
            <v>?</v>
          </cell>
          <cell r="AG240" t="str">
            <v>?</v>
          </cell>
          <cell r="AH240">
            <v>2.85</v>
          </cell>
          <cell r="AI240">
            <v>6.8</v>
          </cell>
          <cell r="AJ240">
            <v>0.71250000000000002</v>
          </cell>
          <cell r="AK240">
            <v>1.43</v>
          </cell>
          <cell r="AL240">
            <v>2.1375000000000002</v>
          </cell>
          <cell r="AM240">
            <v>0.92163662172246608</v>
          </cell>
          <cell r="AN240">
            <v>1.84</v>
          </cell>
          <cell r="AO240">
            <v>2.7649098651673985</v>
          </cell>
          <cell r="AP240">
            <v>2.097261621722466</v>
          </cell>
          <cell r="AQ240">
            <v>4.1900000000000004</v>
          </cell>
          <cell r="AR240">
            <v>6.2917848651673989</v>
          </cell>
          <cell r="AS240">
            <v>0.53437500000000004</v>
          </cell>
          <cell r="AT240">
            <v>1.0725</v>
          </cell>
          <cell r="AU240">
            <v>1.6031250000000001</v>
          </cell>
          <cell r="BZ240">
            <v>2</v>
          </cell>
          <cell r="CA240">
            <v>1</v>
          </cell>
          <cell r="CB240">
            <v>1</v>
          </cell>
          <cell r="CC240">
            <v>2</v>
          </cell>
          <cell r="CD240">
            <v>2</v>
          </cell>
          <cell r="CE240">
            <v>2</v>
          </cell>
          <cell r="CF240">
            <v>4.2</v>
          </cell>
          <cell r="CG240">
            <v>3.4</v>
          </cell>
          <cell r="CH240">
            <v>3.1</v>
          </cell>
          <cell r="CI240">
            <v>7.5</v>
          </cell>
          <cell r="CJ240">
            <v>6.6999999999999993</v>
          </cell>
          <cell r="CK240">
            <v>6.4</v>
          </cell>
          <cell r="CL240">
            <v>0.47599999999999992</v>
          </cell>
          <cell r="CM240">
            <v>0.97750000000000004</v>
          </cell>
          <cell r="CN240">
            <v>1.4195</v>
          </cell>
          <cell r="CO240">
            <v>8.5</v>
          </cell>
          <cell r="CP240">
            <v>8.5</v>
          </cell>
          <cell r="CQ240">
            <v>8.5</v>
          </cell>
          <cell r="CR240">
            <v>0.47039999999999998</v>
          </cell>
          <cell r="CS240">
            <v>0.77049999999999996</v>
          </cell>
          <cell r="CT240">
            <v>1.0521</v>
          </cell>
          <cell r="CU240">
            <v>8.4</v>
          </cell>
          <cell r="CV240">
            <v>6.7</v>
          </cell>
          <cell r="CW240">
            <v>6.3</v>
          </cell>
        </row>
        <row r="241">
          <cell r="A241" t="str">
            <v>Hématies bactério*</v>
          </cell>
          <cell r="B241" t="str">
            <v>AEA</v>
          </cell>
          <cell r="D241">
            <v>10</v>
          </cell>
          <cell r="E241">
            <v>35</v>
          </cell>
          <cell r="F241">
            <v>100</v>
          </cell>
          <cell r="BZ241">
            <v>45</v>
          </cell>
          <cell r="CA241">
            <v>22.5</v>
          </cell>
          <cell r="CB241">
            <v>22.5</v>
          </cell>
          <cell r="CC241">
            <v>32.18</v>
          </cell>
          <cell r="CD241">
            <v>32.18</v>
          </cell>
          <cell r="CE241">
            <v>15.23</v>
          </cell>
        </row>
        <row r="242">
          <cell r="A242" t="str">
            <v>Leucocytes bactério*</v>
          </cell>
          <cell r="B242" t="str">
            <v>AEA</v>
          </cell>
          <cell r="D242">
            <v>5</v>
          </cell>
          <cell r="E242">
            <v>11.25</v>
          </cell>
          <cell r="F242">
            <v>300</v>
          </cell>
          <cell r="BZ242">
            <v>45</v>
          </cell>
          <cell r="CA242">
            <v>22.5</v>
          </cell>
          <cell r="CB242">
            <v>22.5</v>
          </cell>
          <cell r="CC242">
            <v>38.56</v>
          </cell>
          <cell r="CD242">
            <v>38.56</v>
          </cell>
          <cell r="CE242">
            <v>16.11</v>
          </cell>
        </row>
        <row r="245">
          <cell r="A245">
            <v>1</v>
          </cell>
          <cell r="B245">
            <v>2</v>
          </cell>
          <cell r="C245">
            <v>3</v>
          </cell>
          <cell r="D245">
            <v>4</v>
          </cell>
          <cell r="E245">
            <v>5</v>
          </cell>
          <cell r="F245">
            <v>6</v>
          </cell>
          <cell r="G245">
            <v>7</v>
          </cell>
          <cell r="H245">
            <v>8</v>
          </cell>
          <cell r="I245">
            <v>9</v>
          </cell>
          <cell r="J245">
            <v>10</v>
          </cell>
          <cell r="K245">
            <v>11</v>
          </cell>
          <cell r="L245">
            <v>12</v>
          </cell>
          <cell r="M245">
            <v>13</v>
          </cell>
          <cell r="N245">
            <v>14</v>
          </cell>
          <cell r="O245">
            <v>15</v>
          </cell>
          <cell r="P245">
            <v>16</v>
          </cell>
          <cell r="Q245">
            <v>17</v>
          </cell>
          <cell r="R245">
            <v>18</v>
          </cell>
          <cell r="S245">
            <v>19</v>
          </cell>
          <cell r="T245">
            <v>20</v>
          </cell>
          <cell r="U245">
            <v>21</v>
          </cell>
          <cell r="V245">
            <v>22</v>
          </cell>
          <cell r="W245">
            <v>23</v>
          </cell>
          <cell r="X245">
            <v>24</v>
          </cell>
          <cell r="Y245">
            <v>25</v>
          </cell>
          <cell r="Z245">
            <v>26</v>
          </cell>
          <cell r="AA245">
            <v>27</v>
          </cell>
          <cell r="AB245">
            <v>28</v>
          </cell>
          <cell r="AC245">
            <v>29</v>
          </cell>
          <cell r="AD245">
            <v>30</v>
          </cell>
          <cell r="AE245">
            <v>31</v>
          </cell>
          <cell r="AF245">
            <v>32</v>
          </cell>
          <cell r="AG245">
            <v>33</v>
          </cell>
          <cell r="AH245">
            <v>34</v>
          </cell>
          <cell r="AI245">
            <v>35</v>
          </cell>
          <cell r="AJ245">
            <v>36</v>
          </cell>
          <cell r="AK245">
            <v>37</v>
          </cell>
          <cell r="AL245">
            <v>38</v>
          </cell>
          <cell r="AM245">
            <v>39</v>
          </cell>
          <cell r="AN245">
            <v>40</v>
          </cell>
          <cell r="AO245">
            <v>41</v>
          </cell>
          <cell r="AP245">
            <v>42</v>
          </cell>
          <cell r="AQ245">
            <v>43</v>
          </cell>
          <cell r="AR245">
            <v>44</v>
          </cell>
          <cell r="AS245">
            <v>45</v>
          </cell>
          <cell r="AT245">
            <v>46</v>
          </cell>
          <cell r="AU245">
            <v>47</v>
          </cell>
          <cell r="AV245">
            <v>48</v>
          </cell>
          <cell r="AW245">
            <v>49</v>
          </cell>
          <cell r="AX245">
            <v>50</v>
          </cell>
          <cell r="AY245">
            <v>51</v>
          </cell>
          <cell r="AZ245">
            <v>52</v>
          </cell>
          <cell r="BA245">
            <v>53</v>
          </cell>
          <cell r="BB245">
            <v>54</v>
          </cell>
          <cell r="BC245">
            <v>55</v>
          </cell>
          <cell r="BD245">
            <v>56</v>
          </cell>
          <cell r="BE245">
            <v>57</v>
          </cell>
          <cell r="BF245">
            <v>58</v>
          </cell>
          <cell r="BG245">
            <v>59</v>
          </cell>
          <cell r="BH245">
            <v>60</v>
          </cell>
          <cell r="BI245">
            <v>61</v>
          </cell>
          <cell r="BJ245">
            <v>62</v>
          </cell>
          <cell r="BK245">
            <v>63</v>
          </cell>
          <cell r="BL245">
            <v>64</v>
          </cell>
          <cell r="BM245">
            <v>65</v>
          </cell>
          <cell r="BN245">
            <v>66</v>
          </cell>
          <cell r="BO245">
            <v>67</v>
          </cell>
          <cell r="BP245">
            <v>68</v>
          </cell>
          <cell r="BQ245">
            <v>69</v>
          </cell>
          <cell r="BR245">
            <v>70</v>
          </cell>
          <cell r="BS245">
            <v>71</v>
          </cell>
          <cell r="BT245">
            <v>72</v>
          </cell>
          <cell r="BU245">
            <v>73</v>
          </cell>
          <cell r="BV245">
            <v>74</v>
          </cell>
          <cell r="BW245">
            <v>75</v>
          </cell>
          <cell r="BX245">
            <v>76</v>
          </cell>
          <cell r="BY245">
            <v>77</v>
          </cell>
          <cell r="BZ245">
            <v>78</v>
          </cell>
          <cell r="CA245">
            <v>79</v>
          </cell>
          <cell r="CB245">
            <v>80</v>
          </cell>
          <cell r="CC245">
            <v>81</v>
          </cell>
          <cell r="CD245">
            <v>82</v>
          </cell>
          <cell r="CE245">
            <v>83</v>
          </cell>
          <cell r="CF245">
            <v>84</v>
          </cell>
          <cell r="CG245">
            <v>85</v>
          </cell>
          <cell r="CH245">
            <v>86</v>
          </cell>
          <cell r="CI245">
            <v>87</v>
          </cell>
          <cell r="CJ245">
            <v>88</v>
          </cell>
          <cell r="CK245">
            <v>89</v>
          </cell>
          <cell r="CL245">
            <v>90</v>
          </cell>
          <cell r="CM245">
            <v>91</v>
          </cell>
          <cell r="CN245">
            <v>92</v>
          </cell>
          <cell r="CO245">
            <v>93</v>
          </cell>
          <cell r="CP245">
            <v>94</v>
          </cell>
          <cell r="CQ245">
            <v>95</v>
          </cell>
          <cell r="CR245">
            <v>96</v>
          </cell>
          <cell r="CS245">
            <v>97</v>
          </cell>
          <cell r="CT245">
            <v>98</v>
          </cell>
          <cell r="CU245">
            <v>99</v>
          </cell>
          <cell r="CV245">
            <v>100</v>
          </cell>
          <cell r="CW245">
            <v>101</v>
          </cell>
        </row>
        <row r="249">
          <cell r="A249" t="str">
            <v>SFBC</v>
          </cell>
        </row>
        <row r="250">
          <cell r="A250" t="str">
            <v>RICOS</v>
          </cell>
        </row>
        <row r="251">
          <cell r="A251" t="str">
            <v>Approche état de l'art IDF-DX-117/Fournisseur Abbott pour immunochimie Sysmex pour hémato Stago pour hémostase</v>
          </cell>
        </row>
        <row r="252">
          <cell r="A252" t="str">
            <v>Fournisseur Abbott</v>
          </cell>
        </row>
        <row r="253">
          <cell r="A253" t="str">
            <v>GEHT</v>
          </cell>
        </row>
      </sheetData>
      <sheetData sheetId="14" refreshError="1"/>
      <sheetData sheetId="15"/>
      <sheetData sheetId="16">
        <row r="8">
          <cell r="B8">
            <v>3.72</v>
          </cell>
          <cell r="C8">
            <v>3.76</v>
          </cell>
          <cell r="D8">
            <v>3.9999999999999591E-2</v>
          </cell>
          <cell r="E8">
            <v>1.010752688172043</v>
          </cell>
        </row>
        <row r="9">
          <cell r="B9">
            <v>4.8899999999999997</v>
          </cell>
          <cell r="C9">
            <v>5.01</v>
          </cell>
          <cell r="D9">
            <v>0.12000000000000011</v>
          </cell>
          <cell r="E9">
            <v>1.0245398773006136</v>
          </cell>
        </row>
        <row r="10">
          <cell r="B10">
            <v>3.95</v>
          </cell>
          <cell r="C10">
            <v>4.05</v>
          </cell>
          <cell r="D10">
            <v>9.9999999999999645E-2</v>
          </cell>
          <cell r="E10">
            <v>1.0253164556962024</v>
          </cell>
        </row>
        <row r="11">
          <cell r="B11">
            <v>4.57</v>
          </cell>
          <cell r="C11">
            <v>4.7300000000000004</v>
          </cell>
          <cell r="D11">
            <v>0.16000000000000014</v>
          </cell>
          <cell r="E11">
            <v>1.0350109409190373</v>
          </cell>
        </row>
        <row r="12">
          <cell r="B12">
            <v>5.07</v>
          </cell>
          <cell r="C12">
            <v>5.21</v>
          </cell>
          <cell r="D12">
            <v>0.13999999999999968</v>
          </cell>
          <cell r="E12">
            <v>1.0276134122287968</v>
          </cell>
          <cell r="T12" t="str">
            <v>Y/X sup</v>
          </cell>
          <cell r="U12" t="str">
            <v>Y/X inf</v>
          </cell>
        </row>
        <row r="13">
          <cell r="B13">
            <v>4.38</v>
          </cell>
          <cell r="C13">
            <v>4.49</v>
          </cell>
          <cell r="D13">
            <v>0.11000000000000032</v>
          </cell>
          <cell r="E13">
            <v>1.0251141552511416</v>
          </cell>
          <cell r="O13">
            <v>0</v>
          </cell>
          <cell r="Q13">
            <v>0</v>
          </cell>
          <cell r="R13">
            <v>0</v>
          </cell>
          <cell r="T13">
            <v>3.1122661122661128</v>
          </cell>
          <cell r="U13">
            <v>-1.1122661122661128</v>
          </cell>
        </row>
        <row r="14">
          <cell r="B14">
            <v>4.74</v>
          </cell>
          <cell r="C14">
            <v>4.88</v>
          </cell>
          <cell r="D14">
            <v>0.13999999999999968</v>
          </cell>
          <cell r="E14">
            <v>1.0295358649789028</v>
          </cell>
          <cell r="O14">
            <v>2.2999999999999998</v>
          </cell>
          <cell r="Q14">
            <v>0.24379999999999999</v>
          </cell>
          <cell r="R14">
            <v>-0.24379999999999999</v>
          </cell>
          <cell r="T14">
            <v>1.1059999999999999</v>
          </cell>
          <cell r="U14">
            <v>0.89400000000000013</v>
          </cell>
        </row>
        <row r="15">
          <cell r="B15">
            <v>4.87</v>
          </cell>
          <cell r="C15">
            <v>5.03</v>
          </cell>
          <cell r="D15">
            <v>0.16000000000000014</v>
          </cell>
          <cell r="E15">
            <v>1.0328542094455853</v>
          </cell>
          <cell r="O15">
            <v>4.3</v>
          </cell>
          <cell r="Q15">
            <v>0.45579999999999998</v>
          </cell>
          <cell r="R15">
            <v>-0.45579999999999998</v>
          </cell>
          <cell r="T15">
            <v>1.1060000000000001</v>
          </cell>
          <cell r="U15">
            <v>0.89400000000000002</v>
          </cell>
        </row>
        <row r="16">
          <cell r="B16">
            <v>4.12</v>
          </cell>
          <cell r="C16">
            <v>4.22</v>
          </cell>
          <cell r="D16">
            <v>9.9999999999999645E-2</v>
          </cell>
          <cell r="E16">
            <v>1.0242718446601942</v>
          </cell>
          <cell r="O16">
            <v>5.3</v>
          </cell>
          <cell r="Q16">
            <v>0.56179999999999997</v>
          </cell>
          <cell r="R16">
            <v>-0.56179999999999997</v>
          </cell>
          <cell r="T16">
            <v>1.1059999999999999</v>
          </cell>
          <cell r="U16">
            <v>0.89400000000000002</v>
          </cell>
        </row>
        <row r="17">
          <cell r="B17">
            <v>4.37</v>
          </cell>
          <cell r="C17">
            <v>4.49</v>
          </cell>
          <cell r="D17">
            <v>0.12000000000000011</v>
          </cell>
          <cell r="E17">
            <v>1.0274599542334097</v>
          </cell>
          <cell r="O17">
            <v>6</v>
          </cell>
          <cell r="Q17">
            <v>0.6359999999999999</v>
          </cell>
          <cell r="R17">
            <v>-0.6359999999999999</v>
          </cell>
          <cell r="T17">
            <v>1.1060000000000001</v>
          </cell>
          <cell r="U17">
            <v>0.89400000000000002</v>
          </cell>
        </row>
        <row r="18">
          <cell r="B18">
            <v>4.59</v>
          </cell>
          <cell r="C18">
            <v>4.68</v>
          </cell>
          <cell r="D18">
            <v>8.9999999999999858E-2</v>
          </cell>
          <cell r="E18">
            <v>1.0196078431372548</v>
          </cell>
        </row>
        <row r="19">
          <cell r="B19">
            <v>4.1399999999999997</v>
          </cell>
          <cell r="C19">
            <v>4.2699999999999996</v>
          </cell>
          <cell r="D19">
            <v>0.12999999999999989</v>
          </cell>
          <cell r="E19">
            <v>1.0314009661835748</v>
          </cell>
        </row>
        <row r="20">
          <cell r="B20">
            <v>4.45</v>
          </cell>
          <cell r="C20">
            <v>4.58</v>
          </cell>
          <cell r="D20">
            <v>0.12999999999999989</v>
          </cell>
          <cell r="E20">
            <v>1.0292134831460673</v>
          </cell>
        </row>
        <row r="21">
          <cell r="B21">
            <v>4.09</v>
          </cell>
          <cell r="C21">
            <v>4.22</v>
          </cell>
          <cell r="D21">
            <v>0.12999999999999989</v>
          </cell>
          <cell r="E21">
            <v>1.0317848410757946</v>
          </cell>
        </row>
        <row r="22">
          <cell r="B22">
            <v>4.43</v>
          </cell>
          <cell r="C22">
            <v>4.5</v>
          </cell>
          <cell r="D22">
            <v>7.0000000000000284E-2</v>
          </cell>
          <cell r="E22">
            <v>1.0158013544018059</v>
          </cell>
        </row>
        <row r="23">
          <cell r="B23">
            <v>4.28</v>
          </cell>
          <cell r="C23">
            <v>4.4000000000000004</v>
          </cell>
          <cell r="D23">
            <v>0.12000000000000011</v>
          </cell>
          <cell r="E23">
            <v>1.0280373831775702</v>
          </cell>
        </row>
        <row r="24">
          <cell r="B24">
            <v>5.1100000000000003</v>
          </cell>
          <cell r="C24">
            <v>5.25</v>
          </cell>
          <cell r="D24">
            <v>0.13999999999999968</v>
          </cell>
          <cell r="E24">
            <v>1.0273972602739725</v>
          </cell>
          <cell r="T24" t="str">
            <v>y inf</v>
          </cell>
          <cell r="U24" t="str">
            <v>y sup</v>
          </cell>
        </row>
        <row r="25">
          <cell r="B25">
            <v>4.84</v>
          </cell>
          <cell r="C25">
            <v>4.93</v>
          </cell>
          <cell r="D25">
            <v>8.9999999999999858E-2</v>
          </cell>
          <cell r="E25">
            <v>1.0185950413223139</v>
          </cell>
          <cell r="R25">
            <v>0</v>
          </cell>
          <cell r="T25">
            <v>3.9</v>
          </cell>
          <cell r="U25">
            <v>5.6</v>
          </cell>
        </row>
        <row r="26">
          <cell r="B26">
            <v>4.49</v>
          </cell>
          <cell r="C26">
            <v>4.6399999999999997</v>
          </cell>
          <cell r="D26">
            <v>0.14999999999999947</v>
          </cell>
          <cell r="E26">
            <v>1.0334075723830733</v>
          </cell>
          <cell r="R26">
            <v>5.44</v>
          </cell>
          <cell r="T26">
            <v>3.9</v>
          </cell>
          <cell r="U26">
            <v>5.6</v>
          </cell>
        </row>
        <row r="27">
          <cell r="B27">
            <v>4.37</v>
          </cell>
          <cell r="C27">
            <v>4.4800000000000004</v>
          </cell>
          <cell r="D27">
            <v>0.11000000000000032</v>
          </cell>
          <cell r="E27">
            <v>1.0251716247139588</v>
          </cell>
        </row>
        <row r="28">
          <cell r="B28">
            <v>4.1100000000000003</v>
          </cell>
          <cell r="C28">
            <v>4.18</v>
          </cell>
          <cell r="D28">
            <v>6.9999999999999396E-2</v>
          </cell>
          <cell r="E28">
            <v>1.0170316301703162</v>
          </cell>
        </row>
        <row r="29">
          <cell r="B29">
            <v>3.72</v>
          </cell>
          <cell r="C29">
            <v>3.82</v>
          </cell>
          <cell r="D29">
            <v>9.9999999999999645E-2</v>
          </cell>
          <cell r="E29">
            <v>1.0268817204301075</v>
          </cell>
        </row>
        <row r="30">
          <cell r="B30">
            <v>4.6500000000000004</v>
          </cell>
          <cell r="C30">
            <v>4.76</v>
          </cell>
          <cell r="D30">
            <v>0.10999999999999943</v>
          </cell>
          <cell r="E30">
            <v>1.0236559139784944</v>
          </cell>
        </row>
        <row r="31">
          <cell r="B31">
            <v>4.26</v>
          </cell>
          <cell r="C31">
            <v>4.37</v>
          </cell>
          <cell r="D31">
            <v>0.11000000000000032</v>
          </cell>
          <cell r="E31">
            <v>1.0258215962441315</v>
          </cell>
        </row>
        <row r="32">
          <cell r="B32">
            <v>4.93</v>
          </cell>
          <cell r="C32">
            <v>5.0999999999999996</v>
          </cell>
          <cell r="D32">
            <v>0.16999999999999993</v>
          </cell>
          <cell r="E32">
            <v>1.0344827586206897</v>
          </cell>
        </row>
        <row r="33">
          <cell r="B33">
            <v>4.6500000000000004</v>
          </cell>
          <cell r="C33">
            <v>4.7699999999999996</v>
          </cell>
          <cell r="D33">
            <v>0.11999999999999922</v>
          </cell>
          <cell r="E33">
            <v>1.0258064516129031</v>
          </cell>
        </row>
        <row r="34">
          <cell r="B34">
            <v>5.34</v>
          </cell>
          <cell r="C34">
            <v>5.44</v>
          </cell>
          <cell r="D34">
            <v>0.10000000000000053</v>
          </cell>
          <cell r="E34">
            <v>1.0187265917602997</v>
          </cell>
        </row>
        <row r="35">
          <cell r="B35">
            <v>4.01</v>
          </cell>
          <cell r="C35">
            <v>4.12</v>
          </cell>
          <cell r="D35">
            <v>0.11000000000000032</v>
          </cell>
          <cell r="E35">
            <v>1.0274314214463842</v>
          </cell>
        </row>
        <row r="36">
          <cell r="B36">
            <v>4.8099999999999996</v>
          </cell>
          <cell r="C36">
            <v>4.99</v>
          </cell>
          <cell r="D36">
            <v>0.1800000000000006</v>
          </cell>
          <cell r="E36">
            <v>1.0374220374220375</v>
          </cell>
        </row>
        <row r="37">
          <cell r="B37">
            <v>4.28</v>
          </cell>
          <cell r="C37">
            <v>4.38</v>
          </cell>
          <cell r="D37">
            <v>9.9999999999999645E-2</v>
          </cell>
          <cell r="E37">
            <v>1.0233644859813082</v>
          </cell>
        </row>
        <row r="38">
          <cell r="B38" t="str">
            <v/>
          </cell>
          <cell r="C38" t="str">
            <v/>
          </cell>
          <cell r="D38" t="str">
            <v/>
          </cell>
          <cell r="E38" t="str">
            <v/>
          </cell>
        </row>
        <row r="39">
          <cell r="B39" t="str">
            <v/>
          </cell>
          <cell r="C39" t="str">
            <v/>
          </cell>
          <cell r="D39" t="str">
            <v/>
          </cell>
          <cell r="E39" t="str">
            <v/>
          </cell>
        </row>
        <row r="40">
          <cell r="B40" t="str">
            <v/>
          </cell>
          <cell r="C40" t="str">
            <v/>
          </cell>
          <cell r="D40" t="str">
            <v/>
          </cell>
          <cell r="E40" t="str">
            <v/>
          </cell>
        </row>
        <row r="41">
          <cell r="B41" t="str">
            <v/>
          </cell>
          <cell r="C41" t="str">
            <v/>
          </cell>
          <cell r="D41" t="str">
            <v/>
          </cell>
          <cell r="E41" t="str">
            <v/>
          </cell>
        </row>
        <row r="42">
          <cell r="B42" t="str">
            <v/>
          </cell>
          <cell r="C42" t="str">
            <v/>
          </cell>
          <cell r="D42" t="str">
            <v/>
          </cell>
          <cell r="E42" t="str">
            <v/>
          </cell>
        </row>
        <row r="43">
          <cell r="B43" t="str">
            <v/>
          </cell>
          <cell r="C43" t="str">
            <v/>
          </cell>
          <cell r="D43" t="str">
            <v/>
          </cell>
          <cell r="E43" t="str">
            <v/>
          </cell>
        </row>
        <row r="44">
          <cell r="B44" t="str">
            <v/>
          </cell>
          <cell r="C44" t="str">
            <v/>
          </cell>
          <cell r="D44" t="str">
            <v/>
          </cell>
          <cell r="E44" t="str">
            <v/>
          </cell>
        </row>
        <row r="45">
          <cell r="B45" t="str">
            <v/>
          </cell>
          <cell r="C45" t="str">
            <v/>
          </cell>
          <cell r="D45" t="str">
            <v/>
          </cell>
          <cell r="E45" t="str">
            <v/>
          </cell>
        </row>
        <row r="46">
          <cell r="B46" t="str">
            <v/>
          </cell>
          <cell r="C46" t="str">
            <v/>
          </cell>
          <cell r="D46" t="str">
            <v/>
          </cell>
          <cell r="E46" t="str">
            <v/>
          </cell>
        </row>
        <row r="47">
          <cell r="B47" t="str">
            <v/>
          </cell>
          <cell r="C47" t="str">
            <v/>
          </cell>
          <cell r="D47" t="str">
            <v/>
          </cell>
          <cell r="E47" t="str">
            <v/>
          </cell>
        </row>
        <row r="48">
          <cell r="B48" t="str">
            <v/>
          </cell>
          <cell r="C48" t="str">
            <v/>
          </cell>
          <cell r="D48" t="str">
            <v/>
          </cell>
          <cell r="E48" t="str">
            <v/>
          </cell>
        </row>
        <row r="49">
          <cell r="B49" t="str">
            <v/>
          </cell>
          <cell r="C49" t="str">
            <v/>
          </cell>
          <cell r="D49" t="str">
            <v/>
          </cell>
          <cell r="E49" t="str">
            <v/>
          </cell>
        </row>
        <row r="50">
          <cell r="B50" t="str">
            <v/>
          </cell>
          <cell r="C50" t="str">
            <v/>
          </cell>
          <cell r="D50" t="str">
            <v/>
          </cell>
          <cell r="E50" t="str">
            <v/>
          </cell>
        </row>
        <row r="51">
          <cell r="B51" t="str">
            <v/>
          </cell>
          <cell r="C51" t="str">
            <v/>
          </cell>
          <cell r="D51" t="str">
            <v/>
          </cell>
          <cell r="E51" t="str">
            <v/>
          </cell>
        </row>
        <row r="52">
          <cell r="B52" t="str">
            <v/>
          </cell>
          <cell r="C52" t="str">
            <v/>
          </cell>
          <cell r="D52" t="str">
            <v/>
          </cell>
          <cell r="E52" t="str">
            <v/>
          </cell>
        </row>
        <row r="53">
          <cell r="B53" t="str">
            <v/>
          </cell>
          <cell r="C53" t="str">
            <v/>
          </cell>
          <cell r="D53" t="str">
            <v/>
          </cell>
          <cell r="E53" t="str">
            <v/>
          </cell>
        </row>
        <row r="54">
          <cell r="B54" t="str">
            <v/>
          </cell>
          <cell r="C54" t="str">
            <v/>
          </cell>
          <cell r="D54" t="str">
            <v/>
          </cell>
          <cell r="E54" t="str">
            <v/>
          </cell>
        </row>
        <row r="55">
          <cell r="B55" t="str">
            <v/>
          </cell>
          <cell r="C55" t="str">
            <v/>
          </cell>
          <cell r="D55" t="str">
            <v/>
          </cell>
          <cell r="E55" t="str">
            <v/>
          </cell>
        </row>
        <row r="56">
          <cell r="B56" t="str">
            <v/>
          </cell>
          <cell r="C56" t="str">
            <v/>
          </cell>
          <cell r="D56" t="str">
            <v/>
          </cell>
          <cell r="E56" t="str">
            <v/>
          </cell>
        </row>
        <row r="57">
          <cell r="B57" t="str">
            <v/>
          </cell>
          <cell r="C57" t="str">
            <v/>
          </cell>
          <cell r="D57" t="str">
            <v/>
          </cell>
          <cell r="E57" t="str">
            <v/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Sylvie PIVOT" id="{6D81B580-4979-484A-AA93-5D98DBAC8EAD}" userId="Sylvie PIVOT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7" personId="{6D81B580-4979-484A-AA93-5D98DBAC8EAD}" id="{A61305B9-B44A-4A65-9884-B5B6784D8ED6}">
    <text xml:space="preserve">Identifier les échantillons tel qu'ils le sont dans l'analyseur
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65E66-C553-4C26-9B2E-D4DC386CD344}">
  <sheetPr>
    <tabColor rgb="FF91E5E3"/>
  </sheetPr>
  <dimension ref="A1:Y66"/>
  <sheetViews>
    <sheetView tabSelected="1" view="pageBreakPreview" topLeftCell="A13" zoomScale="90" zoomScaleNormal="100" zoomScaleSheetLayoutView="90" workbookViewId="0">
      <selection activeCell="Q14" sqref="Q14"/>
    </sheetView>
  </sheetViews>
  <sheetFormatPr baseColWidth="10" defaultColWidth="11.453125" defaultRowHeight="12.5" x14ac:dyDescent="0.25"/>
  <cols>
    <col min="1" max="1" width="15.26953125" style="4" customWidth="1"/>
    <col min="2" max="5" width="8.1796875" style="4" customWidth="1"/>
    <col min="6" max="6" width="9.1796875" style="4" customWidth="1"/>
    <col min="7" max="8" width="8.1796875" style="4" customWidth="1"/>
    <col min="9" max="9" width="10" style="4" customWidth="1"/>
    <col min="10" max="10" width="10.81640625" style="4" customWidth="1"/>
    <col min="11" max="12" width="8.1796875" style="4" customWidth="1"/>
    <col min="13" max="13" width="12.1796875" style="4" customWidth="1"/>
    <col min="14" max="14" width="11.453125" style="4"/>
    <col min="15" max="15" width="14" style="4" customWidth="1"/>
    <col min="16" max="16" width="12.1796875" style="4" customWidth="1"/>
    <col min="17" max="17" width="9.81640625" style="4" customWidth="1"/>
    <col min="18" max="18" width="8.81640625" style="4" customWidth="1"/>
    <col min="19" max="19" width="9" style="4" customWidth="1"/>
    <col min="20" max="20" width="8.81640625" style="4" customWidth="1"/>
    <col min="21" max="21" width="9.1796875" style="4" customWidth="1"/>
    <col min="22" max="22" width="12.26953125" style="4" customWidth="1"/>
    <col min="23" max="23" width="11.7265625" style="4" customWidth="1"/>
    <col min="24" max="24" width="7.7265625" style="4" customWidth="1"/>
    <col min="25" max="25" width="3.1796875" style="4" customWidth="1"/>
    <col min="26" max="16384" width="11.453125" style="4"/>
  </cols>
  <sheetData>
    <row r="1" spans="1:25" ht="20.149999999999999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 t="s">
        <v>1</v>
      </c>
      <c r="O1" s="2"/>
      <c r="P1" s="2"/>
      <c r="Q1" s="2"/>
      <c r="R1" s="2"/>
      <c r="S1" s="2"/>
      <c r="T1" s="2"/>
      <c r="U1" s="2"/>
      <c r="V1" s="2"/>
      <c r="W1" s="2"/>
      <c r="X1" s="2"/>
      <c r="Y1" s="3"/>
    </row>
    <row r="2" spans="1:25" ht="13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3"/>
    </row>
    <row r="3" spans="1:25" ht="22.5" customHeight="1" thickTop="1" thickBot="1" x14ac:dyDescent="0.3">
      <c r="A3" s="6" t="s">
        <v>2</v>
      </c>
      <c r="B3" s="7" t="s">
        <v>3</v>
      </c>
      <c r="C3" s="8"/>
      <c r="D3" s="8"/>
      <c r="E3" s="8"/>
      <c r="F3" s="9"/>
      <c r="G3" s="10"/>
      <c r="H3" s="10"/>
      <c r="I3" s="11" t="s">
        <v>4</v>
      </c>
      <c r="J3" s="12"/>
      <c r="K3" s="13" t="s">
        <v>5</v>
      </c>
      <c r="L3" s="14"/>
      <c r="M3" s="15"/>
      <c r="N3" s="16" t="s">
        <v>6</v>
      </c>
      <c r="O3" s="17" t="s">
        <v>7</v>
      </c>
      <c r="P3" s="18"/>
      <c r="Q3" s="19"/>
      <c r="R3" s="20" t="s">
        <v>8</v>
      </c>
      <c r="S3" s="21"/>
      <c r="T3" s="21"/>
      <c r="U3" s="21"/>
      <c r="V3" s="21"/>
      <c r="W3" s="21"/>
      <c r="X3" s="21"/>
      <c r="Y3" s="22"/>
    </row>
    <row r="4" spans="1:25" ht="15" customHeight="1" thickBot="1" x14ac:dyDescent="0.3">
      <c r="A4" s="23"/>
      <c r="B4" s="24"/>
      <c r="C4" s="24"/>
      <c r="D4" s="24"/>
      <c r="E4" s="24"/>
      <c r="F4" s="24"/>
      <c r="G4" s="25"/>
      <c r="H4" s="25"/>
      <c r="I4" s="25"/>
      <c r="J4" s="25"/>
      <c r="K4" s="25"/>
      <c r="L4" s="25"/>
      <c r="M4" s="25"/>
      <c r="N4" s="26"/>
      <c r="O4" s="27" t="s">
        <v>9</v>
      </c>
      <c r="P4" s="27" t="s">
        <v>10</v>
      </c>
      <c r="Q4" s="28" t="s">
        <v>11</v>
      </c>
      <c r="R4" s="20"/>
      <c r="S4" s="21"/>
      <c r="T4" s="21"/>
      <c r="U4" s="21"/>
      <c r="V4" s="21"/>
      <c r="W4" s="21"/>
      <c r="X4" s="21"/>
      <c r="Y4" s="29"/>
    </row>
    <row r="5" spans="1:25" ht="15" customHeight="1" thickBot="1" x14ac:dyDescent="0.3">
      <c r="A5" s="30" t="s">
        <v>12</v>
      </c>
      <c r="B5" s="31"/>
      <c r="C5" s="32"/>
      <c r="D5" s="33"/>
      <c r="E5" s="34"/>
      <c r="F5" s="35" t="s">
        <v>13</v>
      </c>
      <c r="G5" s="31"/>
      <c r="H5" s="32"/>
      <c r="I5" s="33"/>
      <c r="J5" s="36"/>
      <c r="K5" s="36"/>
      <c r="L5" s="36"/>
      <c r="M5" s="37"/>
      <c r="N5" s="38">
        <v>0</v>
      </c>
      <c r="O5" s="39">
        <v>0</v>
      </c>
      <c r="P5" s="39">
        <v>0</v>
      </c>
      <c r="Q5" s="40">
        <v>0</v>
      </c>
      <c r="R5" s="20"/>
      <c r="S5" s="21"/>
      <c r="T5" s="21"/>
      <c r="U5" s="21"/>
      <c r="V5" s="21"/>
      <c r="W5" s="21"/>
      <c r="X5" s="21"/>
    </row>
    <row r="6" spans="1:25" ht="16.5" customHeight="1" thickBot="1" x14ac:dyDescent="0.3">
      <c r="A6" s="41"/>
      <c r="B6" s="42"/>
      <c r="C6" s="42"/>
      <c r="D6" s="42"/>
      <c r="E6" s="43"/>
      <c r="F6" s="43"/>
      <c r="G6" s="43"/>
      <c r="H6" s="43"/>
      <c r="I6" s="43"/>
      <c r="J6" s="43"/>
      <c r="K6" s="43"/>
      <c r="L6" s="44"/>
      <c r="M6" s="44"/>
      <c r="N6" s="38">
        <v>1</v>
      </c>
      <c r="O6" s="45" t="s">
        <v>14</v>
      </c>
      <c r="P6" s="46" t="s">
        <v>14</v>
      </c>
      <c r="Q6" s="47" t="s">
        <v>14</v>
      </c>
      <c r="Y6" s="29"/>
    </row>
    <row r="7" spans="1:25" ht="30" customHeight="1" thickBot="1" x14ac:dyDescent="0.3">
      <c r="A7" s="48" t="s">
        <v>15</v>
      </c>
      <c r="B7" s="49" t="s">
        <v>16</v>
      </c>
      <c r="C7" s="50" t="s">
        <v>17</v>
      </c>
      <c r="D7" s="51" t="s">
        <v>18</v>
      </c>
      <c r="E7" s="52" t="s">
        <v>19</v>
      </c>
      <c r="F7" s="53" t="s">
        <v>20</v>
      </c>
      <c r="H7" s="54" t="s">
        <v>21</v>
      </c>
      <c r="I7" s="54"/>
      <c r="J7" s="54"/>
      <c r="K7" s="54"/>
      <c r="L7" s="54"/>
      <c r="M7" s="55"/>
      <c r="N7" s="38">
        <v>2</v>
      </c>
      <c r="O7" s="45" t="s">
        <v>14</v>
      </c>
      <c r="P7" s="56" t="s">
        <v>14</v>
      </c>
      <c r="Q7" s="47" t="s">
        <v>14</v>
      </c>
      <c r="S7" s="57" t="s">
        <v>22</v>
      </c>
      <c r="T7" s="58"/>
      <c r="U7" s="59"/>
      <c r="Y7" s="60"/>
    </row>
    <row r="8" spans="1:25" ht="15" customHeight="1" thickBot="1" x14ac:dyDescent="0.3">
      <c r="A8" s="61">
        <v>1</v>
      </c>
      <c r="B8" s="62">
        <v>3.72</v>
      </c>
      <c r="C8" s="62">
        <v>3.76</v>
      </c>
      <c r="D8" s="63">
        <f>IF(AND(ISNUMBER(B8),ISNUMBER(C8)),C8-B8,"")</f>
        <v>3.9999999999999591E-2</v>
      </c>
      <c r="E8" s="63">
        <f>IF(AND(ISNUMBER(B8),ISNUMBER(C8)),C8/B8,"")</f>
        <v>1.010752688172043</v>
      </c>
      <c r="F8" s="64" t="str">
        <f>IF(ISNUMBER(D8),IF(AND(B8&lt;=$X$14,ABS(D8)&lt;=$Q$14),"Concordant",IF(AND(B8&gt;$X$14,B8 &lt;=$X$15,ABS(D8)&lt;=$Q$15),"Concordant",IF(AND(B8&gt;$X$15,B8&lt;=$X$16,ABS(D8)&lt;=$Q$16),"Concordant",IF(AND(B8&gt;$X$16,ABS(D8)&lt;=$Q$17),"Concordant","Discordant")))),"")</f>
        <v>Concordant</v>
      </c>
      <c r="G8" s="37"/>
      <c r="H8" s="37"/>
      <c r="I8" s="65"/>
      <c r="J8" s="66"/>
      <c r="K8" s="67"/>
      <c r="L8" s="68"/>
      <c r="M8" s="68"/>
      <c r="N8" s="69">
        <v>3</v>
      </c>
      <c r="O8" s="70" t="s">
        <v>14</v>
      </c>
      <c r="P8" s="71" t="s">
        <v>14</v>
      </c>
      <c r="Q8" s="72" t="s">
        <v>14</v>
      </c>
      <c r="S8" s="73" t="s">
        <v>23</v>
      </c>
      <c r="T8" s="74"/>
      <c r="U8" s="75"/>
    </row>
    <row r="9" spans="1:25" ht="15" customHeight="1" thickTop="1" thickBot="1" x14ac:dyDescent="0.3">
      <c r="A9" s="61">
        <v>2</v>
      </c>
      <c r="B9" s="62">
        <v>4.8899999999999997</v>
      </c>
      <c r="C9" s="62">
        <v>5.01</v>
      </c>
      <c r="D9" s="63">
        <f t="shared" ref="D9:D57" si="0">IF(AND(ISNUMBER(B9),ISNUMBER(C9)),C9-B9,"")</f>
        <v>0.12000000000000011</v>
      </c>
      <c r="E9" s="63">
        <f t="shared" ref="E9:E57" si="1">IF(AND(ISNUMBER(B9),ISNUMBER(C9)),C9/B9,"")</f>
        <v>1.0245398773006136</v>
      </c>
      <c r="F9" s="64" t="str">
        <f t="shared" ref="F9:F57" si="2">IF(ISNUMBER(D9),IF(AND(B9&lt;=$X$14,ABS(D9)&lt;=$Q$14),"Concordant",IF(AND(B9&gt;$X$14,B9 &lt;=$X$15,ABS(D9)&lt;=$Q$15),"Concordant",IF(AND(B9&gt;$X$15,B9&lt;=$X$16,ABS(D9)&lt;=$Q$16),"Concordant",IF(AND(B9&gt;$X$16,ABS(D9)&lt;=$Q$17),"Concordant","Discordant")))),"")</f>
        <v>Concordant</v>
      </c>
      <c r="G9" s="37"/>
      <c r="H9" s="37"/>
      <c r="I9" s="76"/>
      <c r="J9" s="76"/>
      <c r="K9" s="67"/>
      <c r="L9" s="68"/>
      <c r="M9" s="68"/>
    </row>
    <row r="10" spans="1:25" ht="15" customHeight="1" thickTop="1" x14ac:dyDescent="0.25">
      <c r="A10" s="61">
        <v>3</v>
      </c>
      <c r="B10" s="62">
        <v>3.95</v>
      </c>
      <c r="C10" s="62">
        <v>4.05</v>
      </c>
      <c r="D10" s="63">
        <f t="shared" si="0"/>
        <v>9.9999999999999645E-2</v>
      </c>
      <c r="E10" s="63">
        <f t="shared" si="1"/>
        <v>1.0253164556962024</v>
      </c>
      <c r="F10" s="64" t="str">
        <f t="shared" si="2"/>
        <v>Concordant</v>
      </c>
      <c r="G10" s="77"/>
      <c r="H10" s="77"/>
      <c r="I10" s="76"/>
      <c r="J10" s="76"/>
      <c r="K10" s="67"/>
      <c r="L10" s="68"/>
      <c r="M10" s="68"/>
      <c r="N10" s="78" t="s">
        <v>6</v>
      </c>
      <c r="O10" s="17" t="s">
        <v>24</v>
      </c>
      <c r="P10" s="79"/>
      <c r="Q10" s="80" t="s">
        <v>25</v>
      </c>
      <c r="R10" s="81"/>
      <c r="S10" s="81"/>
      <c r="T10" s="81"/>
      <c r="U10" s="82"/>
      <c r="V10" s="80" t="s">
        <v>26</v>
      </c>
      <c r="W10" s="83"/>
      <c r="X10" s="29"/>
    </row>
    <row r="11" spans="1:25" ht="15" customHeight="1" x14ac:dyDescent="0.25">
      <c r="A11" s="61">
        <v>4</v>
      </c>
      <c r="B11" s="62">
        <v>4.57</v>
      </c>
      <c r="C11" s="62">
        <v>4.7300000000000004</v>
      </c>
      <c r="D11" s="63">
        <f t="shared" si="0"/>
        <v>0.16000000000000014</v>
      </c>
      <c r="E11" s="63">
        <f t="shared" si="1"/>
        <v>1.0350109409190373</v>
      </c>
      <c r="F11" s="64" t="str">
        <f t="shared" si="2"/>
        <v>Concordant</v>
      </c>
      <c r="G11" s="37"/>
      <c r="H11" s="37"/>
      <c r="I11" s="76"/>
      <c r="J11" s="76"/>
      <c r="K11" s="67"/>
      <c r="L11" s="68"/>
      <c r="M11" s="68"/>
      <c r="N11" s="84"/>
      <c r="O11" s="85" t="s">
        <v>27</v>
      </c>
      <c r="P11" s="86" t="s">
        <v>28</v>
      </c>
      <c r="Q11" s="87"/>
      <c r="R11" s="88"/>
      <c r="S11" s="88"/>
      <c r="T11" s="88"/>
      <c r="U11" s="89"/>
      <c r="V11" s="87"/>
      <c r="W11" s="90"/>
    </row>
    <row r="12" spans="1:25" ht="21" customHeight="1" x14ac:dyDescent="0.25">
      <c r="A12" s="91">
        <v>5</v>
      </c>
      <c r="B12" s="62">
        <v>5.07</v>
      </c>
      <c r="C12" s="62">
        <v>5.21</v>
      </c>
      <c r="D12" s="63">
        <f t="shared" si="0"/>
        <v>0.13999999999999968</v>
      </c>
      <c r="E12" s="63">
        <f t="shared" si="1"/>
        <v>1.0276134122287968</v>
      </c>
      <c r="F12" s="64" t="str">
        <f t="shared" si="2"/>
        <v>Concordant</v>
      </c>
      <c r="G12" s="37"/>
      <c r="H12" s="37"/>
      <c r="I12" s="92"/>
      <c r="J12" s="92"/>
      <c r="K12" s="67"/>
      <c r="L12" s="68"/>
      <c r="M12" s="68"/>
      <c r="N12" s="93"/>
      <c r="O12" s="94" t="s">
        <v>29</v>
      </c>
      <c r="P12" s="95" t="s">
        <v>14</v>
      </c>
      <c r="Q12" s="96" t="s">
        <v>30</v>
      </c>
      <c r="R12" s="97" t="s">
        <v>31</v>
      </c>
      <c r="S12" s="98" t="s">
        <v>32</v>
      </c>
      <c r="T12" s="99" t="s">
        <v>33</v>
      </c>
      <c r="U12" s="99" t="s">
        <v>34</v>
      </c>
      <c r="V12" s="100" t="s">
        <v>35</v>
      </c>
      <c r="W12" s="101" t="s">
        <v>36</v>
      </c>
      <c r="X12" s="29"/>
    </row>
    <row r="13" spans="1:25" ht="17.25" customHeight="1" x14ac:dyDescent="0.25">
      <c r="A13" s="91">
        <v>6</v>
      </c>
      <c r="B13" s="62">
        <v>4.38</v>
      </c>
      <c r="C13" s="62">
        <v>4.49</v>
      </c>
      <c r="D13" s="63">
        <f t="shared" si="0"/>
        <v>0.11000000000000032</v>
      </c>
      <c r="E13" s="63">
        <f t="shared" si="1"/>
        <v>1.0251141552511416</v>
      </c>
      <c r="F13" s="64" t="str">
        <f t="shared" si="2"/>
        <v>Concordant</v>
      </c>
      <c r="G13" s="67"/>
      <c r="H13" s="67"/>
      <c r="I13" s="67"/>
      <c r="J13" s="67"/>
      <c r="K13" s="67"/>
      <c r="L13" s="68"/>
      <c r="M13" s="68"/>
      <c r="N13" s="38">
        <v>0</v>
      </c>
      <c r="O13" s="102">
        <v>0</v>
      </c>
      <c r="P13" s="39">
        <v>0</v>
      </c>
      <c r="Q13" s="103">
        <v>0</v>
      </c>
      <c r="R13" s="104">
        <v>0</v>
      </c>
      <c r="S13" s="105">
        <f>IFERROR(S14,"")</f>
        <v>10.6</v>
      </c>
      <c r="T13" s="106">
        <f>IFERROR(IF(O13=0,$E$59*3,(Q13+O13)/O13),MAX($S$13:$S$17))</f>
        <v>3.1122661122661128</v>
      </c>
      <c r="U13" s="107">
        <f>IFERROR(IF(O13=0,2-($E$59*3),(-Q13+O13)/O13),-MAX($S$13:$S$17))</f>
        <v>-1.1122661122661128</v>
      </c>
      <c r="V13" s="108"/>
      <c r="W13" s="109"/>
      <c r="X13" s="60"/>
      <c r="Y13" s="29"/>
    </row>
    <row r="14" spans="1:25" ht="13.5" thickBot="1" x14ac:dyDescent="0.3">
      <c r="A14" s="61">
        <v>7</v>
      </c>
      <c r="B14" s="62">
        <v>4.74</v>
      </c>
      <c r="C14" s="62">
        <v>4.88</v>
      </c>
      <c r="D14" s="63">
        <f t="shared" si="0"/>
        <v>0.13999999999999968</v>
      </c>
      <c r="E14" s="63">
        <f t="shared" si="1"/>
        <v>1.0295358649789028</v>
      </c>
      <c r="F14" s="64" t="str">
        <f t="shared" si="2"/>
        <v>Concordant</v>
      </c>
      <c r="G14" s="67"/>
      <c r="H14" s="67"/>
      <c r="I14" s="67"/>
      <c r="J14" s="67"/>
      <c r="K14" s="67"/>
      <c r="L14" s="68"/>
      <c r="M14" s="68"/>
      <c r="N14" s="38">
        <v>1</v>
      </c>
      <c r="O14" s="110">
        <f>IFERROR(VLOOKUP($K$3,[1]Critères!A:F,4,FALSE),"?")</f>
        <v>2.2999999999999998</v>
      </c>
      <c r="P14" s="111" t="str">
        <f>IFERROR(IF(INDEX(#REF!,MATCH('COMP. METHODE XY'!$K$3,#REF!,0),3)="?",'[1]FI Justesse Inc Etf'!E73,"-"),"")</f>
        <v/>
      </c>
      <c r="Q14" s="112">
        <f t="shared" ref="Q14:Q16" si="3">IFERROR(S13*O14/100,"")</f>
        <v>0.24379999999999999</v>
      </c>
      <c r="R14" s="113">
        <f>IFERROR(-Q14,"")</f>
        <v>-0.24379999999999999</v>
      </c>
      <c r="S14" s="114">
        <v>10.6</v>
      </c>
      <c r="T14" s="106">
        <f>IFERROR(IF(O14=0,$E$59*3,(Q14+O14)/O14),MAX($S$13:$S$17))</f>
        <v>1.1059999999999999</v>
      </c>
      <c r="U14" s="107">
        <f>IFERROR(IF(O14=0,2-($E$59*3),(-Q14+O14)/O14),-MAX($S$13:$S$17))</f>
        <v>0.89400000000000013</v>
      </c>
      <c r="V14" s="110">
        <f>IF($S$8="SFBC",VLOOKUP($K$3,[1]Critères!$A:$CW,25,FALSE),IF($S$8="Fournisseur",SQRT((3*$P6^2)+3*(U14^2)),IF($S$8="GEHT",VLOOKUP($K$3,[1]Critères!$A:$CW,72,FALSE),IF($S$8="Approche EA",VLOOKUP($K$3,[1]Critères!$A:$CW,96,FALSE),IF($S$8="RICOS",SQRT((3*$P6^2)+3*(U14^2)),"")))))</f>
        <v>0</v>
      </c>
      <c r="W14" s="115">
        <f>IFERROR(-V14,"")</f>
        <v>0</v>
      </c>
      <c r="X14" s="116">
        <f>(O15-O14)/2+O14</f>
        <v>3.3</v>
      </c>
      <c r="Y14" s="29"/>
    </row>
    <row r="15" spans="1:25" ht="15.75" customHeight="1" thickTop="1" thickBot="1" x14ac:dyDescent="0.3">
      <c r="A15" s="61">
        <v>8</v>
      </c>
      <c r="B15" s="62">
        <v>4.87</v>
      </c>
      <c r="C15" s="62">
        <v>5.03</v>
      </c>
      <c r="D15" s="63">
        <f t="shared" si="0"/>
        <v>0.16000000000000014</v>
      </c>
      <c r="E15" s="63">
        <f t="shared" si="1"/>
        <v>1.0328542094455853</v>
      </c>
      <c r="F15" s="64" t="str">
        <f t="shared" si="2"/>
        <v>Concordant</v>
      </c>
      <c r="M15" s="68"/>
      <c r="N15" s="38">
        <v>2</v>
      </c>
      <c r="O15" s="110">
        <f>IFERROR(VLOOKUP($K$3,[1]Critères!A:F,5,FALSE),"?")</f>
        <v>4.3</v>
      </c>
      <c r="P15" s="111" t="str">
        <f>IFERROR(IF(INDEX(#REF!,MATCH('COMP. METHODE XY'!$K$3,#REF!,0),4)="?",'[1]FI Justesse Inc Etf'!E74,"-"),"")</f>
        <v/>
      </c>
      <c r="Q15" s="112">
        <f t="shared" si="3"/>
        <v>0.45579999999999998</v>
      </c>
      <c r="R15" s="113">
        <f>IFERROR(-Q15,"")</f>
        <v>-0.45579999999999998</v>
      </c>
      <c r="S15" s="114">
        <v>10.6</v>
      </c>
      <c r="T15" s="106">
        <f>IFERROR(IF(O15=0,$E$59*3,(Q15+O15)/O15),MAX($S$13:$S$17))</f>
        <v>1.1060000000000001</v>
      </c>
      <c r="U15" s="107">
        <f>IFERROR(IF(O15=0,2-($E$59*3),(-Q15+O15)/O15),-MAX($S$13:$S$17))</f>
        <v>0.89400000000000002</v>
      </c>
      <c r="V15" s="110">
        <f>IF($S$8="SFBC",VLOOKUP($K$3,[1]Critères!$A:$CW,26,FALSE),IF($S$8="Fournisseur",SQRT((3*$P7^2)+3*(U15^2)),IF($S$8="GEHT",VLOOKUP($K$3,[1]Critères!$A:$CW,73,FALSE),IF($S$8="Approche EA",VLOOKUP($K$3,[1]Critères!$A:$CW,97,FALSE),IF($S$8="RICOS",SQRT((3*$P7^2)+3*(U15^2)),"")))))</f>
        <v>0</v>
      </c>
      <c r="W15" s="115">
        <f>IFERROR(-V15,"")</f>
        <v>0</v>
      </c>
      <c r="X15" s="116">
        <f>(O16-O15)/2+O15</f>
        <v>4.8</v>
      </c>
      <c r="Y15" s="60"/>
    </row>
    <row r="16" spans="1:25" ht="14" thickTop="1" thickBot="1" x14ac:dyDescent="0.3">
      <c r="A16" s="91">
        <v>9</v>
      </c>
      <c r="B16" s="62">
        <v>4.12</v>
      </c>
      <c r="C16" s="62">
        <v>4.22</v>
      </c>
      <c r="D16" s="63">
        <f t="shared" si="0"/>
        <v>9.9999999999999645E-2</v>
      </c>
      <c r="E16" s="63">
        <f t="shared" si="1"/>
        <v>1.0242718446601942</v>
      </c>
      <c r="F16" s="64" t="str">
        <f t="shared" si="2"/>
        <v>Concordant</v>
      </c>
      <c r="I16" s="67"/>
      <c r="L16" s="68"/>
      <c r="M16" s="68"/>
      <c r="N16" s="38">
        <v>3</v>
      </c>
      <c r="O16" s="110">
        <f>IFERROR(VLOOKUP($K$3,[1]Critères!A:F,6,FALSE),"?")</f>
        <v>5.3</v>
      </c>
      <c r="P16" s="110" t="str">
        <f>IFERROR(IF(INDEX(#REF!,MATCH('COMP. METHODE XY'!$K$3,#REF!,0),4)="?",'[1]FI Justesse Inc Etf'!E75,"-"),"")</f>
        <v/>
      </c>
      <c r="Q16" s="112">
        <f t="shared" si="3"/>
        <v>0.56179999999999997</v>
      </c>
      <c r="R16" s="113">
        <f>IFERROR(-Q16,"")</f>
        <v>-0.56179999999999997</v>
      </c>
      <c r="S16" s="114">
        <v>10.6</v>
      </c>
      <c r="T16" s="106">
        <f>IFERROR(IF(O16=0,$E$59*3,(Q16+O16)/O16),MAX($S$13:$S$17))</f>
        <v>1.1059999999999999</v>
      </c>
      <c r="U16" s="107">
        <f>IFERROR(IF(O16=0,2-($E$59*3),(-Q16+O16)/O16),-MAX($S$13:$S$17))</f>
        <v>0.89400000000000002</v>
      </c>
      <c r="V16" s="110">
        <f>IF($S$8="SFBC",VLOOKUP($K$3,[1]Critères!$A:$CW,27,FALSE),IF($S$8="Fournisseur",SQRT((3*$P8^2)+3*(U16^2)),IF($S$8="GEHT",VLOOKUP($K$3,[1]Critères!$A:$CW,74,FALSE),IF($S$8="Approche EA",VLOOKUP($K$3,[1]Critères!$A:$CW,98,FALSE),IF($S$8="RICOS",SQRT((3*$P8^2)+3*(U16^2)),"")))))</f>
        <v>0</v>
      </c>
      <c r="W16" s="115">
        <f>IFERROR(-V16,"")</f>
        <v>0</v>
      </c>
      <c r="X16" s="117">
        <f>O16</f>
        <v>5.3</v>
      </c>
      <c r="Y16" s="118"/>
    </row>
    <row r="17" spans="1:25" ht="15.75" customHeight="1" thickTop="1" thickBot="1" x14ac:dyDescent="0.3">
      <c r="A17" s="91">
        <v>10</v>
      </c>
      <c r="B17" s="62">
        <v>4.37</v>
      </c>
      <c r="C17" s="62">
        <v>4.49</v>
      </c>
      <c r="D17" s="63">
        <f t="shared" si="0"/>
        <v>0.12000000000000011</v>
      </c>
      <c r="E17" s="63">
        <f t="shared" si="1"/>
        <v>1.0274599542334097</v>
      </c>
      <c r="F17" s="64" t="str">
        <f t="shared" si="2"/>
        <v>Concordant</v>
      </c>
      <c r="I17" s="67"/>
      <c r="J17" s="119"/>
      <c r="K17" s="119"/>
      <c r="L17" s="68"/>
      <c r="M17" s="68"/>
      <c r="N17" s="69">
        <v>4</v>
      </c>
      <c r="O17" s="120">
        <v>6</v>
      </c>
      <c r="P17" s="121" t="str">
        <f>P16</f>
        <v/>
      </c>
      <c r="Q17" s="112">
        <f>IFERROR(S16*O17/100,"")</f>
        <v>0.6359999999999999</v>
      </c>
      <c r="R17" s="121">
        <f>IFERROR(-Q17,"")</f>
        <v>-0.6359999999999999</v>
      </c>
      <c r="S17" s="122">
        <v>10.6</v>
      </c>
      <c r="T17" s="123">
        <f>IFERROR(IF(O17=0,$E$59*3,(Q17+O17)/O17),MAX($S$13:$S$17))</f>
        <v>1.1060000000000001</v>
      </c>
      <c r="U17" s="124">
        <f>IFERROR(IF(O17=0,2-($E$59*3),(-Q17+O17)/O17),-MAX($S$13:$S$17))</f>
        <v>0.89400000000000002</v>
      </c>
      <c r="V17" s="125"/>
      <c r="W17" s="126"/>
      <c r="Y17" s="118"/>
    </row>
    <row r="18" spans="1:25" ht="15" customHeight="1" thickTop="1" x14ac:dyDescent="0.25">
      <c r="A18" s="91">
        <v>11</v>
      </c>
      <c r="B18" s="62">
        <v>4.59</v>
      </c>
      <c r="C18" s="62">
        <v>4.68</v>
      </c>
      <c r="D18" s="63">
        <f t="shared" si="0"/>
        <v>8.9999999999999858E-2</v>
      </c>
      <c r="E18" s="63">
        <f t="shared" si="1"/>
        <v>1.0196078431372548</v>
      </c>
      <c r="F18" s="64" t="str">
        <f t="shared" si="2"/>
        <v>Concordant</v>
      </c>
      <c r="G18" s="67"/>
      <c r="H18" s="67"/>
      <c r="I18" s="67"/>
      <c r="J18" s="67"/>
      <c r="K18" s="67"/>
      <c r="L18" s="68"/>
      <c r="M18" s="68"/>
      <c r="P18" s="127"/>
      <c r="Y18" s="118"/>
    </row>
    <row r="19" spans="1:25" ht="15.75" customHeight="1" x14ac:dyDescent="0.25">
      <c r="A19" s="61">
        <v>12</v>
      </c>
      <c r="B19" s="62">
        <v>4.1399999999999997</v>
      </c>
      <c r="C19" s="62">
        <v>4.2699999999999996</v>
      </c>
      <c r="D19" s="63">
        <f t="shared" si="0"/>
        <v>0.12999999999999989</v>
      </c>
      <c r="E19" s="63">
        <f t="shared" si="1"/>
        <v>1.0314009661835748</v>
      </c>
      <c r="F19" s="64" t="str">
        <f t="shared" si="2"/>
        <v>Concordant</v>
      </c>
      <c r="G19" s="67"/>
      <c r="H19" s="128"/>
      <c r="I19" s="67"/>
      <c r="J19" s="67"/>
      <c r="K19" s="67"/>
      <c r="L19" s="68"/>
      <c r="M19" s="68"/>
      <c r="U19" s="4">
        <f>(-Q14+O14)/O14</f>
        <v>0.89400000000000013</v>
      </c>
    </row>
    <row r="20" spans="1:25" x14ac:dyDescent="0.25">
      <c r="A20" s="61">
        <v>13</v>
      </c>
      <c r="B20" s="62">
        <v>4.45</v>
      </c>
      <c r="C20" s="62">
        <v>4.58</v>
      </c>
      <c r="D20" s="63">
        <f t="shared" si="0"/>
        <v>0.12999999999999989</v>
      </c>
      <c r="E20" s="63">
        <f t="shared" si="1"/>
        <v>1.0292134831460673</v>
      </c>
      <c r="F20" s="64" t="str">
        <f t="shared" si="2"/>
        <v>Concordant</v>
      </c>
      <c r="G20" s="67"/>
      <c r="H20" s="128"/>
      <c r="I20" s="67"/>
      <c r="J20" s="67"/>
      <c r="K20" s="67"/>
      <c r="L20" s="68"/>
      <c r="M20" s="68"/>
    </row>
    <row r="21" spans="1:25" ht="13" x14ac:dyDescent="0.25">
      <c r="A21" s="61">
        <v>14</v>
      </c>
      <c r="B21" s="62">
        <v>4.09</v>
      </c>
      <c r="C21" s="62">
        <v>4.22</v>
      </c>
      <c r="D21" s="63">
        <f t="shared" si="0"/>
        <v>0.12999999999999989</v>
      </c>
      <c r="E21" s="63">
        <f t="shared" si="1"/>
        <v>1.0317848410757946</v>
      </c>
      <c r="F21" s="64" t="str">
        <f t="shared" si="2"/>
        <v>Concordant</v>
      </c>
      <c r="G21" s="67"/>
      <c r="H21" s="128"/>
      <c r="I21" s="67"/>
      <c r="J21" s="67"/>
      <c r="K21" s="67"/>
      <c r="L21" s="68"/>
      <c r="M21" s="68"/>
      <c r="N21" s="54" t="s">
        <v>37</v>
      </c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129"/>
    </row>
    <row r="22" spans="1:25" x14ac:dyDescent="0.25">
      <c r="A22" s="61">
        <v>15</v>
      </c>
      <c r="B22" s="62">
        <v>4.43</v>
      </c>
      <c r="C22" s="62">
        <v>4.5</v>
      </c>
      <c r="D22" s="63">
        <f t="shared" si="0"/>
        <v>7.0000000000000284E-2</v>
      </c>
      <c r="E22" s="63">
        <f t="shared" si="1"/>
        <v>1.0158013544018059</v>
      </c>
      <c r="F22" s="64" t="str">
        <f t="shared" si="2"/>
        <v>Concordant</v>
      </c>
      <c r="G22" s="67"/>
      <c r="H22" s="128"/>
      <c r="I22" s="67"/>
      <c r="J22" s="67"/>
      <c r="K22" s="67"/>
      <c r="L22" s="68"/>
      <c r="M22" s="68"/>
    </row>
    <row r="23" spans="1:25" x14ac:dyDescent="0.25">
      <c r="A23" s="61">
        <v>16</v>
      </c>
      <c r="B23" s="62">
        <v>4.28</v>
      </c>
      <c r="C23" s="62">
        <v>4.4000000000000004</v>
      </c>
      <c r="D23" s="63">
        <f t="shared" si="0"/>
        <v>0.12000000000000011</v>
      </c>
      <c r="E23" s="63">
        <f t="shared" si="1"/>
        <v>1.0280373831775702</v>
      </c>
      <c r="F23" s="64" t="str">
        <f t="shared" si="2"/>
        <v>Concordant</v>
      </c>
      <c r="G23" s="67"/>
      <c r="H23" s="128"/>
      <c r="I23" s="67"/>
      <c r="J23" s="67"/>
      <c r="K23" s="67"/>
      <c r="L23" s="68"/>
      <c r="M23" s="68"/>
      <c r="O23" s="130" t="s">
        <v>38</v>
      </c>
      <c r="P23" s="130"/>
      <c r="R23" s="131" t="s">
        <v>39</v>
      </c>
      <c r="S23" s="131"/>
      <c r="T23" s="131"/>
      <c r="U23" s="131"/>
      <c r="V23" s="131"/>
      <c r="W23" s="131"/>
    </row>
    <row r="24" spans="1:25" x14ac:dyDescent="0.25">
      <c r="A24" s="61">
        <v>17</v>
      </c>
      <c r="B24" s="62">
        <v>5.1100000000000003</v>
      </c>
      <c r="C24" s="62">
        <v>5.25</v>
      </c>
      <c r="D24" s="63">
        <f t="shared" si="0"/>
        <v>0.13999999999999968</v>
      </c>
      <c r="E24" s="63">
        <f t="shared" si="1"/>
        <v>1.0273972602739725</v>
      </c>
      <c r="F24" s="64" t="str">
        <f t="shared" si="2"/>
        <v>Concordant</v>
      </c>
      <c r="G24" s="67"/>
      <c r="H24" s="67"/>
      <c r="I24" s="67"/>
      <c r="J24" s="67"/>
      <c r="K24" s="67"/>
      <c r="L24" s="68"/>
      <c r="M24" s="68"/>
      <c r="O24" s="108" t="s">
        <v>40</v>
      </c>
      <c r="P24" s="108" t="s">
        <v>41</v>
      </c>
      <c r="R24" s="132" t="s">
        <v>40</v>
      </c>
      <c r="S24" s="130" t="s">
        <v>42</v>
      </c>
      <c r="T24" s="133" t="s">
        <v>43</v>
      </c>
      <c r="U24" s="133" t="s">
        <v>44</v>
      </c>
      <c r="V24" s="133" t="s">
        <v>45</v>
      </c>
      <c r="W24" s="133" t="s">
        <v>46</v>
      </c>
    </row>
    <row r="25" spans="1:25" ht="13" x14ac:dyDescent="0.25">
      <c r="A25" s="61">
        <v>18</v>
      </c>
      <c r="B25" s="62">
        <v>4.84</v>
      </c>
      <c r="C25" s="62">
        <v>4.93</v>
      </c>
      <c r="D25" s="63">
        <f t="shared" si="0"/>
        <v>8.9999999999999858E-2</v>
      </c>
      <c r="E25" s="63">
        <f t="shared" si="1"/>
        <v>1.0185950413223139</v>
      </c>
      <c r="F25" s="64" t="str">
        <f t="shared" si="2"/>
        <v>Concordant</v>
      </c>
      <c r="G25" s="67"/>
      <c r="H25" s="67"/>
      <c r="I25" s="67"/>
      <c r="J25" s="67"/>
      <c r="K25" s="67"/>
      <c r="L25" s="68"/>
      <c r="M25" s="68"/>
      <c r="N25" s="134" t="s">
        <v>47</v>
      </c>
      <c r="O25" s="135">
        <v>3.9</v>
      </c>
      <c r="P25" s="135">
        <f>O25</f>
        <v>3.9</v>
      </c>
      <c r="Q25" s="136"/>
      <c r="R25" s="137">
        <v>0</v>
      </c>
      <c r="S25" s="138">
        <f>IFERROR(($B$65*R25)+$B$66,"")</f>
        <v>-5.98566327922887E-2</v>
      </c>
      <c r="T25" s="137">
        <f>P25</f>
        <v>3.9</v>
      </c>
      <c r="U25" s="137">
        <f>P26</f>
        <v>5.6</v>
      </c>
      <c r="V25" s="137">
        <f>O25</f>
        <v>3.9</v>
      </c>
      <c r="W25" s="137">
        <f>O26</f>
        <v>5.6</v>
      </c>
      <c r="X25" s="136"/>
      <c r="Y25" s="136"/>
    </row>
    <row r="26" spans="1:25" ht="13" x14ac:dyDescent="0.25">
      <c r="A26" s="61">
        <v>19</v>
      </c>
      <c r="B26" s="62">
        <v>4.49</v>
      </c>
      <c r="C26" s="62">
        <v>4.6399999999999997</v>
      </c>
      <c r="D26" s="63">
        <f t="shared" si="0"/>
        <v>0.14999999999999947</v>
      </c>
      <c r="E26" s="63">
        <f t="shared" si="1"/>
        <v>1.0334075723830733</v>
      </c>
      <c r="F26" s="64" t="str">
        <f t="shared" si="2"/>
        <v>Concordant</v>
      </c>
      <c r="G26" s="67"/>
      <c r="H26" s="67"/>
      <c r="I26" s="67"/>
      <c r="J26" s="67"/>
      <c r="K26" s="67"/>
      <c r="L26" s="68"/>
      <c r="M26" s="68"/>
      <c r="N26" s="139" t="s">
        <v>48</v>
      </c>
      <c r="O26" s="140">
        <v>5.6</v>
      </c>
      <c r="P26" s="140">
        <f>O26</f>
        <v>5.6</v>
      </c>
      <c r="Q26" s="141"/>
      <c r="R26" s="142">
        <f>MAX(B8:C57)</f>
        <v>5.44</v>
      </c>
      <c r="S26" s="138">
        <f>IFERROR(($B$65*R26)+$B$66,"")</f>
        <v>5.5955751072933975</v>
      </c>
      <c r="T26" s="143">
        <f>P25</f>
        <v>3.9</v>
      </c>
      <c r="U26" s="143">
        <f>P26</f>
        <v>5.6</v>
      </c>
      <c r="V26" s="143">
        <f>O25</f>
        <v>3.9</v>
      </c>
      <c r="W26" s="143">
        <f>O26</f>
        <v>5.6</v>
      </c>
      <c r="X26" s="144"/>
      <c r="Y26" s="144"/>
    </row>
    <row r="27" spans="1:25" ht="13" x14ac:dyDescent="0.25">
      <c r="A27" s="61">
        <v>20</v>
      </c>
      <c r="B27" s="62">
        <v>4.37</v>
      </c>
      <c r="C27" s="62">
        <v>4.4800000000000004</v>
      </c>
      <c r="D27" s="63">
        <f t="shared" si="0"/>
        <v>0.11000000000000032</v>
      </c>
      <c r="E27" s="63">
        <f t="shared" si="1"/>
        <v>1.0251716247139588</v>
      </c>
      <c r="F27" s="64" t="str">
        <f t="shared" si="2"/>
        <v>Concordant</v>
      </c>
      <c r="G27" s="67"/>
      <c r="H27" s="67"/>
      <c r="I27" s="67"/>
      <c r="J27" s="67"/>
      <c r="K27" s="67"/>
      <c r="L27" s="68"/>
      <c r="M27" s="68"/>
      <c r="N27" s="145"/>
      <c r="O27" s="141"/>
      <c r="P27" s="141"/>
      <c r="Q27" s="141"/>
      <c r="R27" s="29"/>
      <c r="S27" s="29"/>
      <c r="T27" s="29"/>
      <c r="U27" s="29"/>
      <c r="V27" s="144"/>
      <c r="W27" s="29"/>
      <c r="X27" s="144"/>
      <c r="Y27" s="144"/>
    </row>
    <row r="28" spans="1:25" ht="13" thickBot="1" x14ac:dyDescent="0.3">
      <c r="A28" s="61">
        <v>21</v>
      </c>
      <c r="B28" s="62">
        <v>4.1100000000000003</v>
      </c>
      <c r="C28" s="62">
        <v>4.18</v>
      </c>
      <c r="D28" s="63">
        <f t="shared" si="0"/>
        <v>6.9999999999999396E-2</v>
      </c>
      <c r="E28" s="63">
        <f t="shared" si="1"/>
        <v>1.0170316301703162</v>
      </c>
      <c r="F28" s="64" t="str">
        <f t="shared" si="2"/>
        <v>Concordant</v>
      </c>
      <c r="G28" s="67"/>
      <c r="H28" s="67"/>
      <c r="I28" s="67"/>
      <c r="J28" s="67"/>
      <c r="K28" s="67"/>
      <c r="L28" s="68"/>
      <c r="M28" s="68"/>
      <c r="N28" s="146"/>
      <c r="O28" s="146"/>
      <c r="R28" s="147"/>
      <c r="V28" s="3"/>
      <c r="W28" s="3"/>
      <c r="X28" s="3"/>
      <c r="Y28" s="3"/>
    </row>
    <row r="29" spans="1:25" ht="13.5" thickBot="1" x14ac:dyDescent="0.35">
      <c r="A29" s="61">
        <v>22</v>
      </c>
      <c r="B29" s="62">
        <v>3.72</v>
      </c>
      <c r="C29" s="62">
        <v>3.82</v>
      </c>
      <c r="D29" s="63">
        <f t="shared" si="0"/>
        <v>9.9999999999999645E-2</v>
      </c>
      <c r="E29" s="63">
        <f t="shared" si="1"/>
        <v>1.0268817204301075</v>
      </c>
      <c r="F29" s="64" t="str">
        <f t="shared" si="2"/>
        <v>Concordant</v>
      </c>
      <c r="G29" s="67"/>
      <c r="H29" s="67"/>
      <c r="I29" s="67"/>
      <c r="J29" s="67"/>
      <c r="K29" s="67"/>
      <c r="L29" s="68"/>
      <c r="M29" s="68"/>
      <c r="N29" s="127"/>
      <c r="O29" s="127"/>
      <c r="P29" s="148"/>
      <c r="R29" s="118"/>
      <c r="S29" s="148"/>
      <c r="T29" s="118"/>
      <c r="U29" s="149" t="s">
        <v>49</v>
      </c>
      <c r="V29" s="150"/>
      <c r="W29" s="150"/>
      <c r="X29" s="151"/>
      <c r="Y29" s="152"/>
    </row>
    <row r="30" spans="1:25" ht="13" x14ac:dyDescent="0.25">
      <c r="A30" s="61">
        <v>23</v>
      </c>
      <c r="B30" s="62">
        <v>4.6500000000000004</v>
      </c>
      <c r="C30" s="62">
        <v>4.76</v>
      </c>
      <c r="D30" s="63">
        <f t="shared" si="0"/>
        <v>0.10999999999999943</v>
      </c>
      <c r="E30" s="63">
        <f t="shared" si="1"/>
        <v>1.0236559139784944</v>
      </c>
      <c r="F30" s="64" t="str">
        <f t="shared" si="2"/>
        <v>Concordant</v>
      </c>
      <c r="G30" s="67"/>
      <c r="H30" s="67"/>
      <c r="I30" s="67"/>
      <c r="J30" s="67"/>
      <c r="K30" s="67"/>
      <c r="L30" s="68"/>
      <c r="M30" s="68"/>
      <c r="N30" s="153"/>
      <c r="O30" s="148"/>
      <c r="P30" s="148"/>
      <c r="R30" s="118"/>
      <c r="S30" s="148"/>
      <c r="T30" s="118"/>
      <c r="U30" s="154"/>
      <c r="V30" s="155" t="s">
        <v>50</v>
      </c>
      <c r="W30" s="156"/>
      <c r="X30" s="157" t="s">
        <v>51</v>
      </c>
      <c r="Y30" s="118"/>
    </row>
    <row r="31" spans="1:25" ht="13" x14ac:dyDescent="0.25">
      <c r="A31" s="61">
        <v>24</v>
      </c>
      <c r="B31" s="62">
        <v>4.26</v>
      </c>
      <c r="C31" s="62">
        <v>4.37</v>
      </c>
      <c r="D31" s="63">
        <f t="shared" si="0"/>
        <v>0.11000000000000032</v>
      </c>
      <c r="E31" s="63">
        <f t="shared" si="1"/>
        <v>1.0258215962441315</v>
      </c>
      <c r="F31" s="64" t="str">
        <f t="shared" si="2"/>
        <v>Concordant</v>
      </c>
      <c r="G31" s="67"/>
      <c r="H31" s="67"/>
      <c r="I31" s="67"/>
      <c r="J31" s="67"/>
      <c r="K31" s="67"/>
      <c r="L31" s="68"/>
      <c r="M31" s="68"/>
      <c r="S31" s="118"/>
      <c r="T31" s="118"/>
      <c r="U31" s="158" t="s">
        <v>6</v>
      </c>
      <c r="V31" s="159" t="s">
        <v>52</v>
      </c>
      <c r="W31" s="160" t="s">
        <v>53</v>
      </c>
      <c r="X31" s="161"/>
      <c r="Y31" s="118"/>
    </row>
    <row r="32" spans="1:25" ht="13" x14ac:dyDescent="0.25">
      <c r="A32" s="61">
        <v>25</v>
      </c>
      <c r="B32" s="62">
        <v>4.93</v>
      </c>
      <c r="C32" s="62">
        <v>5.0999999999999996</v>
      </c>
      <c r="D32" s="63">
        <f t="shared" si="0"/>
        <v>0.16999999999999993</v>
      </c>
      <c r="E32" s="63">
        <f t="shared" si="1"/>
        <v>1.0344827586206897</v>
      </c>
      <c r="F32" s="64" t="str">
        <f t="shared" si="2"/>
        <v>Concordant</v>
      </c>
      <c r="G32" s="162"/>
      <c r="H32" s="162"/>
      <c r="I32" s="162"/>
      <c r="J32" s="162"/>
      <c r="K32" s="162"/>
      <c r="L32" s="68"/>
      <c r="M32" s="68"/>
      <c r="U32" s="163">
        <f>O14</f>
        <v>2.2999999999999998</v>
      </c>
      <c r="V32" s="164">
        <f>IFERROR(W32/U32*100,"")</f>
        <v>1.3576799856699688</v>
      </c>
      <c r="W32" s="165">
        <f>IFERROR((($B$65*U32)+$B$66)-U32,"")</f>
        <v>3.1226639670409284E-2</v>
      </c>
      <c r="X32" s="166">
        <f>IF($S$8="SFBC",VLOOKUP($K$3,[1]Critères!$A:$CW,28,FALSE),IF($S$8="Fournisseur",SQRT((3*$P24^2)+3*(U32^2)),IF($S$8="GEHT",VLOOKUP($K$3,[1]Critères!$A:$CW,75,FALSE),IF($S$8="Approche EA",VLOOKUP($K$3,[1]Critères!$A:$CW,99,FALSE),IF($S$8="RICOS",SQRT((3*$P24^2)+3*(U32^2)),"")))))</f>
        <v>0</v>
      </c>
      <c r="Y32" s="167"/>
    </row>
    <row r="33" spans="1:25" ht="13" x14ac:dyDescent="0.25">
      <c r="A33" s="61">
        <v>26</v>
      </c>
      <c r="B33" s="62">
        <v>4.6500000000000004</v>
      </c>
      <c r="C33" s="62">
        <v>4.7699999999999996</v>
      </c>
      <c r="D33" s="63">
        <f t="shared" si="0"/>
        <v>0.11999999999999922</v>
      </c>
      <c r="E33" s="63">
        <f t="shared" si="1"/>
        <v>1.0258064516129031</v>
      </c>
      <c r="F33" s="64" t="str">
        <f t="shared" si="2"/>
        <v>Concordant</v>
      </c>
      <c r="G33" s="162"/>
      <c r="H33" s="162"/>
      <c r="I33" s="162"/>
      <c r="J33" s="162"/>
      <c r="K33" s="162"/>
      <c r="L33" s="68"/>
      <c r="M33" s="68"/>
      <c r="U33" s="163">
        <f>O15</f>
        <v>4.3</v>
      </c>
      <c r="V33" s="164">
        <f>IFERROR(W33/U33*100,"")</f>
        <v>2.5681275648871309</v>
      </c>
      <c r="W33" s="165">
        <f>IFERROR((($B$65*U33)+$B$66)-U33,"")</f>
        <v>0.11042948529014662</v>
      </c>
      <c r="X33" s="166">
        <f>IF($S$8="SFBC",VLOOKUP($K$3,[1]Critères!$A:$CW,29,FALSE),IF($S$8="Fournisseur",SQRT((3*$P25^2)+3*(U33^2)),IF($S$8="GEHT",VLOOKUP($K$3,[1]Critères!$A:$CW,76,FALSE),IF($S$8="Approche EA",VLOOKUP($K$3,[1]Critères!$A:$CW,100,FALSE),IF($S$8="RICOS",SQRT((3*$P25^2)+3*(U33^2)),"")))))</f>
        <v>0</v>
      </c>
      <c r="Y33" s="167"/>
    </row>
    <row r="34" spans="1:25" ht="13" x14ac:dyDescent="0.25">
      <c r="A34" s="61">
        <v>27</v>
      </c>
      <c r="B34" s="62">
        <v>5.34</v>
      </c>
      <c r="C34" s="62">
        <v>5.44</v>
      </c>
      <c r="D34" s="63">
        <f t="shared" si="0"/>
        <v>0.10000000000000053</v>
      </c>
      <c r="E34" s="63">
        <f t="shared" si="1"/>
        <v>1.0187265917602997</v>
      </c>
      <c r="F34" s="64" t="str">
        <f t="shared" si="2"/>
        <v>Concordant</v>
      </c>
      <c r="G34" s="162"/>
      <c r="H34" s="162"/>
      <c r="I34" s="162"/>
      <c r="J34" s="162"/>
      <c r="K34" s="162"/>
      <c r="L34" s="68"/>
      <c r="M34" s="68"/>
      <c r="N34" s="60"/>
      <c r="O34" s="60"/>
      <c r="P34" s="60"/>
      <c r="Q34" s="60"/>
      <c r="R34" s="60"/>
      <c r="S34" s="60"/>
      <c r="T34" s="60"/>
      <c r="U34" s="163">
        <f>O16</f>
        <v>5.3</v>
      </c>
      <c r="V34" s="164">
        <f>IFERROR(W34/U34*100,"")</f>
        <v>2.8307718509436768</v>
      </c>
      <c r="W34" s="165">
        <f>IFERROR((($B$65*U34)+$B$66)-U34,"")</f>
        <v>0.15003090810001485</v>
      </c>
      <c r="X34" s="166">
        <f>IF($S$8="SFBC",VLOOKUP($K$3,[1]Critères!$A:$CW,30,FALSE),IF($S$8="Fournisseur",SQRT((3*$P26^2)+3*(U34^2)),IF($S$8="GEHT",VLOOKUP($K$3,[1]Critères!$A:$CW,77,FALSE),IF($S$8="Approche EA",VLOOKUP($K$3,[1]Critères!$A:$CW,101,FALSE),IF($S$8="RICOS",SQRT((3*$P26^2)+3*(U34^2)),"")))))</f>
        <v>0</v>
      </c>
      <c r="Y34" s="167"/>
    </row>
    <row r="35" spans="1:25" ht="12.75" customHeight="1" x14ac:dyDescent="0.25">
      <c r="A35" s="168">
        <v>28</v>
      </c>
      <c r="B35" s="62">
        <v>4.01</v>
      </c>
      <c r="C35" s="62">
        <v>4.12</v>
      </c>
      <c r="D35" s="63">
        <f t="shared" si="0"/>
        <v>0.11000000000000032</v>
      </c>
      <c r="E35" s="63">
        <f t="shared" si="1"/>
        <v>1.0274314214463842</v>
      </c>
      <c r="F35" s="64" t="str">
        <f t="shared" si="2"/>
        <v>Concordant</v>
      </c>
      <c r="G35" s="162"/>
      <c r="H35" s="162"/>
      <c r="I35" s="162"/>
      <c r="J35" s="162"/>
      <c r="K35" s="162"/>
      <c r="L35" s="68"/>
      <c r="M35" s="68"/>
      <c r="N35" s="60"/>
      <c r="O35" s="60"/>
      <c r="P35" s="60"/>
      <c r="Q35" s="60"/>
      <c r="R35" s="60"/>
      <c r="S35" s="60"/>
      <c r="T35" s="60"/>
      <c r="U35" s="169" t="str">
        <f>IF(V32="","",IF(AND(V32&lt;=X32,V33&lt;=X33,V34&lt;=X34),"Les écarts d'exactitude sont conformes aux objectifs analytique NI", "Au moins 1 écart d'exactitude est non conforme par rapport à l'objectif analytique NI"))</f>
        <v>Au moins 1 écart d'exactitude est non conforme par rapport à l'objectif analytique NI</v>
      </c>
      <c r="V35" s="170"/>
      <c r="W35" s="170"/>
      <c r="X35" s="171"/>
      <c r="Y35" s="172"/>
    </row>
    <row r="36" spans="1:25" ht="13" x14ac:dyDescent="0.25">
      <c r="A36" s="168">
        <v>29</v>
      </c>
      <c r="B36" s="62">
        <v>4.8099999999999996</v>
      </c>
      <c r="C36" s="62">
        <v>4.99</v>
      </c>
      <c r="D36" s="63">
        <f t="shared" si="0"/>
        <v>0.1800000000000006</v>
      </c>
      <c r="E36" s="63">
        <f t="shared" si="1"/>
        <v>1.0374220374220375</v>
      </c>
      <c r="F36" s="64" t="str">
        <f t="shared" si="2"/>
        <v>Concordant</v>
      </c>
      <c r="G36" s="162"/>
      <c r="H36" s="162"/>
      <c r="I36" s="162"/>
      <c r="J36" s="162"/>
      <c r="K36" s="162"/>
      <c r="L36" s="68"/>
      <c r="M36" s="68"/>
      <c r="U36" s="173"/>
      <c r="V36" s="174"/>
      <c r="W36" s="174"/>
      <c r="X36" s="175"/>
      <c r="Y36" s="172"/>
    </row>
    <row r="37" spans="1:25" ht="13" x14ac:dyDescent="0.25">
      <c r="A37" s="168">
        <v>30</v>
      </c>
      <c r="B37" s="62">
        <v>4.28</v>
      </c>
      <c r="C37" s="62">
        <v>4.38</v>
      </c>
      <c r="D37" s="63">
        <f t="shared" si="0"/>
        <v>9.9999999999999645E-2</v>
      </c>
      <c r="E37" s="63">
        <f t="shared" si="1"/>
        <v>1.0233644859813082</v>
      </c>
      <c r="F37" s="64" t="str">
        <f t="shared" si="2"/>
        <v>Concordant</v>
      </c>
      <c r="G37" s="162"/>
      <c r="H37" s="162"/>
      <c r="I37" s="162"/>
      <c r="J37" s="162"/>
      <c r="K37" s="162"/>
      <c r="L37" s="68"/>
      <c r="M37" s="68"/>
      <c r="U37" s="173"/>
      <c r="V37" s="174"/>
      <c r="W37" s="174"/>
      <c r="X37" s="175"/>
      <c r="Y37" s="172"/>
    </row>
    <row r="38" spans="1:25" ht="13.5" thickBot="1" x14ac:dyDescent="0.3">
      <c r="A38" s="168">
        <v>31</v>
      </c>
      <c r="B38" s="62" t="s">
        <v>54</v>
      </c>
      <c r="C38" s="62" t="s">
        <v>54</v>
      </c>
      <c r="D38" s="63" t="str">
        <f t="shared" si="0"/>
        <v/>
      </c>
      <c r="E38" s="63" t="str">
        <f t="shared" si="1"/>
        <v/>
      </c>
      <c r="F38" s="64" t="str">
        <f t="shared" si="2"/>
        <v/>
      </c>
      <c r="G38" s="162"/>
      <c r="H38" s="162"/>
      <c r="I38" s="162"/>
      <c r="J38" s="162"/>
      <c r="K38" s="162"/>
      <c r="L38" s="68"/>
      <c r="M38" s="68"/>
      <c r="U38" s="176"/>
      <c r="V38" s="177"/>
      <c r="W38" s="177"/>
      <c r="X38" s="178"/>
      <c r="Y38" s="172"/>
    </row>
    <row r="39" spans="1:25" x14ac:dyDescent="0.25">
      <c r="A39" s="168">
        <v>32</v>
      </c>
      <c r="B39" s="62" t="s">
        <v>54</v>
      </c>
      <c r="C39" s="62" t="s">
        <v>54</v>
      </c>
      <c r="D39" s="63" t="str">
        <f t="shared" si="0"/>
        <v/>
      </c>
      <c r="E39" s="63" t="str">
        <f t="shared" si="1"/>
        <v/>
      </c>
      <c r="F39" s="64" t="str">
        <f t="shared" si="2"/>
        <v/>
      </c>
      <c r="G39" s="162"/>
      <c r="H39" s="162"/>
      <c r="I39" s="162"/>
      <c r="J39" s="162"/>
      <c r="K39" s="162"/>
      <c r="L39" s="68"/>
      <c r="M39" s="68"/>
    </row>
    <row r="40" spans="1:25" x14ac:dyDescent="0.25">
      <c r="A40" s="168">
        <v>33</v>
      </c>
      <c r="B40" s="62" t="s">
        <v>54</v>
      </c>
      <c r="C40" s="62" t="s">
        <v>54</v>
      </c>
      <c r="D40" s="63" t="str">
        <f t="shared" si="0"/>
        <v/>
      </c>
      <c r="E40" s="63" t="str">
        <f t="shared" si="1"/>
        <v/>
      </c>
      <c r="F40" s="64" t="str">
        <f t="shared" si="2"/>
        <v/>
      </c>
      <c r="G40" s="162"/>
      <c r="H40" s="162"/>
      <c r="I40" s="162"/>
      <c r="J40" s="162"/>
      <c r="K40" s="162"/>
      <c r="L40" s="68"/>
      <c r="M40" s="68"/>
    </row>
    <row r="41" spans="1:25" x14ac:dyDescent="0.25">
      <c r="A41" s="168">
        <v>34</v>
      </c>
      <c r="B41" s="62" t="s">
        <v>54</v>
      </c>
      <c r="C41" s="62" t="s">
        <v>54</v>
      </c>
      <c r="D41" s="63" t="str">
        <f t="shared" si="0"/>
        <v/>
      </c>
      <c r="E41" s="63" t="str">
        <f t="shared" si="1"/>
        <v/>
      </c>
      <c r="F41" s="64" t="str">
        <f t="shared" si="2"/>
        <v/>
      </c>
      <c r="G41" s="162"/>
      <c r="H41" s="162"/>
      <c r="I41" s="162"/>
      <c r="J41" s="162"/>
      <c r="K41" s="162"/>
      <c r="L41" s="68"/>
      <c r="M41" s="68"/>
    </row>
    <row r="42" spans="1:25" x14ac:dyDescent="0.25">
      <c r="A42" s="168">
        <v>35</v>
      </c>
      <c r="B42" s="62" t="s">
        <v>54</v>
      </c>
      <c r="C42" s="62" t="s">
        <v>54</v>
      </c>
      <c r="D42" s="63" t="str">
        <f t="shared" si="0"/>
        <v/>
      </c>
      <c r="E42" s="63" t="str">
        <f t="shared" si="1"/>
        <v/>
      </c>
      <c r="F42" s="64" t="str">
        <f t="shared" si="2"/>
        <v/>
      </c>
      <c r="G42" s="162"/>
      <c r="H42" s="162"/>
      <c r="I42" s="162"/>
      <c r="J42" s="162"/>
      <c r="K42" s="162"/>
      <c r="L42" s="68"/>
      <c r="M42" s="68"/>
    </row>
    <row r="43" spans="1:25" x14ac:dyDescent="0.25">
      <c r="A43" s="168">
        <v>36</v>
      </c>
      <c r="B43" s="62" t="s">
        <v>54</v>
      </c>
      <c r="C43" s="62" t="s">
        <v>54</v>
      </c>
      <c r="D43" s="63" t="str">
        <f t="shared" si="0"/>
        <v/>
      </c>
      <c r="E43" s="63" t="str">
        <f t="shared" si="1"/>
        <v/>
      </c>
      <c r="F43" s="64" t="str">
        <f t="shared" si="2"/>
        <v/>
      </c>
      <c r="G43" s="162"/>
      <c r="H43" s="162"/>
      <c r="I43" s="162"/>
      <c r="J43" s="162"/>
      <c r="K43" s="162"/>
      <c r="L43" s="68"/>
      <c r="M43" s="68"/>
    </row>
    <row r="44" spans="1:25" ht="13" thickBot="1" x14ac:dyDescent="0.3">
      <c r="A44" s="168">
        <v>37</v>
      </c>
      <c r="B44" s="62" t="s">
        <v>54</v>
      </c>
      <c r="C44" s="62" t="s">
        <v>54</v>
      </c>
      <c r="D44" s="63" t="str">
        <f t="shared" si="0"/>
        <v/>
      </c>
      <c r="E44" s="63" t="str">
        <f t="shared" si="1"/>
        <v/>
      </c>
      <c r="F44" s="64" t="str">
        <f t="shared" si="2"/>
        <v/>
      </c>
      <c r="G44" s="162"/>
      <c r="H44" s="162"/>
      <c r="I44" s="162"/>
      <c r="J44" s="162"/>
      <c r="K44" s="162"/>
      <c r="L44" s="68"/>
      <c r="M44" s="68"/>
    </row>
    <row r="45" spans="1:25" ht="13.5" thickBot="1" x14ac:dyDescent="0.35">
      <c r="A45" s="168">
        <v>38</v>
      </c>
      <c r="B45" s="62" t="s">
        <v>54</v>
      </c>
      <c r="C45" s="62" t="s">
        <v>54</v>
      </c>
      <c r="D45" s="63" t="str">
        <f t="shared" si="0"/>
        <v/>
      </c>
      <c r="E45" s="63" t="str">
        <f t="shared" si="1"/>
        <v/>
      </c>
      <c r="F45" s="64" t="str">
        <f t="shared" si="2"/>
        <v/>
      </c>
      <c r="H45" s="179" t="s">
        <v>55</v>
      </c>
      <c r="I45" s="180"/>
      <c r="J45" s="181">
        <f>COUNTIF(F8:F57,"Discordant")</f>
        <v>0</v>
      </c>
      <c r="K45" s="182">
        <f>IFERROR(J45/COUNTA(B8:B57),"")</f>
        <v>0</v>
      </c>
      <c r="M45" s="68"/>
    </row>
    <row r="46" spans="1:25" x14ac:dyDescent="0.25">
      <c r="A46" s="168">
        <v>39</v>
      </c>
      <c r="B46" s="62" t="s">
        <v>54</v>
      </c>
      <c r="C46" s="153" t="s">
        <v>54</v>
      </c>
      <c r="D46" s="63" t="str">
        <f>IF(AND(ISNUMBER(B46),ISNUMBER(C46)),C46-B46,"")</f>
        <v/>
      </c>
      <c r="E46" s="63" t="str">
        <f>IF(AND(ISNUMBER(B46),ISNUMBER(C46)),C46/B46,"")</f>
        <v/>
      </c>
      <c r="F46" s="64" t="str">
        <f t="shared" si="2"/>
        <v/>
      </c>
      <c r="G46" s="162"/>
      <c r="H46" s="162"/>
      <c r="I46" s="162"/>
      <c r="J46" s="162"/>
      <c r="K46" s="162"/>
      <c r="L46" s="68"/>
      <c r="M46" s="68"/>
    </row>
    <row r="47" spans="1:25" x14ac:dyDescent="0.25">
      <c r="A47" s="168">
        <v>40</v>
      </c>
      <c r="B47" s="62" t="s">
        <v>54</v>
      </c>
      <c r="C47" s="62" t="s">
        <v>54</v>
      </c>
      <c r="D47" s="63" t="str">
        <f>IF(AND(ISNUMBER(B47),ISNUMBER(C47)),C47-B47,"")</f>
        <v/>
      </c>
      <c r="E47" s="63" t="str">
        <f>IF(AND(ISNUMBER(B47),ISNUMBER(C47)),C47/B47,"")</f>
        <v/>
      </c>
      <c r="F47" s="64" t="str">
        <f t="shared" si="2"/>
        <v/>
      </c>
      <c r="G47" s="162"/>
      <c r="H47" s="162"/>
      <c r="I47" s="162"/>
      <c r="J47" s="162"/>
      <c r="K47" s="162"/>
      <c r="L47" s="68"/>
      <c r="M47" s="68"/>
    </row>
    <row r="48" spans="1:25" x14ac:dyDescent="0.25">
      <c r="A48" s="183">
        <v>41</v>
      </c>
      <c r="B48" s="62" t="s">
        <v>54</v>
      </c>
      <c r="C48" s="62" t="s">
        <v>54</v>
      </c>
      <c r="D48" s="63" t="str">
        <f t="shared" si="0"/>
        <v/>
      </c>
      <c r="E48" s="63" t="str">
        <f t="shared" si="1"/>
        <v/>
      </c>
      <c r="F48" s="64" t="str">
        <f t="shared" si="2"/>
        <v/>
      </c>
      <c r="G48" s="162"/>
      <c r="H48" s="162"/>
      <c r="I48" s="162"/>
      <c r="J48" s="162"/>
      <c r="K48" s="162"/>
      <c r="L48" s="68"/>
      <c r="M48" s="68"/>
    </row>
    <row r="49" spans="1:25" x14ac:dyDescent="0.25">
      <c r="A49" s="168">
        <v>42</v>
      </c>
      <c r="B49" s="62" t="s">
        <v>54</v>
      </c>
      <c r="C49" s="62" t="s">
        <v>54</v>
      </c>
      <c r="D49" s="63" t="str">
        <f t="shared" si="0"/>
        <v/>
      </c>
      <c r="E49" s="63" t="str">
        <f t="shared" si="1"/>
        <v/>
      </c>
      <c r="F49" s="64" t="str">
        <f t="shared" si="2"/>
        <v/>
      </c>
      <c r="G49" s="162"/>
      <c r="H49" s="162"/>
      <c r="I49" s="162"/>
      <c r="J49" s="162"/>
      <c r="K49" s="162"/>
      <c r="L49" s="68"/>
      <c r="M49" s="68"/>
    </row>
    <row r="50" spans="1:25" x14ac:dyDescent="0.25">
      <c r="A50" s="183">
        <v>43</v>
      </c>
      <c r="B50" s="62" t="s">
        <v>54</v>
      </c>
      <c r="C50" s="62" t="s">
        <v>54</v>
      </c>
      <c r="D50" s="63" t="str">
        <f t="shared" si="0"/>
        <v/>
      </c>
      <c r="E50" s="63" t="str">
        <f t="shared" si="1"/>
        <v/>
      </c>
      <c r="F50" s="64" t="str">
        <f t="shared" si="2"/>
        <v/>
      </c>
      <c r="G50" s="162"/>
      <c r="H50" s="162"/>
      <c r="I50" s="162"/>
      <c r="J50" s="162"/>
      <c r="K50" s="162"/>
      <c r="L50" s="68"/>
      <c r="M50" s="68"/>
    </row>
    <row r="51" spans="1:25" x14ac:dyDescent="0.25">
      <c r="A51" s="168">
        <v>44</v>
      </c>
      <c r="B51" s="62" t="s">
        <v>54</v>
      </c>
      <c r="C51" s="62" t="s">
        <v>54</v>
      </c>
      <c r="D51" s="63" t="str">
        <f t="shared" si="0"/>
        <v/>
      </c>
      <c r="E51" s="63" t="str">
        <f t="shared" si="1"/>
        <v/>
      </c>
      <c r="F51" s="64" t="str">
        <f t="shared" si="2"/>
        <v/>
      </c>
      <c r="G51" s="162"/>
      <c r="H51" s="162"/>
      <c r="I51" s="162"/>
      <c r="J51" s="162"/>
      <c r="K51" s="162"/>
      <c r="L51" s="68"/>
      <c r="M51" s="68"/>
    </row>
    <row r="52" spans="1:25" ht="13" x14ac:dyDescent="0.25">
      <c r="A52" s="168">
        <v>45</v>
      </c>
      <c r="B52" s="62" t="s">
        <v>54</v>
      </c>
      <c r="C52" s="62" t="s">
        <v>54</v>
      </c>
      <c r="D52" s="63" t="str">
        <f t="shared" si="0"/>
        <v/>
      </c>
      <c r="E52" s="63" t="str">
        <f t="shared" si="1"/>
        <v/>
      </c>
      <c r="F52" s="64" t="str">
        <f t="shared" si="2"/>
        <v/>
      </c>
      <c r="G52" s="162"/>
      <c r="H52" s="162"/>
      <c r="I52" s="162"/>
      <c r="J52" s="162"/>
      <c r="K52" s="162"/>
      <c r="L52" s="68"/>
      <c r="M52" s="68"/>
      <c r="N52" s="54" t="s">
        <v>56</v>
      </c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129"/>
    </row>
    <row r="53" spans="1:25" ht="13" thickBot="1" x14ac:dyDescent="0.3">
      <c r="A53" s="168">
        <v>46</v>
      </c>
      <c r="B53" s="62" t="s">
        <v>54</v>
      </c>
      <c r="C53" s="62" t="s">
        <v>54</v>
      </c>
      <c r="D53" s="63" t="str">
        <f t="shared" si="0"/>
        <v/>
      </c>
      <c r="E53" s="63" t="str">
        <f t="shared" si="1"/>
        <v/>
      </c>
      <c r="F53" s="64" t="str">
        <f t="shared" si="2"/>
        <v/>
      </c>
      <c r="G53" s="162"/>
      <c r="H53" s="162"/>
      <c r="I53" s="162"/>
      <c r="J53" s="162"/>
      <c r="K53" s="162"/>
      <c r="L53" s="68"/>
      <c r="M53" s="68"/>
    </row>
    <row r="54" spans="1:25" ht="13" x14ac:dyDescent="0.25">
      <c r="A54" s="168">
        <v>47</v>
      </c>
      <c r="B54" s="62" t="s">
        <v>54</v>
      </c>
      <c r="C54" s="62" t="s">
        <v>54</v>
      </c>
      <c r="D54" s="63" t="str">
        <f t="shared" si="0"/>
        <v/>
      </c>
      <c r="E54" s="63" t="str">
        <f t="shared" si="1"/>
        <v/>
      </c>
      <c r="F54" s="64" t="str">
        <f t="shared" si="2"/>
        <v/>
      </c>
      <c r="G54" s="162"/>
      <c r="H54" s="162"/>
      <c r="I54" s="162"/>
      <c r="J54" s="162"/>
      <c r="K54" s="162"/>
      <c r="L54" s="68"/>
      <c r="M54" s="68"/>
      <c r="N54" s="184" t="s">
        <v>21</v>
      </c>
      <c r="O54" s="184"/>
      <c r="P54" s="185" t="s">
        <v>57</v>
      </c>
      <c r="Q54" s="186"/>
      <c r="R54" s="186"/>
      <c r="S54" s="186"/>
      <c r="T54" s="186"/>
      <c r="U54" s="186"/>
      <c r="V54" s="186"/>
      <c r="W54" s="187"/>
    </row>
    <row r="55" spans="1:25" x14ac:dyDescent="0.25">
      <c r="A55" s="168">
        <v>48</v>
      </c>
      <c r="B55" s="62" t="s">
        <v>54</v>
      </c>
      <c r="C55" s="62" t="s">
        <v>54</v>
      </c>
      <c r="D55" s="63" t="str">
        <f t="shared" si="0"/>
        <v/>
      </c>
      <c r="E55" s="63" t="str">
        <f t="shared" si="1"/>
        <v/>
      </c>
      <c r="F55" s="64" t="str">
        <f t="shared" si="2"/>
        <v/>
      </c>
      <c r="G55" s="162"/>
      <c r="H55" s="162"/>
      <c r="I55" s="162"/>
      <c r="J55" s="162"/>
      <c r="K55" s="162"/>
      <c r="L55" s="68"/>
      <c r="M55" s="68"/>
      <c r="P55" s="188"/>
      <c r="Q55" s="189"/>
      <c r="R55" s="189"/>
      <c r="S55" s="189"/>
      <c r="T55" s="189"/>
      <c r="U55" s="189"/>
      <c r="V55" s="189"/>
      <c r="W55" s="190"/>
    </row>
    <row r="56" spans="1:25" x14ac:dyDescent="0.25">
      <c r="A56" s="183">
        <v>49</v>
      </c>
      <c r="B56" s="62" t="s">
        <v>54</v>
      </c>
      <c r="C56" s="62" t="s">
        <v>54</v>
      </c>
      <c r="D56" s="63" t="str">
        <f t="shared" si="0"/>
        <v/>
      </c>
      <c r="E56" s="63" t="str">
        <f t="shared" si="1"/>
        <v/>
      </c>
      <c r="F56" s="64" t="str">
        <f t="shared" si="2"/>
        <v/>
      </c>
      <c r="G56" s="162"/>
      <c r="H56" s="162"/>
      <c r="I56" s="162"/>
      <c r="J56" s="162"/>
      <c r="K56" s="162"/>
      <c r="L56" s="68"/>
      <c r="M56" s="68"/>
      <c r="P56" s="188"/>
      <c r="Q56" s="189"/>
      <c r="R56" s="189"/>
      <c r="S56" s="189"/>
      <c r="T56" s="189"/>
      <c r="U56" s="189"/>
      <c r="V56" s="189"/>
      <c r="W56" s="190"/>
    </row>
    <row r="57" spans="1:25" ht="13" thickBot="1" x14ac:dyDescent="0.3">
      <c r="A57" s="183">
        <v>50</v>
      </c>
      <c r="B57" s="191" t="s">
        <v>54</v>
      </c>
      <c r="C57" s="191" t="s">
        <v>54</v>
      </c>
      <c r="D57" s="192" t="str">
        <f t="shared" si="0"/>
        <v/>
      </c>
      <c r="E57" s="192" t="str">
        <f t="shared" si="1"/>
        <v/>
      </c>
      <c r="F57" s="193" t="str">
        <f t="shared" si="2"/>
        <v/>
      </c>
      <c r="G57" s="162"/>
      <c r="H57" s="162"/>
      <c r="I57" s="162"/>
      <c r="J57" s="162"/>
      <c r="K57" s="162"/>
      <c r="L57" s="68"/>
      <c r="M57" s="68"/>
      <c r="P57" s="188"/>
      <c r="Q57" s="189"/>
      <c r="R57" s="189"/>
      <c r="S57" s="189"/>
      <c r="T57" s="189"/>
      <c r="U57" s="189"/>
      <c r="V57" s="189"/>
      <c r="W57" s="190"/>
    </row>
    <row r="58" spans="1:25" ht="15" customHeight="1" thickBot="1" x14ac:dyDescent="0.3">
      <c r="A58" s="194" t="s">
        <v>58</v>
      </c>
      <c r="B58" s="195">
        <f>IF(COUNT(B8:B57)&gt;1,MIN(B8:B57),"")</f>
        <v>3.72</v>
      </c>
      <c r="C58" s="195">
        <f>IF(COUNT(C8:C57)&gt;1,MIN(C8:C57),"")</f>
        <v>3.76</v>
      </c>
      <c r="D58" s="195">
        <f>IF(COUNT(D8:D57)&gt;1,MIN(D8:D57),"")</f>
        <v>3.9999999999999591E-2</v>
      </c>
      <c r="E58" s="196">
        <f>IF(COUNT(E8:E57)&gt;1,MIN(E8:E57),"")</f>
        <v>1.010752688172043</v>
      </c>
      <c r="F58" s="197"/>
      <c r="P58" s="198"/>
      <c r="Q58" s="199"/>
      <c r="R58" s="199"/>
      <c r="S58" s="199"/>
      <c r="T58" s="199"/>
      <c r="U58" s="199"/>
      <c r="V58" s="199"/>
      <c r="W58" s="200"/>
    </row>
    <row r="59" spans="1:25" ht="13.5" thickBot="1" x14ac:dyDescent="0.3">
      <c r="A59" s="201" t="s">
        <v>59</v>
      </c>
      <c r="B59" s="113">
        <f>IF(COUNT(B8:B57)&gt;1,MAX(B8:B57),"")</f>
        <v>5.34</v>
      </c>
      <c r="C59" s="113">
        <f>IF(COUNT(C8:C57)&gt;1,MAX(C8:C57),"")</f>
        <v>5.44</v>
      </c>
      <c r="D59" s="202">
        <f>IF(COUNT(D8:D57)&gt;1,MAX(D8:D57),"")</f>
        <v>0.1800000000000006</v>
      </c>
      <c r="E59" s="203">
        <f>IF(COUNT(E8:E57)&gt;1,MAX(E8:E57),"")</f>
        <v>1.0374220374220375</v>
      </c>
      <c r="N59" s="184" t="s">
        <v>37</v>
      </c>
      <c r="O59" s="184"/>
      <c r="P59" s="204" t="s">
        <v>60</v>
      </c>
      <c r="Q59" s="205"/>
      <c r="R59" s="205"/>
      <c r="S59" s="205"/>
      <c r="T59" s="205"/>
      <c r="U59" s="205"/>
      <c r="V59" s="205"/>
      <c r="W59" s="206"/>
    </row>
    <row r="60" spans="1:25" x14ac:dyDescent="0.25">
      <c r="A60" s="201" t="s">
        <v>61</v>
      </c>
      <c r="B60" s="63">
        <f>IFERROR(AVERAGE(B8:B57),"")</f>
        <v>4.4743333333333339</v>
      </c>
      <c r="C60" s="165">
        <f>IFERROR(AVERAGE(C8:C57),"")</f>
        <v>4.5916666666666677</v>
      </c>
      <c r="P60" s="188" t="s">
        <v>62</v>
      </c>
      <c r="Q60" s="189"/>
      <c r="R60" s="189"/>
      <c r="S60" s="189"/>
      <c r="T60" s="189"/>
      <c r="U60" s="189"/>
      <c r="V60" s="189"/>
      <c r="W60" s="190"/>
    </row>
    <row r="61" spans="1:25" ht="13" thickBot="1" x14ac:dyDescent="0.3">
      <c r="A61" s="207" t="s">
        <v>63</v>
      </c>
      <c r="B61" s="192">
        <f>IFERROR(_xlfn.STDEV.S(B8:B57),"")</f>
        <v>0.40461717396974672</v>
      </c>
      <c r="C61" s="208">
        <f>IFERROR(_xlfn.STDEV.S(C8:C57),"")</f>
        <v>0.42064058975225688</v>
      </c>
      <c r="P61" s="188" t="s">
        <v>64</v>
      </c>
      <c r="Q61" s="189"/>
      <c r="R61" s="189"/>
      <c r="S61" s="189"/>
      <c r="T61" s="189"/>
      <c r="U61" s="189"/>
      <c r="V61" s="189"/>
      <c r="W61" s="190"/>
    </row>
    <row r="62" spans="1:25" ht="13" thickBot="1" x14ac:dyDescent="0.3">
      <c r="A62" s="209" t="s">
        <v>65</v>
      </c>
      <c r="B62" s="210"/>
      <c r="C62" s="211"/>
      <c r="I62" s="212" t="s">
        <v>66</v>
      </c>
      <c r="J62" s="213"/>
      <c r="P62" s="214" t="s">
        <v>67</v>
      </c>
      <c r="Q62" s="215"/>
      <c r="R62" s="215"/>
      <c r="S62" s="215"/>
      <c r="T62" s="215"/>
      <c r="U62" s="215"/>
      <c r="V62" s="215"/>
      <c r="W62" s="216"/>
    </row>
    <row r="63" spans="1:25" ht="13.5" thickBot="1" x14ac:dyDescent="0.3">
      <c r="A63" s="217" t="s">
        <v>68</v>
      </c>
      <c r="B63" s="218">
        <f>IFERROR(RSQ(C8:C57,B8:B57),"")</f>
        <v>0.99600442345447981</v>
      </c>
      <c r="C63" s="219"/>
      <c r="I63" s="220"/>
      <c r="J63" s="221"/>
      <c r="P63" s="214"/>
      <c r="Q63" s="215"/>
      <c r="R63" s="215"/>
      <c r="S63" s="215"/>
      <c r="T63" s="215"/>
      <c r="U63" s="215"/>
      <c r="V63" s="215"/>
      <c r="W63" s="216"/>
    </row>
    <row r="64" spans="1:25" ht="13" thickBot="1" x14ac:dyDescent="0.3">
      <c r="A64" s="222" t="s">
        <v>69</v>
      </c>
      <c r="B64" s="223"/>
      <c r="C64" s="224"/>
      <c r="I64" s="225"/>
      <c r="J64" s="226"/>
      <c r="P64" s="214" t="s">
        <v>70</v>
      </c>
      <c r="Q64" s="215"/>
      <c r="R64" s="215"/>
      <c r="S64" s="215"/>
      <c r="T64" s="215"/>
      <c r="U64" s="215"/>
      <c r="V64" s="215"/>
      <c r="W64" s="216"/>
    </row>
    <row r="65" spans="1:23" ht="13.5" thickBot="1" x14ac:dyDescent="0.35">
      <c r="A65" s="217" t="s">
        <v>71</v>
      </c>
      <c r="B65" s="227">
        <f>IFERROR(C61/B61,"")</f>
        <v>1.0396014228098687</v>
      </c>
      <c r="C65" s="228"/>
      <c r="P65" s="229"/>
      <c r="Q65" s="230"/>
      <c r="R65" s="230"/>
      <c r="S65" s="230"/>
      <c r="T65" s="230"/>
      <c r="U65" s="230"/>
      <c r="V65" s="230"/>
      <c r="W65" s="231"/>
    </row>
    <row r="66" spans="1:23" ht="13.5" thickBot="1" x14ac:dyDescent="0.35">
      <c r="A66" s="232" t="s">
        <v>72</v>
      </c>
      <c r="B66" s="233">
        <f>IFERROR(C60-(B65*B60),"")</f>
        <v>-5.98566327922887E-2</v>
      </c>
      <c r="C66" s="234"/>
    </row>
  </sheetData>
  <sheetProtection selectLockedCells="1"/>
  <mergeCells count="49">
    <mergeCell ref="B66:C66"/>
    <mergeCell ref="A62:C62"/>
    <mergeCell ref="I62:J62"/>
    <mergeCell ref="P62:W63"/>
    <mergeCell ref="B63:C63"/>
    <mergeCell ref="I63:J64"/>
    <mergeCell ref="A64:C64"/>
    <mergeCell ref="P64:W65"/>
    <mergeCell ref="B65:C65"/>
    <mergeCell ref="P57:W57"/>
    <mergeCell ref="P58:W58"/>
    <mergeCell ref="N59:O59"/>
    <mergeCell ref="P59:W59"/>
    <mergeCell ref="P60:W60"/>
    <mergeCell ref="P61:W61"/>
    <mergeCell ref="H45:I45"/>
    <mergeCell ref="N52:X52"/>
    <mergeCell ref="N54:O54"/>
    <mergeCell ref="P54:W54"/>
    <mergeCell ref="P55:W55"/>
    <mergeCell ref="P56:W56"/>
    <mergeCell ref="R23:W23"/>
    <mergeCell ref="N28:O28"/>
    <mergeCell ref="U29:X29"/>
    <mergeCell ref="V30:W30"/>
    <mergeCell ref="X30:X31"/>
    <mergeCell ref="U35:X38"/>
    <mergeCell ref="N10:N12"/>
    <mergeCell ref="O10:P10"/>
    <mergeCell ref="Q10:U11"/>
    <mergeCell ref="V10:W11"/>
    <mergeCell ref="J17:K17"/>
    <mergeCell ref="N21:X21"/>
    <mergeCell ref="G5:I5"/>
    <mergeCell ref="B6:D6"/>
    <mergeCell ref="L6:M6"/>
    <mergeCell ref="H7:M7"/>
    <mergeCell ref="S7:U7"/>
    <mergeCell ref="S8:U8"/>
    <mergeCell ref="A1:M1"/>
    <mergeCell ref="N1:X2"/>
    <mergeCell ref="B3:F3"/>
    <mergeCell ref="I3:J3"/>
    <mergeCell ref="K3:M3"/>
    <mergeCell ref="N3:N4"/>
    <mergeCell ref="O3:Q3"/>
    <mergeCell ref="R3:X5"/>
    <mergeCell ref="A4:M4"/>
    <mergeCell ref="B5:D5"/>
  </mergeCells>
  <conditionalFormatting sqref="F8:F58">
    <cfRule type="containsText" dxfId="13" priority="7" operator="containsText" text="Discordant">
      <formula>NOT(ISERROR(SEARCH("Discordant",F8)))</formula>
    </cfRule>
    <cfRule type="containsText" dxfId="12" priority="8" operator="containsText" text="Concordant">
      <formula>NOT(ISERROR(SEARCH("Concordant",F8)))</formula>
    </cfRule>
  </conditionalFormatting>
  <conditionalFormatting sqref="O14:O16 R14:W16">
    <cfRule type="expression" dxfId="11" priority="9">
      <formula>($P6="-")</formula>
    </cfRule>
  </conditionalFormatting>
  <conditionalFormatting sqref="S8">
    <cfRule type="containsBlanks" dxfId="10" priority="1">
      <formula>LEN(TRIM(S8))=0</formula>
    </cfRule>
  </conditionalFormatting>
  <conditionalFormatting sqref="S14:S16">
    <cfRule type="expression" dxfId="9" priority="4">
      <formula>(#REF!="-")</formula>
    </cfRule>
    <cfRule type="expression" dxfId="8" priority="5">
      <formula>($P14="-")</formula>
    </cfRule>
  </conditionalFormatting>
  <conditionalFormatting sqref="S29:U29 R29:R30 S30:Y30 S31:W31">
    <cfRule type="expression" dxfId="7" priority="10">
      <formula>(#REF!="-")</formula>
    </cfRule>
  </conditionalFormatting>
  <conditionalFormatting sqref="S29:U29">
    <cfRule type="expression" dxfId="6" priority="12">
      <formula>($B63="-")</formula>
    </cfRule>
  </conditionalFormatting>
  <conditionalFormatting sqref="S30:W31">
    <cfRule type="expression" dxfId="5" priority="11">
      <formula>($P29="-")</formula>
    </cfRule>
  </conditionalFormatting>
  <conditionalFormatting sqref="U35">
    <cfRule type="containsText" dxfId="4" priority="6" operator="containsText" text="sont conformes">
      <formula>NOT(ISERROR(SEARCH("sont conformes",U35)))</formula>
    </cfRule>
  </conditionalFormatting>
  <conditionalFormatting sqref="V14:W16">
    <cfRule type="expression" dxfId="3" priority="2">
      <formula>($P14="-")</formula>
    </cfRule>
    <cfRule type="expression" dxfId="2" priority="3">
      <formula>(#REF!="-")</formula>
    </cfRule>
  </conditionalFormatting>
  <conditionalFormatting sqref="Y16:Y18">
    <cfRule type="expression" dxfId="1" priority="13">
      <formula>(#REF!="-")</formula>
    </cfRule>
  </conditionalFormatting>
  <conditionalFormatting sqref="Y32:Y34">
    <cfRule type="expression" dxfId="0" priority="14">
      <formula>($P14="-")</formula>
    </cfRule>
  </conditionalFormatting>
  <printOptions horizontalCentered="1" verticalCentered="1"/>
  <pageMargins left="0" right="0" top="0.39370078740157483" bottom="0.31496062992125984" header="0.19685039370078741" footer="0.11811023622047245"/>
  <pageSetup paperSize="9" scale="84" pageOrder="overThenDown" orientation="portrait" r:id="rId1"/>
  <colBreaks count="1" manualBreakCount="1">
    <brk id="13" max="6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0400A-98CA-4B74-9E53-DE00767A36D8}">
  <dimension ref="A1"/>
  <sheetViews>
    <sheetView topLeftCell="A7" workbookViewId="0">
      <selection activeCell="L28" sqref="L28"/>
    </sheetView>
  </sheetViews>
  <sheetFormatPr baseColWidth="10" defaultRowHeight="12.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COMP. METHODE XY</vt:lpstr>
      <vt:lpstr>ancienne visualisation </vt:lpstr>
      <vt:lpstr>'COMP. METHODE XY'!Zone_d_impression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Pivot</dc:creator>
  <cp:lastModifiedBy>Sylvie Pivot</cp:lastModifiedBy>
  <dcterms:created xsi:type="dcterms:W3CDTF">2026-07-07T10:37:59Z</dcterms:created>
  <dcterms:modified xsi:type="dcterms:W3CDTF">2026-07-07T10:46:52Z</dcterms:modified>
</cp:coreProperties>
</file>